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codeName="ThisWorkbook"/>
  <mc:AlternateContent xmlns:mc="http://schemas.openxmlformats.org/markup-compatibility/2006">
    <mc:Choice Requires="x15">
      <x15ac:absPath xmlns:x15ac="http://schemas.microsoft.com/office/spreadsheetml/2010/11/ac" url="https://digitalgojp.sharepoint.com/sites/ENV_FS0077/Lib0001/04_製品Ｌ（製品対策・グリーン契約推進係）/02_環境配慮契約法/2025（令和7）年度/310 環境配慮契約法（検討会・専門委員会）/02_電力専門委員会/総合評価算定ツール/"/>
    </mc:Choice>
  </mc:AlternateContent>
  <xr:revisionPtr revIDLastSave="7" documentId="8_{800A75B0-B2C4-43ED-B49F-398EBE917C3E}" xr6:coauthVersionLast="47" xr6:coauthVersionMax="47" xr10:uidLastSave="{7D2E2FBD-FFC6-4D97-A0B9-C1F297AB3FC6}"/>
  <bookViews>
    <workbookView xWindow="-75" yWindow="-16320" windowWidth="29040" windowHeight="15720" tabRatio="748" firstSheet="1" activeTab="1" xr2:uid="{00000000-000D-0000-FFFF-FFFF00000000}"/>
  </bookViews>
  <sheets>
    <sheet name="算定用シート" sheetId="18" state="hidden" r:id="rId1"/>
    <sheet name="ツール①（加算点算出）" sheetId="16" r:id="rId2"/>
    <sheet name="ツール②（総合評価の評価方法に掲載する計算式）" sheetId="17" r:id="rId3"/>
    <sheet name="ツール③（加算点評価項目（ア～カ）グラフ）" sheetId="13" r:id="rId4"/>
    <sheet name="入力（配点・基準値）" sheetId="1" state="hidden" r:id="rId5"/>
    <sheet name="事業者全体" sheetId="2" state="veryHidden" r:id="rId6"/>
    <sheet name="調達再エネ" sheetId="3" state="veryHidden" r:id="rId7"/>
    <sheet name="再エネ導入" sheetId="4" state="veryHidden" r:id="rId8"/>
    <sheet name="未利用エネ①" sheetId="9" state="veryHidden" r:id="rId9"/>
    <sheet name="未利用エネ②" sheetId="10" state="veryHidden" r:id="rId10"/>
    <sheet name="未利用エネ③" sheetId="15" state="veryHidden" r:id="rId11"/>
    <sheet name="追加性再エネ" sheetId="11" state="veryHidden" r:id="rId12"/>
    <sheet name="卒FIT買取価格" sheetId="12" state="veryHidden" r:id="rId13"/>
  </sheets>
  <definedNames>
    <definedName name="_xlnm.Print_Area" localSheetId="1">'ツール①（加算点算出）'!$A$2:$J$21</definedName>
    <definedName name="_xlnm.Print_Area" localSheetId="2">'ツール②（総合評価の評価方法に掲載する計算式）'!$A$1:$N$27</definedName>
    <definedName name="_xlnm.Print_Area" localSheetId="3">'ツール③（加算点評価項目（ア～カ）グラフ）'!$A$1:$AD$107</definedName>
    <definedName name="_xlnm.Print_Area" localSheetId="0">算定用シート!$B$2:$I$21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6" l="1"/>
  <c r="E11" i="16"/>
  <c r="C10" i="18"/>
  <c r="C11" i="17"/>
  <c r="F5" i="16"/>
  <c r="F6" i="16"/>
  <c r="F10" i="16"/>
  <c r="F9" i="16"/>
  <c r="F8" i="16"/>
  <c r="F7" i="16"/>
  <c r="C9" i="18"/>
  <c r="C8" i="18"/>
  <c r="C7" i="18"/>
  <c r="C6" i="18"/>
  <c r="C5" i="18"/>
  <c r="C4" i="18"/>
  <c r="F12" i="16" l="1"/>
  <c r="D7" i="1"/>
  <c r="D6" i="1"/>
  <c r="D5" i="1"/>
  <c r="D4" i="1"/>
  <c r="D3" i="1"/>
  <c r="D2" i="1"/>
  <c r="N9" i="17"/>
  <c r="K9" i="17"/>
  <c r="E9" i="18" s="1"/>
  <c r="N8" i="17"/>
  <c r="K8" i="17"/>
  <c r="N7" i="17"/>
  <c r="K7" i="17"/>
  <c r="N6" i="17"/>
  <c r="K6" i="17"/>
  <c r="N5" i="17"/>
  <c r="K5" i="17"/>
  <c r="N4" i="17"/>
  <c r="K4" i="17"/>
  <c r="C7" i="1"/>
  <c r="C6" i="1"/>
  <c r="C5" i="1"/>
  <c r="C4" i="1"/>
  <c r="C3" i="1"/>
  <c r="C2" i="1"/>
  <c r="B7" i="1"/>
  <c r="B6" i="1"/>
  <c r="B5" i="1"/>
  <c r="B4" i="1"/>
  <c r="B3" i="1"/>
  <c r="B2" i="1"/>
  <c r="E4" i="18" l="1"/>
  <c r="E7" i="18"/>
  <c r="E6" i="18"/>
  <c r="E5" i="18"/>
  <c r="E8" i="18"/>
  <c r="D3" i="15"/>
  <c r="B6" i="15"/>
  <c r="B5" i="15"/>
  <c r="B4" i="15"/>
  <c r="A13" i="15"/>
  <c r="A14" i="15" s="1"/>
  <c r="A15" i="15" s="1"/>
  <c r="B8" i="1"/>
  <c r="B6" i="12"/>
  <c r="B5" i="12"/>
  <c r="B4" i="12"/>
  <c r="E3" i="12" s="1"/>
  <c r="D3" i="12"/>
  <c r="A13" i="12" s="1"/>
  <c r="B4" i="11"/>
  <c r="B6" i="11"/>
  <c r="B5" i="11"/>
  <c r="D3" i="11"/>
  <c r="A13" i="11" s="1"/>
  <c r="A63" i="10"/>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B6" i="10"/>
  <c r="B5" i="10"/>
  <c r="B4" i="10"/>
  <c r="D3" i="10"/>
  <c r="A13" i="10" s="1"/>
  <c r="D3" i="9"/>
  <c r="A13" i="9"/>
  <c r="B6" i="9"/>
  <c r="B5" i="9"/>
  <c r="B4" i="9"/>
  <c r="D8" i="18" l="1"/>
  <c r="E9" i="16" s="1"/>
  <c r="B8" i="11"/>
  <c r="B9" i="11" s="1"/>
  <c r="C13" i="11" s="1"/>
  <c r="B13" i="11" s="1"/>
  <c r="E3" i="11"/>
  <c r="D9" i="18"/>
  <c r="E10" i="16" s="1"/>
  <c r="D7" i="18"/>
  <c r="E8" i="16" s="1"/>
  <c r="B38" i="12"/>
  <c r="B37" i="12"/>
  <c r="B25" i="12"/>
  <c r="B13" i="12"/>
  <c r="B35" i="12"/>
  <c r="B22" i="12"/>
  <c r="B32" i="12"/>
  <c r="B19" i="12"/>
  <c r="B18" i="12"/>
  <c r="B17" i="12"/>
  <c r="B40" i="12"/>
  <c r="B39" i="12"/>
  <c r="B36" i="12"/>
  <c r="B24" i="12"/>
  <c r="B47" i="12"/>
  <c r="B23" i="12"/>
  <c r="B12" i="12"/>
  <c r="B46" i="12"/>
  <c r="B34" i="12"/>
  <c r="B45" i="12"/>
  <c r="B33" i="12"/>
  <c r="B21" i="12"/>
  <c r="B44" i="12"/>
  <c r="B20" i="12"/>
  <c r="B43" i="12"/>
  <c r="B31" i="12"/>
  <c r="B42" i="12"/>
  <c r="B30" i="12"/>
  <c r="B41" i="12"/>
  <c r="B29" i="12"/>
  <c r="B28" i="12"/>
  <c r="B16" i="12"/>
  <c r="B27" i="12"/>
  <c r="B15" i="12"/>
  <c r="B26" i="12"/>
  <c r="B14" i="12"/>
  <c r="B8" i="10"/>
  <c r="B9" i="10" s="1"/>
  <c r="E3" i="10"/>
  <c r="B12" i="10" s="1"/>
  <c r="E3" i="15"/>
  <c r="B12" i="15" s="1"/>
  <c r="E3" i="9"/>
  <c r="B12" i="9" s="1"/>
  <c r="B8" i="15"/>
  <c r="B9" i="15" s="1"/>
  <c r="C12" i="15" s="1"/>
  <c r="B8" i="12"/>
  <c r="B9" i="12" s="1"/>
  <c r="C111" i="12" s="1"/>
  <c r="B111" i="12" s="1"/>
  <c r="A16" i="15"/>
  <c r="A14" i="12"/>
  <c r="A14" i="11"/>
  <c r="A14" i="10"/>
  <c r="B8" i="9"/>
  <c r="B9" i="9" s="1"/>
  <c r="C12" i="9" s="1"/>
  <c r="A14" i="9"/>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D3" i="4"/>
  <c r="A112" i="3"/>
  <c r="A111" i="3"/>
  <c r="A15" i="3"/>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4" i="3"/>
  <c r="A13" i="3"/>
  <c r="D3" i="3"/>
  <c r="A82" i="2"/>
  <c r="A81" i="2"/>
  <c r="A71" i="2"/>
  <c r="A72" i="2" s="1"/>
  <c r="A73" i="2" s="1"/>
  <c r="A74" i="2" s="1"/>
  <c r="A75" i="2" s="1"/>
  <c r="A76" i="2" s="1"/>
  <c r="A77" i="2" s="1"/>
  <c r="A78" i="2" s="1"/>
  <c r="A79" i="2" s="1"/>
  <c r="A80" i="2" s="1"/>
  <c r="A14" i="2"/>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13" i="2"/>
  <c r="D3" i="2"/>
  <c r="B6" i="4"/>
  <c r="B5" i="4"/>
  <c r="B4" i="4"/>
  <c r="B6" i="3"/>
  <c r="B5" i="3"/>
  <c r="B4" i="3"/>
  <c r="E3" i="3" s="1"/>
  <c r="B6" i="2"/>
  <c r="B5" i="2"/>
  <c r="B4" i="2"/>
  <c r="D6" i="18" l="1"/>
  <c r="E7" i="16" s="1"/>
  <c r="D5" i="18"/>
  <c r="E6" i="16" s="1"/>
  <c r="B12" i="11"/>
  <c r="D4" i="18"/>
  <c r="E5" i="16" s="1"/>
  <c r="C67" i="10"/>
  <c r="B67" i="10" s="1"/>
  <c r="C13" i="10"/>
  <c r="B13" i="10" s="1"/>
  <c r="C85" i="10"/>
  <c r="B85" i="10" s="1"/>
  <c r="C79" i="10"/>
  <c r="B79" i="10" s="1"/>
  <c r="E3" i="4"/>
  <c r="B36" i="3"/>
  <c r="B24" i="3"/>
  <c r="B12" i="3"/>
  <c r="B32" i="3"/>
  <c r="B42" i="3"/>
  <c r="B29" i="3"/>
  <c r="B28" i="3"/>
  <c r="B15" i="3"/>
  <c r="B37" i="3"/>
  <c r="B25" i="3"/>
  <c r="B13" i="3"/>
  <c r="B35" i="3"/>
  <c r="B23" i="3"/>
  <c r="B34" i="3"/>
  <c r="B22" i="3"/>
  <c r="B33" i="3"/>
  <c r="B21" i="3"/>
  <c r="B20" i="3"/>
  <c r="B31" i="3"/>
  <c r="B19" i="3"/>
  <c r="B30" i="3"/>
  <c r="B18" i="3"/>
  <c r="B41" i="3"/>
  <c r="B17" i="3"/>
  <c r="B40" i="3"/>
  <c r="B16" i="3"/>
  <c r="B39" i="3"/>
  <c r="B27" i="3"/>
  <c r="B38" i="3"/>
  <c r="B26" i="3"/>
  <c r="B14" i="3"/>
  <c r="C13" i="15"/>
  <c r="B13" i="15" s="1"/>
  <c r="C97" i="10"/>
  <c r="B97" i="10" s="1"/>
  <c r="C91" i="10"/>
  <c r="B91" i="10" s="1"/>
  <c r="C103" i="10"/>
  <c r="B103" i="10" s="1"/>
  <c r="C109" i="10"/>
  <c r="B109" i="10" s="1"/>
  <c r="C46" i="12"/>
  <c r="C76" i="12"/>
  <c r="B76" i="12" s="1"/>
  <c r="C48" i="12"/>
  <c r="B48" i="12" s="1"/>
  <c r="C97" i="12"/>
  <c r="B97" i="12" s="1"/>
  <c r="C31" i="12"/>
  <c r="C96" i="12"/>
  <c r="B96" i="12" s="1"/>
  <c r="C86" i="12"/>
  <c r="B86" i="12" s="1"/>
  <c r="C72" i="12"/>
  <c r="B72" i="12" s="1"/>
  <c r="C33" i="12"/>
  <c r="C14" i="15"/>
  <c r="B14" i="15" s="1"/>
  <c r="C18" i="12"/>
  <c r="C44" i="12"/>
  <c r="C63" i="12"/>
  <c r="B63" i="12" s="1"/>
  <c r="C49" i="12"/>
  <c r="B49" i="12" s="1"/>
  <c r="C104" i="12"/>
  <c r="B104" i="12" s="1"/>
  <c r="C15" i="15"/>
  <c r="B15" i="15" s="1"/>
  <c r="A17" i="15"/>
  <c r="C16" i="15"/>
  <c r="B16" i="15" s="1"/>
  <c r="C12" i="12"/>
  <c r="C53" i="12"/>
  <c r="B53" i="12" s="1"/>
  <c r="C79" i="12"/>
  <c r="B79" i="12" s="1"/>
  <c r="C66" i="12"/>
  <c r="B66" i="12" s="1"/>
  <c r="C109" i="12"/>
  <c r="B109" i="12" s="1"/>
  <c r="C101" i="12"/>
  <c r="B101" i="12" s="1"/>
  <c r="C107" i="12"/>
  <c r="B107" i="12" s="1"/>
  <c r="C59" i="12"/>
  <c r="B59" i="12" s="1"/>
  <c r="C67" i="12"/>
  <c r="B67" i="12" s="1"/>
  <c r="C50" i="12"/>
  <c r="B50" i="12" s="1"/>
  <c r="C39" i="12"/>
  <c r="C52" i="12"/>
  <c r="B52" i="12" s="1"/>
  <c r="C83" i="12"/>
  <c r="B83" i="12" s="1"/>
  <c r="C103" i="12"/>
  <c r="B103" i="12" s="1"/>
  <c r="C95" i="12"/>
  <c r="B95" i="12" s="1"/>
  <c r="C19" i="12"/>
  <c r="C71" i="12"/>
  <c r="B71" i="12" s="1"/>
  <c r="C108" i="12"/>
  <c r="B108" i="12" s="1"/>
  <c r="C73" i="12"/>
  <c r="B73" i="12" s="1"/>
  <c r="C54" i="12"/>
  <c r="B54" i="12" s="1"/>
  <c r="C62" i="12"/>
  <c r="B62" i="12" s="1"/>
  <c r="C45" i="12"/>
  <c r="C32" i="12"/>
  <c r="C58" i="12"/>
  <c r="B58" i="12" s="1"/>
  <c r="C60" i="12"/>
  <c r="B60" i="12" s="1"/>
  <c r="C41" i="12"/>
  <c r="C68" i="12"/>
  <c r="B68" i="12" s="1"/>
  <c r="C51" i="12"/>
  <c r="B51" i="12" s="1"/>
  <c r="C56" i="12"/>
  <c r="B56" i="12" s="1"/>
  <c r="C64" i="12"/>
  <c r="B64" i="12" s="1"/>
  <c r="C25" i="12"/>
  <c r="C61" i="12"/>
  <c r="B61" i="12" s="1"/>
  <c r="C74" i="12"/>
  <c r="B74" i="12" s="1"/>
  <c r="C57" i="12"/>
  <c r="B57" i="12" s="1"/>
  <c r="C80" i="12"/>
  <c r="B80" i="12" s="1"/>
  <c r="C70" i="12"/>
  <c r="B70" i="12" s="1"/>
  <c r="C13" i="9"/>
  <c r="B13" i="9" s="1"/>
  <c r="C35" i="12"/>
  <c r="C55" i="12"/>
  <c r="B55" i="12" s="1"/>
  <c r="C37" i="12"/>
  <c r="C92" i="12"/>
  <c r="B92" i="12" s="1"/>
  <c r="C69" i="12"/>
  <c r="B69" i="12" s="1"/>
  <c r="C105" i="12"/>
  <c r="B105" i="12" s="1"/>
  <c r="C82" i="12"/>
  <c r="B82" i="12" s="1"/>
  <c r="C12" i="10"/>
  <c r="C110" i="10"/>
  <c r="B110" i="10" s="1"/>
  <c r="C104" i="10"/>
  <c r="B104" i="10" s="1"/>
  <c r="C98" i="10"/>
  <c r="B98" i="10" s="1"/>
  <c r="C92" i="10"/>
  <c r="B92" i="10" s="1"/>
  <c r="C86" i="10"/>
  <c r="B86" i="10" s="1"/>
  <c r="C80" i="10"/>
  <c r="B80" i="10" s="1"/>
  <c r="C74" i="10"/>
  <c r="B74" i="10" s="1"/>
  <c r="C68" i="10"/>
  <c r="B68" i="10" s="1"/>
  <c r="C101" i="10"/>
  <c r="B101" i="10" s="1"/>
  <c r="C95" i="10"/>
  <c r="B95" i="10" s="1"/>
  <c r="C89" i="10"/>
  <c r="B89" i="10" s="1"/>
  <c r="C77" i="10"/>
  <c r="B77" i="10" s="1"/>
  <c r="C65" i="10"/>
  <c r="B65" i="10" s="1"/>
  <c r="C108" i="10"/>
  <c r="B108" i="10" s="1"/>
  <c r="C96" i="10"/>
  <c r="B96" i="10" s="1"/>
  <c r="C78" i="10"/>
  <c r="B78" i="10" s="1"/>
  <c r="C83" i="10"/>
  <c r="B83" i="10" s="1"/>
  <c r="C102" i="10"/>
  <c r="B102" i="10" s="1"/>
  <c r="C90" i="10"/>
  <c r="B90" i="10" s="1"/>
  <c r="C84" i="10"/>
  <c r="B84" i="10" s="1"/>
  <c r="C72" i="10"/>
  <c r="B72" i="10" s="1"/>
  <c r="C66" i="10"/>
  <c r="B66" i="10" s="1"/>
  <c r="C107" i="10"/>
  <c r="B107" i="10" s="1"/>
  <c r="C71" i="10"/>
  <c r="B71" i="10" s="1"/>
  <c r="C106" i="10"/>
  <c r="B106" i="10" s="1"/>
  <c r="C94" i="10"/>
  <c r="B94" i="10" s="1"/>
  <c r="C82" i="10"/>
  <c r="B82" i="10" s="1"/>
  <c r="C70" i="10"/>
  <c r="B70" i="10" s="1"/>
  <c r="C93" i="10"/>
  <c r="B93" i="10" s="1"/>
  <c r="C69" i="10"/>
  <c r="B69" i="10" s="1"/>
  <c r="C111" i="10"/>
  <c r="B111" i="10" s="1"/>
  <c r="C87" i="10"/>
  <c r="B87" i="10" s="1"/>
  <c r="C105" i="10"/>
  <c r="B105" i="10" s="1"/>
  <c r="C81" i="10"/>
  <c r="B81" i="10" s="1"/>
  <c r="C112" i="10"/>
  <c r="B112" i="10" s="1"/>
  <c r="C100" i="10"/>
  <c r="B100" i="10" s="1"/>
  <c r="C88" i="10"/>
  <c r="B88" i="10" s="1"/>
  <c r="C76" i="10"/>
  <c r="B76" i="10" s="1"/>
  <c r="C64" i="10"/>
  <c r="B64" i="10" s="1"/>
  <c r="C99" i="10"/>
  <c r="B99" i="10" s="1"/>
  <c r="C75" i="10"/>
  <c r="B75" i="10" s="1"/>
  <c r="C63" i="10"/>
  <c r="B63" i="10" s="1"/>
  <c r="C73" i="10"/>
  <c r="B73" i="10" s="1"/>
  <c r="C23" i="12"/>
  <c r="C47" i="12"/>
  <c r="C42" i="12"/>
  <c r="C24" i="12"/>
  <c r="C98" i="12"/>
  <c r="B98" i="12" s="1"/>
  <c r="C75" i="12"/>
  <c r="B75" i="12" s="1"/>
  <c r="C16" i="12"/>
  <c r="C88" i="12"/>
  <c r="B88" i="12" s="1"/>
  <c r="C36" i="12"/>
  <c r="C89" i="12"/>
  <c r="B89" i="12" s="1"/>
  <c r="C90" i="12"/>
  <c r="B90" i="12" s="1"/>
  <c r="C30" i="12"/>
  <c r="C29" i="12"/>
  <c r="C14" i="12"/>
  <c r="C110" i="12"/>
  <c r="B110" i="12" s="1"/>
  <c r="C81" i="12"/>
  <c r="B81" i="12" s="1"/>
  <c r="C22" i="12"/>
  <c r="C94" i="12"/>
  <c r="B94" i="12" s="1"/>
  <c r="C91" i="12"/>
  <c r="B91" i="12" s="1"/>
  <c r="C77" i="12"/>
  <c r="B77" i="12" s="1"/>
  <c r="C17" i="12"/>
  <c r="C20" i="12"/>
  <c r="C15" i="12"/>
  <c r="C87" i="12"/>
  <c r="B87" i="12" s="1"/>
  <c r="C28" i="12"/>
  <c r="C100" i="12"/>
  <c r="B100" i="12" s="1"/>
  <c r="C78" i="12"/>
  <c r="B78" i="12" s="1"/>
  <c r="C43" i="12"/>
  <c r="C102" i="12"/>
  <c r="B102" i="12" s="1"/>
  <c r="C84" i="12"/>
  <c r="B84" i="12" s="1"/>
  <c r="C26" i="12"/>
  <c r="C21" i="12"/>
  <c r="C93" i="12"/>
  <c r="B93" i="12" s="1"/>
  <c r="C34" i="12"/>
  <c r="C106" i="12"/>
  <c r="B106" i="12" s="1"/>
  <c r="C65" i="12"/>
  <c r="B65" i="12" s="1"/>
  <c r="C85" i="12"/>
  <c r="B85" i="12" s="1"/>
  <c r="C38" i="12"/>
  <c r="C27" i="12"/>
  <c r="C99" i="12"/>
  <c r="B99" i="12" s="1"/>
  <c r="C40" i="12"/>
  <c r="C112" i="12"/>
  <c r="B112" i="12" s="1"/>
  <c r="C13" i="12"/>
  <c r="A15" i="12"/>
  <c r="C12" i="11"/>
  <c r="C14" i="11"/>
  <c r="B14" i="11" s="1"/>
  <c r="A15" i="11"/>
  <c r="A15" i="10"/>
  <c r="C14" i="10"/>
  <c r="B14" i="10" s="1"/>
  <c r="A15" i="9"/>
  <c r="C14" i="9"/>
  <c r="B14" i="9" s="1"/>
  <c r="B8" i="2"/>
  <c r="B9" i="2" s="1"/>
  <c r="C39" i="2" s="1"/>
  <c r="B39" i="2" s="1"/>
  <c r="B8" i="4"/>
  <c r="B8" i="3"/>
  <c r="E12" i="16" l="1"/>
  <c r="B12" i="4"/>
  <c r="A18" i="15"/>
  <c r="C17" i="15"/>
  <c r="B17" i="15" s="1"/>
  <c r="A16" i="12"/>
  <c r="A16" i="11"/>
  <c r="C15" i="11"/>
  <c r="B15" i="11" s="1"/>
  <c r="A16" i="10"/>
  <c r="C15" i="10"/>
  <c r="B15" i="10" s="1"/>
  <c r="C15" i="9"/>
  <c r="B15" i="9" s="1"/>
  <c r="A16" i="9"/>
  <c r="C15" i="2"/>
  <c r="B15" i="2" s="1"/>
  <c r="C52" i="2"/>
  <c r="B52" i="2" s="1"/>
  <c r="C59" i="2"/>
  <c r="B59" i="2" s="1"/>
  <c r="C62" i="2"/>
  <c r="B62" i="2" s="1"/>
  <c r="C74" i="2"/>
  <c r="B74" i="2" s="1"/>
  <c r="C73" i="2"/>
  <c r="B73" i="2" s="1"/>
  <c r="C49" i="2"/>
  <c r="B49" i="2" s="1"/>
  <c r="C61" i="2"/>
  <c r="B61" i="2" s="1"/>
  <c r="C58" i="2"/>
  <c r="B58" i="2" s="1"/>
  <c r="C34" i="2"/>
  <c r="B34" i="2" s="1"/>
  <c r="C24" i="2"/>
  <c r="B24" i="2" s="1"/>
  <c r="C48" i="2"/>
  <c r="B48" i="2" s="1"/>
  <c r="C14" i="2"/>
  <c r="B14" i="2" s="1"/>
  <c r="C28" i="2"/>
  <c r="B28" i="2" s="1"/>
  <c r="C18" i="2"/>
  <c r="B18" i="2" s="1"/>
  <c r="C35" i="2"/>
  <c r="B35" i="2" s="1"/>
  <c r="C77" i="2"/>
  <c r="B77" i="2" s="1"/>
  <c r="C66" i="2"/>
  <c r="B66" i="2" s="1"/>
  <c r="C64" i="2"/>
  <c r="B64" i="2" s="1"/>
  <c r="C65" i="2"/>
  <c r="B65" i="2" s="1"/>
  <c r="C75" i="2"/>
  <c r="B75" i="2" s="1"/>
  <c r="C51" i="2"/>
  <c r="B51" i="2" s="1"/>
  <c r="C68" i="2"/>
  <c r="B68" i="2" s="1"/>
  <c r="C60" i="2"/>
  <c r="B60" i="2" s="1"/>
  <c r="C46" i="2"/>
  <c r="B46" i="2" s="1"/>
  <c r="C54" i="2"/>
  <c r="B54" i="2" s="1"/>
  <c r="C47" i="2"/>
  <c r="B47" i="2" s="1"/>
  <c r="C27" i="2"/>
  <c r="B27" i="2" s="1"/>
  <c r="C16" i="2"/>
  <c r="B16" i="2" s="1"/>
  <c r="C81" i="2"/>
  <c r="B81" i="2" s="1"/>
  <c r="C25" i="2"/>
  <c r="B25" i="2" s="1"/>
  <c r="C76" i="2"/>
  <c r="B76" i="2" s="1"/>
  <c r="C57" i="2"/>
  <c r="B57" i="2" s="1"/>
  <c r="C19" i="2"/>
  <c r="B19" i="2" s="1"/>
  <c r="C56" i="2"/>
  <c r="B56" i="2" s="1"/>
  <c r="C37" i="2"/>
  <c r="B37" i="2" s="1"/>
  <c r="C63" i="2"/>
  <c r="B63" i="2" s="1"/>
  <c r="C70" i="2"/>
  <c r="B70" i="2" s="1"/>
  <c r="C50" i="2"/>
  <c r="B50" i="2" s="1"/>
  <c r="C31" i="2"/>
  <c r="B31" i="2" s="1"/>
  <c r="C13" i="2"/>
  <c r="B13" i="2" s="1"/>
  <c r="C43" i="2"/>
  <c r="B43" i="2" s="1"/>
  <c r="C55" i="2"/>
  <c r="B55" i="2" s="1"/>
  <c r="C29" i="2"/>
  <c r="B29" i="2" s="1"/>
  <c r="C72" i="2"/>
  <c r="B72" i="2" s="1"/>
  <c r="C22" i="2"/>
  <c r="B22" i="2" s="1"/>
  <c r="C33" i="2"/>
  <c r="B33" i="2" s="1"/>
  <c r="C42" i="2"/>
  <c r="B42" i="2" s="1"/>
  <c r="C23" i="2"/>
  <c r="B23" i="2" s="1"/>
  <c r="C80" i="2"/>
  <c r="B80" i="2" s="1"/>
  <c r="C79" i="2"/>
  <c r="B79" i="2" s="1"/>
  <c r="C21" i="2"/>
  <c r="B21" i="2" s="1"/>
  <c r="C69" i="2"/>
  <c r="B69" i="2" s="1"/>
  <c r="C17" i="2"/>
  <c r="B17" i="2" s="1"/>
  <c r="C71" i="2"/>
  <c r="B71" i="2" s="1"/>
  <c r="C67" i="2"/>
  <c r="B67" i="2" s="1"/>
  <c r="C78" i="2"/>
  <c r="B78" i="2" s="1"/>
  <c r="C53" i="2"/>
  <c r="B53" i="2" s="1"/>
  <c r="C45" i="2"/>
  <c r="B45" i="2" s="1"/>
  <c r="C41" i="2"/>
  <c r="B41" i="2" s="1"/>
  <c r="C36" i="2"/>
  <c r="B36" i="2" s="1"/>
  <c r="C40" i="2"/>
  <c r="B40" i="2" s="1"/>
  <c r="C38" i="2"/>
  <c r="B38" i="2" s="1"/>
  <c r="C20" i="2"/>
  <c r="B20" i="2" s="1"/>
  <c r="C26" i="2"/>
  <c r="B26" i="2" s="1"/>
  <c r="C30" i="2"/>
  <c r="B30" i="2" s="1"/>
  <c r="C12" i="2"/>
  <c r="B12" i="2" s="1"/>
  <c r="C32" i="2"/>
  <c r="B32" i="2" s="1"/>
  <c r="C44" i="2"/>
  <c r="B44" i="2" s="1"/>
  <c r="C82" i="2"/>
  <c r="B82" i="2" s="1"/>
  <c r="B9" i="3"/>
  <c r="C105" i="3" s="1"/>
  <c r="B105" i="3" s="1"/>
  <c r="B9" i="4"/>
  <c r="C112" i="4" s="1"/>
  <c r="B112" i="4" s="1"/>
  <c r="C18" i="15" l="1"/>
  <c r="B18" i="15" s="1"/>
  <c r="A19" i="15"/>
  <c r="A17" i="12"/>
  <c r="A17" i="11"/>
  <c r="C16" i="11"/>
  <c r="B16" i="11" s="1"/>
  <c r="A17" i="10"/>
  <c r="C16" i="10"/>
  <c r="B16" i="10" s="1"/>
  <c r="A17" i="9"/>
  <c r="C16" i="9"/>
  <c r="B16" i="9" s="1"/>
  <c r="C35" i="4"/>
  <c r="B35" i="4" s="1"/>
  <c r="C96" i="4"/>
  <c r="B96" i="4" s="1"/>
  <c r="C107" i="4"/>
  <c r="B107" i="4" s="1"/>
  <c r="C16" i="4"/>
  <c r="B16" i="4" s="1"/>
  <c r="C44" i="4"/>
  <c r="B44" i="4" s="1"/>
  <c r="C50" i="4"/>
  <c r="B50" i="4" s="1"/>
  <c r="C56" i="4"/>
  <c r="B56" i="4" s="1"/>
  <c r="C110" i="4"/>
  <c r="B110" i="4" s="1"/>
  <c r="C52" i="4"/>
  <c r="B52" i="4" s="1"/>
  <c r="C58" i="4"/>
  <c r="B58" i="4" s="1"/>
  <c r="C64" i="4"/>
  <c r="B64" i="4" s="1"/>
  <c r="C48" i="4"/>
  <c r="B48" i="4" s="1"/>
  <c r="C13" i="4"/>
  <c r="B13" i="4" s="1"/>
  <c r="C59" i="4"/>
  <c r="B59" i="4" s="1"/>
  <c r="C20" i="4"/>
  <c r="B20" i="4" s="1"/>
  <c r="C29" i="4"/>
  <c r="B29" i="4" s="1"/>
  <c r="C14" i="4"/>
  <c r="B14" i="4" s="1"/>
  <c r="C102" i="4"/>
  <c r="B102" i="4" s="1"/>
  <c r="C67" i="4"/>
  <c r="B67" i="4" s="1"/>
  <c r="C75" i="4"/>
  <c r="B75" i="4" s="1"/>
  <c r="C18" i="4"/>
  <c r="B18" i="4" s="1"/>
  <c r="C73" i="4"/>
  <c r="B73" i="4" s="1"/>
  <c r="C81" i="4"/>
  <c r="B81" i="4" s="1"/>
  <c r="C72" i="4"/>
  <c r="B72" i="4" s="1"/>
  <c r="C79" i="4"/>
  <c r="B79" i="4" s="1"/>
  <c r="C87" i="4"/>
  <c r="B87" i="4" s="1"/>
  <c r="C83" i="4"/>
  <c r="B83" i="4" s="1"/>
  <c r="C85" i="4"/>
  <c r="B85" i="4" s="1"/>
  <c r="C93" i="4"/>
  <c r="B93" i="4" s="1"/>
  <c r="C23" i="4"/>
  <c r="B23" i="4" s="1"/>
  <c r="C38" i="4"/>
  <c r="B38" i="4" s="1"/>
  <c r="C46" i="4"/>
  <c r="B46" i="4" s="1"/>
  <c r="C42" i="4"/>
  <c r="B42" i="4" s="1"/>
  <c r="C66" i="4"/>
  <c r="B66" i="4" s="1"/>
  <c r="C90" i="4"/>
  <c r="B90" i="4" s="1"/>
  <c r="C91" i="4"/>
  <c r="B91" i="4" s="1"/>
  <c r="C62" i="4"/>
  <c r="B62" i="4" s="1"/>
  <c r="C27" i="4"/>
  <c r="B27" i="4" s="1"/>
  <c r="C99" i="4"/>
  <c r="B99" i="4" s="1"/>
  <c r="C70" i="4"/>
  <c r="B70" i="4" s="1"/>
  <c r="C53" i="4"/>
  <c r="B53" i="4" s="1"/>
  <c r="C77" i="4"/>
  <c r="B77" i="4" s="1"/>
  <c r="C101" i="4"/>
  <c r="B101" i="4" s="1"/>
  <c r="C97" i="4"/>
  <c r="B97" i="4" s="1"/>
  <c r="C68" i="4"/>
  <c r="B68" i="4" s="1"/>
  <c r="C33" i="4"/>
  <c r="B33" i="4" s="1"/>
  <c r="C105" i="4"/>
  <c r="B105" i="4" s="1"/>
  <c r="C76" i="4"/>
  <c r="B76" i="4" s="1"/>
  <c r="C22" i="4"/>
  <c r="B22" i="4" s="1"/>
  <c r="C24" i="4"/>
  <c r="B24" i="4" s="1"/>
  <c r="C31" i="4"/>
  <c r="B31" i="4" s="1"/>
  <c r="C103" i="4"/>
  <c r="B103" i="4" s="1"/>
  <c r="C74" i="4"/>
  <c r="B74" i="4" s="1"/>
  <c r="C39" i="4"/>
  <c r="B39" i="4" s="1"/>
  <c r="C111" i="4"/>
  <c r="B111" i="4" s="1"/>
  <c r="C82" i="4"/>
  <c r="B82" i="4" s="1"/>
  <c r="C17" i="4"/>
  <c r="B17" i="4" s="1"/>
  <c r="C84" i="4"/>
  <c r="B84" i="4" s="1"/>
  <c r="C36" i="4"/>
  <c r="B36" i="4" s="1"/>
  <c r="C37" i="4"/>
  <c r="B37" i="4" s="1"/>
  <c r="C109" i="4"/>
  <c r="B109" i="4" s="1"/>
  <c r="C80" i="4"/>
  <c r="B80" i="4" s="1"/>
  <c r="C45" i="4"/>
  <c r="B45" i="4" s="1"/>
  <c r="C21" i="4"/>
  <c r="B21" i="4" s="1"/>
  <c r="C88" i="4"/>
  <c r="B88" i="4" s="1"/>
  <c r="C60" i="4"/>
  <c r="B60" i="4" s="1"/>
  <c r="C95" i="4"/>
  <c r="B95" i="4" s="1"/>
  <c r="C47" i="4"/>
  <c r="B47" i="4" s="1"/>
  <c r="C43" i="4"/>
  <c r="B43" i="4" s="1"/>
  <c r="C25" i="4"/>
  <c r="B25" i="4" s="1"/>
  <c r="C86" i="4"/>
  <c r="B86" i="4" s="1"/>
  <c r="C51" i="4"/>
  <c r="B51" i="4" s="1"/>
  <c r="C15" i="4"/>
  <c r="B15" i="4" s="1"/>
  <c r="C94" i="4"/>
  <c r="B94" i="4" s="1"/>
  <c r="C71" i="4"/>
  <c r="B71" i="4" s="1"/>
  <c r="C54" i="4"/>
  <c r="B54" i="4" s="1"/>
  <c r="C108" i="4"/>
  <c r="B108" i="4" s="1"/>
  <c r="C49" i="4"/>
  <c r="B49" i="4" s="1"/>
  <c r="C19" i="4"/>
  <c r="B19" i="4" s="1"/>
  <c r="C92" i="4"/>
  <c r="B92" i="4" s="1"/>
  <c r="C57" i="4"/>
  <c r="B57" i="4" s="1"/>
  <c r="C28" i="4"/>
  <c r="B28" i="4" s="1"/>
  <c r="C100" i="4"/>
  <c r="B100" i="4" s="1"/>
  <c r="C30" i="4"/>
  <c r="B30" i="4" s="1"/>
  <c r="C65" i="4"/>
  <c r="B65" i="4" s="1"/>
  <c r="C78" i="4"/>
  <c r="B78" i="4" s="1"/>
  <c r="C55" i="4"/>
  <c r="B55" i="4" s="1"/>
  <c r="C26" i="4"/>
  <c r="B26" i="4" s="1"/>
  <c r="C98" i="4"/>
  <c r="B98" i="4" s="1"/>
  <c r="C63" i="4"/>
  <c r="B63" i="4" s="1"/>
  <c r="C34" i="4"/>
  <c r="B34" i="4" s="1"/>
  <c r="C106" i="4"/>
  <c r="B106" i="4" s="1"/>
  <c r="C41" i="4"/>
  <c r="B41" i="4" s="1"/>
  <c r="C12" i="4"/>
  <c r="C89" i="4"/>
  <c r="B89" i="4" s="1"/>
  <c r="C61" i="4"/>
  <c r="B61" i="4" s="1"/>
  <c r="C32" i="4"/>
  <c r="B32" i="4" s="1"/>
  <c r="C104" i="4"/>
  <c r="B104" i="4" s="1"/>
  <c r="C69" i="4"/>
  <c r="B69" i="4" s="1"/>
  <c r="C40" i="4"/>
  <c r="B40" i="4" s="1"/>
  <c r="C24" i="3"/>
  <c r="C26" i="3"/>
  <c r="C75" i="3"/>
  <c r="B75" i="3" s="1"/>
  <c r="C38" i="3"/>
  <c r="C87" i="3"/>
  <c r="B87" i="3" s="1"/>
  <c r="C29" i="3"/>
  <c r="C85" i="3"/>
  <c r="B85" i="3" s="1"/>
  <c r="C30" i="3"/>
  <c r="C48" i="3"/>
  <c r="B48" i="3" s="1"/>
  <c r="C50" i="3"/>
  <c r="B50" i="3" s="1"/>
  <c r="C99" i="3"/>
  <c r="B99" i="3" s="1"/>
  <c r="C41" i="3"/>
  <c r="C18" i="3"/>
  <c r="C32" i="3"/>
  <c r="C54" i="3"/>
  <c r="B54" i="3" s="1"/>
  <c r="C84" i="3"/>
  <c r="B84" i="3" s="1"/>
  <c r="C62" i="3"/>
  <c r="B62" i="3" s="1"/>
  <c r="C111" i="3"/>
  <c r="B111" i="3" s="1"/>
  <c r="C53" i="3"/>
  <c r="B53" i="3" s="1"/>
  <c r="C66" i="3"/>
  <c r="B66" i="3" s="1"/>
  <c r="C44" i="3"/>
  <c r="B44" i="3" s="1"/>
  <c r="C78" i="3"/>
  <c r="B78" i="3" s="1"/>
  <c r="C22" i="3"/>
  <c r="C96" i="3"/>
  <c r="B96" i="3" s="1"/>
  <c r="C74" i="3"/>
  <c r="B74" i="3" s="1"/>
  <c r="C16" i="3"/>
  <c r="C77" i="3"/>
  <c r="B77" i="3" s="1"/>
  <c r="C90" i="3"/>
  <c r="B90" i="3" s="1"/>
  <c r="C56" i="3"/>
  <c r="B56" i="3" s="1"/>
  <c r="C102" i="3"/>
  <c r="B102" i="3" s="1"/>
  <c r="C46" i="3"/>
  <c r="B46" i="3" s="1"/>
  <c r="C108" i="3"/>
  <c r="B108" i="3" s="1"/>
  <c r="C86" i="3"/>
  <c r="B86" i="3" s="1"/>
  <c r="C40" i="3"/>
  <c r="C89" i="3"/>
  <c r="B89" i="3" s="1"/>
  <c r="C12" i="3"/>
  <c r="C68" i="3"/>
  <c r="B68" i="3" s="1"/>
  <c r="C21" i="3"/>
  <c r="C17" i="3"/>
  <c r="C49" i="3"/>
  <c r="B49" i="3" s="1"/>
  <c r="C91" i="3"/>
  <c r="B91" i="3" s="1"/>
  <c r="C60" i="3"/>
  <c r="B60" i="3" s="1"/>
  <c r="C36" i="3"/>
  <c r="C103" i="3"/>
  <c r="B103" i="3" s="1"/>
  <c r="C70" i="3"/>
  <c r="B70" i="3" s="1"/>
  <c r="C13" i="3"/>
  <c r="C110" i="3"/>
  <c r="B110" i="3" s="1"/>
  <c r="C52" i="3"/>
  <c r="B52" i="3" s="1"/>
  <c r="C101" i="3"/>
  <c r="B101" i="3" s="1"/>
  <c r="C19" i="3"/>
  <c r="C80" i="3"/>
  <c r="B80" i="3" s="1"/>
  <c r="C33" i="3"/>
  <c r="C82" i="3"/>
  <c r="B82" i="3" s="1"/>
  <c r="C61" i="3"/>
  <c r="B61" i="3" s="1"/>
  <c r="C15" i="3"/>
  <c r="C64" i="3"/>
  <c r="B64" i="3" s="1"/>
  <c r="C58" i="3"/>
  <c r="B58" i="3" s="1"/>
  <c r="C31" i="3"/>
  <c r="C92" i="3"/>
  <c r="B92" i="3" s="1"/>
  <c r="C45" i="3"/>
  <c r="B45" i="3" s="1"/>
  <c r="C73" i="3"/>
  <c r="B73" i="3" s="1"/>
  <c r="C76" i="3"/>
  <c r="B76" i="3" s="1"/>
  <c r="C104" i="3"/>
  <c r="B104" i="3" s="1"/>
  <c r="C83" i="3"/>
  <c r="B83" i="3" s="1"/>
  <c r="C97" i="3"/>
  <c r="B97" i="3" s="1"/>
  <c r="C39" i="3"/>
  <c r="C88" i="3"/>
  <c r="B88" i="3" s="1"/>
  <c r="C23" i="3"/>
  <c r="C55" i="3"/>
  <c r="B55" i="3" s="1"/>
  <c r="C34" i="3"/>
  <c r="C69" i="3"/>
  <c r="B69" i="3" s="1"/>
  <c r="C59" i="3"/>
  <c r="B59" i="3" s="1"/>
  <c r="C27" i="3"/>
  <c r="C106" i="3"/>
  <c r="B106" i="3" s="1"/>
  <c r="C43" i="3"/>
  <c r="B43" i="3" s="1"/>
  <c r="C57" i="3"/>
  <c r="B57" i="3" s="1"/>
  <c r="C95" i="3"/>
  <c r="B95" i="3" s="1"/>
  <c r="C109" i="3"/>
  <c r="B109" i="3" s="1"/>
  <c r="C51" i="3"/>
  <c r="B51" i="3" s="1"/>
  <c r="C100" i="3"/>
  <c r="B100" i="3" s="1"/>
  <c r="C71" i="3"/>
  <c r="B71" i="3" s="1"/>
  <c r="C67" i="3"/>
  <c r="B67" i="3" s="1"/>
  <c r="C94" i="3"/>
  <c r="B94" i="3" s="1"/>
  <c r="C81" i="3"/>
  <c r="B81" i="3" s="1"/>
  <c r="C107" i="3"/>
  <c r="B107" i="3" s="1"/>
  <c r="C14" i="3"/>
  <c r="C63" i="3"/>
  <c r="B63" i="3" s="1"/>
  <c r="C112" i="3"/>
  <c r="B112" i="3" s="1"/>
  <c r="C72" i="3"/>
  <c r="B72" i="3" s="1"/>
  <c r="C79" i="3"/>
  <c r="B79" i="3" s="1"/>
  <c r="C47" i="3"/>
  <c r="B47" i="3" s="1"/>
  <c r="C93" i="3"/>
  <c r="B93" i="3" s="1"/>
  <c r="C35" i="3"/>
  <c r="C25" i="3"/>
  <c r="C98" i="3"/>
  <c r="B98" i="3" s="1"/>
  <c r="C28" i="3"/>
  <c r="C65" i="3"/>
  <c r="B65" i="3" s="1"/>
  <c r="C42" i="3"/>
  <c r="C20" i="3"/>
  <c r="C37" i="3"/>
  <c r="A20" i="15" l="1"/>
  <c r="C19" i="15"/>
  <c r="B19" i="15" s="1"/>
  <c r="A18" i="12"/>
  <c r="A18" i="11"/>
  <c r="C17" i="11"/>
  <c r="B17" i="11" s="1"/>
  <c r="A18" i="10"/>
  <c r="C17" i="10"/>
  <c r="B17" i="10" s="1"/>
  <c r="C17" i="9"/>
  <c r="B17" i="9" s="1"/>
  <c r="A18" i="9"/>
  <c r="A21" i="15" l="1"/>
  <c r="C20" i="15"/>
  <c r="B20" i="15" s="1"/>
  <c r="A19" i="12"/>
  <c r="A19" i="11"/>
  <c r="C18" i="11"/>
  <c r="B18" i="11" s="1"/>
  <c r="A19" i="10"/>
  <c r="C18" i="10"/>
  <c r="B18" i="10" s="1"/>
  <c r="A19" i="9"/>
  <c r="C18" i="9"/>
  <c r="B18" i="9" s="1"/>
  <c r="A22" i="15" l="1"/>
  <c r="C21" i="15"/>
  <c r="B21" i="15" s="1"/>
  <c r="A20" i="12"/>
  <c r="A20" i="11"/>
  <c r="C19" i="11"/>
  <c r="B19" i="11" s="1"/>
  <c r="A20" i="10"/>
  <c r="C19" i="10"/>
  <c r="B19" i="10" s="1"/>
  <c r="C19" i="9"/>
  <c r="B19" i="9" s="1"/>
  <c r="A20" i="9"/>
  <c r="A23" i="15" l="1"/>
  <c r="C22" i="15"/>
  <c r="B22" i="15" s="1"/>
  <c r="A21" i="12"/>
  <c r="A21" i="11"/>
  <c r="C20" i="11"/>
  <c r="B20" i="11" s="1"/>
  <c r="A21" i="10"/>
  <c r="C20" i="10"/>
  <c r="B20" i="10" s="1"/>
  <c r="C20" i="9"/>
  <c r="B20" i="9" s="1"/>
  <c r="A21" i="9"/>
  <c r="A24" i="15" l="1"/>
  <c r="C23" i="15"/>
  <c r="B23" i="15" s="1"/>
  <c r="A22" i="12"/>
  <c r="A22" i="11"/>
  <c r="C21" i="11"/>
  <c r="B21" i="11" s="1"/>
  <c r="A22" i="10"/>
  <c r="C21" i="10"/>
  <c r="B21" i="10" s="1"/>
  <c r="A22" i="9"/>
  <c r="C21" i="9"/>
  <c r="B21" i="9" s="1"/>
  <c r="A25" i="15" l="1"/>
  <c r="C24" i="15"/>
  <c r="B24" i="15" s="1"/>
  <c r="A23" i="12"/>
  <c r="A23" i="11"/>
  <c r="C22" i="11"/>
  <c r="B22" i="11" s="1"/>
  <c r="A23" i="10"/>
  <c r="C22" i="10"/>
  <c r="B22" i="10" s="1"/>
  <c r="A23" i="9"/>
  <c r="C22" i="9"/>
  <c r="B22" i="9" s="1"/>
  <c r="A26" i="15" l="1"/>
  <c r="C25" i="15"/>
  <c r="B25" i="15" s="1"/>
  <c r="A24" i="12"/>
  <c r="A24" i="11"/>
  <c r="C23" i="11"/>
  <c r="B23" i="11" s="1"/>
  <c r="A24" i="10"/>
  <c r="C23" i="10"/>
  <c r="B23" i="10" s="1"/>
  <c r="A24" i="9"/>
  <c r="C23" i="9"/>
  <c r="B23" i="9" s="1"/>
  <c r="A27" i="15" l="1"/>
  <c r="C26" i="15"/>
  <c r="B26" i="15" s="1"/>
  <c r="A25" i="12"/>
  <c r="A25" i="11"/>
  <c r="C24" i="11"/>
  <c r="B24" i="11" s="1"/>
  <c r="A25" i="10"/>
  <c r="C24" i="10"/>
  <c r="B24" i="10" s="1"/>
  <c r="A25" i="9"/>
  <c r="C24" i="9"/>
  <c r="B24" i="9" s="1"/>
  <c r="A28" i="15" l="1"/>
  <c r="C27" i="15"/>
  <c r="B27" i="15" s="1"/>
  <c r="A26" i="12"/>
  <c r="A26" i="11"/>
  <c r="C25" i="11"/>
  <c r="B25" i="11" s="1"/>
  <c r="A26" i="10"/>
  <c r="C25" i="10"/>
  <c r="B25" i="10" s="1"/>
  <c r="A26" i="9"/>
  <c r="C25" i="9"/>
  <c r="B25" i="9" s="1"/>
  <c r="A29" i="15" l="1"/>
  <c r="C28" i="15"/>
  <c r="B28" i="15" s="1"/>
  <c r="A27" i="12"/>
  <c r="A27" i="11"/>
  <c r="C26" i="11"/>
  <c r="B26" i="11" s="1"/>
  <c r="A27" i="10"/>
  <c r="C26" i="10"/>
  <c r="B26" i="10" s="1"/>
  <c r="A27" i="9"/>
  <c r="C26" i="9"/>
  <c r="B26" i="9" s="1"/>
  <c r="A30" i="15" l="1"/>
  <c r="C29" i="15"/>
  <c r="B29" i="15" s="1"/>
  <c r="A28" i="12"/>
  <c r="A28" i="11"/>
  <c r="C27" i="11"/>
  <c r="B27" i="11" s="1"/>
  <c r="A28" i="10"/>
  <c r="C27" i="10"/>
  <c r="B27" i="10" s="1"/>
  <c r="C27" i="9"/>
  <c r="B27" i="9" s="1"/>
  <c r="A28" i="9"/>
  <c r="A31" i="15" l="1"/>
  <c r="C30" i="15"/>
  <c r="B30" i="15" s="1"/>
  <c r="A29" i="12"/>
  <c r="A29" i="11"/>
  <c r="C28" i="11"/>
  <c r="B28" i="11" s="1"/>
  <c r="A29" i="10"/>
  <c r="C28" i="10"/>
  <c r="B28" i="10" s="1"/>
  <c r="C28" i="9"/>
  <c r="B28" i="9" s="1"/>
  <c r="A29" i="9"/>
  <c r="A32" i="15" l="1"/>
  <c r="C31" i="15"/>
  <c r="B31" i="15" s="1"/>
  <c r="A30" i="12"/>
  <c r="A30" i="11"/>
  <c r="C29" i="11"/>
  <c r="B29" i="11" s="1"/>
  <c r="A30" i="10"/>
  <c r="C29" i="10"/>
  <c r="B29" i="10" s="1"/>
  <c r="A30" i="9"/>
  <c r="C29" i="9"/>
  <c r="B29" i="9" s="1"/>
  <c r="A33" i="15" l="1"/>
  <c r="C32" i="15"/>
  <c r="B32" i="15" s="1"/>
  <c r="A31" i="12"/>
  <c r="A31" i="11"/>
  <c r="C30" i="11"/>
  <c r="B30" i="11" s="1"/>
  <c r="A31" i="10"/>
  <c r="C30" i="10"/>
  <c r="B30" i="10" s="1"/>
  <c r="A31" i="9"/>
  <c r="C30" i="9"/>
  <c r="B30" i="9" s="1"/>
  <c r="A34" i="15" l="1"/>
  <c r="C33" i="15"/>
  <c r="B33" i="15" s="1"/>
  <c r="A32" i="12"/>
  <c r="A32" i="11"/>
  <c r="C31" i="11"/>
  <c r="B31" i="11" s="1"/>
  <c r="A32" i="10"/>
  <c r="C31" i="10"/>
  <c r="B31" i="10" s="1"/>
  <c r="C31" i="9"/>
  <c r="B31" i="9" s="1"/>
  <c r="A32" i="9"/>
  <c r="A35" i="15" l="1"/>
  <c r="C34" i="15"/>
  <c r="B34" i="15" s="1"/>
  <c r="A33" i="12"/>
  <c r="A33" i="11"/>
  <c r="C32" i="11"/>
  <c r="B32" i="11" s="1"/>
  <c r="A33" i="10"/>
  <c r="C32" i="10"/>
  <c r="B32" i="10" s="1"/>
  <c r="A33" i="9"/>
  <c r="C32" i="9"/>
  <c r="B32" i="9" s="1"/>
  <c r="A36" i="15" l="1"/>
  <c r="C35" i="15"/>
  <c r="B35" i="15" s="1"/>
  <c r="A34" i="12"/>
  <c r="A34" i="11"/>
  <c r="C33" i="11"/>
  <c r="B33" i="11" s="1"/>
  <c r="A34" i="10"/>
  <c r="C33" i="10"/>
  <c r="B33" i="10" s="1"/>
  <c r="A34" i="9"/>
  <c r="C33" i="9"/>
  <c r="B33" i="9" s="1"/>
  <c r="A37" i="15" l="1"/>
  <c r="C36" i="15"/>
  <c r="B36" i="15" s="1"/>
  <c r="A35" i="12"/>
  <c r="A35" i="11"/>
  <c r="C34" i="11"/>
  <c r="B34" i="11" s="1"/>
  <c r="A35" i="10"/>
  <c r="C34" i="10"/>
  <c r="B34" i="10" s="1"/>
  <c r="A35" i="9"/>
  <c r="C34" i="9"/>
  <c r="B34" i="9" s="1"/>
  <c r="A38" i="15" l="1"/>
  <c r="C37" i="15"/>
  <c r="B37" i="15" s="1"/>
  <c r="A36" i="12"/>
  <c r="A36" i="11"/>
  <c r="C35" i="11"/>
  <c r="B35" i="11" s="1"/>
  <c r="A36" i="10"/>
  <c r="C35" i="10"/>
  <c r="B35" i="10" s="1"/>
  <c r="C35" i="9"/>
  <c r="B35" i="9" s="1"/>
  <c r="A36" i="9"/>
  <c r="A39" i="15" l="1"/>
  <c r="C38" i="15"/>
  <c r="B38" i="15" s="1"/>
  <c r="A37" i="12"/>
  <c r="A37" i="11"/>
  <c r="C36" i="11"/>
  <c r="B36" i="11" s="1"/>
  <c r="A37" i="10"/>
  <c r="C36" i="10"/>
  <c r="B36" i="10" s="1"/>
  <c r="C36" i="9"/>
  <c r="B36" i="9" s="1"/>
  <c r="A37" i="9"/>
  <c r="A40" i="15" l="1"/>
  <c r="C39" i="15"/>
  <c r="B39" i="15" s="1"/>
  <c r="A38" i="12"/>
  <c r="A38" i="11"/>
  <c r="C37" i="11"/>
  <c r="B37" i="11" s="1"/>
  <c r="A38" i="10"/>
  <c r="C37" i="10"/>
  <c r="B37" i="10" s="1"/>
  <c r="A38" i="9"/>
  <c r="C37" i="9"/>
  <c r="B37" i="9" s="1"/>
  <c r="A41" i="15" l="1"/>
  <c r="C40" i="15"/>
  <c r="B40" i="15" s="1"/>
  <c r="A39" i="12"/>
  <c r="A39" i="11"/>
  <c r="C38" i="11"/>
  <c r="B38" i="11" s="1"/>
  <c r="A39" i="10"/>
  <c r="C38" i="10"/>
  <c r="B38" i="10" s="1"/>
  <c r="C38" i="9"/>
  <c r="B38" i="9" s="1"/>
  <c r="A39" i="9"/>
  <c r="A42" i="15" l="1"/>
  <c r="C41" i="15"/>
  <c r="B41" i="15" s="1"/>
  <c r="A40" i="12"/>
  <c r="A40" i="11"/>
  <c r="C39" i="11"/>
  <c r="B39" i="11" s="1"/>
  <c r="A40" i="10"/>
  <c r="C39" i="10"/>
  <c r="B39" i="10" s="1"/>
  <c r="C39" i="9"/>
  <c r="B39" i="9" s="1"/>
  <c r="A40" i="9"/>
  <c r="A43" i="15" l="1"/>
  <c r="C42" i="15"/>
  <c r="B42" i="15" s="1"/>
  <c r="A41" i="12"/>
  <c r="A41" i="11"/>
  <c r="C40" i="11"/>
  <c r="B40" i="11" s="1"/>
  <c r="A41" i="10"/>
  <c r="C40" i="10"/>
  <c r="B40" i="10" s="1"/>
  <c r="C40" i="9"/>
  <c r="B40" i="9" s="1"/>
  <c r="A41" i="9"/>
  <c r="A44" i="15" l="1"/>
  <c r="C43" i="15"/>
  <c r="B43" i="15" s="1"/>
  <c r="A42" i="12"/>
  <c r="A42" i="11"/>
  <c r="C41" i="11"/>
  <c r="B41" i="11" s="1"/>
  <c r="A42" i="10"/>
  <c r="C41" i="10"/>
  <c r="B41" i="10" s="1"/>
  <c r="A42" i="9"/>
  <c r="C41" i="9"/>
  <c r="B41" i="9" s="1"/>
  <c r="A45" i="15" l="1"/>
  <c r="C44" i="15"/>
  <c r="B44" i="15" s="1"/>
  <c r="A43" i="12"/>
  <c r="A43" i="11"/>
  <c r="C42" i="11"/>
  <c r="B42" i="11" s="1"/>
  <c r="A43" i="10"/>
  <c r="C42" i="10"/>
  <c r="B42" i="10" s="1"/>
  <c r="C42" i="9"/>
  <c r="B42" i="9" s="1"/>
  <c r="A43" i="9"/>
  <c r="A46" i="15" l="1"/>
  <c r="C45" i="15"/>
  <c r="B45" i="15" s="1"/>
  <c r="A44" i="12"/>
  <c r="A44" i="11"/>
  <c r="C43" i="11"/>
  <c r="B43" i="11" s="1"/>
  <c r="A44" i="10"/>
  <c r="C43" i="10"/>
  <c r="B43" i="10" s="1"/>
  <c r="C43" i="9"/>
  <c r="B43" i="9" s="1"/>
  <c r="A44" i="9"/>
  <c r="A47" i="15" l="1"/>
  <c r="C46" i="15"/>
  <c r="B46" i="15" s="1"/>
  <c r="A45" i="12"/>
  <c r="A45" i="11"/>
  <c r="C44" i="11"/>
  <c r="B44" i="11" s="1"/>
  <c r="A45" i="10"/>
  <c r="C44" i="10"/>
  <c r="B44" i="10" s="1"/>
  <c r="A45" i="9"/>
  <c r="C44" i="9"/>
  <c r="B44" i="9" s="1"/>
  <c r="A48" i="15" l="1"/>
  <c r="C47" i="15"/>
  <c r="B47" i="15" s="1"/>
  <c r="A46" i="12"/>
  <c r="A46" i="11"/>
  <c r="C45" i="11"/>
  <c r="B45" i="11" s="1"/>
  <c r="A46" i="10"/>
  <c r="C45" i="10"/>
  <c r="B45" i="10" s="1"/>
  <c r="A46" i="9"/>
  <c r="C45" i="9"/>
  <c r="B45" i="9" s="1"/>
  <c r="A49" i="15" l="1"/>
  <c r="C48" i="15"/>
  <c r="B48" i="15" s="1"/>
  <c r="A47" i="12"/>
  <c r="A47" i="11"/>
  <c r="C46" i="11"/>
  <c r="B46" i="11" s="1"/>
  <c r="A47" i="10"/>
  <c r="C46" i="10"/>
  <c r="B46" i="10" s="1"/>
  <c r="A47" i="9"/>
  <c r="C46" i="9"/>
  <c r="B46" i="9" s="1"/>
  <c r="A50" i="15" l="1"/>
  <c r="C49" i="15"/>
  <c r="B49" i="15" s="1"/>
  <c r="A48" i="12"/>
  <c r="A48" i="11"/>
  <c r="C47" i="11"/>
  <c r="B47" i="11" s="1"/>
  <c r="A48" i="10"/>
  <c r="C47" i="10"/>
  <c r="B47" i="10" s="1"/>
  <c r="A48" i="9"/>
  <c r="C47" i="9"/>
  <c r="B47" i="9" s="1"/>
  <c r="A51" i="15" l="1"/>
  <c r="C50" i="15"/>
  <c r="B50" i="15" s="1"/>
  <c r="A49" i="12"/>
  <c r="A49" i="11"/>
  <c r="C48" i="11"/>
  <c r="B48" i="11" s="1"/>
  <c r="A49" i="10"/>
  <c r="C48" i="10"/>
  <c r="B48" i="10" s="1"/>
  <c r="A49" i="9"/>
  <c r="C48" i="9"/>
  <c r="B48" i="9" s="1"/>
  <c r="A52" i="15" l="1"/>
  <c r="C51" i="15"/>
  <c r="B51" i="15" s="1"/>
  <c r="A50" i="12"/>
  <c r="A50" i="11"/>
  <c r="C49" i="11"/>
  <c r="B49" i="11" s="1"/>
  <c r="A50" i="10"/>
  <c r="C49" i="10"/>
  <c r="B49" i="10" s="1"/>
  <c r="A50" i="9"/>
  <c r="C49" i="9"/>
  <c r="B49" i="9" s="1"/>
  <c r="A53" i="15" l="1"/>
  <c r="C52" i="15"/>
  <c r="B52" i="15" s="1"/>
  <c r="A51" i="12"/>
  <c r="A51" i="11"/>
  <c r="C50" i="11"/>
  <c r="B50" i="11" s="1"/>
  <c r="A51" i="10"/>
  <c r="C50" i="10"/>
  <c r="B50" i="10" s="1"/>
  <c r="C50" i="9"/>
  <c r="B50" i="9" s="1"/>
  <c r="A51" i="9"/>
  <c r="A54" i="15" l="1"/>
  <c r="C53" i="15"/>
  <c r="B53" i="15" s="1"/>
  <c r="A52" i="12"/>
  <c r="A52" i="11"/>
  <c r="C51" i="11"/>
  <c r="B51" i="11" s="1"/>
  <c r="A52" i="10"/>
  <c r="C51" i="10"/>
  <c r="B51" i="10" s="1"/>
  <c r="C51" i="9"/>
  <c r="B51" i="9" s="1"/>
  <c r="A52" i="9"/>
  <c r="A55" i="15" l="1"/>
  <c r="C54" i="15"/>
  <c r="B54" i="15" s="1"/>
  <c r="A53" i="12"/>
  <c r="A53" i="11"/>
  <c r="C52" i="11"/>
  <c r="B52" i="11" s="1"/>
  <c r="A53" i="10"/>
  <c r="C52" i="10"/>
  <c r="B52" i="10" s="1"/>
  <c r="C52" i="9"/>
  <c r="B52" i="9" s="1"/>
  <c r="A53" i="9"/>
  <c r="A56" i="15" l="1"/>
  <c r="C55" i="15"/>
  <c r="B55" i="15" s="1"/>
  <c r="A54" i="12"/>
  <c r="A54" i="11"/>
  <c r="C53" i="11"/>
  <c r="B53" i="11" s="1"/>
  <c r="A54" i="10"/>
  <c r="C53" i="10"/>
  <c r="B53" i="10" s="1"/>
  <c r="A54" i="9"/>
  <c r="C53" i="9"/>
  <c r="B53" i="9" s="1"/>
  <c r="A57" i="15" l="1"/>
  <c r="C56" i="15"/>
  <c r="B56" i="15" s="1"/>
  <c r="A55" i="12"/>
  <c r="A55" i="11"/>
  <c r="C54" i="11"/>
  <c r="B54" i="11" s="1"/>
  <c r="A55" i="10"/>
  <c r="C54" i="10"/>
  <c r="B54" i="10" s="1"/>
  <c r="A55" i="9"/>
  <c r="C54" i="9"/>
  <c r="B54" i="9" s="1"/>
  <c r="A58" i="15" l="1"/>
  <c r="C57" i="15"/>
  <c r="B57" i="15" s="1"/>
  <c r="A56" i="12"/>
  <c r="A56" i="11"/>
  <c r="C55" i="11"/>
  <c r="B55" i="11" s="1"/>
  <c r="A56" i="10"/>
  <c r="C55" i="10"/>
  <c r="B55" i="10" s="1"/>
  <c r="C55" i="9"/>
  <c r="B55" i="9" s="1"/>
  <c r="A56" i="9"/>
  <c r="A59" i="15" l="1"/>
  <c r="C58" i="15"/>
  <c r="B58" i="15" s="1"/>
  <c r="A57" i="12"/>
  <c r="A57" i="11"/>
  <c r="C56" i="11"/>
  <c r="B56" i="11" s="1"/>
  <c r="A57" i="10"/>
  <c r="C56" i="10"/>
  <c r="B56" i="10" s="1"/>
  <c r="A57" i="9"/>
  <c r="C56" i="9"/>
  <c r="B56" i="9" s="1"/>
  <c r="A60" i="15" l="1"/>
  <c r="C59" i="15"/>
  <c r="B59" i="15" s="1"/>
  <c r="A58" i="12"/>
  <c r="A58" i="11"/>
  <c r="C57" i="11"/>
  <c r="B57" i="11" s="1"/>
  <c r="A58" i="10"/>
  <c r="C57" i="10"/>
  <c r="B57" i="10" s="1"/>
  <c r="A58" i="9"/>
  <c r="C57" i="9"/>
  <c r="B57" i="9" s="1"/>
  <c r="A61" i="15" l="1"/>
  <c r="C60" i="15"/>
  <c r="B60" i="15" s="1"/>
  <c r="A59" i="12"/>
  <c r="A59" i="11"/>
  <c r="C58" i="11"/>
  <c r="B58" i="11" s="1"/>
  <c r="A59" i="10"/>
  <c r="C58" i="10"/>
  <c r="B58" i="10" s="1"/>
  <c r="A59" i="9"/>
  <c r="C58" i="9"/>
  <c r="B58" i="9" s="1"/>
  <c r="A62" i="15" l="1"/>
  <c r="C61" i="15"/>
  <c r="B61" i="15" s="1"/>
  <c r="A60" i="12"/>
  <c r="A60" i="11"/>
  <c r="C59" i="11"/>
  <c r="B59" i="11" s="1"/>
  <c r="A60" i="10"/>
  <c r="C59" i="10"/>
  <c r="B59" i="10" s="1"/>
  <c r="A60" i="9"/>
  <c r="C59" i="9"/>
  <c r="B59" i="9" s="1"/>
  <c r="A63" i="15" l="1"/>
  <c r="C62" i="15"/>
  <c r="B62" i="15" s="1"/>
  <c r="A61" i="12"/>
  <c r="A61" i="11"/>
  <c r="C60" i="11"/>
  <c r="B60" i="11" s="1"/>
  <c r="A61" i="10"/>
  <c r="C60" i="10"/>
  <c r="B60" i="10" s="1"/>
  <c r="A61" i="9"/>
  <c r="C60" i="9"/>
  <c r="B60" i="9" s="1"/>
  <c r="A64" i="15" l="1"/>
  <c r="C63" i="15"/>
  <c r="B63" i="15" s="1"/>
  <c r="A62" i="12"/>
  <c r="A62" i="11"/>
  <c r="C61" i="11"/>
  <c r="B61" i="11" s="1"/>
  <c r="A62" i="10"/>
  <c r="C61" i="10"/>
  <c r="B61" i="10" s="1"/>
  <c r="A62" i="9"/>
  <c r="C61" i="9"/>
  <c r="B61" i="9" s="1"/>
  <c r="A65" i="15" l="1"/>
  <c r="C64" i="15"/>
  <c r="B64" i="15" s="1"/>
  <c r="A63" i="12"/>
  <c r="A63" i="11"/>
  <c r="C62" i="11"/>
  <c r="B62" i="11" s="1"/>
  <c r="C62" i="10"/>
  <c r="B62" i="10" s="1"/>
  <c r="C62" i="9"/>
  <c r="B62" i="9" s="1"/>
  <c r="A66" i="15" l="1"/>
  <c r="C65" i="15"/>
  <c r="B65" i="15" s="1"/>
  <c r="A64" i="12"/>
  <c r="A64" i="11"/>
  <c r="C63" i="11"/>
  <c r="B63" i="11" s="1"/>
  <c r="A67" i="15" l="1"/>
  <c r="C66" i="15"/>
  <c r="B66" i="15" s="1"/>
  <c r="A65" i="12"/>
  <c r="A65" i="11"/>
  <c r="C64" i="11"/>
  <c r="B64" i="11" s="1"/>
  <c r="A68" i="15" l="1"/>
  <c r="C67" i="15"/>
  <c r="B67" i="15" s="1"/>
  <c r="A66" i="12"/>
  <c r="A66" i="11"/>
  <c r="C65" i="11"/>
  <c r="B65" i="11" s="1"/>
  <c r="A69" i="15" l="1"/>
  <c r="C68" i="15"/>
  <c r="B68" i="15" s="1"/>
  <c r="A67" i="12"/>
  <c r="A67" i="11"/>
  <c r="C66" i="11"/>
  <c r="B66" i="11" s="1"/>
  <c r="A70" i="15" l="1"/>
  <c r="C69" i="15"/>
  <c r="B69" i="15" s="1"/>
  <c r="A68" i="12"/>
  <c r="A68" i="11"/>
  <c r="C67" i="11"/>
  <c r="B67" i="11" s="1"/>
  <c r="A71" i="15" l="1"/>
  <c r="C70" i="15"/>
  <c r="B70" i="15" s="1"/>
  <c r="A69" i="12"/>
  <c r="A69" i="11"/>
  <c r="C68" i="11"/>
  <c r="B68" i="11" s="1"/>
  <c r="A72" i="15" l="1"/>
  <c r="C71" i="15"/>
  <c r="B71" i="15" s="1"/>
  <c r="A70" i="12"/>
  <c r="A70" i="11"/>
  <c r="C69" i="11"/>
  <c r="B69" i="11" s="1"/>
  <c r="A73" i="15" l="1"/>
  <c r="C72" i="15"/>
  <c r="B72" i="15" s="1"/>
  <c r="A71" i="12"/>
  <c r="A71" i="11"/>
  <c r="C70" i="11"/>
  <c r="B70" i="11" s="1"/>
  <c r="A74" i="15" l="1"/>
  <c r="C73" i="15"/>
  <c r="B73" i="15" s="1"/>
  <c r="A72" i="12"/>
  <c r="A72" i="11"/>
  <c r="C71" i="11"/>
  <c r="B71" i="11" s="1"/>
  <c r="A75" i="15" l="1"/>
  <c r="C74" i="15"/>
  <c r="B74" i="15" s="1"/>
  <c r="A73" i="12"/>
  <c r="A73" i="11"/>
  <c r="C72" i="11"/>
  <c r="B72" i="11" s="1"/>
  <c r="A76" i="15" l="1"/>
  <c r="C75" i="15"/>
  <c r="B75" i="15" s="1"/>
  <c r="A74" i="12"/>
  <c r="A74" i="11"/>
  <c r="C73" i="11"/>
  <c r="B73" i="11" s="1"/>
  <c r="A77" i="15" l="1"/>
  <c r="C76" i="15"/>
  <c r="B76" i="15" s="1"/>
  <c r="A75" i="12"/>
  <c r="A75" i="11"/>
  <c r="C74" i="11"/>
  <c r="B74" i="11" s="1"/>
  <c r="A78" i="15" l="1"/>
  <c r="C77" i="15"/>
  <c r="B77" i="15" s="1"/>
  <c r="A76" i="12"/>
  <c r="A76" i="11"/>
  <c r="C75" i="11"/>
  <c r="B75" i="11" s="1"/>
  <c r="A79" i="15" l="1"/>
  <c r="C78" i="15"/>
  <c r="B78" i="15" s="1"/>
  <c r="A77" i="12"/>
  <c r="A77" i="11"/>
  <c r="C76" i="11"/>
  <c r="B76" i="11" s="1"/>
  <c r="A80" i="15" l="1"/>
  <c r="C79" i="15"/>
  <c r="B79" i="15" s="1"/>
  <c r="A78" i="12"/>
  <c r="A78" i="11"/>
  <c r="C77" i="11"/>
  <c r="B77" i="11" s="1"/>
  <c r="A81" i="15" l="1"/>
  <c r="C80" i="15"/>
  <c r="B80" i="15" s="1"/>
  <c r="A79" i="12"/>
  <c r="A79" i="11"/>
  <c r="C78" i="11"/>
  <c r="B78" i="11" s="1"/>
  <c r="A82" i="15" l="1"/>
  <c r="C81" i="15"/>
  <c r="B81" i="15" s="1"/>
  <c r="A80" i="12"/>
  <c r="A80" i="11"/>
  <c r="C79" i="11"/>
  <c r="B79" i="11" s="1"/>
  <c r="A83" i="15" l="1"/>
  <c r="C82" i="15"/>
  <c r="B82" i="15" s="1"/>
  <c r="A81" i="12"/>
  <c r="A81" i="11"/>
  <c r="C80" i="11"/>
  <c r="B80" i="11" s="1"/>
  <c r="A84" i="15" l="1"/>
  <c r="C83" i="15"/>
  <c r="B83" i="15" s="1"/>
  <c r="A82" i="12"/>
  <c r="A82" i="11"/>
  <c r="C81" i="11"/>
  <c r="B81" i="11" s="1"/>
  <c r="A85" i="15" l="1"/>
  <c r="C84" i="15"/>
  <c r="B84" i="15" s="1"/>
  <c r="A83" i="12"/>
  <c r="A83" i="11"/>
  <c r="C82" i="11"/>
  <c r="B82" i="11" s="1"/>
  <c r="A86" i="15" l="1"/>
  <c r="C85" i="15"/>
  <c r="B85" i="15" s="1"/>
  <c r="A84" i="12"/>
  <c r="A84" i="11"/>
  <c r="C83" i="11"/>
  <c r="B83" i="11" s="1"/>
  <c r="A87" i="15" l="1"/>
  <c r="C86" i="15"/>
  <c r="B86" i="15" s="1"/>
  <c r="A85" i="12"/>
  <c r="A85" i="11"/>
  <c r="C84" i="11"/>
  <c r="B84" i="11" s="1"/>
  <c r="A88" i="15" l="1"/>
  <c r="C87" i="15"/>
  <c r="B87" i="15" s="1"/>
  <c r="A86" i="12"/>
  <c r="A86" i="11"/>
  <c r="C85" i="11"/>
  <c r="B85" i="11" s="1"/>
  <c r="A89" i="15" l="1"/>
  <c r="C88" i="15"/>
  <c r="B88" i="15" s="1"/>
  <c r="A87" i="12"/>
  <c r="A87" i="11"/>
  <c r="C86" i="11"/>
  <c r="B86" i="11" s="1"/>
  <c r="A90" i="15" l="1"/>
  <c r="C89" i="15"/>
  <c r="B89" i="15" s="1"/>
  <c r="A88" i="12"/>
  <c r="A88" i="11"/>
  <c r="C87" i="11"/>
  <c r="B87" i="11" s="1"/>
  <c r="A91" i="15" l="1"/>
  <c r="C90" i="15"/>
  <c r="B90" i="15" s="1"/>
  <c r="A89" i="12"/>
  <c r="C88" i="11"/>
  <c r="B88" i="11" s="1"/>
  <c r="A89" i="11"/>
  <c r="A92" i="15" l="1"/>
  <c r="C91" i="15"/>
  <c r="B91" i="15" s="1"/>
  <c r="A90" i="12"/>
  <c r="A90" i="11"/>
  <c r="C89" i="11"/>
  <c r="B89" i="11" s="1"/>
  <c r="A93" i="15" l="1"/>
  <c r="C92" i="15"/>
  <c r="B92" i="15" s="1"/>
  <c r="A91" i="12"/>
  <c r="A91" i="11"/>
  <c r="C90" i="11"/>
  <c r="B90" i="11" s="1"/>
  <c r="A94" i="15" l="1"/>
  <c r="C93" i="15"/>
  <c r="B93" i="15" s="1"/>
  <c r="A92" i="12"/>
  <c r="A92" i="11"/>
  <c r="C91" i="11"/>
  <c r="B91" i="11" s="1"/>
  <c r="A95" i="15" l="1"/>
  <c r="C94" i="15"/>
  <c r="B94" i="15" s="1"/>
  <c r="A93" i="12"/>
  <c r="A93" i="11"/>
  <c r="C92" i="11"/>
  <c r="B92" i="11" s="1"/>
  <c r="A96" i="15" l="1"/>
  <c r="C95" i="15"/>
  <c r="B95" i="15" s="1"/>
  <c r="A94" i="12"/>
  <c r="A94" i="11"/>
  <c r="C93" i="11"/>
  <c r="B93" i="11" s="1"/>
  <c r="A97" i="15" l="1"/>
  <c r="C96" i="15"/>
  <c r="B96" i="15" s="1"/>
  <c r="A95" i="12"/>
  <c r="C94" i="11"/>
  <c r="B94" i="11" s="1"/>
  <c r="A95" i="11"/>
  <c r="A98" i="15" l="1"/>
  <c r="C97" i="15"/>
  <c r="B97" i="15" s="1"/>
  <c r="A96" i="12"/>
  <c r="A96" i="11"/>
  <c r="C95" i="11"/>
  <c r="B95" i="11" s="1"/>
  <c r="A99" i="15" l="1"/>
  <c r="C98" i="15"/>
  <c r="B98" i="15" s="1"/>
  <c r="A97" i="12"/>
  <c r="A97" i="11"/>
  <c r="C96" i="11"/>
  <c r="B96" i="11" s="1"/>
  <c r="A100" i="15" l="1"/>
  <c r="C99" i="15"/>
  <c r="B99" i="15" s="1"/>
  <c r="A98" i="12"/>
  <c r="A98" i="11"/>
  <c r="C97" i="11"/>
  <c r="B97" i="11" s="1"/>
  <c r="A101" i="15" l="1"/>
  <c r="C100" i="15"/>
  <c r="B100" i="15" s="1"/>
  <c r="A99" i="12"/>
  <c r="A99" i="11"/>
  <c r="C98" i="11"/>
  <c r="B98" i="11" s="1"/>
  <c r="A102" i="15" l="1"/>
  <c r="C101" i="15"/>
  <c r="B101" i="15" s="1"/>
  <c r="A100" i="12"/>
  <c r="A100" i="11"/>
  <c r="C99" i="11"/>
  <c r="B99" i="11" s="1"/>
  <c r="A103" i="15" l="1"/>
  <c r="C102" i="15"/>
  <c r="B102" i="15" s="1"/>
  <c r="A101" i="12"/>
  <c r="C100" i="11"/>
  <c r="B100" i="11" s="1"/>
  <c r="A101" i="11"/>
  <c r="A104" i="15" l="1"/>
  <c r="C103" i="15"/>
  <c r="B103" i="15" s="1"/>
  <c r="A102" i="12"/>
  <c r="C101" i="11"/>
  <c r="B101" i="11" s="1"/>
  <c r="A102" i="11"/>
  <c r="A105" i="15" l="1"/>
  <c r="C104" i="15"/>
  <c r="B104" i="15" s="1"/>
  <c r="A103" i="12"/>
  <c r="A103" i="11"/>
  <c r="C102" i="11"/>
  <c r="B102" i="11" s="1"/>
  <c r="A106" i="15" l="1"/>
  <c r="C105" i="15"/>
  <c r="B105" i="15" s="1"/>
  <c r="A104" i="12"/>
  <c r="A104" i="11"/>
  <c r="C103" i="11"/>
  <c r="B103" i="11" s="1"/>
  <c r="A107" i="15" l="1"/>
  <c r="C106" i="15"/>
  <c r="B106" i="15" s="1"/>
  <c r="A105" i="12"/>
  <c r="A105" i="11"/>
  <c r="C104" i="11"/>
  <c r="B104" i="11" s="1"/>
  <c r="A108" i="15" l="1"/>
  <c r="C107" i="15"/>
  <c r="B107" i="15" s="1"/>
  <c r="A106" i="12"/>
  <c r="A106" i="11"/>
  <c r="C105" i="11"/>
  <c r="B105" i="11" s="1"/>
  <c r="A109" i="15" l="1"/>
  <c r="C108" i="15"/>
  <c r="B108" i="15" s="1"/>
  <c r="A107" i="12"/>
  <c r="A107" i="11"/>
  <c r="C106" i="11"/>
  <c r="B106" i="11" s="1"/>
  <c r="A110" i="15" l="1"/>
  <c r="C109" i="15"/>
  <c r="B109" i="15" s="1"/>
  <c r="A108" i="12"/>
  <c r="A108" i="11"/>
  <c r="C107" i="11"/>
  <c r="B107" i="11" s="1"/>
  <c r="A111" i="15" l="1"/>
  <c r="C110" i="15"/>
  <c r="B110" i="15" s="1"/>
  <c r="A109" i="12"/>
  <c r="A109" i="11"/>
  <c r="C108" i="11"/>
  <c r="B108" i="11" s="1"/>
  <c r="A112" i="15" l="1"/>
  <c r="C111" i="15"/>
  <c r="B111" i="15" s="1"/>
  <c r="A110" i="12"/>
  <c r="A110" i="11"/>
  <c r="C109" i="11"/>
  <c r="B109" i="11" s="1"/>
  <c r="C112" i="15" l="1"/>
  <c r="B112" i="15" s="1"/>
  <c r="A111" i="12"/>
  <c r="A111" i="11"/>
  <c r="C110" i="11"/>
  <c r="B110" i="11" s="1"/>
  <c r="A112" i="12" l="1"/>
  <c r="A112" i="11"/>
  <c r="C111" i="11"/>
  <c r="B111" i="11" s="1"/>
  <c r="C112" i="11" l="1"/>
  <c r="B112" i="11" s="1"/>
</calcChain>
</file>

<file path=xl/sharedStrings.xml><?xml version="1.0" encoding="utf-8"?>
<sst xmlns="http://schemas.openxmlformats.org/spreadsheetml/2006/main" count="238" uniqueCount="98">
  <si>
    <t>総合評価の評価項目ごとの加算点算定シート</t>
    <rPh sb="0" eb="4">
      <t>ソウゴウヒョウカ</t>
    </rPh>
    <rPh sb="5" eb="9">
      <t>ヒョウカコウモク</t>
    </rPh>
    <rPh sb="12" eb="14">
      <t>カサン</t>
    </rPh>
    <rPh sb="14" eb="15">
      <t>テン</t>
    </rPh>
    <rPh sb="15" eb="17">
      <t>サンテイ</t>
    </rPh>
    <phoneticPr fontId="1"/>
  </si>
  <si>
    <t>加算点の評価項目</t>
    <rPh sb="0" eb="3">
      <t>カサンテン</t>
    </rPh>
    <rPh sb="4" eb="8">
      <t>ヒョウカコウモク</t>
    </rPh>
    <phoneticPr fontId="16"/>
  </si>
  <si>
    <t>単位</t>
    <rPh sb="0" eb="2">
      <t>タンイ</t>
    </rPh>
    <phoneticPr fontId="16"/>
  </si>
  <si>
    <t>事業者の評価項目
調達者が入力↓</t>
    <rPh sb="0" eb="3">
      <t>ジギョウシャ</t>
    </rPh>
    <rPh sb="4" eb="8">
      <t>ヒョウカコウモク</t>
    </rPh>
    <rPh sb="9" eb="12">
      <t>チョウタツシャ</t>
    </rPh>
    <rPh sb="13" eb="15">
      <t>ニュウリョク</t>
    </rPh>
    <phoneticPr fontId="16"/>
  </si>
  <si>
    <t>点数
（評価値）</t>
    <rPh sb="0" eb="2">
      <t>テンスウ</t>
    </rPh>
    <rPh sb="4" eb="7">
      <t>ヒョウカチ</t>
    </rPh>
    <phoneticPr fontId="16"/>
  </si>
  <si>
    <t>項目の満点</t>
    <rPh sb="0" eb="2">
      <t>コウモク</t>
    </rPh>
    <rPh sb="3" eb="5">
      <t>マンテン</t>
    </rPh>
    <phoneticPr fontId="16"/>
  </si>
  <si>
    <t>ア</t>
    <phoneticPr fontId="1"/>
  </si>
  <si>
    <t>二酸化炭素排出係数（事業者全体）</t>
    <rPh sb="0" eb="9">
      <t>ニサンカタンソハイシュツケイスウ</t>
    </rPh>
    <rPh sb="10" eb="15">
      <t>ジギョウシャゼンタイ</t>
    </rPh>
    <phoneticPr fontId="16"/>
  </si>
  <si>
    <r>
      <t>kg-CO</t>
    </r>
    <r>
      <rPr>
        <sz val="9"/>
        <color theme="1"/>
        <rFont val="游ゴシック"/>
        <family val="3"/>
        <charset val="128"/>
      </rPr>
      <t>2</t>
    </r>
    <r>
      <rPr>
        <sz val="11"/>
        <color theme="1"/>
        <rFont val="游ゴシック"/>
        <family val="3"/>
        <charset val="128"/>
      </rPr>
      <t>/kWh</t>
    </r>
    <phoneticPr fontId="16"/>
  </si>
  <si>
    <t>イ</t>
    <phoneticPr fontId="1"/>
  </si>
  <si>
    <t>調達電力の再エネ割合</t>
    <rPh sb="0" eb="4">
      <t>チョウタツデンリョク</t>
    </rPh>
    <rPh sb="5" eb="6">
      <t>サイ</t>
    </rPh>
    <rPh sb="8" eb="10">
      <t>ワリアイ</t>
    </rPh>
    <phoneticPr fontId="16"/>
  </si>
  <si>
    <t>%</t>
    <phoneticPr fontId="16"/>
  </si>
  <si>
    <t>ウ</t>
    <phoneticPr fontId="1"/>
  </si>
  <si>
    <t>再エネの導入状況</t>
    <rPh sb="0" eb="1">
      <t>サイ</t>
    </rPh>
    <rPh sb="4" eb="6">
      <t>ドウニュウ</t>
    </rPh>
    <rPh sb="6" eb="8">
      <t>ジョウキョウ</t>
    </rPh>
    <phoneticPr fontId="16"/>
  </si>
  <si>
    <t>エ</t>
    <phoneticPr fontId="1"/>
  </si>
  <si>
    <t>未利用エネルギーの活用状況</t>
    <rPh sb="0" eb="3">
      <t>ミリヨウ</t>
    </rPh>
    <rPh sb="9" eb="13">
      <t>カツヨウジョウキョウ</t>
    </rPh>
    <phoneticPr fontId="16"/>
  </si>
  <si>
    <t>オ</t>
    <phoneticPr fontId="1"/>
  </si>
  <si>
    <t>追加性のある再エネ割合</t>
    <rPh sb="0" eb="3">
      <t>ツイカセイ</t>
    </rPh>
    <rPh sb="6" eb="7">
      <t>サイ</t>
    </rPh>
    <rPh sb="9" eb="11">
      <t>ワリアイ</t>
    </rPh>
    <phoneticPr fontId="16"/>
  </si>
  <si>
    <t>カ</t>
    <phoneticPr fontId="1"/>
  </si>
  <si>
    <t>地域取組（卒FIT電力の買取価格）</t>
    <rPh sb="9" eb="11">
      <t>デンリョク</t>
    </rPh>
    <rPh sb="12" eb="14">
      <t>カイトリ</t>
    </rPh>
    <phoneticPr fontId="16"/>
  </si>
  <si>
    <t>円</t>
    <rPh sb="0" eb="1">
      <t>エン</t>
    </rPh>
    <phoneticPr fontId="16"/>
  </si>
  <si>
    <t>キ</t>
    <phoneticPr fontId="1"/>
  </si>
  <si>
    <t>ディマンド・リスポンスの取組</t>
    <rPh sb="12" eb="14">
      <t>トリクミ</t>
    </rPh>
    <phoneticPr fontId="1"/>
  </si>
  <si>
    <t>－</t>
    <phoneticPr fontId="1"/>
  </si>
  <si>
    <t>加点項目計</t>
    <rPh sb="0" eb="4">
      <t>カテンコウモク</t>
    </rPh>
    <rPh sb="4" eb="5">
      <t>ケイ</t>
    </rPh>
    <phoneticPr fontId="16"/>
  </si>
  <si>
    <r>
      <t>※「点数（評価値）」欄の</t>
    </r>
    <r>
      <rPr>
        <b/>
        <u/>
        <sz val="11"/>
        <color rgb="FF008000"/>
        <rFont val="游ゴシック"/>
        <family val="3"/>
        <charset val="128"/>
      </rPr>
      <t>緑文字・淡緑背景は評価項目が満点</t>
    </r>
    <r>
      <rPr>
        <sz val="11"/>
        <color theme="1"/>
        <rFont val="游ゴシック"/>
        <family val="3"/>
        <charset val="128"/>
      </rPr>
      <t>の場合です。</t>
    </r>
    <rPh sb="2" eb="4">
      <t>テンスウ</t>
    </rPh>
    <rPh sb="5" eb="8">
      <t>ヒョウカチ</t>
    </rPh>
    <rPh sb="10" eb="11">
      <t>ラン</t>
    </rPh>
    <rPh sb="12" eb="13">
      <t>ミドリ</t>
    </rPh>
    <rPh sb="13" eb="15">
      <t>モジ</t>
    </rPh>
    <rPh sb="16" eb="17">
      <t>タン</t>
    </rPh>
    <rPh sb="17" eb="18">
      <t>ミドリ</t>
    </rPh>
    <rPh sb="18" eb="20">
      <t>ハイケイ</t>
    </rPh>
    <rPh sb="21" eb="25">
      <t>ヒョウカコウモク</t>
    </rPh>
    <rPh sb="26" eb="28">
      <t>マンテン</t>
    </rPh>
    <rPh sb="29" eb="31">
      <t>バアイ</t>
    </rPh>
    <phoneticPr fontId="16"/>
  </si>
  <si>
    <r>
      <t>※</t>
    </r>
    <r>
      <rPr>
        <b/>
        <sz val="11"/>
        <color theme="1"/>
        <rFont val="游ゴシック"/>
        <family val="3"/>
        <charset val="128"/>
      </rPr>
      <t>カ．地域取組</t>
    </r>
    <r>
      <rPr>
        <sz val="11"/>
        <color theme="1"/>
        <rFont val="游ゴシック"/>
        <family val="3"/>
        <charset val="128"/>
      </rPr>
      <t>の評価内容は各調達者が設定可能です。卒FIT電力の買取価格以外を評価する場合は、地域取組以外の項目で算出ツールの活用をお願いいたします。</t>
    </r>
    <rPh sb="3" eb="7">
      <t>チイキトリクミ</t>
    </rPh>
    <rPh sb="8" eb="12">
      <t>ヒョウカナイヨウ</t>
    </rPh>
    <rPh sb="13" eb="17">
      <t>カクチョウタツシャ</t>
    </rPh>
    <rPh sb="18" eb="20">
      <t>セッテイ</t>
    </rPh>
    <rPh sb="20" eb="22">
      <t>カノウ</t>
    </rPh>
    <rPh sb="25" eb="26">
      <t>ソツ</t>
    </rPh>
    <rPh sb="29" eb="31">
      <t>デンリョク</t>
    </rPh>
    <rPh sb="32" eb="36">
      <t>カイトリカカク</t>
    </rPh>
    <rPh sb="36" eb="38">
      <t>イガイ</t>
    </rPh>
    <rPh sb="39" eb="41">
      <t>ヒョウカ</t>
    </rPh>
    <rPh sb="43" eb="45">
      <t>バアイ</t>
    </rPh>
    <rPh sb="47" eb="51">
      <t>チイキトリクミ</t>
    </rPh>
    <rPh sb="51" eb="53">
      <t>イガイ</t>
    </rPh>
    <rPh sb="54" eb="56">
      <t>コウモク</t>
    </rPh>
    <rPh sb="57" eb="59">
      <t>サンシュツ</t>
    </rPh>
    <rPh sb="63" eb="65">
      <t>カツヨウ</t>
    </rPh>
    <rPh sb="67" eb="68">
      <t>ネガ</t>
    </rPh>
    <phoneticPr fontId="16"/>
  </si>
  <si>
    <r>
      <t>※</t>
    </r>
    <r>
      <rPr>
        <b/>
        <sz val="11"/>
        <color theme="1"/>
        <rFont val="游ゴシック"/>
        <family val="3"/>
        <charset val="128"/>
      </rPr>
      <t>沖縄エリアの調達</t>
    </r>
    <r>
      <rPr>
        <sz val="11"/>
        <color theme="1"/>
        <rFont val="游ゴシック"/>
        <family val="3"/>
        <charset val="128"/>
      </rPr>
      <t>の場合、事業者全体のCO</t>
    </r>
    <r>
      <rPr>
        <sz val="9"/>
        <color theme="1"/>
        <rFont val="游ゴシック"/>
        <family val="3"/>
        <charset val="128"/>
      </rPr>
      <t>2</t>
    </r>
    <r>
      <rPr>
        <sz val="11"/>
        <color theme="1"/>
        <rFont val="游ゴシック"/>
        <family val="3"/>
        <charset val="128"/>
      </rPr>
      <t>排出係数の項目は沖縄エリアで供給された電力に基づく排出係数での評価となります。
　（小売電気事業者に当該数値の提出を求めてください。）</t>
    </r>
    <rPh sb="1" eb="3">
      <t>オキナワ</t>
    </rPh>
    <rPh sb="7" eb="9">
      <t>チョウタツ</t>
    </rPh>
    <rPh sb="10" eb="12">
      <t>バアイ</t>
    </rPh>
    <rPh sb="13" eb="16">
      <t>ジギョウシャ</t>
    </rPh>
    <rPh sb="16" eb="18">
      <t>ゼンタイ</t>
    </rPh>
    <rPh sb="22" eb="26">
      <t>ハイシュツケイスウ</t>
    </rPh>
    <rPh sb="27" eb="29">
      <t>コウモク</t>
    </rPh>
    <rPh sb="30" eb="32">
      <t>オキナワ</t>
    </rPh>
    <rPh sb="36" eb="38">
      <t>キョウキュウ</t>
    </rPh>
    <rPh sb="41" eb="43">
      <t>デンリョク</t>
    </rPh>
    <rPh sb="44" eb="45">
      <t>モト</t>
    </rPh>
    <rPh sb="47" eb="51">
      <t>ハイシュツケイスウ</t>
    </rPh>
    <rPh sb="53" eb="55">
      <t>ヒョウカ</t>
    </rPh>
    <rPh sb="64" eb="68">
      <t>コウリデンキ</t>
    </rPh>
    <rPh sb="68" eb="71">
      <t>ジギョウシャ</t>
    </rPh>
    <rPh sb="72" eb="74">
      <t>トウガイ</t>
    </rPh>
    <rPh sb="74" eb="76">
      <t>スウチ</t>
    </rPh>
    <rPh sb="77" eb="79">
      <t>テイシュツ</t>
    </rPh>
    <rPh sb="80" eb="81">
      <t>モト</t>
    </rPh>
    <phoneticPr fontId="16"/>
  </si>
  <si>
    <t>評価値</t>
    <rPh sb="0" eb="3">
      <t>ヒョウカチ</t>
    </rPh>
    <phoneticPr fontId="1"/>
  </si>
  <si>
    <t>算定値</t>
    <rPh sb="0" eb="3">
      <t>サンテイチ</t>
    </rPh>
    <phoneticPr fontId="1"/>
  </si>
  <si>
    <t>総合評価の評価項目の配点・基準値（下限値・上限値）の設定シート</t>
    <rPh sb="0" eb="4">
      <t>ソウゴウヒョウカ</t>
    </rPh>
    <rPh sb="5" eb="9">
      <t>ヒョウカコウモク</t>
    </rPh>
    <rPh sb="10" eb="12">
      <t>ハイテン</t>
    </rPh>
    <rPh sb="13" eb="16">
      <t>キジュンチ</t>
    </rPh>
    <rPh sb="17" eb="20">
      <t>カゲンチ</t>
    </rPh>
    <rPh sb="21" eb="24">
      <t>ジョウゲンチ</t>
    </rPh>
    <rPh sb="26" eb="28">
      <t>セッテイ</t>
    </rPh>
    <phoneticPr fontId="1"/>
  </si>
  <si>
    <t>設定する配点↓</t>
    <rPh sb="0" eb="2">
      <t>セッテイ</t>
    </rPh>
    <rPh sb="4" eb="6">
      <t>ハイテン</t>
    </rPh>
    <phoneticPr fontId="16"/>
  </si>
  <si>
    <t>解説資料
掲載の配点</t>
    <rPh sb="0" eb="4">
      <t>カイセツシリョウ</t>
    </rPh>
    <rPh sb="5" eb="7">
      <t>ケイサイ</t>
    </rPh>
    <rPh sb="8" eb="10">
      <t>ハイテン</t>
    </rPh>
    <phoneticPr fontId="16"/>
  </si>
  <si>
    <t>基準値
（下限：0点）</t>
    <rPh sb="0" eb="3">
      <t>キジュンチ</t>
    </rPh>
    <rPh sb="5" eb="7">
      <t>カゲン</t>
    </rPh>
    <rPh sb="9" eb="10">
      <t>テン</t>
    </rPh>
    <phoneticPr fontId="16"/>
  </si>
  <si>
    <t>解説資料掲載の
基準値（下限）</t>
    <rPh sb="0" eb="4">
      <t>カイセツシリョウ</t>
    </rPh>
    <rPh sb="4" eb="6">
      <t>ケイサイ</t>
    </rPh>
    <rPh sb="8" eb="11">
      <t>キジュンチ</t>
    </rPh>
    <rPh sb="12" eb="14">
      <t>カゲン</t>
    </rPh>
    <phoneticPr fontId="16"/>
  </si>
  <si>
    <t>基準値
（上限：満点）</t>
    <rPh sb="0" eb="3">
      <t>キジュンチ</t>
    </rPh>
    <rPh sb="5" eb="7">
      <t>ジョウゲン</t>
    </rPh>
    <rPh sb="8" eb="10">
      <t>マンテン</t>
    </rPh>
    <phoneticPr fontId="16"/>
  </si>
  <si>
    <t>解説資料掲載の
基準値（上限）</t>
    <rPh sb="0" eb="4">
      <t>カイセツシリョウ</t>
    </rPh>
    <rPh sb="4" eb="6">
      <t>ケイサイ</t>
    </rPh>
    <rPh sb="8" eb="11">
      <t>キジュンチ</t>
    </rPh>
    <rPh sb="12" eb="14">
      <t>ジョウゲン</t>
    </rPh>
    <phoneticPr fontId="16"/>
  </si>
  <si>
    <t>計算式（１次関数）</t>
    <rPh sb="0" eb="3">
      <t>ケイサンシキ</t>
    </rPh>
    <rPh sb="5" eb="8">
      <t>ジカンスウ</t>
    </rPh>
    <phoneticPr fontId="16"/>
  </si>
  <si>
    <t>y</t>
    <phoneticPr fontId="16"/>
  </si>
  <si>
    <t>=</t>
    <phoneticPr fontId="16"/>
  </si>
  <si>
    <t>x</t>
    <phoneticPr fontId="16"/>
  </si>
  <si>
    <t>+</t>
    <phoneticPr fontId="16"/>
  </si>
  <si>
    <t>任意</t>
    <rPh sb="0" eb="2">
      <t>ニンイ</t>
    </rPh>
    <phoneticPr fontId="1"/>
  </si>
  <si>
    <t>加点計</t>
    <rPh sb="0" eb="2">
      <t>カテン</t>
    </rPh>
    <rPh sb="2" eb="3">
      <t>ケイ</t>
    </rPh>
    <phoneticPr fontId="16"/>
  </si>
  <si>
    <r>
      <t>←</t>
    </r>
    <r>
      <rPr>
        <b/>
        <sz val="11"/>
        <color rgb="FFFF0000"/>
        <rFont val="Arial"/>
        <family val="2"/>
      </rPr>
      <t>50</t>
    </r>
    <r>
      <rPr>
        <b/>
        <sz val="11"/>
        <color rgb="FFFF0000"/>
        <rFont val="ＭＳ Ｐゴシック"/>
        <family val="3"/>
        <charset val="128"/>
      </rPr>
      <t>点になるように設定</t>
    </r>
    <rPh sb="3" eb="4">
      <t>テン</t>
    </rPh>
    <rPh sb="10" eb="12">
      <t>セッテイ</t>
    </rPh>
    <phoneticPr fontId="16"/>
  </si>
  <si>
    <r>
      <t>※</t>
    </r>
    <r>
      <rPr>
        <b/>
        <u/>
        <sz val="11"/>
        <color rgb="FFFF0000"/>
        <rFont val="游ゴシック"/>
        <family val="3"/>
        <charset val="128"/>
      </rPr>
      <t>黄色のセル（必須：C4～C9、E4～E9、G4～G9）及びベージュのセル（任意：C10）のみ入力可能</t>
    </r>
    <r>
      <rPr>
        <sz val="11"/>
        <color theme="1"/>
        <rFont val="游ゴシック"/>
        <family val="3"/>
        <charset val="128"/>
      </rPr>
      <t>です。他のセルは保護されています。</t>
    </r>
    <rPh sb="1" eb="3">
      <t>キイロ</t>
    </rPh>
    <rPh sb="7" eb="9">
      <t>ヒッス</t>
    </rPh>
    <rPh sb="28" eb="29">
      <t>オヨ</t>
    </rPh>
    <rPh sb="38" eb="40">
      <t>ニンイ</t>
    </rPh>
    <rPh sb="47" eb="51">
      <t>ニュウリョクカノウ</t>
    </rPh>
    <rPh sb="54" eb="55">
      <t>タ</t>
    </rPh>
    <rPh sb="59" eb="61">
      <t>ホゴ</t>
    </rPh>
    <phoneticPr fontId="16"/>
  </si>
  <si>
    <t>※設定する配点、基準値を以下に示す【基準値の設定範囲】内で設定し、黄色のセル及びベージュのセルに入力してください。最初は基本方針解説資料に記載の値が入力されています。</t>
    <rPh sb="1" eb="3">
      <t>セッテイ</t>
    </rPh>
    <rPh sb="5" eb="7">
      <t>ハイテン</t>
    </rPh>
    <rPh sb="8" eb="11">
      <t>キジュンチ</t>
    </rPh>
    <rPh sb="12" eb="14">
      <t>イカ</t>
    </rPh>
    <rPh sb="15" eb="16">
      <t>シメ</t>
    </rPh>
    <rPh sb="18" eb="21">
      <t>キジュンチ</t>
    </rPh>
    <rPh sb="22" eb="26">
      <t>セッテイハンイ</t>
    </rPh>
    <rPh sb="27" eb="28">
      <t>ナイ</t>
    </rPh>
    <rPh sb="29" eb="31">
      <t>セッテイ</t>
    </rPh>
    <rPh sb="33" eb="35">
      <t>キイロ</t>
    </rPh>
    <rPh sb="38" eb="39">
      <t>オヨ</t>
    </rPh>
    <rPh sb="48" eb="50">
      <t>ニュウリョク</t>
    </rPh>
    <rPh sb="57" eb="59">
      <t>サイショ</t>
    </rPh>
    <rPh sb="60" eb="64">
      <t>キホンホウシン</t>
    </rPh>
    <rPh sb="64" eb="68">
      <t>カイセツシリョウ</t>
    </rPh>
    <rPh sb="69" eb="71">
      <t>キサイ</t>
    </rPh>
    <rPh sb="72" eb="73">
      <t>アタイ</t>
    </rPh>
    <rPh sb="74" eb="76">
      <t>ニュウリョク</t>
    </rPh>
    <phoneticPr fontId="16"/>
  </si>
  <si>
    <r>
      <t>※加点の合計は</t>
    </r>
    <r>
      <rPr>
        <b/>
        <u/>
        <sz val="11"/>
        <color rgb="FFFF0000"/>
        <rFont val="游ゴシック"/>
        <family val="3"/>
        <charset val="128"/>
      </rPr>
      <t>必ず50点になるように設定</t>
    </r>
    <r>
      <rPr>
        <sz val="11"/>
        <color theme="1"/>
        <rFont val="游ゴシック"/>
        <family val="3"/>
        <charset val="128"/>
      </rPr>
      <t>してください。</t>
    </r>
    <r>
      <rPr>
        <b/>
        <u/>
        <sz val="11"/>
        <color rgb="FF008000"/>
        <rFont val="游ゴシック"/>
        <family val="3"/>
        <charset val="128"/>
      </rPr>
      <t>緑文字・緑背景の場合は50点</t>
    </r>
    <r>
      <rPr>
        <sz val="11"/>
        <color theme="1"/>
        <rFont val="游ゴシック"/>
        <family val="3"/>
        <charset val="128"/>
      </rPr>
      <t>になっています。</t>
    </r>
    <rPh sb="1" eb="3">
      <t>カテン</t>
    </rPh>
    <rPh sb="4" eb="6">
      <t>ゴウケイ</t>
    </rPh>
    <rPh sb="7" eb="8">
      <t>カナラ</t>
    </rPh>
    <rPh sb="11" eb="12">
      <t>テン</t>
    </rPh>
    <rPh sb="18" eb="20">
      <t>セッテイ</t>
    </rPh>
    <rPh sb="27" eb="28">
      <t>ミドリ</t>
    </rPh>
    <rPh sb="28" eb="30">
      <t>モジ</t>
    </rPh>
    <rPh sb="31" eb="34">
      <t>ミドリハイケイ</t>
    </rPh>
    <rPh sb="35" eb="37">
      <t>バアイ</t>
    </rPh>
    <rPh sb="40" eb="41">
      <t>テン</t>
    </rPh>
    <phoneticPr fontId="16"/>
  </si>
  <si>
    <r>
      <t>※「配点」の欄（C列）及び「基準点」の欄（E列・G列）の</t>
    </r>
    <r>
      <rPr>
        <b/>
        <u/>
        <sz val="11"/>
        <color rgb="FFFF0000"/>
        <rFont val="游ゴシック"/>
        <family val="3"/>
        <charset val="128"/>
      </rPr>
      <t>赤文字・淡赤背景はエラー</t>
    </r>
    <r>
      <rPr>
        <sz val="11"/>
        <color theme="1"/>
        <rFont val="游ゴシック"/>
        <family val="3"/>
        <charset val="128"/>
      </rPr>
      <t>です。修正をお願いいたします。
　→加算点の必須の評価項目であるア～カの配点（C列）が"0"点以下、基準値の下限（E列）・上限（G列）の数値が異常値（以下の【基準値の設定範囲】外の数値、
　　上限・下限の数値の大小が間違っている場合）など</t>
    </r>
    <rPh sb="2" eb="4">
      <t>ハイテン</t>
    </rPh>
    <rPh sb="11" eb="12">
      <t>オヨ</t>
    </rPh>
    <rPh sb="14" eb="17">
      <t>キジュンテン</t>
    </rPh>
    <rPh sb="19" eb="20">
      <t>ラン</t>
    </rPh>
    <rPh sb="22" eb="23">
      <t>レツ</t>
    </rPh>
    <rPh sb="25" eb="26">
      <t>レツ</t>
    </rPh>
    <rPh sb="28" eb="31">
      <t>アカモジ</t>
    </rPh>
    <rPh sb="32" eb="34">
      <t>タンアカ</t>
    </rPh>
    <rPh sb="34" eb="36">
      <t>ハイケイ</t>
    </rPh>
    <rPh sb="43" eb="45">
      <t>シュウセイ</t>
    </rPh>
    <rPh sb="47" eb="48">
      <t>ネガ</t>
    </rPh>
    <rPh sb="58" eb="61">
      <t>カサンテン</t>
    </rPh>
    <rPh sb="62" eb="64">
      <t>ヒッス</t>
    </rPh>
    <rPh sb="65" eb="69">
      <t>ヒョウカコウモク</t>
    </rPh>
    <rPh sb="76" eb="78">
      <t>ハイテン</t>
    </rPh>
    <rPh sb="80" eb="81">
      <t>レツ</t>
    </rPh>
    <rPh sb="86" eb="89">
      <t>テンイカ</t>
    </rPh>
    <rPh sb="90" eb="93">
      <t>キジュンチ</t>
    </rPh>
    <rPh sb="115" eb="117">
      <t>イカ</t>
    </rPh>
    <rPh sb="119" eb="122">
      <t>キジュンチ</t>
    </rPh>
    <rPh sb="123" eb="127">
      <t>セッテイハンイ</t>
    </rPh>
    <rPh sb="130" eb="132">
      <t>スウチ</t>
    </rPh>
    <rPh sb="145" eb="147">
      <t>ダイショウ</t>
    </rPh>
    <rPh sb="148" eb="150">
      <t>マチガ</t>
    </rPh>
    <rPh sb="154" eb="156">
      <t>バアイ</t>
    </rPh>
    <phoneticPr fontId="16"/>
  </si>
  <si>
    <t>※計算式（K列、N列）はツール①に連動しています。配点・基準値を設定したのち、ツール①を用いて各事業者の加算点を確認してください。</t>
    <rPh sb="1" eb="4">
      <t>ケイサンシキ</t>
    </rPh>
    <rPh sb="6" eb="7">
      <t>レツ</t>
    </rPh>
    <rPh sb="9" eb="10">
      <t>レツ</t>
    </rPh>
    <rPh sb="17" eb="19">
      <t>レンドウ</t>
    </rPh>
    <rPh sb="25" eb="27">
      <t>ハイテン</t>
    </rPh>
    <rPh sb="28" eb="30">
      <t>キジュン</t>
    </rPh>
    <rPh sb="30" eb="31">
      <t>チ</t>
    </rPh>
    <rPh sb="32" eb="34">
      <t>セッテイ</t>
    </rPh>
    <rPh sb="44" eb="45">
      <t>モチ</t>
    </rPh>
    <rPh sb="47" eb="51">
      <t>カクジギョウシャ</t>
    </rPh>
    <rPh sb="52" eb="55">
      <t>カサンテン</t>
    </rPh>
    <rPh sb="56" eb="58">
      <t>カクニン</t>
    </rPh>
    <phoneticPr fontId="16"/>
  </si>
  <si>
    <t>※契約書類の別添４（電気の供給を受ける契約における総合評価落札方式の評価方法）に算出式（I4~N10）及びグラフ（ツール③）を貼り付けて、契約書類を作成してください。</t>
    <rPh sb="1" eb="5">
      <t>ケイヤクショルイ</t>
    </rPh>
    <rPh sb="6" eb="8">
      <t>ベッテン</t>
    </rPh>
    <rPh sb="10" eb="12">
      <t>デンキ</t>
    </rPh>
    <rPh sb="13" eb="15">
      <t>キョウキュウ</t>
    </rPh>
    <rPh sb="16" eb="17">
      <t>ウ</t>
    </rPh>
    <rPh sb="19" eb="21">
      <t>ケイヤク</t>
    </rPh>
    <rPh sb="25" eb="27">
      <t>ソウゴウ</t>
    </rPh>
    <rPh sb="27" eb="29">
      <t>ヒョウカ</t>
    </rPh>
    <rPh sb="29" eb="31">
      <t>ラクサツ</t>
    </rPh>
    <rPh sb="31" eb="33">
      <t>ホウシキ</t>
    </rPh>
    <rPh sb="34" eb="38">
      <t>ヒョウカホウホウ</t>
    </rPh>
    <rPh sb="40" eb="43">
      <t>サンシュツシキ</t>
    </rPh>
    <rPh sb="51" eb="52">
      <t>オヨ</t>
    </rPh>
    <rPh sb="63" eb="64">
      <t>ハ</t>
    </rPh>
    <rPh sb="65" eb="66">
      <t>ツ</t>
    </rPh>
    <rPh sb="69" eb="73">
      <t>ケイヤクショルイ</t>
    </rPh>
    <rPh sb="74" eb="76">
      <t>サクセイ</t>
    </rPh>
    <phoneticPr fontId="16"/>
  </si>
  <si>
    <t>【基準値の設定範囲】</t>
    <rPh sb="1" eb="3">
      <t>キジュン</t>
    </rPh>
    <rPh sb="3" eb="4">
      <t>チ</t>
    </rPh>
    <rPh sb="5" eb="7">
      <t>セッテイ</t>
    </rPh>
    <rPh sb="7" eb="9">
      <t>ハンイ</t>
    </rPh>
    <phoneticPr fontId="1"/>
  </si>
  <si>
    <t>基準値の範囲</t>
    <rPh sb="0" eb="3">
      <t>キジュンチ</t>
    </rPh>
    <rPh sb="4" eb="6">
      <t>ハンイ</t>
    </rPh>
    <phoneticPr fontId="1"/>
  </si>
  <si>
    <r>
      <t>0.000</t>
    </r>
    <r>
      <rPr>
        <sz val="11"/>
        <color theme="1"/>
        <rFont val="游ゴシック"/>
        <family val="3"/>
        <charset val="128"/>
      </rPr>
      <t>～</t>
    </r>
    <r>
      <rPr>
        <sz val="11"/>
        <color theme="1"/>
        <rFont val="Arial"/>
        <family val="2"/>
      </rPr>
      <t>1.100kg-CO2/kWh</t>
    </r>
    <phoneticPr fontId="1"/>
  </si>
  <si>
    <r>
      <t>0</t>
    </r>
    <r>
      <rPr>
        <sz val="11"/>
        <color theme="1"/>
        <rFont val="游ゴシック"/>
        <family val="3"/>
        <charset val="128"/>
      </rPr>
      <t>～</t>
    </r>
    <r>
      <rPr>
        <sz val="11"/>
        <color theme="1"/>
        <rFont val="Arial"/>
        <family val="2"/>
      </rPr>
      <t>100%</t>
    </r>
    <phoneticPr fontId="1"/>
  </si>
  <si>
    <r>
      <t>0</t>
    </r>
    <r>
      <rPr>
        <sz val="11"/>
        <color theme="1"/>
        <rFont val="游ゴシック"/>
        <family val="3"/>
        <charset val="128"/>
      </rPr>
      <t>～</t>
    </r>
    <r>
      <rPr>
        <sz val="11"/>
        <color theme="1"/>
        <rFont val="Arial"/>
        <family val="2"/>
      </rPr>
      <t>10%</t>
    </r>
    <phoneticPr fontId="1"/>
  </si>
  <si>
    <r>
      <t>0</t>
    </r>
    <r>
      <rPr>
        <sz val="11"/>
        <color theme="1"/>
        <rFont val="游ゴシック"/>
        <family val="3"/>
        <charset val="128"/>
      </rPr>
      <t>～</t>
    </r>
    <r>
      <rPr>
        <sz val="11"/>
        <color theme="1"/>
        <rFont val="Arial"/>
        <family val="2"/>
      </rPr>
      <t>20</t>
    </r>
    <r>
      <rPr>
        <sz val="11"/>
        <color theme="1"/>
        <rFont val="游ゴシック"/>
        <family val="3"/>
        <charset val="128"/>
      </rPr>
      <t>円</t>
    </r>
    <rPh sb="4" eb="5">
      <t>エン</t>
    </rPh>
    <phoneticPr fontId="1"/>
  </si>
  <si>
    <t>ア．二酸化炭素排出係数（事業者全体）</t>
    <rPh sb="2" eb="11">
      <t>ニサンカタンソハイシュツケイスウ</t>
    </rPh>
    <rPh sb="12" eb="17">
      <t>ジギョウシャゼンタイ</t>
    </rPh>
    <phoneticPr fontId="1"/>
  </si>
  <si>
    <t>イ．調達電力に占める再エネ電力の割合</t>
    <rPh sb="2" eb="4">
      <t>チョウタツ</t>
    </rPh>
    <rPh sb="4" eb="6">
      <t>デンリョク</t>
    </rPh>
    <rPh sb="7" eb="8">
      <t>シ</t>
    </rPh>
    <rPh sb="10" eb="11">
      <t>サイ</t>
    </rPh>
    <rPh sb="13" eb="15">
      <t>デンリョク</t>
    </rPh>
    <rPh sb="16" eb="18">
      <t>ワリアイ</t>
    </rPh>
    <phoneticPr fontId="1"/>
  </si>
  <si>
    <t>ウ．再生可能エネルギーの導入状況</t>
    <rPh sb="2" eb="4">
      <t>サイセイ</t>
    </rPh>
    <rPh sb="4" eb="6">
      <t>カノウ</t>
    </rPh>
    <rPh sb="12" eb="14">
      <t>ドウニュウ</t>
    </rPh>
    <rPh sb="14" eb="16">
      <t>ジョウキョウ</t>
    </rPh>
    <phoneticPr fontId="1"/>
  </si>
  <si>
    <r>
      <t>エー１．未利用エネルギーの活用状況（</t>
    </r>
    <r>
      <rPr>
        <b/>
        <sz val="12"/>
        <color theme="1"/>
        <rFont val="Verdana"/>
        <family val="2"/>
      </rPr>
      <t>0</t>
    </r>
    <r>
      <rPr>
        <b/>
        <sz val="12"/>
        <color theme="1"/>
        <rFont val="ＭＳ ゴシック"/>
        <family val="3"/>
        <charset val="128"/>
      </rPr>
      <t>≦</t>
    </r>
    <r>
      <rPr>
        <b/>
        <sz val="12"/>
        <color theme="1"/>
        <rFont val="Verdana"/>
        <family val="2"/>
      </rPr>
      <t>x</t>
    </r>
    <r>
      <rPr>
        <b/>
        <sz val="12"/>
        <color theme="1"/>
        <rFont val="ＭＳ ゴシック"/>
        <family val="3"/>
        <charset val="128"/>
      </rPr>
      <t>≦</t>
    </r>
    <r>
      <rPr>
        <b/>
        <sz val="12"/>
        <color theme="1"/>
        <rFont val="Verdana"/>
        <family val="2"/>
      </rPr>
      <t>5%</t>
    </r>
    <r>
      <rPr>
        <b/>
        <sz val="12"/>
        <color theme="1"/>
        <rFont val="ＭＳ ゴシック"/>
        <family val="3"/>
        <charset val="128"/>
      </rPr>
      <t>）</t>
    </r>
    <rPh sb="4" eb="7">
      <t>ミリヨウ</t>
    </rPh>
    <rPh sb="13" eb="15">
      <t>カツヨウ</t>
    </rPh>
    <rPh sb="15" eb="17">
      <t>ジョウキョウ</t>
    </rPh>
    <phoneticPr fontId="1"/>
  </si>
  <si>
    <r>
      <t>エー２．未利用エネルギーの活用状況（</t>
    </r>
    <r>
      <rPr>
        <b/>
        <sz val="12"/>
        <color theme="1"/>
        <rFont val="Verdana"/>
        <family val="2"/>
      </rPr>
      <t>0</t>
    </r>
    <r>
      <rPr>
        <b/>
        <sz val="12"/>
        <color theme="1"/>
        <rFont val="ＭＳ ゴシック"/>
        <family val="3"/>
        <charset val="128"/>
      </rPr>
      <t>≦</t>
    </r>
    <r>
      <rPr>
        <b/>
        <sz val="12"/>
        <color theme="1"/>
        <rFont val="Verdana"/>
        <family val="2"/>
      </rPr>
      <t>x</t>
    </r>
    <r>
      <rPr>
        <b/>
        <sz val="12"/>
        <color theme="1"/>
        <rFont val="ＭＳ ゴシック"/>
        <family val="3"/>
        <charset val="128"/>
      </rPr>
      <t>≦</t>
    </r>
    <r>
      <rPr>
        <b/>
        <sz val="12"/>
        <color theme="1"/>
        <rFont val="Verdana"/>
        <family val="2"/>
      </rPr>
      <t>10%</t>
    </r>
    <r>
      <rPr>
        <b/>
        <sz val="12"/>
        <color theme="1"/>
        <rFont val="ＭＳ ゴシック"/>
        <family val="3"/>
        <charset val="128"/>
      </rPr>
      <t>）</t>
    </r>
    <rPh sb="4" eb="7">
      <t>ミリヨウ</t>
    </rPh>
    <rPh sb="13" eb="15">
      <t>カツヨウ</t>
    </rPh>
    <rPh sb="15" eb="17">
      <t>ジョウキョウ</t>
    </rPh>
    <phoneticPr fontId="1"/>
  </si>
  <si>
    <t>オ．調達電力に占める追加性のある再エネ電力の割合</t>
    <rPh sb="2" eb="6">
      <t>チョウタツデンリョク</t>
    </rPh>
    <rPh sb="7" eb="8">
      <t>シ</t>
    </rPh>
    <rPh sb="10" eb="13">
      <t>ツイカセイ</t>
    </rPh>
    <rPh sb="16" eb="17">
      <t>サイ</t>
    </rPh>
    <rPh sb="19" eb="21">
      <t>デンリョク</t>
    </rPh>
    <rPh sb="22" eb="24">
      <t>ワリアイ</t>
    </rPh>
    <phoneticPr fontId="1"/>
  </si>
  <si>
    <r>
      <t>カ．卒</t>
    </r>
    <r>
      <rPr>
        <b/>
        <sz val="12"/>
        <color theme="1"/>
        <rFont val="Verdana"/>
        <family val="2"/>
      </rPr>
      <t>FIT</t>
    </r>
    <r>
      <rPr>
        <b/>
        <sz val="12"/>
        <color theme="1"/>
        <rFont val="ＭＳ ゴシック"/>
        <family val="3"/>
        <charset val="128"/>
      </rPr>
      <t>電力の買取価格</t>
    </r>
    <rPh sb="2" eb="3">
      <t>ソツ</t>
    </rPh>
    <rPh sb="6" eb="8">
      <t>デンリョク</t>
    </rPh>
    <rPh sb="9" eb="13">
      <t>カイトリカカク</t>
    </rPh>
    <phoneticPr fontId="1"/>
  </si>
  <si>
    <t>加算点の評価項目</t>
    <rPh sb="0" eb="3">
      <t>カサンテン</t>
    </rPh>
    <phoneticPr fontId="1"/>
  </si>
  <si>
    <t>配点
（満点）</t>
    <phoneticPr fontId="1"/>
  </si>
  <si>
    <t>基準値
（下限：0点）</t>
    <phoneticPr fontId="1"/>
  </si>
  <si>
    <t>基準値
（上限：満点）</t>
    <phoneticPr fontId="1"/>
  </si>
  <si>
    <t>事業者全体の排出係数</t>
    <rPh sb="6" eb="10">
      <t>ハイシュツケイスウ</t>
    </rPh>
    <phoneticPr fontId="1"/>
  </si>
  <si>
    <t>調達電力の再エネ割合</t>
  </si>
  <si>
    <t>再エネの導入状況</t>
    <rPh sb="4" eb="8">
      <t>ドウニュウジョウキョウ</t>
    </rPh>
    <phoneticPr fontId="1"/>
  </si>
  <si>
    <t>未利用エネルギーの活用状況</t>
  </si>
  <si>
    <t>追加性のある再エネ割合</t>
  </si>
  <si>
    <r>
      <t>卒</t>
    </r>
    <r>
      <rPr>
        <sz val="10"/>
        <color theme="1"/>
        <rFont val="Arial"/>
        <family val="2"/>
      </rPr>
      <t>FIT</t>
    </r>
    <r>
      <rPr>
        <sz val="10"/>
        <color theme="1"/>
        <rFont val="ＭＳ ゴシック"/>
        <family val="3"/>
        <charset val="128"/>
      </rPr>
      <t>電力の買取価格</t>
    </r>
    <phoneticPr fontId="1"/>
  </si>
  <si>
    <t>事業者全体の排出係数</t>
    <rPh sb="0" eb="5">
      <t>ジギョウシャゼンタイ</t>
    </rPh>
    <phoneticPr fontId="1"/>
  </si>
  <si>
    <t>範囲</t>
    <rPh sb="0" eb="2">
      <t>ハンイ</t>
    </rPh>
    <phoneticPr fontId="1"/>
  </si>
  <si>
    <t>配点（満点）</t>
  </si>
  <si>
    <t>基準値（下限：0点）</t>
  </si>
  <si>
    <t>基準値（上限：満点）</t>
  </si>
  <si>
    <t>傾き m</t>
  </si>
  <si>
    <t>切片 b</t>
  </si>
  <si>
    <t>排出係数</t>
    <rPh sb="0" eb="4">
      <t>ハイシュツケイスウ</t>
    </rPh>
    <phoneticPr fontId="1"/>
  </si>
  <si>
    <t>評価点</t>
    <rPh sb="0" eb="3">
      <t>ヒョウカテン</t>
    </rPh>
    <phoneticPr fontId="1"/>
  </si>
  <si>
    <t>間隔</t>
    <rPh sb="0" eb="2">
      <t>カンカク</t>
    </rPh>
    <phoneticPr fontId="1"/>
  </si>
  <si>
    <t>+α</t>
    <phoneticPr fontId="1"/>
  </si>
  <si>
    <t>再エネ割合</t>
    <rPh sb="0" eb="1">
      <t>サイ</t>
    </rPh>
    <rPh sb="3" eb="5">
      <t>ワリアイ</t>
    </rPh>
    <phoneticPr fontId="1"/>
  </si>
  <si>
    <t>再エネの導入状況</t>
    <rPh sb="4" eb="6">
      <t>ドウニュウ</t>
    </rPh>
    <rPh sb="6" eb="8">
      <t>ジョウキョウ</t>
    </rPh>
    <phoneticPr fontId="1"/>
  </si>
  <si>
    <t>再エネ導入状況</t>
    <rPh sb="0" eb="1">
      <t>サイ</t>
    </rPh>
    <rPh sb="3" eb="7">
      <t>ドウニュウジョウキョウ</t>
    </rPh>
    <phoneticPr fontId="1"/>
  </si>
  <si>
    <t>未利用エネの活用状況</t>
    <phoneticPr fontId="1"/>
  </si>
  <si>
    <t>未利用エネ活用状況</t>
    <rPh sb="0" eb="3">
      <t>ミリヨウ</t>
    </rPh>
    <rPh sb="5" eb="7">
      <t>カツヨウ</t>
    </rPh>
    <rPh sb="7" eb="9">
      <t>ジョウキョウ</t>
    </rPh>
    <phoneticPr fontId="1"/>
  </si>
  <si>
    <t>追加性のある再エネ割合</t>
    <rPh sb="0" eb="3">
      <t>ツイカセイ</t>
    </rPh>
    <phoneticPr fontId="1"/>
  </si>
  <si>
    <r>
      <t>卒</t>
    </r>
    <r>
      <rPr>
        <b/>
        <sz val="12"/>
        <rFont val="Arial"/>
        <family val="2"/>
      </rPr>
      <t>FIT</t>
    </r>
    <r>
      <rPr>
        <b/>
        <sz val="12"/>
        <rFont val="ＭＳ ゴシック"/>
        <family val="3"/>
        <charset val="128"/>
      </rPr>
      <t>電力の買取価格</t>
    </r>
    <rPh sb="0" eb="1">
      <t>ソツ</t>
    </rPh>
    <rPh sb="4" eb="6">
      <t>デンリョク</t>
    </rPh>
    <rPh sb="7" eb="11">
      <t>カイトリカカク</t>
    </rPh>
    <phoneticPr fontId="1"/>
  </si>
  <si>
    <t>買取価格</t>
    <rPh sb="0" eb="4">
      <t>カイトリカカク</t>
    </rPh>
    <phoneticPr fontId="1"/>
  </si>
  <si>
    <t>実施</t>
    <rPh sb="0" eb="2">
      <t>ジッシ</t>
    </rPh>
    <phoneticPr fontId="1"/>
  </si>
  <si>
    <t>未実施</t>
    <rPh sb="0" eb="3">
      <t>ミジッシ</t>
    </rPh>
    <phoneticPr fontId="1"/>
  </si>
  <si>
    <r>
      <t>※</t>
    </r>
    <r>
      <rPr>
        <b/>
        <u/>
        <sz val="11"/>
        <color rgb="FFFF0000"/>
        <rFont val="游ゴシック"/>
        <family val="3"/>
        <charset val="128"/>
      </rPr>
      <t>黄色のセル（必須：D4～D9）及びベージュのセル（任意：D10←リスト選択）のみ入力可能</t>
    </r>
    <r>
      <rPr>
        <sz val="11"/>
        <color theme="1"/>
        <rFont val="游ゴシック"/>
        <family val="3"/>
        <charset val="128"/>
      </rPr>
      <t>です。他のセルは保護されています。</t>
    </r>
    <rPh sb="1" eb="3">
      <t>キイロ</t>
    </rPh>
    <rPh sb="7" eb="9">
      <t>ヒッス</t>
    </rPh>
    <rPh sb="16" eb="17">
      <t>オヨ</t>
    </rPh>
    <rPh sb="26" eb="28">
      <t>ニンイ</t>
    </rPh>
    <rPh sb="36" eb="38">
      <t>センタク</t>
    </rPh>
    <rPh sb="41" eb="45">
      <t>ニュウリョクカノウ</t>
    </rPh>
    <rPh sb="48" eb="49">
      <t>タ</t>
    </rPh>
    <rPh sb="53" eb="55">
      <t>ホゴ</t>
    </rPh>
    <phoneticPr fontId="16"/>
  </si>
  <si>
    <t>※総合評価の総合評価値の算出は、加点項目計の点数に標準点（100点）を足した点数を価格点（入札価格/1,000,000【百万】）で割って算出してください。</t>
    <phoneticPr fontId="16"/>
  </si>
  <si>
    <r>
      <t>※</t>
    </r>
    <r>
      <rPr>
        <b/>
        <sz val="11"/>
        <color theme="1"/>
        <rFont val="游ゴシック"/>
        <family val="3"/>
        <charset val="128"/>
      </rPr>
      <t>キ．ディマンド・リスポンスの取組</t>
    </r>
    <r>
      <rPr>
        <sz val="11"/>
        <color theme="1"/>
        <rFont val="游ゴシック"/>
        <family val="3"/>
        <charset val="128"/>
      </rPr>
      <t>の評価の有無及び評価する場合の内容は調達者が任意で設定可能です。調達者が検討の上、適切に設定をお願いいたします。
　ディマンド・リスポンスの取組を</t>
    </r>
    <r>
      <rPr>
        <b/>
        <sz val="11"/>
        <color theme="1"/>
        <rFont val="游ゴシック"/>
        <family val="3"/>
        <charset val="128"/>
      </rPr>
      <t>加点項目に設定した場合（ツール②C10セルに点数を入力）</t>
    </r>
    <r>
      <rPr>
        <sz val="11"/>
        <color theme="1"/>
        <rFont val="游ゴシック"/>
        <family val="3"/>
        <charset val="128"/>
      </rPr>
      <t>は「D10セル」で対象事業者の</t>
    </r>
    <r>
      <rPr>
        <b/>
        <sz val="11"/>
        <color theme="1"/>
        <rFont val="游ゴシック"/>
        <family val="3"/>
        <charset val="128"/>
      </rPr>
      <t>取組状況（実施／未実施）を選択</t>
    </r>
    <r>
      <rPr>
        <sz val="11"/>
        <color theme="1"/>
        <rFont val="游ゴシック"/>
        <family val="3"/>
        <charset val="128"/>
      </rPr>
      <t>することで点数 が加点されます。</t>
    </r>
    <rPh sb="15" eb="17">
      <t>トリクミ</t>
    </rPh>
    <rPh sb="18" eb="20">
      <t>ヒョウカ</t>
    </rPh>
    <rPh sb="21" eb="23">
      <t>ウム</t>
    </rPh>
    <rPh sb="23" eb="24">
      <t>オヨ</t>
    </rPh>
    <rPh sb="25" eb="27">
      <t>ヒョウカ</t>
    </rPh>
    <rPh sb="29" eb="31">
      <t>バアイ</t>
    </rPh>
    <rPh sb="32" eb="34">
      <t>ナイヨウ</t>
    </rPh>
    <rPh sb="35" eb="37">
      <t>チョウタツ</t>
    </rPh>
    <rPh sb="37" eb="38">
      <t>シャ</t>
    </rPh>
    <rPh sb="39" eb="41">
      <t>ニンイ</t>
    </rPh>
    <rPh sb="42" eb="44">
      <t>セッテイ</t>
    </rPh>
    <rPh sb="44" eb="46">
      <t>カノウ</t>
    </rPh>
    <rPh sb="49" eb="51">
      <t>チョウタツ</t>
    </rPh>
    <rPh sb="51" eb="52">
      <t>シャ</t>
    </rPh>
    <rPh sb="53" eb="55">
      <t>ケントウ</t>
    </rPh>
    <rPh sb="56" eb="57">
      <t>ウエ</t>
    </rPh>
    <rPh sb="58" eb="60">
      <t>テキセツ</t>
    </rPh>
    <rPh sb="61" eb="63">
      <t>セッテイ</t>
    </rPh>
    <rPh sb="65" eb="66">
      <t>ネガ</t>
    </rPh>
    <rPh sb="87" eb="89">
      <t>トリクミ</t>
    </rPh>
    <rPh sb="90" eb="94">
      <t>カテンコウモク</t>
    </rPh>
    <rPh sb="95" eb="97">
      <t>セッテイ</t>
    </rPh>
    <rPh sb="99" eb="101">
      <t>バアイ</t>
    </rPh>
    <rPh sb="133" eb="135">
      <t>トリクミ</t>
    </rPh>
    <rPh sb="135" eb="137">
      <t>ジョウキョウ</t>
    </rPh>
    <rPh sb="138" eb="140">
      <t>ジッシ</t>
    </rPh>
    <rPh sb="141" eb="144">
      <t>ミジッシ</t>
    </rPh>
    <rPh sb="146" eb="148">
      <t>センタク</t>
    </rPh>
    <rPh sb="153" eb="155">
      <t>テンスウ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</si>
</sst>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
    <numFmt numFmtId="177" formatCode="0.0"/>
    <numFmt numFmtId="178" formatCode="0.0000"/>
    <numFmt numFmtId="179" formatCode="#,##0.0;[Red]\-#,##0.0"/>
    <numFmt numFmtId="180" formatCode="#,##0.0000000000;[Red]\-#,##0.0000000000"/>
    <numFmt numFmtId="181" formatCode="0&quot;点&quot;"/>
    <numFmt numFmtId="182" formatCode="#,##0&quot;%&quot;"/>
    <numFmt numFmtId="183" formatCode="0.000&quot;点&quot;"/>
    <numFmt numFmtId="184" formatCode="0&quot;%&quot;"/>
    <numFmt numFmtId="185" formatCode="0.0&quot;円&quot;"/>
    <numFmt numFmtId="186" formatCode="0.000&quot;kg-CO2/kWh&quot;"/>
    <numFmt numFmtId="187" formatCode="0.00&quot;%&quot;"/>
    <numFmt numFmtId="188" formatCode="#,##0.00&quot;%&quot;"/>
  </numFmts>
  <fonts count="29" x14ac:knownFonts="1">
    <font>
      <sz val="11"/>
      <color theme="1"/>
      <name val="ＭＳ Ｐゴシック"/>
      <family val="2"/>
      <scheme val="minor"/>
    </font>
    <font>
      <sz val="6"/>
      <name val="ＭＳ Ｐゴシック"/>
      <family val="3"/>
      <charset val="128"/>
      <scheme val="minor"/>
    </font>
    <font>
      <b/>
      <sz val="10"/>
      <name val="ＭＳ Ｐゴシック"/>
      <family val="3"/>
      <charset val="128"/>
    </font>
    <font>
      <sz val="10"/>
      <color theme="1"/>
      <name val="ＭＳ Ｐゴシック"/>
      <family val="3"/>
      <charset val="128"/>
      <scheme val="minor"/>
    </font>
    <font>
      <sz val="10"/>
      <name val="ＭＳ Ｐゴシック"/>
      <family val="3"/>
      <charset val="128"/>
    </font>
    <font>
      <b/>
      <sz val="12"/>
      <name val="ＭＳ ゴシック"/>
      <family val="3"/>
      <charset val="128"/>
    </font>
    <font>
      <sz val="10"/>
      <color theme="1"/>
      <name val="ＭＳ ゴシック"/>
      <family val="3"/>
      <charset val="128"/>
    </font>
    <font>
      <sz val="10"/>
      <color theme="1"/>
      <name val="ＭＳ Ｐゴシック"/>
      <family val="3"/>
      <charset val="128"/>
    </font>
    <font>
      <sz val="10"/>
      <name val="ＭＳ ゴシック"/>
      <family val="3"/>
      <charset val="128"/>
    </font>
    <font>
      <b/>
      <sz val="12"/>
      <name val="Arial"/>
      <family val="2"/>
    </font>
    <font>
      <sz val="10"/>
      <color theme="1"/>
      <name val="Arial"/>
      <family val="2"/>
    </font>
    <font>
      <sz val="9"/>
      <color theme="1"/>
      <name val="Arial"/>
      <family val="2"/>
    </font>
    <font>
      <sz val="11"/>
      <color theme="1"/>
      <name val="ＭＳ Ｐゴシック"/>
      <family val="2"/>
      <scheme val="minor"/>
    </font>
    <font>
      <b/>
      <sz val="12"/>
      <color theme="1"/>
      <name val="ＭＳ ゴシック"/>
      <family val="3"/>
      <charset val="128"/>
    </font>
    <font>
      <b/>
      <sz val="12"/>
      <color theme="1"/>
      <name val="Verdana"/>
      <family val="2"/>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11"/>
      <color theme="1"/>
      <name val="游ゴシック"/>
      <family val="3"/>
      <charset val="128"/>
    </font>
    <font>
      <sz val="9"/>
      <color theme="1"/>
      <name val="游ゴシック"/>
      <family val="3"/>
      <charset val="128"/>
    </font>
    <font>
      <b/>
      <sz val="11"/>
      <color theme="1"/>
      <name val="游ゴシック"/>
      <family val="3"/>
      <charset val="128"/>
    </font>
    <font>
      <b/>
      <sz val="11"/>
      <color theme="1"/>
      <name val="Arial"/>
      <family val="2"/>
    </font>
    <font>
      <sz val="11"/>
      <color theme="1"/>
      <name val="Arial"/>
      <family val="2"/>
    </font>
    <font>
      <b/>
      <sz val="11"/>
      <color rgb="FFFF0000"/>
      <name val="Arial"/>
      <family val="2"/>
    </font>
    <font>
      <b/>
      <sz val="11"/>
      <color theme="1"/>
      <name val="ＭＳ Ｐゴシック"/>
      <family val="3"/>
      <charset val="128"/>
    </font>
    <font>
      <b/>
      <sz val="12"/>
      <color theme="1"/>
      <name val="游ゴシック"/>
      <family val="3"/>
      <charset val="128"/>
    </font>
    <font>
      <b/>
      <u/>
      <sz val="11"/>
      <color rgb="FFFF0000"/>
      <name val="游ゴシック"/>
      <family val="3"/>
      <charset val="128"/>
    </font>
    <font>
      <b/>
      <sz val="11"/>
      <color rgb="FFFF0000"/>
      <name val="ＭＳ Ｐゴシック"/>
      <family val="3"/>
      <charset val="128"/>
    </font>
    <font>
      <b/>
      <u/>
      <sz val="11"/>
      <color rgb="FF008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5F5DC"/>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indexed="64"/>
      </left>
      <right style="thick">
        <color indexed="64"/>
      </right>
      <top/>
      <bottom style="thick">
        <color indexed="64"/>
      </bottom>
      <diagonal/>
    </border>
  </borders>
  <cellStyleXfs count="4">
    <xf numFmtId="0" fontId="0" fillId="0" borderId="0"/>
    <xf numFmtId="38" fontId="12"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83">
    <xf numFmtId="0" fontId="0" fillId="0" borderId="0" xfId="0"/>
    <xf numFmtId="0" fontId="3" fillId="0" borderId="0" xfId="0" applyFont="1"/>
    <xf numFmtId="176" fontId="3" fillId="0" borderId="0" xfId="0" applyNumberFormat="1" applyFont="1"/>
    <xf numFmtId="177" fontId="3" fillId="0" borderId="0" xfId="0" applyNumberFormat="1" applyFont="1"/>
    <xf numFmtId="0" fontId="4" fillId="0" borderId="0" xfId="0" applyFont="1" applyAlignment="1">
      <alignment horizontal="center"/>
    </xf>
    <xf numFmtId="178" fontId="3" fillId="0" borderId="0" xfId="0" applyNumberFormat="1" applyFont="1"/>
    <xf numFmtId="0" fontId="5" fillId="0" borderId="0" xfId="0" applyFont="1"/>
    <xf numFmtId="0" fontId="6" fillId="0" borderId="0" xfId="0" applyFont="1"/>
    <xf numFmtId="0" fontId="6" fillId="0" borderId="0" xfId="0" applyFont="1" applyAlignment="1">
      <alignment horizontal="center"/>
    </xf>
    <xf numFmtId="0" fontId="7" fillId="0" borderId="0" xfId="0" applyFont="1"/>
    <xf numFmtId="0" fontId="8" fillId="0" borderId="0" xfId="0" applyFont="1" applyAlignment="1">
      <alignment horizontal="center"/>
    </xf>
    <xf numFmtId="178" fontId="0" fillId="0" borderId="0" xfId="0" applyNumberForma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right" vertical="center" indent="2"/>
    </xf>
    <xf numFmtId="176" fontId="10" fillId="0" borderId="0" xfId="0" applyNumberFormat="1" applyFont="1" applyAlignment="1">
      <alignment horizontal="right" vertical="center" indent="2"/>
    </xf>
    <xf numFmtId="176" fontId="11" fillId="0" borderId="0" xfId="0" applyNumberFormat="1" applyFont="1"/>
    <xf numFmtId="0" fontId="6" fillId="0" borderId="0" xfId="0" applyFont="1" applyAlignment="1">
      <alignment vertical="center"/>
    </xf>
    <xf numFmtId="0" fontId="13" fillId="0" borderId="0" xfId="0" applyFont="1" applyAlignment="1">
      <alignment vertical="center"/>
    </xf>
    <xf numFmtId="38" fontId="10" fillId="0" borderId="0" xfId="1" applyFont="1" applyAlignment="1">
      <alignment horizontal="right" vertical="center" indent="2"/>
    </xf>
    <xf numFmtId="0" fontId="18" fillId="0" borderId="0" xfId="2" applyFont="1" applyAlignment="1">
      <alignment horizontal="center" vertical="center"/>
    </xf>
    <xf numFmtId="0" fontId="18" fillId="0" borderId="0" xfId="2" applyFont="1">
      <alignment vertical="center"/>
    </xf>
    <xf numFmtId="0" fontId="18" fillId="0" borderId="0" xfId="2" applyFont="1" applyAlignment="1">
      <alignment horizontal="center" vertical="center" wrapText="1"/>
    </xf>
    <xf numFmtId="176" fontId="18" fillId="2" borderId="1" xfId="2" applyNumberFormat="1" applyFont="1" applyFill="1" applyBorder="1" applyAlignment="1">
      <alignment horizontal="right" vertical="center" indent="2"/>
    </xf>
    <xf numFmtId="0" fontId="18" fillId="0" borderId="0" xfId="2" applyFont="1" applyAlignment="1">
      <alignment horizontal="right" vertical="center"/>
    </xf>
    <xf numFmtId="2" fontId="18" fillId="0" borderId="0" xfId="2" applyNumberFormat="1" applyFont="1" applyAlignment="1">
      <alignment horizontal="right" vertical="center"/>
    </xf>
    <xf numFmtId="2" fontId="18" fillId="0" borderId="0" xfId="2" applyNumberFormat="1" applyFont="1">
      <alignment vertical="center"/>
    </xf>
    <xf numFmtId="0" fontId="20" fillId="0" borderId="0" xfId="2" applyFont="1" applyAlignment="1">
      <alignment horizontal="center" vertical="center"/>
    </xf>
    <xf numFmtId="0" fontId="20" fillId="0" borderId="0" xfId="2" applyFont="1" applyAlignment="1">
      <alignment horizontal="center" vertical="center" wrapText="1"/>
    </xf>
    <xf numFmtId="0" fontId="20" fillId="0" borderId="0" xfId="2" applyFont="1">
      <alignment vertical="center"/>
    </xf>
    <xf numFmtId="0" fontId="22" fillId="0" borderId="0" xfId="0" applyFont="1" applyAlignment="1">
      <alignment horizontal="right" vertical="center" indent="2"/>
    </xf>
    <xf numFmtId="176" fontId="22" fillId="0" borderId="0" xfId="0" applyNumberFormat="1" applyFont="1" applyAlignment="1">
      <alignment horizontal="right" vertical="center" indent="2"/>
    </xf>
    <xf numFmtId="0" fontId="22" fillId="0" borderId="4" xfId="0" applyFont="1" applyBorder="1" applyAlignment="1">
      <alignment horizontal="right" vertical="center"/>
    </xf>
    <xf numFmtId="0" fontId="22" fillId="0" borderId="5" xfId="0" applyFont="1" applyBorder="1" applyAlignment="1">
      <alignment horizontal="center" vertical="center"/>
    </xf>
    <xf numFmtId="0" fontId="22" fillId="0" borderId="5" xfId="0" applyFont="1" applyBorder="1" applyAlignment="1">
      <alignment vertical="center"/>
    </xf>
    <xf numFmtId="0" fontId="22" fillId="0" borderId="6" xfId="0" applyFont="1" applyBorder="1" applyAlignment="1">
      <alignment vertical="center"/>
    </xf>
    <xf numFmtId="0" fontId="17" fillId="0" borderId="0" xfId="0" applyFont="1" applyAlignment="1">
      <alignment vertical="center"/>
    </xf>
    <xf numFmtId="0" fontId="0" fillId="0" borderId="0" xfId="0" applyAlignment="1">
      <alignment vertical="center"/>
    </xf>
    <xf numFmtId="0" fontId="20" fillId="0" borderId="0" xfId="2" applyFont="1" applyAlignment="1">
      <alignment horizontal="right" vertical="center"/>
    </xf>
    <xf numFmtId="179" fontId="10" fillId="0" borderId="0" xfId="1" applyNumberFormat="1" applyFont="1" applyAlignment="1">
      <alignment horizontal="right" vertical="center" indent="2"/>
    </xf>
    <xf numFmtId="0" fontId="11" fillId="0" borderId="0" xfId="0" applyFont="1"/>
    <xf numFmtId="177" fontId="11" fillId="0" borderId="0" xfId="0" applyNumberFormat="1" applyFont="1"/>
    <xf numFmtId="0" fontId="6" fillId="0" borderId="0" xfId="0" quotePrefix="1" applyFont="1" applyAlignment="1">
      <alignment horizontal="center"/>
    </xf>
    <xf numFmtId="176" fontId="10" fillId="0" borderId="0" xfId="0" applyNumberFormat="1" applyFont="1" applyAlignment="1">
      <alignment vertical="center"/>
    </xf>
    <xf numFmtId="0" fontId="18" fillId="0" borderId="0" xfId="2" applyFont="1" applyAlignment="1">
      <alignment horizontal="left" vertical="center"/>
    </xf>
    <xf numFmtId="178" fontId="18" fillId="0" borderId="0" xfId="2" applyNumberFormat="1" applyFont="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vertical="center"/>
    </xf>
    <xf numFmtId="0" fontId="24" fillId="0" borderId="0" xfId="0" applyFont="1" applyAlignment="1">
      <alignment horizontal="right" vertical="center" indent="2"/>
    </xf>
    <xf numFmtId="38" fontId="18" fillId="0" borderId="0" xfId="1" applyFont="1">
      <alignment vertical="center"/>
    </xf>
    <xf numFmtId="180" fontId="18" fillId="0" borderId="0" xfId="1" applyNumberFormat="1" applyFont="1">
      <alignment vertical="center"/>
    </xf>
    <xf numFmtId="0" fontId="25" fillId="0" borderId="0" xfId="2" applyFont="1">
      <alignment vertical="center"/>
    </xf>
    <xf numFmtId="0" fontId="22" fillId="4" borderId="1" xfId="0" applyFont="1" applyFill="1" applyBorder="1" applyAlignment="1" applyProtection="1">
      <alignment horizontal="right" vertical="center" indent="2"/>
      <protection locked="0"/>
    </xf>
    <xf numFmtId="0" fontId="22" fillId="0" borderId="0" xfId="2" applyFont="1">
      <alignment vertical="center"/>
    </xf>
    <xf numFmtId="181" fontId="21" fillId="2" borderId="3" xfId="0" applyNumberFormat="1" applyFont="1" applyFill="1" applyBorder="1" applyAlignment="1" applyProtection="1">
      <alignment horizontal="right" vertical="center" indent="2"/>
      <protection locked="0"/>
    </xf>
    <xf numFmtId="181" fontId="21" fillId="2" borderId="7" xfId="0" applyNumberFormat="1" applyFont="1" applyFill="1" applyBorder="1" applyAlignment="1" applyProtection="1">
      <alignment horizontal="right" vertical="center" indent="2"/>
      <protection locked="0"/>
    </xf>
    <xf numFmtId="181" fontId="21" fillId="2" borderId="8" xfId="0" applyNumberFormat="1" applyFont="1" applyFill="1" applyBorder="1" applyAlignment="1" applyProtection="1">
      <alignment horizontal="right" vertical="center" indent="2"/>
      <protection locked="0"/>
    </xf>
    <xf numFmtId="181" fontId="21" fillId="4" borderId="1" xfId="0" applyNumberFormat="1" applyFont="1" applyFill="1" applyBorder="1" applyAlignment="1" applyProtection="1">
      <alignment horizontal="right" vertical="center" indent="2"/>
      <protection locked="0"/>
    </xf>
    <xf numFmtId="181" fontId="21" fillId="0" borderId="0" xfId="0" applyNumberFormat="1" applyFont="1" applyAlignment="1">
      <alignment horizontal="right" vertical="center" indent="2"/>
    </xf>
    <xf numFmtId="182" fontId="21" fillId="2" borderId="7" xfId="0" applyNumberFormat="1" applyFont="1" applyFill="1" applyBorder="1" applyAlignment="1" applyProtection="1">
      <alignment horizontal="right" vertical="center" indent="2"/>
      <protection locked="0"/>
    </xf>
    <xf numFmtId="183" fontId="20" fillId="0" borderId="1" xfId="2" applyNumberFormat="1" applyFont="1" applyBorder="1" applyAlignment="1">
      <alignment horizontal="right" vertical="center" indent="1"/>
    </xf>
    <xf numFmtId="183" fontId="20" fillId="0" borderId="9" xfId="2" applyNumberFormat="1" applyFont="1" applyBorder="1" applyAlignment="1">
      <alignment horizontal="right" vertical="center" indent="1"/>
    </xf>
    <xf numFmtId="183" fontId="21" fillId="0" borderId="1" xfId="2" applyNumberFormat="1" applyFont="1" applyBorder="1" applyAlignment="1">
      <alignment horizontal="right" vertical="center" indent="1"/>
    </xf>
    <xf numFmtId="183" fontId="20" fillId="3" borderId="10" xfId="3" applyNumberFormat="1" applyFont="1" applyFill="1" applyBorder="1" applyAlignment="1">
      <alignment horizontal="right" vertical="center" indent="1"/>
    </xf>
    <xf numFmtId="181" fontId="20" fillId="0" borderId="1" xfId="1" applyNumberFormat="1" applyFont="1" applyBorder="1" applyAlignment="1">
      <alignment horizontal="right" vertical="center" indent="1"/>
    </xf>
    <xf numFmtId="181" fontId="20" fillId="0" borderId="9" xfId="1" applyNumberFormat="1" applyFont="1" applyBorder="1" applyAlignment="1">
      <alignment horizontal="right" vertical="center" indent="1"/>
    </xf>
    <xf numFmtId="181" fontId="20" fillId="3" borderId="10" xfId="1" applyNumberFormat="1" applyFont="1" applyFill="1" applyBorder="1" applyAlignment="1">
      <alignment horizontal="right" vertical="center" indent="1"/>
    </xf>
    <xf numFmtId="184" fontId="20" fillId="2" borderId="1" xfId="2" applyNumberFormat="1" applyFont="1" applyFill="1" applyBorder="1" applyAlignment="1" applyProtection="1">
      <alignment horizontal="right" vertical="center" indent="2"/>
      <protection locked="0"/>
    </xf>
    <xf numFmtId="185" fontId="20" fillId="2" borderId="9" xfId="2" applyNumberFormat="1" applyFont="1" applyFill="1" applyBorder="1" applyAlignment="1" applyProtection="1">
      <alignment horizontal="right" vertical="center" indent="2"/>
      <protection locked="0"/>
    </xf>
    <xf numFmtId="186" fontId="20" fillId="2" borderId="1" xfId="2" applyNumberFormat="1" applyFont="1" applyFill="1" applyBorder="1" applyAlignment="1" applyProtection="1">
      <alignment horizontal="center" vertical="center"/>
      <protection locked="0"/>
    </xf>
    <xf numFmtId="185" fontId="21" fillId="2" borderId="8" xfId="0" applyNumberFormat="1" applyFont="1" applyFill="1" applyBorder="1" applyAlignment="1" applyProtection="1">
      <alignment horizontal="right" vertical="center" indent="2"/>
      <protection locked="0"/>
    </xf>
    <xf numFmtId="186" fontId="21" fillId="2" borderId="3" xfId="0" applyNumberFormat="1" applyFont="1" applyFill="1" applyBorder="1" applyAlignment="1" applyProtection="1">
      <alignment horizontal="center" vertical="center"/>
      <protection locked="0"/>
    </xf>
    <xf numFmtId="184" fontId="21" fillId="2" borderId="7" xfId="0" applyNumberFormat="1" applyFont="1" applyFill="1" applyBorder="1" applyAlignment="1" applyProtection="1">
      <alignment horizontal="right" vertical="center" indent="2"/>
      <protection locked="0"/>
    </xf>
    <xf numFmtId="187" fontId="20" fillId="2" borderId="1" xfId="2" applyNumberFormat="1" applyFont="1" applyFill="1" applyBorder="1" applyAlignment="1" applyProtection="1">
      <alignment horizontal="right" vertical="center" indent="2"/>
      <protection locked="0"/>
    </xf>
    <xf numFmtId="188" fontId="21" fillId="2" borderId="7" xfId="0" applyNumberFormat="1" applyFont="1" applyFill="1" applyBorder="1" applyAlignment="1" applyProtection="1">
      <alignment horizontal="right" vertical="center" indent="2"/>
      <protection locked="0"/>
    </xf>
    <xf numFmtId="187" fontId="21" fillId="2" borderId="7" xfId="0" applyNumberFormat="1" applyFont="1" applyFill="1" applyBorder="1" applyAlignment="1" applyProtection="1">
      <alignment horizontal="right" vertical="center" indent="2"/>
      <protection locked="0"/>
    </xf>
    <xf numFmtId="0" fontId="20" fillId="4" borderId="1" xfId="2" applyFont="1" applyFill="1" applyBorder="1" applyAlignment="1" applyProtection="1">
      <alignment horizontal="center" vertical="center"/>
      <protection locked="0"/>
    </xf>
    <xf numFmtId="0" fontId="18" fillId="0" borderId="0" xfId="2" applyFont="1" applyAlignment="1">
      <alignment vertical="center" wrapText="1"/>
    </xf>
    <xf numFmtId="0" fontId="0" fillId="0" borderId="0" xfId="0" applyAlignment="1">
      <alignment vertical="center" wrapText="1"/>
    </xf>
    <xf numFmtId="0" fontId="20" fillId="0" borderId="2" xfId="2" applyFont="1" applyBorder="1" applyAlignment="1">
      <alignment horizontal="center" vertical="center"/>
    </xf>
    <xf numFmtId="0" fontId="20" fillId="0" borderId="2" xfId="0" applyFont="1" applyBorder="1" applyAlignment="1">
      <alignment horizontal="center" vertical="center"/>
    </xf>
  </cellXfs>
  <cellStyles count="4">
    <cellStyle name="桁区切り" xfId="1" builtinId="6"/>
    <cellStyle name="桁区切り 2" xfId="3" xr:uid="{C1A30413-A34F-4A9B-971A-FB02A1177354}"/>
    <cellStyle name="標準" xfId="0" builtinId="0"/>
    <cellStyle name="標準 2" xfId="2" xr:uid="{FC5F0A8E-AB85-4312-9268-5E12F87BF8EE}"/>
  </cellStyles>
  <dxfs count="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9C0006"/>
        </left>
        <right style="thin">
          <color rgb="FF9C0006"/>
        </right>
        <top style="thin">
          <color rgb="FF9C0006"/>
        </top>
        <bottom style="thin">
          <color rgb="FF9C0006"/>
        </bottom>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8000"/>
      <color rgb="FFF5F5D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2.xml.rels><?xml version="1.0" encoding="UTF-8" standalone="yes"?><Relationships xmlns="http://schemas.openxmlformats.org/package/2006/relationships"><Relationship Id="rId1" Target="../theme/themeOverride1.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ＭＳ ゴシック" panose="020B0609070205080204" pitchFamily="49" charset="-128"/>
                <a:ea typeface="ＭＳ ゴシック" panose="020B0609070205080204" pitchFamily="49" charset="-128"/>
              </a:defRPr>
            </a:pPr>
            <a:r>
              <a:rPr lang="ja-JP" altLang="en-US" sz="1100" b="1">
                <a:latin typeface="ＭＳ ゴシック" panose="020B0609070205080204" pitchFamily="49" charset="-128"/>
                <a:ea typeface="ＭＳ ゴシック" panose="020B0609070205080204" pitchFamily="49" charset="-128"/>
              </a:rPr>
              <a:t>（点）</a:t>
            </a:r>
          </a:p>
        </c:rich>
      </c:tx>
      <c:layout>
        <c:manualLayout>
          <c:xMode val="edge"/>
          <c:yMode val="edge"/>
          <c:x val="0"/>
          <c:y val="0"/>
        </c:manualLayout>
      </c:layout>
      <c:overlay val="1"/>
    </c:title>
    <c:autoTitleDeleted val="0"/>
    <c:plotArea>
      <c:layout>
        <c:manualLayout>
          <c:layoutTarget val="inner"/>
          <c:xMode val="edge"/>
          <c:yMode val="edge"/>
          <c:x val="6.5770751633986935E-2"/>
          <c:y val="7.1589316239316234E-2"/>
          <c:w val="0.92373209876543205"/>
          <c:h val="0.8651564102564101"/>
        </c:manualLayout>
      </c:layout>
      <c:lineChart>
        <c:grouping val="standard"/>
        <c:varyColors val="1"/>
        <c:ser>
          <c:idx val="0"/>
          <c:order val="0"/>
          <c:tx>
            <c:strRef>
              <c:f>事業者全体!$B$11</c:f>
              <c:strCache>
                <c:ptCount val="1"/>
                <c:pt idx="0">
                  <c:v>評価点</c:v>
                </c:pt>
              </c:strCache>
            </c:strRef>
          </c:tx>
          <c:spPr>
            <a:ln w="31750">
              <a:solidFill>
                <a:schemeClr val="tx1"/>
              </a:solidFill>
              <a:prstDash val="solid"/>
            </a:ln>
          </c:spPr>
          <c:marker>
            <c:symbol val="none"/>
          </c:marker>
          <c:cat>
            <c:numRef>
              <c:f>事業者全体!$A$12:$A$82</c:f>
              <c:numCache>
                <c:formatCode>0.000</c:formatCode>
                <c:ptCount val="71"/>
                <c:pt idx="0">
                  <c:v>0</c:v>
                </c:pt>
                <c:pt idx="1">
                  <c:v>0.01</c:v>
                </c:pt>
                <c:pt idx="2">
                  <c:v>0.02</c:v>
                </c:pt>
                <c:pt idx="3">
                  <c:v>0.03</c:v>
                </c:pt>
                <c:pt idx="4">
                  <c:v>0.04</c:v>
                </c:pt>
                <c:pt idx="5">
                  <c:v>0.05</c:v>
                </c:pt>
                <c:pt idx="6">
                  <c:v>6.0000000000000005E-2</c:v>
                </c:pt>
                <c:pt idx="7">
                  <c:v>7.0000000000000007E-2</c:v>
                </c:pt>
                <c:pt idx="8">
                  <c:v>0.08</c:v>
                </c:pt>
                <c:pt idx="9">
                  <c:v>0.09</c:v>
                </c:pt>
                <c:pt idx="10">
                  <c:v>9.9999999999999992E-2</c:v>
                </c:pt>
                <c:pt idx="11">
                  <c:v>0.10999999999999999</c:v>
                </c:pt>
                <c:pt idx="12">
                  <c:v>0.11999999999999998</c:v>
                </c:pt>
                <c:pt idx="13">
                  <c:v>0.12999999999999998</c:v>
                </c:pt>
                <c:pt idx="14">
                  <c:v>0.13999999999999999</c:v>
                </c:pt>
                <c:pt idx="15">
                  <c:v>0.15</c:v>
                </c:pt>
                <c:pt idx="16">
                  <c:v>0.16</c:v>
                </c:pt>
                <c:pt idx="17">
                  <c:v>0.17</c:v>
                </c:pt>
                <c:pt idx="18">
                  <c:v>0.18000000000000002</c:v>
                </c:pt>
                <c:pt idx="19">
                  <c:v>0.19000000000000003</c:v>
                </c:pt>
                <c:pt idx="20">
                  <c:v>0.20000000000000004</c:v>
                </c:pt>
                <c:pt idx="21">
                  <c:v>0.21000000000000005</c:v>
                </c:pt>
                <c:pt idx="22">
                  <c:v>0.22000000000000006</c:v>
                </c:pt>
                <c:pt idx="23">
                  <c:v>0.23000000000000007</c:v>
                </c:pt>
                <c:pt idx="24">
                  <c:v>0.24000000000000007</c:v>
                </c:pt>
                <c:pt idx="25">
                  <c:v>0.25000000000000006</c:v>
                </c:pt>
                <c:pt idx="26">
                  <c:v>0.26000000000000006</c:v>
                </c:pt>
                <c:pt idx="27">
                  <c:v>0.27000000000000007</c:v>
                </c:pt>
                <c:pt idx="28">
                  <c:v>0.28000000000000008</c:v>
                </c:pt>
                <c:pt idx="29">
                  <c:v>0.29000000000000009</c:v>
                </c:pt>
                <c:pt idx="30">
                  <c:v>0.3000000000000001</c:v>
                </c:pt>
                <c:pt idx="31">
                  <c:v>0.31000000000000011</c:v>
                </c:pt>
                <c:pt idx="32">
                  <c:v>0.32000000000000012</c:v>
                </c:pt>
                <c:pt idx="33">
                  <c:v>0.33000000000000013</c:v>
                </c:pt>
                <c:pt idx="34">
                  <c:v>0.34000000000000014</c:v>
                </c:pt>
                <c:pt idx="35">
                  <c:v>0.35000000000000014</c:v>
                </c:pt>
                <c:pt idx="36">
                  <c:v>0.36000000000000015</c:v>
                </c:pt>
                <c:pt idx="37">
                  <c:v>0.37000000000000016</c:v>
                </c:pt>
                <c:pt idx="38">
                  <c:v>0.38000000000000017</c:v>
                </c:pt>
                <c:pt idx="39">
                  <c:v>0.39000000000000018</c:v>
                </c:pt>
                <c:pt idx="40">
                  <c:v>0.40000000000000019</c:v>
                </c:pt>
                <c:pt idx="41">
                  <c:v>0.4100000000000002</c:v>
                </c:pt>
                <c:pt idx="42">
                  <c:v>0.42000000000000021</c:v>
                </c:pt>
                <c:pt idx="43">
                  <c:v>0.43000000000000022</c:v>
                </c:pt>
                <c:pt idx="44">
                  <c:v>0.44000000000000022</c:v>
                </c:pt>
                <c:pt idx="45">
                  <c:v>0.45000000000000023</c:v>
                </c:pt>
                <c:pt idx="46">
                  <c:v>0.46000000000000024</c:v>
                </c:pt>
                <c:pt idx="47">
                  <c:v>0.47000000000000025</c:v>
                </c:pt>
                <c:pt idx="48">
                  <c:v>0.48000000000000026</c:v>
                </c:pt>
                <c:pt idx="49">
                  <c:v>0.49000000000000027</c:v>
                </c:pt>
                <c:pt idx="50">
                  <c:v>0.50000000000000022</c:v>
                </c:pt>
                <c:pt idx="51">
                  <c:v>0.51000000000000023</c:v>
                </c:pt>
                <c:pt idx="52">
                  <c:v>0.52000000000000024</c:v>
                </c:pt>
                <c:pt idx="53">
                  <c:v>0.53000000000000025</c:v>
                </c:pt>
                <c:pt idx="54">
                  <c:v>0.54000000000000026</c:v>
                </c:pt>
                <c:pt idx="55">
                  <c:v>0.55000000000000027</c:v>
                </c:pt>
                <c:pt idx="56">
                  <c:v>0.56000000000000028</c:v>
                </c:pt>
                <c:pt idx="57">
                  <c:v>0.57000000000000028</c:v>
                </c:pt>
                <c:pt idx="58">
                  <c:v>0.58000000000000029</c:v>
                </c:pt>
                <c:pt idx="59">
                  <c:v>0.5900000000000003</c:v>
                </c:pt>
                <c:pt idx="60">
                  <c:v>0.60000000000000031</c:v>
                </c:pt>
                <c:pt idx="61">
                  <c:v>0.61000000000000032</c:v>
                </c:pt>
                <c:pt idx="62">
                  <c:v>0.62000000000000033</c:v>
                </c:pt>
                <c:pt idx="63">
                  <c:v>0.63000000000000034</c:v>
                </c:pt>
                <c:pt idx="64">
                  <c:v>0.64000000000000035</c:v>
                </c:pt>
                <c:pt idx="65">
                  <c:v>0.65000000000000036</c:v>
                </c:pt>
                <c:pt idx="66">
                  <c:v>0.66000000000000036</c:v>
                </c:pt>
                <c:pt idx="67">
                  <c:v>0.67000000000000037</c:v>
                </c:pt>
                <c:pt idx="68">
                  <c:v>0.68000000000000038</c:v>
                </c:pt>
                <c:pt idx="69">
                  <c:v>0.69000000000000039</c:v>
                </c:pt>
                <c:pt idx="70">
                  <c:v>0.7000000000000004</c:v>
                </c:pt>
              </c:numCache>
            </c:numRef>
          </c:cat>
          <c:val>
            <c:numRef>
              <c:f>事業者全体!$B$12:$B$82</c:f>
              <c:numCache>
                <c:formatCode>0.000</c:formatCode>
                <c:ptCount val="71"/>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18.333333333333314</c:v>
                </c:pt>
                <c:pt idx="30">
                  <c:v>16.66666666666665</c:v>
                </c:pt>
                <c:pt idx="31">
                  <c:v>14.999999999999979</c:v>
                </c:pt>
                <c:pt idx="32">
                  <c:v>13.333333333333314</c:v>
                </c:pt>
                <c:pt idx="33">
                  <c:v>11.666666666666643</c:v>
                </c:pt>
                <c:pt idx="34">
                  <c:v>9.9999999999999787</c:v>
                </c:pt>
                <c:pt idx="35">
                  <c:v>8.3333333333333073</c:v>
                </c:pt>
                <c:pt idx="36">
                  <c:v>6.6666666666666359</c:v>
                </c:pt>
                <c:pt idx="37">
                  <c:v>4.9999999999999716</c:v>
                </c:pt>
                <c:pt idx="38">
                  <c:v>3.3333333333333002</c:v>
                </c:pt>
                <c:pt idx="39">
                  <c:v>1.6666666666666288</c:v>
                </c:pt>
                <c:pt idx="40">
                  <c:v>0</c:v>
                </c:pt>
                <c:pt idx="41">
                  <c:v>-1.6666666666666998</c:v>
                </c:pt>
                <c:pt idx="42">
                  <c:v>-3.3333333333333712</c:v>
                </c:pt>
                <c:pt idx="43">
                  <c:v>-5.0000000000000426</c:v>
                </c:pt>
                <c:pt idx="44">
                  <c:v>-6.666666666666714</c:v>
                </c:pt>
                <c:pt idx="45">
                  <c:v>-8.3333333333333712</c:v>
                </c:pt>
                <c:pt idx="46">
                  <c:v>-10.000000000000043</c:v>
                </c:pt>
                <c:pt idx="47">
                  <c:v>-11.666666666666714</c:v>
                </c:pt>
                <c:pt idx="48">
                  <c:v>-13.333333333333385</c:v>
                </c:pt>
                <c:pt idx="49">
                  <c:v>-15.000000000000043</c:v>
                </c:pt>
                <c:pt idx="50">
                  <c:v>-16.666666666666714</c:v>
                </c:pt>
                <c:pt idx="51">
                  <c:v>-18.333333333333371</c:v>
                </c:pt>
                <c:pt idx="52">
                  <c:v>-20.000000000000043</c:v>
                </c:pt>
                <c:pt idx="53">
                  <c:v>-21.666666666666714</c:v>
                </c:pt>
                <c:pt idx="54">
                  <c:v>-23.333333333333385</c:v>
                </c:pt>
                <c:pt idx="55">
                  <c:v>-25.000000000000057</c:v>
                </c:pt>
                <c:pt idx="56">
                  <c:v>-26.666666666666714</c:v>
                </c:pt>
                <c:pt idx="57">
                  <c:v>-28.333333333333385</c:v>
                </c:pt>
                <c:pt idx="58">
                  <c:v>-30.000000000000057</c:v>
                </c:pt>
                <c:pt idx="59">
                  <c:v>-31.666666666666728</c:v>
                </c:pt>
                <c:pt idx="60">
                  <c:v>-33.333333333333385</c:v>
                </c:pt>
                <c:pt idx="61">
                  <c:v>-35.000000000000057</c:v>
                </c:pt>
                <c:pt idx="62">
                  <c:v>-36.666666666666728</c:v>
                </c:pt>
                <c:pt idx="63">
                  <c:v>-38.3333333333334</c:v>
                </c:pt>
                <c:pt idx="64">
                  <c:v>-40.000000000000071</c:v>
                </c:pt>
                <c:pt idx="65">
                  <c:v>-41.666666666666728</c:v>
                </c:pt>
                <c:pt idx="66">
                  <c:v>-43.3333333333334</c:v>
                </c:pt>
                <c:pt idx="67">
                  <c:v>-45.000000000000071</c:v>
                </c:pt>
                <c:pt idx="68">
                  <c:v>-46.666666666666742</c:v>
                </c:pt>
                <c:pt idx="69">
                  <c:v>-48.333333333333414</c:v>
                </c:pt>
                <c:pt idx="70">
                  <c:v>-50.000000000000071</c:v>
                </c:pt>
              </c:numCache>
            </c:numRef>
          </c:val>
          <c:smooth val="1"/>
          <c:extLst>
            <c:ext xmlns:c16="http://schemas.microsoft.com/office/drawing/2014/chart" uri="{C3380CC4-5D6E-409C-BE32-E72D297353CC}">
              <c16:uniqueId val="{00000000-64EF-4200-96DA-97D8BB507906}"/>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b="1" i="0" baseline="0">
                    <a:latin typeface="Verdana" panose="020B0604030504040204" pitchFamily="34" charset="0"/>
                    <a:ea typeface="ＭＳ ゴシック" panose="020B0609070205080204" pitchFamily="49" charset="-128"/>
                  </a:defRPr>
                </a:pPr>
                <a:r>
                  <a:rPr lang="ja-JP" altLang="en-US" sz="1100" b="1" i="0" baseline="0">
                    <a:latin typeface="Verdana" panose="020B0604030504040204" pitchFamily="34" charset="0"/>
                    <a:ea typeface="ＭＳ ゴシック" panose="020B0609070205080204" pitchFamily="49" charset="-128"/>
                  </a:rPr>
                  <a:t>事業者全体の二酸化炭素排出係数（</a:t>
                </a:r>
                <a:r>
                  <a:rPr lang="en-US" altLang="ja-JP" sz="1100" b="1" i="0" baseline="0">
                    <a:latin typeface="Verdana" panose="020B0604030504040204" pitchFamily="34" charset="0"/>
                    <a:ea typeface="ＭＳ ゴシック" panose="020B0609070205080204" pitchFamily="49" charset="-128"/>
                  </a:rPr>
                  <a:t>kg-CO2/kWh</a:t>
                </a:r>
                <a:r>
                  <a:rPr lang="ja-JP" altLang="en-US" sz="1100" b="1" i="0" baseline="0">
                    <a:latin typeface="Verdana" panose="020B0604030504040204" pitchFamily="34" charset="0"/>
                    <a:ea typeface="ＭＳ ゴシック" panose="020B0609070205080204" pitchFamily="49" charset="-128"/>
                  </a:rPr>
                  <a:t>）</a:t>
                </a:r>
              </a:p>
            </c:rich>
          </c:tx>
          <c:layout>
            <c:manualLayout>
              <c:xMode val="edge"/>
              <c:yMode val="edge"/>
              <c:x val="0.19179592592592593"/>
              <c:y val="0.95305341880341876"/>
            </c:manualLayout>
          </c:layout>
          <c:overlay val="0"/>
        </c:title>
        <c:numFmt formatCode="#,##0.00_ " sourceLinked="0"/>
        <c:majorTickMark val="cross"/>
        <c:minorTickMark val="none"/>
        <c:tickLblPos val="nextTo"/>
        <c:txPr>
          <a:bodyPr/>
          <a:lstStyle/>
          <a:p>
            <a:pPr>
              <a:defRPr baseline="0">
                <a:latin typeface="Verdana" panose="020B0604030504040204" pitchFamily="34" charset="0"/>
                <a:ea typeface="ＭＳ ゴシック" panose="020B0609070205080204" pitchFamily="49" charset="-128"/>
              </a:defRPr>
            </a:pPr>
            <a:endParaRPr lang="ja-JP"/>
          </a:p>
        </c:txPr>
        <c:crossAx val="100"/>
        <c:crosses val="autoZero"/>
        <c:auto val="1"/>
        <c:lblAlgn val="ctr"/>
        <c:lblOffset val="100"/>
        <c:tickLblSkip val="10"/>
        <c:tickMarkSkip val="5"/>
        <c:noMultiLvlLbl val="1"/>
      </c:catAx>
      <c:valAx>
        <c:axId val="100"/>
        <c:scaling>
          <c:orientation val="minMax"/>
        </c:scaling>
        <c:delete val="0"/>
        <c:axPos val="l"/>
        <c:majorGridlines/>
        <c:numFmt formatCode="#,##0_ ;[Red]\-#,##0\ " sourceLinked="0"/>
        <c:majorTickMark val="out"/>
        <c:minorTickMark val="none"/>
        <c:tickLblPos val="nextTo"/>
        <c:txPr>
          <a:bodyPr/>
          <a:lstStyle/>
          <a:p>
            <a:pPr>
              <a:defRPr baseline="0">
                <a:latin typeface="Verdana" panose="020B0604030504040204" pitchFamily="34" charset="0"/>
              </a:defRPr>
            </a:pPr>
            <a:endParaRPr lang="ja-JP"/>
          </a:p>
        </c:txPr>
        <c:crossAx val="10"/>
        <c:crosses val="autoZero"/>
        <c:crossBetween val="midCat"/>
      </c:valAx>
    </c:plotArea>
    <c:plotVisOnly val="1"/>
    <c:dispBlanksAs val="gap"/>
    <c:showDLblsOverMax val="1"/>
  </c:chart>
  <c:spPr>
    <a:ln>
      <a:noFill/>
    </a:ln>
  </c:sp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（点）</a:t>
            </a:r>
            <a:endParaRPr lang="en-US" altLang="ja-JP" sz="1100" baseline="0">
              <a:latin typeface="Verdana" panose="020B0604030504040204" pitchFamily="34" charset="0"/>
              <a:ea typeface="ＭＳ ゴシック" panose="020B0609070205080204" pitchFamily="49" charset="-128"/>
            </a:endParaRPr>
          </a:p>
        </c:rich>
      </c:tx>
      <c:layout>
        <c:manualLayout>
          <c:xMode val="edge"/>
          <c:yMode val="edge"/>
          <c:x val="1.5641975308642137E-3"/>
          <c:y val="0"/>
        </c:manualLayout>
      </c:layout>
      <c:overlay val="1"/>
    </c:title>
    <c:autoTitleDeleted val="0"/>
    <c:plotArea>
      <c:layout>
        <c:manualLayout>
          <c:layoutTarget val="inner"/>
          <c:xMode val="edge"/>
          <c:yMode val="edge"/>
          <c:x val="4.5421759259259259E-2"/>
          <c:y val="7.0555555555555552E-2"/>
          <c:w val="0.92069182098765434"/>
          <c:h val="0.80933226495726485"/>
        </c:manualLayout>
      </c:layout>
      <c:lineChart>
        <c:grouping val="standard"/>
        <c:varyColors val="1"/>
        <c:ser>
          <c:idx val="0"/>
          <c:order val="0"/>
          <c:tx>
            <c:strRef>
              <c:f>調達再エネ!$B$11</c:f>
              <c:strCache>
                <c:ptCount val="1"/>
                <c:pt idx="0">
                  <c:v>評価点</c:v>
                </c:pt>
              </c:strCache>
            </c:strRef>
          </c:tx>
          <c:spPr>
            <a:ln w="31750">
              <a:solidFill>
                <a:schemeClr val="tx1"/>
              </a:solidFill>
              <a:prstDash val="solid"/>
            </a:ln>
          </c:spPr>
          <c:marker>
            <c:symbol val="none"/>
          </c:marker>
          <c:cat>
            <c:numRef>
              <c:f>調達再エネ!$A$12:$A$112</c:f>
              <c:numCache>
                <c:formatCode>0.0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調達再エネ!$B$12:$B$112</c:f>
              <c:numCache>
                <c:formatCode>0.000</c:formatCode>
                <c:ptCount val="101"/>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0.125</c:v>
                </c:pt>
                <c:pt idx="62">
                  <c:v>0.25</c:v>
                </c:pt>
                <c:pt idx="63">
                  <c:v>0.375</c:v>
                </c:pt>
                <c:pt idx="64">
                  <c:v>0.5</c:v>
                </c:pt>
                <c:pt idx="65">
                  <c:v>0.625</c:v>
                </c:pt>
                <c:pt idx="66">
                  <c:v>0.75</c:v>
                </c:pt>
                <c:pt idx="67">
                  <c:v>0.875</c:v>
                </c:pt>
                <c:pt idx="68">
                  <c:v>1</c:v>
                </c:pt>
                <c:pt idx="69">
                  <c:v>1.125</c:v>
                </c:pt>
                <c:pt idx="70">
                  <c:v>1.25</c:v>
                </c:pt>
                <c:pt idx="71">
                  <c:v>1.375</c:v>
                </c:pt>
                <c:pt idx="72">
                  <c:v>1.5</c:v>
                </c:pt>
                <c:pt idx="73">
                  <c:v>1.625</c:v>
                </c:pt>
                <c:pt idx="74">
                  <c:v>1.75</c:v>
                </c:pt>
                <c:pt idx="75">
                  <c:v>1.875</c:v>
                </c:pt>
                <c:pt idx="76">
                  <c:v>2</c:v>
                </c:pt>
                <c:pt idx="77">
                  <c:v>2.125</c:v>
                </c:pt>
                <c:pt idx="78">
                  <c:v>2.25</c:v>
                </c:pt>
                <c:pt idx="79">
                  <c:v>2.375</c:v>
                </c:pt>
                <c:pt idx="80">
                  <c:v>2.5</c:v>
                </c:pt>
                <c:pt idx="81">
                  <c:v>2.625</c:v>
                </c:pt>
                <c:pt idx="82">
                  <c:v>2.75</c:v>
                </c:pt>
                <c:pt idx="83">
                  <c:v>2.875</c:v>
                </c:pt>
                <c:pt idx="84">
                  <c:v>3</c:v>
                </c:pt>
                <c:pt idx="85">
                  <c:v>3.125</c:v>
                </c:pt>
                <c:pt idx="86">
                  <c:v>3.25</c:v>
                </c:pt>
                <c:pt idx="87">
                  <c:v>3.375</c:v>
                </c:pt>
                <c:pt idx="88">
                  <c:v>3.5</c:v>
                </c:pt>
                <c:pt idx="89">
                  <c:v>3.625</c:v>
                </c:pt>
                <c:pt idx="90">
                  <c:v>3.75</c:v>
                </c:pt>
                <c:pt idx="91">
                  <c:v>3.875</c:v>
                </c:pt>
                <c:pt idx="92">
                  <c:v>4</c:v>
                </c:pt>
                <c:pt idx="93">
                  <c:v>4.125</c:v>
                </c:pt>
                <c:pt idx="94">
                  <c:v>4.25</c:v>
                </c:pt>
                <c:pt idx="95">
                  <c:v>4.375</c:v>
                </c:pt>
                <c:pt idx="96">
                  <c:v>4.5</c:v>
                </c:pt>
                <c:pt idx="97">
                  <c:v>4.625</c:v>
                </c:pt>
                <c:pt idx="98">
                  <c:v>4.75</c:v>
                </c:pt>
                <c:pt idx="99">
                  <c:v>4.875</c:v>
                </c:pt>
                <c:pt idx="100">
                  <c:v>5</c:v>
                </c:pt>
              </c:numCache>
            </c:numRef>
          </c:val>
          <c:smooth val="1"/>
          <c:extLst>
            <c:ext xmlns:c16="http://schemas.microsoft.com/office/drawing/2014/chart" uri="{C3380CC4-5D6E-409C-BE32-E72D297353CC}">
              <c16:uniqueId val="{00000000-6313-4B58-A685-74EAE3A82FE6}"/>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調達電力に占める再エネ電力の割合（</a:t>
                </a:r>
                <a:r>
                  <a:rPr lang="en-US" altLang="ja-JP" sz="1100" baseline="0">
                    <a:latin typeface="Verdana" panose="020B0604030504040204" pitchFamily="34" charset="0"/>
                    <a:ea typeface="ＭＳ ゴシック" panose="020B0609070205080204" pitchFamily="49" charset="-128"/>
                  </a:rPr>
                  <a:t>%</a:t>
                </a:r>
                <a:r>
                  <a:rPr lang="ja-JP" altLang="en-US" sz="1100" baseline="0">
                    <a:latin typeface="Verdana" panose="020B0604030504040204" pitchFamily="34" charset="0"/>
                    <a:ea typeface="ＭＳ ゴシック" panose="020B0609070205080204" pitchFamily="49" charset="-128"/>
                  </a:rPr>
                  <a:t>）</a:t>
                </a:r>
              </a:p>
            </c:rich>
          </c:tx>
          <c:layout>
            <c:manualLayout>
              <c:xMode val="edge"/>
              <c:yMode val="edge"/>
              <c:x val="0.29932388888888889"/>
              <c:y val="0.95305341880341876"/>
            </c:manualLayout>
          </c:layout>
          <c:overlay val="1"/>
        </c:title>
        <c:numFmt formatCode="#,##0_);[Red]\(#,##0\)" sourceLinked="0"/>
        <c:majorTickMark val="out"/>
        <c:minorTickMark val="none"/>
        <c:tickLblPos val="nextTo"/>
        <c:spPr>
          <a:ln/>
        </c:spPr>
        <c:txPr>
          <a:bodyPr/>
          <a:lstStyle/>
          <a:p>
            <a:pPr>
              <a:defRPr sz="1050" baseline="0">
                <a:latin typeface="Verdana" panose="020B0604030504040204" pitchFamily="34" charset="0"/>
                <a:ea typeface="ＭＳ ゴシック" panose="020B0609070205080204" pitchFamily="49" charset="-128"/>
              </a:defRPr>
            </a:pPr>
            <a:endParaRPr lang="ja-JP"/>
          </a:p>
        </c:txPr>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_ " sourceLinked="0"/>
        <c:majorTickMark val="out"/>
        <c:minorTickMark val="none"/>
        <c:tickLblPos val="nextTo"/>
        <c:txPr>
          <a:bodyPr/>
          <a:lstStyle/>
          <a:p>
            <a:pPr>
              <a:defRPr sz="1050" baseline="0">
                <a:latin typeface="Verdana" panose="020B0604030504040204" pitchFamily="34" charset="0"/>
                <a:ea typeface="ＭＳ ゴシック" panose="020B0609070205080204" pitchFamily="49" charset="-128"/>
              </a:defRPr>
            </a:pPr>
            <a:endParaRPr lang="ja-JP"/>
          </a:p>
        </c:txPr>
        <c:crossAx val="10"/>
        <c:crosses val="autoZero"/>
        <c:crossBetween val="midCat"/>
      </c:valAx>
    </c:plotArea>
    <c:plotVisOnly val="1"/>
    <c:dispBlanksAs val="gap"/>
    <c:showDLblsOverMax val="1"/>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（点）</a:t>
            </a:r>
            <a:endParaRPr lang="ja-JP" sz="1100"/>
          </a:p>
        </c:rich>
      </c:tx>
      <c:layout>
        <c:manualLayout>
          <c:xMode val="edge"/>
          <c:yMode val="edge"/>
          <c:x val="0"/>
          <c:y val="0"/>
        </c:manualLayout>
      </c:layout>
      <c:overlay val="1"/>
    </c:title>
    <c:autoTitleDeleted val="0"/>
    <c:plotArea>
      <c:layout>
        <c:manualLayout>
          <c:layoutTarget val="inner"/>
          <c:xMode val="edge"/>
          <c:yMode val="edge"/>
          <c:x val="1.7638888888888888E-2"/>
          <c:y val="6.4223717948717951E-2"/>
          <c:w val="0.96472222222222226"/>
          <c:h val="0.81621303418803415"/>
        </c:manualLayout>
      </c:layout>
      <c:lineChart>
        <c:grouping val="standard"/>
        <c:varyColors val="1"/>
        <c:ser>
          <c:idx val="0"/>
          <c:order val="0"/>
          <c:tx>
            <c:strRef>
              <c:f>再エネ導入!$B$11</c:f>
              <c:strCache>
                <c:ptCount val="1"/>
                <c:pt idx="0">
                  <c:v>評価点</c:v>
                </c:pt>
              </c:strCache>
            </c:strRef>
          </c:tx>
          <c:spPr>
            <a:ln w="31750">
              <a:solidFill>
                <a:schemeClr val="tx1"/>
              </a:solidFill>
              <a:prstDash val="solid"/>
            </a:ln>
          </c:spPr>
          <c:marker>
            <c:symbol val="none"/>
          </c:marker>
          <c:cat>
            <c:numRef>
              <c:f>再エネ導入!$A$12:$A$112</c:f>
              <c:numCache>
                <c:formatCode>0.0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再エネ導入!$B$12:$B$112</c:f>
              <c:numCache>
                <c:formatCode>0.000</c:formatCode>
                <c:ptCount val="101"/>
                <c:pt idx="0">
                  <c:v>1.4999999999999999E-2</c:v>
                </c:pt>
                <c:pt idx="1">
                  <c:v>1.4999999999999999E-2</c:v>
                </c:pt>
                <c:pt idx="2">
                  <c:v>1.4999999999999999E-2</c:v>
                </c:pt>
                <c:pt idx="3">
                  <c:v>1.4999999999999999E-2</c:v>
                </c:pt>
                <c:pt idx="4">
                  <c:v>1.4999999999999999E-2</c:v>
                </c:pt>
                <c:pt idx="5">
                  <c:v>1.4999999999999999E-2</c:v>
                </c:pt>
                <c:pt idx="6">
                  <c:v>0.16666666666666674</c:v>
                </c:pt>
                <c:pt idx="7">
                  <c:v>0.33333333333333326</c:v>
                </c:pt>
                <c:pt idx="8">
                  <c:v>0.5</c:v>
                </c:pt>
                <c:pt idx="9">
                  <c:v>0.66666666666666674</c:v>
                </c:pt>
                <c:pt idx="10">
                  <c:v>0.83333333333333326</c:v>
                </c:pt>
                <c:pt idx="11">
                  <c:v>1</c:v>
                </c:pt>
                <c:pt idx="12">
                  <c:v>1.1666666666666667</c:v>
                </c:pt>
                <c:pt idx="13">
                  <c:v>1.3333333333333333</c:v>
                </c:pt>
                <c:pt idx="14">
                  <c:v>1.4999999999999998</c:v>
                </c:pt>
                <c:pt idx="15">
                  <c:v>1.6666666666666667</c:v>
                </c:pt>
                <c:pt idx="16">
                  <c:v>1.8333333333333333</c:v>
                </c:pt>
                <c:pt idx="17">
                  <c:v>1.9999999999999998</c:v>
                </c:pt>
                <c:pt idx="18">
                  <c:v>2.166666666666667</c:v>
                </c:pt>
                <c:pt idx="19">
                  <c:v>2.333333333333333</c:v>
                </c:pt>
                <c:pt idx="20">
                  <c:v>2.5</c:v>
                </c:pt>
                <c:pt idx="21">
                  <c:v>2.666666666666667</c:v>
                </c:pt>
                <c:pt idx="22">
                  <c:v>2.833333333333333</c:v>
                </c:pt>
                <c:pt idx="23">
                  <c:v>3</c:v>
                </c:pt>
                <c:pt idx="24">
                  <c:v>3.166666666666667</c:v>
                </c:pt>
                <c:pt idx="25">
                  <c:v>3.333333333333333</c:v>
                </c:pt>
                <c:pt idx="26">
                  <c:v>3.5</c:v>
                </c:pt>
                <c:pt idx="27">
                  <c:v>3.666666666666667</c:v>
                </c:pt>
                <c:pt idx="28">
                  <c:v>3.833333333333333</c:v>
                </c:pt>
                <c:pt idx="29">
                  <c:v>4</c:v>
                </c:pt>
                <c:pt idx="30">
                  <c:v>4.166666666666667</c:v>
                </c:pt>
                <c:pt idx="31">
                  <c:v>4.333333333333333</c:v>
                </c:pt>
                <c:pt idx="32">
                  <c:v>4.5</c:v>
                </c:pt>
                <c:pt idx="33">
                  <c:v>4.666666666666667</c:v>
                </c:pt>
                <c:pt idx="34">
                  <c:v>4.833333333333333</c:v>
                </c:pt>
                <c:pt idx="35">
                  <c:v>5</c:v>
                </c:pt>
                <c:pt idx="36">
                  <c:v>5</c:v>
                </c:pt>
                <c:pt idx="37">
                  <c:v>5</c:v>
                </c:pt>
                <c:pt idx="38">
                  <c:v>5</c:v>
                </c:pt>
                <c:pt idx="39">
                  <c:v>5</c:v>
                </c:pt>
                <c:pt idx="40">
                  <c:v>5</c:v>
                </c:pt>
                <c:pt idx="41">
                  <c:v>5</c:v>
                </c:pt>
                <c:pt idx="42">
                  <c:v>5</c:v>
                </c:pt>
                <c:pt idx="43">
                  <c:v>5</c:v>
                </c:pt>
                <c:pt idx="44">
                  <c:v>5</c:v>
                </c:pt>
                <c:pt idx="45">
                  <c:v>5</c:v>
                </c:pt>
                <c:pt idx="46">
                  <c:v>5</c:v>
                </c:pt>
                <c:pt idx="47">
                  <c:v>5</c:v>
                </c:pt>
                <c:pt idx="48">
                  <c:v>5</c:v>
                </c:pt>
                <c:pt idx="49">
                  <c:v>5</c:v>
                </c:pt>
                <c:pt idx="50">
                  <c:v>5</c:v>
                </c:pt>
                <c:pt idx="51">
                  <c:v>5</c:v>
                </c:pt>
                <c:pt idx="52">
                  <c:v>5</c:v>
                </c:pt>
                <c:pt idx="53">
                  <c:v>5</c:v>
                </c:pt>
                <c:pt idx="54">
                  <c:v>5</c:v>
                </c:pt>
                <c:pt idx="55">
                  <c:v>5</c:v>
                </c:pt>
                <c:pt idx="56">
                  <c:v>5</c:v>
                </c:pt>
                <c:pt idx="57">
                  <c:v>5</c:v>
                </c:pt>
                <c:pt idx="58">
                  <c:v>5</c:v>
                </c:pt>
                <c:pt idx="59">
                  <c:v>5</c:v>
                </c:pt>
                <c:pt idx="60">
                  <c:v>5</c:v>
                </c:pt>
                <c:pt idx="61">
                  <c:v>5</c:v>
                </c:pt>
                <c:pt idx="62">
                  <c:v>5</c:v>
                </c:pt>
                <c:pt idx="63">
                  <c:v>5</c:v>
                </c:pt>
                <c:pt idx="64">
                  <c:v>5</c:v>
                </c:pt>
                <c:pt idx="65">
                  <c:v>5</c:v>
                </c:pt>
                <c:pt idx="66">
                  <c:v>5</c:v>
                </c:pt>
                <c:pt idx="67">
                  <c:v>5</c:v>
                </c:pt>
                <c:pt idx="68">
                  <c:v>5</c:v>
                </c:pt>
                <c:pt idx="69">
                  <c:v>5</c:v>
                </c:pt>
                <c:pt idx="70">
                  <c:v>5</c:v>
                </c:pt>
                <c:pt idx="71">
                  <c:v>5</c:v>
                </c:pt>
                <c:pt idx="72">
                  <c:v>5</c:v>
                </c:pt>
                <c:pt idx="73">
                  <c:v>5</c:v>
                </c:pt>
                <c:pt idx="74">
                  <c:v>5</c:v>
                </c:pt>
                <c:pt idx="75">
                  <c:v>5</c:v>
                </c:pt>
                <c:pt idx="76">
                  <c:v>5</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5</c:v>
                </c:pt>
                <c:pt idx="92">
                  <c:v>5</c:v>
                </c:pt>
                <c:pt idx="93">
                  <c:v>5</c:v>
                </c:pt>
                <c:pt idx="94">
                  <c:v>5</c:v>
                </c:pt>
                <c:pt idx="95">
                  <c:v>5</c:v>
                </c:pt>
                <c:pt idx="96">
                  <c:v>5</c:v>
                </c:pt>
                <c:pt idx="97">
                  <c:v>5</c:v>
                </c:pt>
                <c:pt idx="98">
                  <c:v>5</c:v>
                </c:pt>
                <c:pt idx="99">
                  <c:v>5</c:v>
                </c:pt>
                <c:pt idx="100">
                  <c:v>5</c:v>
                </c:pt>
              </c:numCache>
            </c:numRef>
          </c:val>
          <c:smooth val="1"/>
          <c:extLst>
            <c:ext xmlns:c16="http://schemas.microsoft.com/office/drawing/2014/chart" uri="{C3380CC4-5D6E-409C-BE32-E72D297353CC}">
              <c16:uniqueId val="{00000000-1BE8-42C1-AA88-8CBD31F4ABE7}"/>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a:pPr>
                <a:r>
                  <a:rPr lang="ja-JP" altLang="en-US" sz="1100"/>
                  <a:t>再生可能エネルギーの</a:t>
                </a:r>
                <a:r>
                  <a:rPr lang="ja-JP" sz="1100"/>
                  <a:t>導入</a:t>
                </a:r>
                <a:r>
                  <a:rPr lang="ja-JP" altLang="en-US" sz="1100"/>
                  <a:t>状況</a:t>
                </a:r>
                <a:r>
                  <a:rPr lang="ja-JP" sz="1100"/>
                  <a:t>（</a:t>
                </a:r>
                <a:r>
                  <a:rPr lang="en-US" sz="1100"/>
                  <a:t>%</a:t>
                </a:r>
                <a:r>
                  <a:rPr lang="ja-JP" sz="1100"/>
                  <a:t>）</a:t>
                </a:r>
              </a:p>
            </c:rich>
          </c:tx>
          <c:layout>
            <c:manualLayout>
              <c:xMode val="edge"/>
              <c:yMode val="edge"/>
              <c:x val="0.26843944444444445"/>
              <c:y val="0.95305341880341876"/>
            </c:manualLayout>
          </c:layout>
          <c:overlay val="1"/>
        </c:title>
        <c:numFmt formatCode="#,##0_ " sourceLinked="0"/>
        <c:majorTickMark val="out"/>
        <c:minorTickMark val="none"/>
        <c:tickLblPos val="nextTo"/>
        <c:txPr>
          <a:bodyPr/>
          <a:lstStyle/>
          <a:p>
            <a:pPr>
              <a:defRPr sz="1050"/>
            </a:pPr>
            <a:endParaRPr lang="ja-JP"/>
          </a:p>
        </c:txPr>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0_);[Red]\(#,##0.0\)" sourceLinked="0"/>
        <c:majorTickMark val="out"/>
        <c:minorTickMark val="none"/>
        <c:tickLblPos val="nextTo"/>
        <c:txPr>
          <a:bodyPr/>
          <a:lstStyle/>
          <a:p>
            <a:pPr>
              <a:defRPr sz="1050"/>
            </a:pPr>
            <a:endParaRPr lang="ja-JP"/>
          </a:p>
        </c:txPr>
        <c:crossAx val="10"/>
        <c:crosses val="autoZero"/>
        <c:crossBetween val="between"/>
      </c:valAx>
    </c:plotArea>
    <c:plotVisOnly val="1"/>
    <c:dispBlanksAs val="gap"/>
    <c:showDLblsOverMax val="1"/>
  </c:chart>
  <c:spPr>
    <a:ln>
      <a:noFill/>
    </a:ln>
  </c:spPr>
  <c:txPr>
    <a:bodyPr/>
    <a:lstStyle/>
    <a:p>
      <a:pPr>
        <a:defRPr baseline="0">
          <a:latin typeface="Verdana" panose="020B0604030504040204" pitchFamily="34" charset="0"/>
          <a:ea typeface="ＭＳ ゴシック" panose="020B0609070205080204"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（点）</a:t>
            </a:r>
            <a:endParaRPr lang="en-US" altLang="ja-JP" sz="1100"/>
          </a:p>
        </c:rich>
      </c:tx>
      <c:layout>
        <c:manualLayout>
          <c:xMode val="edge"/>
          <c:yMode val="edge"/>
          <c:x val="7.8316993464051235E-4"/>
          <c:y val="0"/>
        </c:manualLayout>
      </c:layout>
      <c:overlay val="1"/>
    </c:title>
    <c:autoTitleDeleted val="0"/>
    <c:plotArea>
      <c:layout>
        <c:manualLayout>
          <c:layoutTarget val="inner"/>
          <c:xMode val="edge"/>
          <c:yMode val="edge"/>
          <c:x val="2.2826797385620917E-2"/>
          <c:y val="6.2996031746031744E-2"/>
          <c:w val="0.95434640522875813"/>
          <c:h val="0.81702072649572643"/>
        </c:manualLayout>
      </c:layout>
      <c:lineChart>
        <c:grouping val="standard"/>
        <c:varyColors val="1"/>
        <c:ser>
          <c:idx val="0"/>
          <c:order val="0"/>
          <c:tx>
            <c:strRef>
              <c:f>未利用エネ②!$B$11</c:f>
              <c:strCache>
                <c:ptCount val="1"/>
                <c:pt idx="0">
                  <c:v>評価点</c:v>
                </c:pt>
              </c:strCache>
            </c:strRef>
          </c:tx>
          <c:spPr>
            <a:ln w="31750">
              <a:solidFill>
                <a:schemeClr val="tx1"/>
              </a:solidFill>
              <a:prstDash val="solid"/>
            </a:ln>
          </c:spPr>
          <c:marker>
            <c:symbol val="none"/>
          </c:marker>
          <c:cat>
            <c:numRef>
              <c:f>未利用エネ②!$A$12:$A$112</c:f>
              <c:numCache>
                <c:formatCode>0.000</c:formatCode>
                <c:ptCount val="10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numCache>
            </c:numRef>
          </c:cat>
          <c:val>
            <c:numRef>
              <c:f>未利用エネ②!$B$12:$B$112</c:f>
              <c:numCache>
                <c:formatCode>0.000</c:formatCode>
                <c:ptCount val="101"/>
                <c:pt idx="0">
                  <c:v>0</c:v>
                </c:pt>
                <c:pt idx="1">
                  <c:v>2.5000000000000001E-2</c:v>
                </c:pt>
                <c:pt idx="2">
                  <c:v>0.05</c:v>
                </c:pt>
                <c:pt idx="3">
                  <c:v>7.5000000000000011E-2</c:v>
                </c:pt>
                <c:pt idx="4">
                  <c:v>0.1</c:v>
                </c:pt>
                <c:pt idx="5">
                  <c:v>0.125</c:v>
                </c:pt>
                <c:pt idx="6">
                  <c:v>0.15</c:v>
                </c:pt>
                <c:pt idx="7">
                  <c:v>0.17499999999999999</c:v>
                </c:pt>
                <c:pt idx="8">
                  <c:v>0.19999999999999998</c:v>
                </c:pt>
                <c:pt idx="9">
                  <c:v>0.22499999999999998</c:v>
                </c:pt>
                <c:pt idx="10">
                  <c:v>0.24999999999999997</c:v>
                </c:pt>
                <c:pt idx="11">
                  <c:v>0.27499999999999997</c:v>
                </c:pt>
                <c:pt idx="12">
                  <c:v>0.3</c:v>
                </c:pt>
                <c:pt idx="13">
                  <c:v>0.32500000000000001</c:v>
                </c:pt>
                <c:pt idx="14">
                  <c:v>0.35000000000000003</c:v>
                </c:pt>
                <c:pt idx="15">
                  <c:v>0.37500000000000006</c:v>
                </c:pt>
                <c:pt idx="16">
                  <c:v>0.40000000000000008</c:v>
                </c:pt>
                <c:pt idx="17">
                  <c:v>0.4250000000000001</c:v>
                </c:pt>
                <c:pt idx="18">
                  <c:v>0.45000000000000012</c:v>
                </c:pt>
                <c:pt idx="19">
                  <c:v>0.47500000000000014</c:v>
                </c:pt>
                <c:pt idx="20">
                  <c:v>0.50000000000000011</c:v>
                </c:pt>
                <c:pt idx="21">
                  <c:v>0.52500000000000013</c:v>
                </c:pt>
                <c:pt idx="22">
                  <c:v>0.55000000000000016</c:v>
                </c:pt>
                <c:pt idx="23">
                  <c:v>0.57500000000000018</c:v>
                </c:pt>
                <c:pt idx="24">
                  <c:v>0.6000000000000002</c:v>
                </c:pt>
                <c:pt idx="25">
                  <c:v>0.62500000000000022</c:v>
                </c:pt>
                <c:pt idx="26">
                  <c:v>0.65000000000000024</c:v>
                </c:pt>
                <c:pt idx="27">
                  <c:v>0.67500000000000027</c:v>
                </c:pt>
                <c:pt idx="28">
                  <c:v>0.70000000000000029</c:v>
                </c:pt>
                <c:pt idx="29">
                  <c:v>0.72500000000000031</c:v>
                </c:pt>
                <c:pt idx="30">
                  <c:v>0.75000000000000033</c:v>
                </c:pt>
                <c:pt idx="31">
                  <c:v>0.77500000000000036</c:v>
                </c:pt>
                <c:pt idx="32">
                  <c:v>0.80000000000000038</c:v>
                </c:pt>
                <c:pt idx="33">
                  <c:v>0.8250000000000004</c:v>
                </c:pt>
                <c:pt idx="34">
                  <c:v>0.85000000000000042</c:v>
                </c:pt>
                <c:pt idx="35">
                  <c:v>0.87500000000000044</c:v>
                </c:pt>
                <c:pt idx="36">
                  <c:v>0.90000000000000047</c:v>
                </c:pt>
                <c:pt idx="37">
                  <c:v>0.92500000000000049</c:v>
                </c:pt>
                <c:pt idx="38">
                  <c:v>0.95000000000000051</c:v>
                </c:pt>
                <c:pt idx="39">
                  <c:v>0.97500000000000053</c:v>
                </c:pt>
                <c:pt idx="40">
                  <c:v>1.0000000000000004</c:v>
                </c:pt>
                <c:pt idx="41">
                  <c:v>1.0250000000000004</c:v>
                </c:pt>
                <c:pt idx="42">
                  <c:v>1.0500000000000003</c:v>
                </c:pt>
                <c:pt idx="43">
                  <c:v>1.0750000000000002</c:v>
                </c:pt>
                <c:pt idx="44">
                  <c:v>1.1000000000000001</c:v>
                </c:pt>
                <c:pt idx="45">
                  <c:v>1.125</c:v>
                </c:pt>
                <c:pt idx="46">
                  <c:v>1.1499999999999999</c:v>
                </c:pt>
                <c:pt idx="47">
                  <c:v>1.1749999999999998</c:v>
                </c:pt>
                <c:pt idx="48">
                  <c:v>1.1999999999999997</c:v>
                </c:pt>
                <c:pt idx="49">
                  <c:v>1.2249999999999996</c:v>
                </c:pt>
                <c:pt idx="50">
                  <c:v>1.2499999999999996</c:v>
                </c:pt>
                <c:pt idx="51">
                  <c:v>1.2749999999999995</c:v>
                </c:pt>
                <c:pt idx="52">
                  <c:v>1.2999999999999994</c:v>
                </c:pt>
                <c:pt idx="53">
                  <c:v>1.3249999999999993</c:v>
                </c:pt>
                <c:pt idx="54">
                  <c:v>1.3499999999999992</c:v>
                </c:pt>
                <c:pt idx="55">
                  <c:v>1.3749999999999991</c:v>
                </c:pt>
                <c:pt idx="56">
                  <c:v>1.399999999999999</c:v>
                </c:pt>
                <c:pt idx="57">
                  <c:v>1.4249999999999989</c:v>
                </c:pt>
                <c:pt idx="58">
                  <c:v>1.4499999999999988</c:v>
                </c:pt>
                <c:pt idx="59">
                  <c:v>1.4749999999999988</c:v>
                </c:pt>
                <c:pt idx="60">
                  <c:v>1.4999999999999987</c:v>
                </c:pt>
                <c:pt idx="61">
                  <c:v>1.5249999999999986</c:v>
                </c:pt>
                <c:pt idx="62">
                  <c:v>1.5499999999999985</c:v>
                </c:pt>
                <c:pt idx="63">
                  <c:v>1.5749999999999984</c:v>
                </c:pt>
                <c:pt idx="64">
                  <c:v>1.5999999999999983</c:v>
                </c:pt>
                <c:pt idx="65">
                  <c:v>1.6249999999999982</c:v>
                </c:pt>
                <c:pt idx="66">
                  <c:v>1.6499999999999981</c:v>
                </c:pt>
                <c:pt idx="67">
                  <c:v>1.674999999999998</c:v>
                </c:pt>
                <c:pt idx="68">
                  <c:v>1.699999999999998</c:v>
                </c:pt>
                <c:pt idx="69">
                  <c:v>1.7249999999999979</c:v>
                </c:pt>
                <c:pt idx="70">
                  <c:v>1.7499999999999978</c:v>
                </c:pt>
                <c:pt idx="71">
                  <c:v>1.7749999999999977</c:v>
                </c:pt>
                <c:pt idx="72">
                  <c:v>1.7999999999999976</c:v>
                </c:pt>
                <c:pt idx="73">
                  <c:v>1.8249999999999975</c:v>
                </c:pt>
                <c:pt idx="74">
                  <c:v>1.8499999999999974</c:v>
                </c:pt>
                <c:pt idx="75">
                  <c:v>1.8749999999999973</c:v>
                </c:pt>
                <c:pt idx="76">
                  <c:v>1.8999999999999972</c:v>
                </c:pt>
                <c:pt idx="77">
                  <c:v>1.9249999999999972</c:v>
                </c:pt>
                <c:pt idx="78">
                  <c:v>1.9499999999999971</c:v>
                </c:pt>
                <c:pt idx="79">
                  <c:v>1.974999999999997</c:v>
                </c:pt>
                <c:pt idx="80">
                  <c:v>1.9999999999999969</c:v>
                </c:pt>
                <c:pt idx="81">
                  <c:v>2.0249999999999968</c:v>
                </c:pt>
                <c:pt idx="82">
                  <c:v>2.0499999999999967</c:v>
                </c:pt>
                <c:pt idx="83">
                  <c:v>2.0749999999999966</c:v>
                </c:pt>
                <c:pt idx="84">
                  <c:v>2.0999999999999965</c:v>
                </c:pt>
                <c:pt idx="85">
                  <c:v>2.1249999999999964</c:v>
                </c:pt>
                <c:pt idx="86">
                  <c:v>2.1499999999999964</c:v>
                </c:pt>
                <c:pt idx="87">
                  <c:v>2.1749999999999963</c:v>
                </c:pt>
                <c:pt idx="88">
                  <c:v>2.1999999999999962</c:v>
                </c:pt>
                <c:pt idx="89">
                  <c:v>2.2249999999999961</c:v>
                </c:pt>
                <c:pt idx="90">
                  <c:v>2.249999999999996</c:v>
                </c:pt>
                <c:pt idx="91">
                  <c:v>2.2749999999999959</c:v>
                </c:pt>
                <c:pt idx="92">
                  <c:v>2.2999999999999958</c:v>
                </c:pt>
                <c:pt idx="93">
                  <c:v>2.3249999999999957</c:v>
                </c:pt>
                <c:pt idx="94">
                  <c:v>2.3499999999999956</c:v>
                </c:pt>
                <c:pt idx="95">
                  <c:v>2.3749999999999956</c:v>
                </c:pt>
                <c:pt idx="96">
                  <c:v>2.3999999999999955</c:v>
                </c:pt>
                <c:pt idx="97">
                  <c:v>2.4249999999999954</c:v>
                </c:pt>
                <c:pt idx="98">
                  <c:v>2.4499999999999953</c:v>
                </c:pt>
                <c:pt idx="99">
                  <c:v>2.4749999999999952</c:v>
                </c:pt>
                <c:pt idx="100">
                  <c:v>2.4999999999999951</c:v>
                </c:pt>
              </c:numCache>
            </c:numRef>
          </c:val>
          <c:smooth val="1"/>
          <c:extLst>
            <c:ext xmlns:c16="http://schemas.microsoft.com/office/drawing/2014/chart" uri="{C3380CC4-5D6E-409C-BE32-E72D297353CC}">
              <c16:uniqueId val="{00000000-13BF-42BE-8D61-70B168D26BA2}"/>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a:pPr>
                <a:r>
                  <a:rPr lang="ja-JP" sz="1100"/>
                  <a:t>未利用エネルギーの活用状況（</a:t>
                </a:r>
                <a:r>
                  <a:rPr lang="en-US" altLang="ja-JP" sz="1100"/>
                  <a:t>%</a:t>
                </a:r>
                <a:r>
                  <a:rPr lang="ja-JP" sz="1100"/>
                  <a:t>）</a:t>
                </a:r>
              </a:p>
            </c:rich>
          </c:tx>
          <c:layout>
            <c:manualLayout>
              <c:xMode val="edge"/>
              <c:yMode val="edge"/>
              <c:x val="0.30189111111111111"/>
              <c:y val="0.94762606837606833"/>
            </c:manualLayout>
          </c:layout>
          <c:overlay val="1"/>
        </c:title>
        <c:numFmt formatCode="#,##0.00_);[Red]\(#,##0.00\)" sourceLinked="0"/>
        <c:majorTickMark val="out"/>
        <c:minorTickMark val="none"/>
        <c:tickLblPos val="nextTo"/>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0_);[Red]\(#,##0.0\)" sourceLinked="0"/>
        <c:majorTickMark val="out"/>
        <c:minorTickMark val="none"/>
        <c:tickLblPos val="nextTo"/>
        <c:spPr>
          <a:ln/>
        </c:spPr>
        <c:crossAx val="10"/>
        <c:crosses val="autoZero"/>
        <c:crossBetween val="between"/>
      </c:valAx>
    </c:plotArea>
    <c:plotVisOnly val="1"/>
    <c:dispBlanksAs val="gap"/>
    <c:showDLblsOverMax val="1"/>
  </c:chart>
  <c:spPr>
    <a:ln>
      <a:noFill/>
    </a:ln>
  </c:spPr>
  <c:txPr>
    <a:bodyPr/>
    <a:lstStyle/>
    <a:p>
      <a:pPr>
        <a:defRPr baseline="0">
          <a:latin typeface="Verdana" panose="020B0604030504040204" pitchFamily="34" charset="0"/>
          <a:ea typeface="ＭＳ ゴシック" panose="020B0609070205080204"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t>（点）</a:t>
            </a:r>
            <a:endParaRPr lang="en-US" altLang="ja-JP" sz="1100"/>
          </a:p>
        </c:rich>
      </c:tx>
      <c:layout>
        <c:manualLayout>
          <c:xMode val="edge"/>
          <c:yMode val="edge"/>
          <c:x val="7.8316993464051235E-4"/>
          <c:y val="0"/>
        </c:manualLayout>
      </c:layout>
      <c:overlay val="1"/>
    </c:title>
    <c:autoTitleDeleted val="0"/>
    <c:plotArea>
      <c:layout>
        <c:manualLayout>
          <c:layoutTarget val="inner"/>
          <c:xMode val="edge"/>
          <c:yMode val="edge"/>
          <c:x val="2.2826797385620917E-2"/>
          <c:y val="6.2996031746031744E-2"/>
          <c:w val="0.95434640522875813"/>
          <c:h val="0.81702072649572643"/>
        </c:manualLayout>
      </c:layout>
      <c:lineChart>
        <c:grouping val="standard"/>
        <c:varyColors val="1"/>
        <c:ser>
          <c:idx val="0"/>
          <c:order val="0"/>
          <c:tx>
            <c:strRef>
              <c:f>未利用エネ③!$B$11</c:f>
              <c:strCache>
                <c:ptCount val="1"/>
                <c:pt idx="0">
                  <c:v>評価点</c:v>
                </c:pt>
              </c:strCache>
            </c:strRef>
          </c:tx>
          <c:spPr>
            <a:ln w="31750">
              <a:solidFill>
                <a:schemeClr val="tx1"/>
              </a:solidFill>
              <a:prstDash val="solid"/>
            </a:ln>
          </c:spPr>
          <c:marker>
            <c:symbol val="none"/>
          </c:marker>
          <c:cat>
            <c:numRef>
              <c:f>未利用エネ③!$A$12:$A$112</c:f>
              <c:numCache>
                <c:formatCode>0.000</c:formatCode>
                <c:ptCount val="101"/>
                <c:pt idx="0">
                  <c:v>0</c:v>
                </c:pt>
                <c:pt idx="1">
                  <c:v>0.1</c:v>
                </c:pt>
                <c:pt idx="2">
                  <c:v>0.2</c:v>
                </c:pt>
                <c:pt idx="3">
                  <c:v>0.30000000000000004</c:v>
                </c:pt>
                <c:pt idx="4">
                  <c:v>0.4</c:v>
                </c:pt>
                <c:pt idx="5">
                  <c:v>0.5</c:v>
                </c:pt>
                <c:pt idx="6">
                  <c:v>0.6</c:v>
                </c:pt>
                <c:pt idx="7">
                  <c:v>0.7</c:v>
                </c:pt>
                <c:pt idx="8">
                  <c:v>0.79999999999999993</c:v>
                </c:pt>
                <c:pt idx="9">
                  <c:v>0.89999999999999991</c:v>
                </c:pt>
                <c:pt idx="10">
                  <c:v>0.99999999999999989</c:v>
                </c:pt>
                <c:pt idx="11">
                  <c:v>1.0999999999999999</c:v>
                </c:pt>
                <c:pt idx="12">
                  <c:v>1.2</c:v>
                </c:pt>
                <c:pt idx="13">
                  <c:v>1.3</c:v>
                </c:pt>
                <c:pt idx="14">
                  <c:v>1.4000000000000001</c:v>
                </c:pt>
                <c:pt idx="15">
                  <c:v>1.5000000000000002</c:v>
                </c:pt>
                <c:pt idx="16">
                  <c:v>1.6000000000000003</c:v>
                </c:pt>
                <c:pt idx="17">
                  <c:v>1.7000000000000004</c:v>
                </c:pt>
                <c:pt idx="18">
                  <c:v>1.8000000000000005</c:v>
                </c:pt>
                <c:pt idx="19">
                  <c:v>1.9000000000000006</c:v>
                </c:pt>
                <c:pt idx="20">
                  <c:v>2.0000000000000004</c:v>
                </c:pt>
                <c:pt idx="21">
                  <c:v>2.1000000000000005</c:v>
                </c:pt>
                <c:pt idx="22">
                  <c:v>2.2000000000000006</c:v>
                </c:pt>
                <c:pt idx="23">
                  <c:v>2.3000000000000007</c:v>
                </c:pt>
                <c:pt idx="24">
                  <c:v>2.4000000000000008</c:v>
                </c:pt>
                <c:pt idx="25">
                  <c:v>2.5000000000000009</c:v>
                </c:pt>
                <c:pt idx="26">
                  <c:v>2.600000000000001</c:v>
                </c:pt>
                <c:pt idx="27">
                  <c:v>2.7000000000000011</c:v>
                </c:pt>
                <c:pt idx="28">
                  <c:v>2.8000000000000012</c:v>
                </c:pt>
                <c:pt idx="29">
                  <c:v>2.9000000000000012</c:v>
                </c:pt>
                <c:pt idx="30">
                  <c:v>3.0000000000000013</c:v>
                </c:pt>
                <c:pt idx="31">
                  <c:v>3.1000000000000014</c:v>
                </c:pt>
                <c:pt idx="32">
                  <c:v>3.2000000000000015</c:v>
                </c:pt>
                <c:pt idx="33">
                  <c:v>3.3000000000000016</c:v>
                </c:pt>
                <c:pt idx="34">
                  <c:v>3.4000000000000017</c:v>
                </c:pt>
                <c:pt idx="35">
                  <c:v>3.5000000000000018</c:v>
                </c:pt>
                <c:pt idx="36">
                  <c:v>3.6000000000000019</c:v>
                </c:pt>
                <c:pt idx="37">
                  <c:v>3.700000000000002</c:v>
                </c:pt>
                <c:pt idx="38">
                  <c:v>3.800000000000002</c:v>
                </c:pt>
                <c:pt idx="39">
                  <c:v>3.9000000000000021</c:v>
                </c:pt>
                <c:pt idx="40">
                  <c:v>4.0000000000000018</c:v>
                </c:pt>
                <c:pt idx="41">
                  <c:v>4.1000000000000014</c:v>
                </c:pt>
                <c:pt idx="42">
                  <c:v>4.2000000000000011</c:v>
                </c:pt>
                <c:pt idx="43">
                  <c:v>4.3000000000000007</c:v>
                </c:pt>
                <c:pt idx="44">
                  <c:v>4.4000000000000004</c:v>
                </c:pt>
                <c:pt idx="45">
                  <c:v>4.5</c:v>
                </c:pt>
                <c:pt idx="46">
                  <c:v>4.5999999999999996</c:v>
                </c:pt>
                <c:pt idx="47">
                  <c:v>4.6999999999999993</c:v>
                </c:pt>
                <c:pt idx="48">
                  <c:v>4.7999999999999989</c:v>
                </c:pt>
                <c:pt idx="49">
                  <c:v>4.8999999999999986</c:v>
                </c:pt>
                <c:pt idx="50">
                  <c:v>4.9999999999999982</c:v>
                </c:pt>
                <c:pt idx="51">
                  <c:v>5.0999999999999979</c:v>
                </c:pt>
                <c:pt idx="52">
                  <c:v>5.1999999999999975</c:v>
                </c:pt>
                <c:pt idx="53">
                  <c:v>5.2999999999999972</c:v>
                </c:pt>
                <c:pt idx="54">
                  <c:v>5.3999999999999968</c:v>
                </c:pt>
                <c:pt idx="55">
                  <c:v>5.4999999999999964</c:v>
                </c:pt>
                <c:pt idx="56">
                  <c:v>5.5999999999999961</c:v>
                </c:pt>
                <c:pt idx="57">
                  <c:v>5.6999999999999957</c:v>
                </c:pt>
                <c:pt idx="58">
                  <c:v>5.7999999999999954</c:v>
                </c:pt>
                <c:pt idx="59">
                  <c:v>5.899999999999995</c:v>
                </c:pt>
                <c:pt idx="60">
                  <c:v>5.9999999999999947</c:v>
                </c:pt>
                <c:pt idx="61">
                  <c:v>6.0999999999999943</c:v>
                </c:pt>
                <c:pt idx="62">
                  <c:v>6.199999999999994</c:v>
                </c:pt>
                <c:pt idx="63">
                  <c:v>6.2999999999999936</c:v>
                </c:pt>
                <c:pt idx="64">
                  <c:v>6.3999999999999932</c:v>
                </c:pt>
                <c:pt idx="65">
                  <c:v>6.4999999999999929</c:v>
                </c:pt>
                <c:pt idx="66">
                  <c:v>6.5999999999999925</c:v>
                </c:pt>
                <c:pt idx="67">
                  <c:v>6.6999999999999922</c:v>
                </c:pt>
                <c:pt idx="68">
                  <c:v>6.7999999999999918</c:v>
                </c:pt>
                <c:pt idx="69">
                  <c:v>6.8999999999999915</c:v>
                </c:pt>
                <c:pt idx="70">
                  <c:v>6.9999999999999911</c:v>
                </c:pt>
                <c:pt idx="71">
                  <c:v>7.0999999999999908</c:v>
                </c:pt>
                <c:pt idx="72">
                  <c:v>7.1999999999999904</c:v>
                </c:pt>
                <c:pt idx="73">
                  <c:v>7.2999999999999901</c:v>
                </c:pt>
                <c:pt idx="74">
                  <c:v>7.3999999999999897</c:v>
                </c:pt>
                <c:pt idx="75">
                  <c:v>7.4999999999999893</c:v>
                </c:pt>
                <c:pt idx="76">
                  <c:v>7.599999999999989</c:v>
                </c:pt>
                <c:pt idx="77">
                  <c:v>7.6999999999999886</c:v>
                </c:pt>
                <c:pt idx="78">
                  <c:v>7.7999999999999883</c:v>
                </c:pt>
                <c:pt idx="79">
                  <c:v>7.8999999999999879</c:v>
                </c:pt>
                <c:pt idx="80">
                  <c:v>7.9999999999999876</c:v>
                </c:pt>
                <c:pt idx="81">
                  <c:v>8.0999999999999872</c:v>
                </c:pt>
                <c:pt idx="82">
                  <c:v>8.1999999999999869</c:v>
                </c:pt>
                <c:pt idx="83">
                  <c:v>8.2999999999999865</c:v>
                </c:pt>
                <c:pt idx="84">
                  <c:v>8.3999999999999861</c:v>
                </c:pt>
                <c:pt idx="85">
                  <c:v>8.4999999999999858</c:v>
                </c:pt>
                <c:pt idx="86">
                  <c:v>8.5999999999999854</c:v>
                </c:pt>
                <c:pt idx="87">
                  <c:v>8.6999999999999851</c:v>
                </c:pt>
                <c:pt idx="88">
                  <c:v>8.7999999999999847</c:v>
                </c:pt>
                <c:pt idx="89">
                  <c:v>8.8999999999999844</c:v>
                </c:pt>
                <c:pt idx="90">
                  <c:v>8.999999999999984</c:v>
                </c:pt>
                <c:pt idx="91">
                  <c:v>9.0999999999999837</c:v>
                </c:pt>
                <c:pt idx="92">
                  <c:v>9.1999999999999833</c:v>
                </c:pt>
                <c:pt idx="93">
                  <c:v>9.2999999999999829</c:v>
                </c:pt>
                <c:pt idx="94">
                  <c:v>9.3999999999999826</c:v>
                </c:pt>
                <c:pt idx="95">
                  <c:v>9.4999999999999822</c:v>
                </c:pt>
                <c:pt idx="96">
                  <c:v>9.5999999999999819</c:v>
                </c:pt>
                <c:pt idx="97">
                  <c:v>9.6999999999999815</c:v>
                </c:pt>
                <c:pt idx="98">
                  <c:v>9.7999999999999812</c:v>
                </c:pt>
                <c:pt idx="99">
                  <c:v>9.8999999999999808</c:v>
                </c:pt>
                <c:pt idx="100">
                  <c:v>9.9999999999999805</c:v>
                </c:pt>
              </c:numCache>
            </c:numRef>
          </c:cat>
          <c:val>
            <c:numRef>
              <c:f>未利用エネ③!$B$12:$B$112</c:f>
              <c:numCache>
                <c:formatCode>0.000</c:formatCode>
                <c:ptCount val="10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1.0500000000000003</c:v>
                </c:pt>
                <c:pt idx="22">
                  <c:v>1.1000000000000003</c:v>
                </c:pt>
                <c:pt idx="23">
                  <c:v>1.1500000000000004</c:v>
                </c:pt>
                <c:pt idx="24">
                  <c:v>1.2000000000000004</c:v>
                </c:pt>
                <c:pt idx="25">
                  <c:v>1.2500000000000004</c:v>
                </c:pt>
                <c:pt idx="26">
                  <c:v>1.3000000000000005</c:v>
                </c:pt>
                <c:pt idx="27">
                  <c:v>1.3500000000000005</c:v>
                </c:pt>
                <c:pt idx="28">
                  <c:v>1.4000000000000006</c:v>
                </c:pt>
                <c:pt idx="29">
                  <c:v>1.4500000000000006</c:v>
                </c:pt>
                <c:pt idx="30">
                  <c:v>1.5000000000000007</c:v>
                </c:pt>
                <c:pt idx="31">
                  <c:v>1.5500000000000007</c:v>
                </c:pt>
                <c:pt idx="32">
                  <c:v>1.6000000000000008</c:v>
                </c:pt>
                <c:pt idx="33">
                  <c:v>1.6500000000000008</c:v>
                </c:pt>
                <c:pt idx="34">
                  <c:v>1.7000000000000008</c:v>
                </c:pt>
                <c:pt idx="35">
                  <c:v>1.7500000000000009</c:v>
                </c:pt>
                <c:pt idx="36">
                  <c:v>1.8000000000000009</c:v>
                </c:pt>
                <c:pt idx="37">
                  <c:v>1.850000000000001</c:v>
                </c:pt>
                <c:pt idx="38">
                  <c:v>1.900000000000001</c:v>
                </c:pt>
                <c:pt idx="39">
                  <c:v>1.9500000000000011</c:v>
                </c:pt>
                <c:pt idx="40">
                  <c:v>2.0000000000000009</c:v>
                </c:pt>
                <c:pt idx="41">
                  <c:v>2.0500000000000007</c:v>
                </c:pt>
                <c:pt idx="42">
                  <c:v>2.1000000000000005</c:v>
                </c:pt>
                <c:pt idx="43">
                  <c:v>2.1500000000000004</c:v>
                </c:pt>
                <c:pt idx="44">
                  <c:v>2.2000000000000002</c:v>
                </c:pt>
                <c:pt idx="45">
                  <c:v>2.25</c:v>
                </c:pt>
                <c:pt idx="46">
                  <c:v>2.2999999999999998</c:v>
                </c:pt>
                <c:pt idx="47">
                  <c:v>2.3499999999999996</c:v>
                </c:pt>
                <c:pt idx="48">
                  <c:v>2.3999999999999995</c:v>
                </c:pt>
                <c:pt idx="49">
                  <c:v>2.4499999999999993</c:v>
                </c:pt>
                <c:pt idx="50">
                  <c:v>2.4999999999999991</c:v>
                </c:pt>
                <c:pt idx="51">
                  <c:v>2.5499999999999989</c:v>
                </c:pt>
                <c:pt idx="52">
                  <c:v>2.5999999999999988</c:v>
                </c:pt>
                <c:pt idx="53">
                  <c:v>2.6499999999999986</c:v>
                </c:pt>
                <c:pt idx="54">
                  <c:v>2.6999999999999984</c:v>
                </c:pt>
                <c:pt idx="55">
                  <c:v>2.7499999999999982</c:v>
                </c:pt>
                <c:pt idx="56">
                  <c:v>2.799999999999998</c:v>
                </c:pt>
                <c:pt idx="57">
                  <c:v>2.8499999999999979</c:v>
                </c:pt>
                <c:pt idx="58">
                  <c:v>2.8999999999999977</c:v>
                </c:pt>
                <c:pt idx="59">
                  <c:v>2.9499999999999975</c:v>
                </c:pt>
                <c:pt idx="60">
                  <c:v>2.9999999999999973</c:v>
                </c:pt>
                <c:pt idx="61">
                  <c:v>3.0499999999999972</c:v>
                </c:pt>
                <c:pt idx="62">
                  <c:v>3.099999999999997</c:v>
                </c:pt>
                <c:pt idx="63">
                  <c:v>3.1499999999999968</c:v>
                </c:pt>
                <c:pt idx="64">
                  <c:v>3.1999999999999966</c:v>
                </c:pt>
                <c:pt idx="65">
                  <c:v>3.2499999999999964</c:v>
                </c:pt>
                <c:pt idx="66">
                  <c:v>3.2999999999999963</c:v>
                </c:pt>
                <c:pt idx="67">
                  <c:v>3.3499999999999961</c:v>
                </c:pt>
                <c:pt idx="68">
                  <c:v>3.3999999999999959</c:v>
                </c:pt>
                <c:pt idx="69">
                  <c:v>3.4499999999999957</c:v>
                </c:pt>
                <c:pt idx="70">
                  <c:v>3.4999999999999956</c:v>
                </c:pt>
                <c:pt idx="71">
                  <c:v>3.5499999999999954</c:v>
                </c:pt>
                <c:pt idx="72">
                  <c:v>3.5999999999999952</c:v>
                </c:pt>
                <c:pt idx="73">
                  <c:v>3.649999999999995</c:v>
                </c:pt>
                <c:pt idx="74">
                  <c:v>3.6999999999999948</c:v>
                </c:pt>
                <c:pt idx="75">
                  <c:v>3.7499999999999947</c:v>
                </c:pt>
                <c:pt idx="76">
                  <c:v>3.7999999999999945</c:v>
                </c:pt>
                <c:pt idx="77">
                  <c:v>3.8499999999999943</c:v>
                </c:pt>
                <c:pt idx="78">
                  <c:v>3.8999999999999941</c:v>
                </c:pt>
                <c:pt idx="79">
                  <c:v>3.949999999999994</c:v>
                </c:pt>
                <c:pt idx="80">
                  <c:v>3.9999999999999938</c:v>
                </c:pt>
                <c:pt idx="81">
                  <c:v>4.0499999999999936</c:v>
                </c:pt>
                <c:pt idx="82">
                  <c:v>4.0999999999999934</c:v>
                </c:pt>
                <c:pt idx="83">
                  <c:v>4.1499999999999932</c:v>
                </c:pt>
                <c:pt idx="84">
                  <c:v>4.1999999999999931</c:v>
                </c:pt>
                <c:pt idx="85">
                  <c:v>4.2499999999999929</c:v>
                </c:pt>
                <c:pt idx="86">
                  <c:v>4.2999999999999927</c:v>
                </c:pt>
                <c:pt idx="87">
                  <c:v>4.3499999999999925</c:v>
                </c:pt>
                <c:pt idx="88">
                  <c:v>4.3999999999999924</c:v>
                </c:pt>
                <c:pt idx="89">
                  <c:v>4.4499999999999922</c:v>
                </c:pt>
                <c:pt idx="90">
                  <c:v>4.499999999999992</c:v>
                </c:pt>
                <c:pt idx="91">
                  <c:v>4.5499999999999918</c:v>
                </c:pt>
                <c:pt idx="92">
                  <c:v>4.5999999999999917</c:v>
                </c:pt>
                <c:pt idx="93">
                  <c:v>4.6499999999999915</c:v>
                </c:pt>
                <c:pt idx="94">
                  <c:v>4.6999999999999913</c:v>
                </c:pt>
                <c:pt idx="95">
                  <c:v>4.7499999999999911</c:v>
                </c:pt>
                <c:pt idx="96">
                  <c:v>4.7999999999999909</c:v>
                </c:pt>
                <c:pt idx="97">
                  <c:v>4.8499999999999908</c:v>
                </c:pt>
                <c:pt idx="98">
                  <c:v>4.8999999999999906</c:v>
                </c:pt>
                <c:pt idx="99">
                  <c:v>4.9499999999999904</c:v>
                </c:pt>
                <c:pt idx="100">
                  <c:v>4.9999999999999902</c:v>
                </c:pt>
              </c:numCache>
            </c:numRef>
          </c:val>
          <c:smooth val="1"/>
          <c:extLst>
            <c:ext xmlns:c16="http://schemas.microsoft.com/office/drawing/2014/chart" uri="{C3380CC4-5D6E-409C-BE32-E72D297353CC}">
              <c16:uniqueId val="{00000000-278B-466A-81CB-92BF841B8DEB}"/>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a:pPr>
                <a:r>
                  <a:rPr lang="ja-JP" sz="1100"/>
                  <a:t>未利用エネルギーの活用状況（</a:t>
                </a:r>
                <a:r>
                  <a:rPr lang="en-US" altLang="ja-JP" sz="1100"/>
                  <a:t>%</a:t>
                </a:r>
                <a:r>
                  <a:rPr lang="ja-JP" sz="1100"/>
                  <a:t>）</a:t>
                </a:r>
              </a:p>
            </c:rich>
          </c:tx>
          <c:layout>
            <c:manualLayout>
              <c:xMode val="edge"/>
              <c:yMode val="edge"/>
              <c:x val="0.28542810457516338"/>
              <c:y val="0.95968253968253969"/>
            </c:manualLayout>
          </c:layout>
          <c:overlay val="1"/>
        </c:title>
        <c:numFmt formatCode="#,##0.0_);[Red]\(#,##0.0\)" sourceLinked="0"/>
        <c:majorTickMark val="out"/>
        <c:minorTickMark val="none"/>
        <c:tickLblPos val="nextTo"/>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0_);[Red]\(#,##0.0\)" sourceLinked="0"/>
        <c:majorTickMark val="out"/>
        <c:minorTickMark val="none"/>
        <c:tickLblPos val="nextTo"/>
        <c:spPr>
          <a:ln/>
        </c:spPr>
        <c:crossAx val="10"/>
        <c:crosses val="autoZero"/>
        <c:crossBetween val="between"/>
      </c:valAx>
    </c:plotArea>
    <c:plotVisOnly val="1"/>
    <c:dispBlanksAs val="gap"/>
    <c:showDLblsOverMax val="1"/>
  </c:chart>
  <c:spPr>
    <a:ln>
      <a:noFill/>
    </a:ln>
  </c:spPr>
  <c:txPr>
    <a:bodyPr/>
    <a:lstStyle/>
    <a:p>
      <a:pPr>
        <a:defRPr baseline="0">
          <a:latin typeface="Verdana" panose="020B0604030504040204" pitchFamily="34" charset="0"/>
          <a:ea typeface="ＭＳ ゴシック" panose="020B0609070205080204"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（点）</a:t>
            </a:r>
            <a:endParaRPr lang="en-US" altLang="ja-JP" sz="1100" baseline="0">
              <a:latin typeface="Verdana" panose="020B0604030504040204" pitchFamily="34" charset="0"/>
              <a:ea typeface="ＭＳ ゴシック" panose="020B0609070205080204" pitchFamily="49" charset="-128"/>
            </a:endParaRPr>
          </a:p>
        </c:rich>
      </c:tx>
      <c:layout>
        <c:manualLayout>
          <c:xMode val="edge"/>
          <c:yMode val="edge"/>
          <c:x val="1.5641975308642137E-3"/>
          <c:y val="0"/>
        </c:manualLayout>
      </c:layout>
      <c:overlay val="1"/>
    </c:title>
    <c:autoTitleDeleted val="0"/>
    <c:plotArea>
      <c:layout>
        <c:manualLayout>
          <c:layoutTarget val="inner"/>
          <c:xMode val="edge"/>
          <c:yMode val="edge"/>
          <c:x val="4.5421759259259259E-2"/>
          <c:y val="7.0555555555555552E-2"/>
          <c:w val="0.92069182098765434"/>
          <c:h val="0.80933226495726485"/>
        </c:manualLayout>
      </c:layout>
      <c:lineChart>
        <c:grouping val="standard"/>
        <c:varyColors val="1"/>
        <c:ser>
          <c:idx val="0"/>
          <c:order val="0"/>
          <c:tx>
            <c:strRef>
              <c:f>追加性再エネ!$B$11</c:f>
              <c:strCache>
                <c:ptCount val="1"/>
                <c:pt idx="0">
                  <c:v>評価点</c:v>
                </c:pt>
              </c:strCache>
            </c:strRef>
          </c:tx>
          <c:spPr>
            <a:ln w="31750">
              <a:solidFill>
                <a:schemeClr val="tx1"/>
              </a:solidFill>
              <a:prstDash val="solid"/>
            </a:ln>
          </c:spPr>
          <c:marker>
            <c:symbol val="none"/>
          </c:marker>
          <c:cat>
            <c:numRef>
              <c:f>追加性再エネ!$A$12:$A$112</c:f>
              <c:numCache>
                <c:formatCode>0.0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追加性再エネ!$B$12:$B$112</c:f>
              <c:numCache>
                <c:formatCode>0.000</c:formatCode>
                <c:ptCount val="101"/>
                <c:pt idx="0">
                  <c:v>1.4999999999999999E-2</c:v>
                </c:pt>
                <c:pt idx="1">
                  <c:v>1.4999999999999999E-2</c:v>
                </c:pt>
                <c:pt idx="2">
                  <c:v>1.4999999999999999E-2</c:v>
                </c:pt>
                <c:pt idx="3">
                  <c:v>1.4999999999999999E-2</c:v>
                </c:pt>
                <c:pt idx="4">
                  <c:v>1.4999999999999999E-2</c:v>
                </c:pt>
                <c:pt idx="5">
                  <c:v>1.4999999999999999E-2</c:v>
                </c:pt>
                <c:pt idx="6">
                  <c:v>1.4999999999999999E-2</c:v>
                </c:pt>
                <c:pt idx="7">
                  <c:v>1.4999999999999999E-2</c:v>
                </c:pt>
                <c:pt idx="8">
                  <c:v>1.4999999999999999E-2</c:v>
                </c:pt>
                <c:pt idx="9">
                  <c:v>1.4999999999999999E-2</c:v>
                </c:pt>
                <c:pt idx="10">
                  <c:v>1.4999999999999999E-2</c:v>
                </c:pt>
                <c:pt idx="11">
                  <c:v>1.4999999999999999E-2</c:v>
                </c:pt>
                <c:pt idx="12">
                  <c:v>1.4999999999999999E-2</c:v>
                </c:pt>
                <c:pt idx="13">
                  <c:v>1.4999999999999999E-2</c:v>
                </c:pt>
                <c:pt idx="14">
                  <c:v>1.4999999999999999E-2</c:v>
                </c:pt>
                <c:pt idx="15">
                  <c:v>1.4999999999999999E-2</c:v>
                </c:pt>
                <c:pt idx="16">
                  <c:v>1.4999999999999999E-2</c:v>
                </c:pt>
                <c:pt idx="17">
                  <c:v>1.4999999999999999E-2</c:v>
                </c:pt>
                <c:pt idx="18">
                  <c:v>1.4999999999999999E-2</c:v>
                </c:pt>
                <c:pt idx="19">
                  <c:v>1.4999999999999999E-2</c:v>
                </c:pt>
                <c:pt idx="20">
                  <c:v>1.4999999999999999E-2</c:v>
                </c:pt>
                <c:pt idx="21">
                  <c:v>1.4999999999999999E-2</c:v>
                </c:pt>
                <c:pt idx="22">
                  <c:v>1.4999999999999999E-2</c:v>
                </c:pt>
                <c:pt idx="23">
                  <c:v>1.4999999999999999E-2</c:v>
                </c:pt>
                <c:pt idx="24">
                  <c:v>1.4999999999999999E-2</c:v>
                </c:pt>
                <c:pt idx="25">
                  <c:v>1.4999999999999999E-2</c:v>
                </c:pt>
                <c:pt idx="26">
                  <c:v>1.4999999999999999E-2</c:v>
                </c:pt>
                <c:pt idx="27">
                  <c:v>1.4999999999999999E-2</c:v>
                </c:pt>
                <c:pt idx="28">
                  <c:v>1.4999999999999999E-2</c:v>
                </c:pt>
                <c:pt idx="29">
                  <c:v>1.4999999999999999E-2</c:v>
                </c:pt>
                <c:pt idx="30">
                  <c:v>1.4999999999999999E-2</c:v>
                </c:pt>
                <c:pt idx="31">
                  <c:v>1.4999999999999999E-2</c:v>
                </c:pt>
                <c:pt idx="32">
                  <c:v>1.4999999999999999E-2</c:v>
                </c:pt>
                <c:pt idx="33">
                  <c:v>1.4999999999999999E-2</c:v>
                </c:pt>
                <c:pt idx="34">
                  <c:v>1.4999999999999999E-2</c:v>
                </c:pt>
                <c:pt idx="35">
                  <c:v>1.4999999999999999E-2</c:v>
                </c:pt>
                <c:pt idx="36">
                  <c:v>7.692307692307665E-2</c:v>
                </c:pt>
                <c:pt idx="37">
                  <c:v>0.15384615384615374</c:v>
                </c:pt>
                <c:pt idx="38">
                  <c:v>0.23076923076923084</c:v>
                </c:pt>
                <c:pt idx="39">
                  <c:v>0.30769230769230749</c:v>
                </c:pt>
                <c:pt idx="40">
                  <c:v>0.38461538461538458</c:v>
                </c:pt>
                <c:pt idx="41">
                  <c:v>0.46153846153846168</c:v>
                </c:pt>
                <c:pt idx="42">
                  <c:v>0.53846153846153832</c:v>
                </c:pt>
                <c:pt idx="43">
                  <c:v>0.61538461538461542</c:v>
                </c:pt>
                <c:pt idx="44">
                  <c:v>0.69230769230769251</c:v>
                </c:pt>
                <c:pt idx="45">
                  <c:v>0.76923076923076916</c:v>
                </c:pt>
                <c:pt idx="46">
                  <c:v>0.84615384615384626</c:v>
                </c:pt>
                <c:pt idx="47">
                  <c:v>0.92307692307692291</c:v>
                </c:pt>
                <c:pt idx="48">
                  <c:v>1</c:v>
                </c:pt>
                <c:pt idx="49">
                  <c:v>1.0769230769230771</c:v>
                </c:pt>
                <c:pt idx="50">
                  <c:v>1.1538461538461537</c:v>
                </c:pt>
                <c:pt idx="51">
                  <c:v>1.2307692307692308</c:v>
                </c:pt>
                <c:pt idx="52">
                  <c:v>1.3076923076923075</c:v>
                </c:pt>
                <c:pt idx="53">
                  <c:v>1.384615384615385</c:v>
                </c:pt>
                <c:pt idx="54">
                  <c:v>1.4615384615384617</c:v>
                </c:pt>
                <c:pt idx="55">
                  <c:v>1.5384615384615383</c:v>
                </c:pt>
                <c:pt idx="56">
                  <c:v>1.6153846153846159</c:v>
                </c:pt>
                <c:pt idx="57">
                  <c:v>1.6923076923076925</c:v>
                </c:pt>
                <c:pt idx="58">
                  <c:v>1.7692307692307692</c:v>
                </c:pt>
                <c:pt idx="59">
                  <c:v>1.8461538461538458</c:v>
                </c:pt>
                <c:pt idx="60">
                  <c:v>1.9230769230769234</c:v>
                </c:pt>
                <c:pt idx="61">
                  <c:v>2</c:v>
                </c:pt>
                <c:pt idx="62">
                  <c:v>2.0769230769230766</c:v>
                </c:pt>
                <c:pt idx="63">
                  <c:v>2.1538461538461542</c:v>
                </c:pt>
                <c:pt idx="64">
                  <c:v>2.2307692307692308</c:v>
                </c:pt>
                <c:pt idx="65">
                  <c:v>2.3076923076923075</c:v>
                </c:pt>
                <c:pt idx="66">
                  <c:v>2.384615384615385</c:v>
                </c:pt>
                <c:pt idx="67">
                  <c:v>2.4615384615384617</c:v>
                </c:pt>
                <c:pt idx="68">
                  <c:v>2.5384615384615383</c:v>
                </c:pt>
                <c:pt idx="69">
                  <c:v>2.6153846153846159</c:v>
                </c:pt>
                <c:pt idx="70">
                  <c:v>2.6923076923076925</c:v>
                </c:pt>
                <c:pt idx="71">
                  <c:v>2.7692307692307692</c:v>
                </c:pt>
                <c:pt idx="72">
                  <c:v>2.8461538461538458</c:v>
                </c:pt>
                <c:pt idx="73">
                  <c:v>2.9230769230769234</c:v>
                </c:pt>
                <c:pt idx="74">
                  <c:v>3</c:v>
                </c:pt>
                <c:pt idx="75">
                  <c:v>3.0769230769230766</c:v>
                </c:pt>
                <c:pt idx="76">
                  <c:v>3.1538461538461542</c:v>
                </c:pt>
                <c:pt idx="77">
                  <c:v>3.2307692307692308</c:v>
                </c:pt>
                <c:pt idx="78">
                  <c:v>3.3076923076923075</c:v>
                </c:pt>
                <c:pt idx="79">
                  <c:v>3.384615384615385</c:v>
                </c:pt>
                <c:pt idx="80">
                  <c:v>3.4615384615384617</c:v>
                </c:pt>
                <c:pt idx="81">
                  <c:v>3.5384615384615383</c:v>
                </c:pt>
                <c:pt idx="82">
                  <c:v>3.6153846153846159</c:v>
                </c:pt>
                <c:pt idx="83">
                  <c:v>3.6923076923076925</c:v>
                </c:pt>
                <c:pt idx="84">
                  <c:v>3.7692307692307692</c:v>
                </c:pt>
                <c:pt idx="85">
                  <c:v>3.8461538461538467</c:v>
                </c:pt>
                <c:pt idx="86">
                  <c:v>3.9230769230769234</c:v>
                </c:pt>
                <c:pt idx="87">
                  <c:v>4</c:v>
                </c:pt>
                <c:pt idx="88">
                  <c:v>4.0769230769230775</c:v>
                </c:pt>
                <c:pt idx="89">
                  <c:v>4.1538461538461542</c:v>
                </c:pt>
                <c:pt idx="90">
                  <c:v>4.2307692307692308</c:v>
                </c:pt>
                <c:pt idx="91">
                  <c:v>4.3076923076923075</c:v>
                </c:pt>
                <c:pt idx="92">
                  <c:v>4.384615384615385</c:v>
                </c:pt>
                <c:pt idx="93">
                  <c:v>4.4615384615384617</c:v>
                </c:pt>
                <c:pt idx="94">
                  <c:v>4.5384615384615383</c:v>
                </c:pt>
                <c:pt idx="95">
                  <c:v>4.6153846153846159</c:v>
                </c:pt>
                <c:pt idx="96">
                  <c:v>4.6923076923076925</c:v>
                </c:pt>
                <c:pt idx="97">
                  <c:v>4.7692307692307692</c:v>
                </c:pt>
                <c:pt idx="98">
                  <c:v>4.8461538461538467</c:v>
                </c:pt>
                <c:pt idx="99">
                  <c:v>4.9230769230769234</c:v>
                </c:pt>
                <c:pt idx="100">
                  <c:v>5</c:v>
                </c:pt>
              </c:numCache>
            </c:numRef>
          </c:val>
          <c:smooth val="1"/>
          <c:extLst>
            <c:ext xmlns:c16="http://schemas.microsoft.com/office/drawing/2014/chart" uri="{C3380CC4-5D6E-409C-BE32-E72D297353CC}">
              <c16:uniqueId val="{00000000-8360-4205-8B06-3E43F1116FB3}"/>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追加性のある再エネ電力の割合（</a:t>
                </a:r>
                <a:r>
                  <a:rPr lang="en-US" altLang="ja-JP" sz="1100" baseline="0">
                    <a:latin typeface="Verdana" panose="020B0604030504040204" pitchFamily="34" charset="0"/>
                    <a:ea typeface="ＭＳ ゴシック" panose="020B0609070205080204" pitchFamily="49" charset="-128"/>
                  </a:rPr>
                  <a:t>%</a:t>
                </a:r>
                <a:r>
                  <a:rPr lang="ja-JP" altLang="en-US" sz="1100" baseline="0">
                    <a:latin typeface="Verdana" panose="020B0604030504040204" pitchFamily="34" charset="0"/>
                    <a:ea typeface="ＭＳ ゴシック" panose="020B0609070205080204" pitchFamily="49" charset="-128"/>
                  </a:rPr>
                  <a:t>）</a:t>
                </a:r>
              </a:p>
            </c:rich>
          </c:tx>
          <c:layout>
            <c:manualLayout>
              <c:xMode val="edge"/>
              <c:yMode val="edge"/>
              <c:x val="0.32533259259259262"/>
              <c:y val="0.95305341880341876"/>
            </c:manualLayout>
          </c:layout>
          <c:overlay val="1"/>
        </c:title>
        <c:numFmt formatCode="#,##0_);[Red]\(#,##0\)" sourceLinked="0"/>
        <c:majorTickMark val="out"/>
        <c:minorTickMark val="none"/>
        <c:tickLblPos val="nextTo"/>
        <c:spPr>
          <a:ln/>
        </c:spPr>
        <c:txPr>
          <a:bodyPr/>
          <a:lstStyle/>
          <a:p>
            <a:pPr>
              <a:defRPr sz="1050" baseline="0">
                <a:latin typeface="Verdana" panose="020B0604030504040204" pitchFamily="34" charset="0"/>
                <a:ea typeface="ＭＳ ゴシック" panose="020B0609070205080204" pitchFamily="49" charset="-128"/>
              </a:defRPr>
            </a:pPr>
            <a:endParaRPr lang="ja-JP"/>
          </a:p>
        </c:txPr>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0_ " sourceLinked="0"/>
        <c:majorTickMark val="out"/>
        <c:minorTickMark val="none"/>
        <c:tickLblPos val="nextTo"/>
        <c:txPr>
          <a:bodyPr/>
          <a:lstStyle/>
          <a:p>
            <a:pPr>
              <a:defRPr sz="1050" baseline="0">
                <a:latin typeface="Verdana" panose="020B0604030504040204" pitchFamily="34" charset="0"/>
                <a:ea typeface="ＭＳ ゴシック" panose="020B0609070205080204" pitchFamily="49" charset="-128"/>
              </a:defRPr>
            </a:pPr>
            <a:endParaRPr lang="ja-JP"/>
          </a:p>
        </c:txPr>
        <c:crossAx val="10"/>
        <c:crosses val="autoZero"/>
        <c:crossBetween val="midCat"/>
      </c:valAx>
    </c:plotArea>
    <c:plotVisOnly val="1"/>
    <c:dispBlanksAs val="gap"/>
    <c:showDLblsOverMax val="1"/>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（点）</a:t>
            </a:r>
            <a:endParaRPr lang="en-US" altLang="ja-JP" sz="1100" baseline="0">
              <a:latin typeface="Verdana" panose="020B0604030504040204" pitchFamily="34" charset="0"/>
              <a:ea typeface="ＭＳ ゴシック" panose="020B0609070205080204" pitchFamily="49" charset="-128"/>
            </a:endParaRPr>
          </a:p>
        </c:rich>
      </c:tx>
      <c:layout>
        <c:manualLayout>
          <c:xMode val="edge"/>
          <c:yMode val="edge"/>
          <c:x val="1.5641975308642137E-3"/>
          <c:y val="0"/>
        </c:manualLayout>
      </c:layout>
      <c:overlay val="1"/>
    </c:title>
    <c:autoTitleDeleted val="0"/>
    <c:plotArea>
      <c:layout>
        <c:manualLayout>
          <c:layoutTarget val="inner"/>
          <c:xMode val="edge"/>
          <c:yMode val="edge"/>
          <c:x val="4.5421759259259259E-2"/>
          <c:y val="7.0555555555555552E-2"/>
          <c:w val="0.92069182098765434"/>
          <c:h val="0.80933226495726485"/>
        </c:manualLayout>
      </c:layout>
      <c:lineChart>
        <c:grouping val="standard"/>
        <c:varyColors val="1"/>
        <c:ser>
          <c:idx val="0"/>
          <c:order val="0"/>
          <c:tx>
            <c:strRef>
              <c:f>卒FIT買取価格!$B$11</c:f>
              <c:strCache>
                <c:ptCount val="1"/>
                <c:pt idx="0">
                  <c:v>評価点</c:v>
                </c:pt>
              </c:strCache>
            </c:strRef>
          </c:tx>
          <c:spPr>
            <a:ln w="31750">
              <a:solidFill>
                <a:schemeClr val="tx1"/>
              </a:solidFill>
              <a:prstDash val="solid"/>
            </a:ln>
          </c:spPr>
          <c:marker>
            <c:symbol val="none"/>
          </c:marker>
          <c:cat>
            <c:numRef>
              <c:f>卒FIT買取価格!$A$12:$A$112</c:f>
              <c:numCache>
                <c:formatCode>0.0</c:formatCode>
                <c:ptCount val="101"/>
                <c:pt idx="0">
                  <c:v>0</c:v>
                </c:pt>
                <c:pt idx="1">
                  <c:v>0.2</c:v>
                </c:pt>
                <c:pt idx="2">
                  <c:v>0.4</c:v>
                </c:pt>
                <c:pt idx="3">
                  <c:v>0.60000000000000009</c:v>
                </c:pt>
                <c:pt idx="4">
                  <c:v>0.8</c:v>
                </c:pt>
                <c:pt idx="5">
                  <c:v>1</c:v>
                </c:pt>
                <c:pt idx="6">
                  <c:v>1.2</c:v>
                </c:pt>
                <c:pt idx="7">
                  <c:v>1.4</c:v>
                </c:pt>
                <c:pt idx="8">
                  <c:v>1.5999999999999999</c:v>
                </c:pt>
                <c:pt idx="9">
                  <c:v>1.7999999999999998</c:v>
                </c:pt>
                <c:pt idx="10">
                  <c:v>1.9999999999999998</c:v>
                </c:pt>
                <c:pt idx="11">
                  <c:v>2.1999999999999997</c:v>
                </c:pt>
                <c:pt idx="12">
                  <c:v>2.4</c:v>
                </c:pt>
                <c:pt idx="13">
                  <c:v>2.6</c:v>
                </c:pt>
                <c:pt idx="14">
                  <c:v>2.8000000000000003</c:v>
                </c:pt>
                <c:pt idx="15">
                  <c:v>3.0000000000000004</c:v>
                </c:pt>
                <c:pt idx="16">
                  <c:v>3.2000000000000006</c:v>
                </c:pt>
                <c:pt idx="17">
                  <c:v>3.4000000000000008</c:v>
                </c:pt>
                <c:pt idx="18">
                  <c:v>3.600000000000001</c:v>
                </c:pt>
                <c:pt idx="19">
                  <c:v>3.8000000000000012</c:v>
                </c:pt>
                <c:pt idx="20">
                  <c:v>4.0000000000000009</c:v>
                </c:pt>
                <c:pt idx="21">
                  <c:v>4.2000000000000011</c:v>
                </c:pt>
                <c:pt idx="22">
                  <c:v>4.4000000000000012</c:v>
                </c:pt>
                <c:pt idx="23">
                  <c:v>4.6000000000000014</c:v>
                </c:pt>
                <c:pt idx="24">
                  <c:v>4.8000000000000016</c:v>
                </c:pt>
                <c:pt idx="25">
                  <c:v>5.0000000000000018</c:v>
                </c:pt>
                <c:pt idx="26">
                  <c:v>5.200000000000002</c:v>
                </c:pt>
                <c:pt idx="27">
                  <c:v>5.4000000000000021</c:v>
                </c:pt>
                <c:pt idx="28">
                  <c:v>5.6000000000000023</c:v>
                </c:pt>
                <c:pt idx="29">
                  <c:v>5.8000000000000025</c:v>
                </c:pt>
                <c:pt idx="30">
                  <c:v>6.0000000000000027</c:v>
                </c:pt>
                <c:pt idx="31">
                  <c:v>6.2000000000000028</c:v>
                </c:pt>
                <c:pt idx="32">
                  <c:v>6.400000000000003</c:v>
                </c:pt>
                <c:pt idx="33">
                  <c:v>6.6000000000000032</c:v>
                </c:pt>
                <c:pt idx="34">
                  <c:v>6.8000000000000034</c:v>
                </c:pt>
                <c:pt idx="35">
                  <c:v>7.0000000000000036</c:v>
                </c:pt>
                <c:pt idx="36">
                  <c:v>7.2000000000000037</c:v>
                </c:pt>
                <c:pt idx="37">
                  <c:v>7.4000000000000039</c:v>
                </c:pt>
                <c:pt idx="38">
                  <c:v>7.6000000000000041</c:v>
                </c:pt>
                <c:pt idx="39">
                  <c:v>7.8000000000000043</c:v>
                </c:pt>
                <c:pt idx="40">
                  <c:v>8.0000000000000036</c:v>
                </c:pt>
                <c:pt idx="41">
                  <c:v>8.2000000000000028</c:v>
                </c:pt>
                <c:pt idx="42">
                  <c:v>8.4000000000000021</c:v>
                </c:pt>
                <c:pt idx="43">
                  <c:v>8.6000000000000014</c:v>
                </c:pt>
                <c:pt idx="44">
                  <c:v>8.8000000000000007</c:v>
                </c:pt>
                <c:pt idx="45">
                  <c:v>9</c:v>
                </c:pt>
                <c:pt idx="46">
                  <c:v>9.1999999999999993</c:v>
                </c:pt>
                <c:pt idx="47">
                  <c:v>9.3999999999999986</c:v>
                </c:pt>
                <c:pt idx="48">
                  <c:v>9.5999999999999979</c:v>
                </c:pt>
                <c:pt idx="49">
                  <c:v>9.7999999999999972</c:v>
                </c:pt>
                <c:pt idx="50">
                  <c:v>9.9999999999999964</c:v>
                </c:pt>
                <c:pt idx="51">
                  <c:v>10.199999999999996</c:v>
                </c:pt>
                <c:pt idx="52">
                  <c:v>10.399999999999995</c:v>
                </c:pt>
                <c:pt idx="53">
                  <c:v>10.599999999999994</c:v>
                </c:pt>
                <c:pt idx="54">
                  <c:v>10.799999999999994</c:v>
                </c:pt>
                <c:pt idx="55">
                  <c:v>10.999999999999993</c:v>
                </c:pt>
                <c:pt idx="56">
                  <c:v>11.199999999999992</c:v>
                </c:pt>
                <c:pt idx="57">
                  <c:v>11.399999999999991</c:v>
                </c:pt>
                <c:pt idx="58">
                  <c:v>11.599999999999991</c:v>
                </c:pt>
                <c:pt idx="59">
                  <c:v>11.79999999999999</c:v>
                </c:pt>
                <c:pt idx="60">
                  <c:v>11.999999999999989</c:v>
                </c:pt>
                <c:pt idx="61">
                  <c:v>12.199999999999989</c:v>
                </c:pt>
                <c:pt idx="62">
                  <c:v>12.399999999999988</c:v>
                </c:pt>
                <c:pt idx="63">
                  <c:v>12.599999999999987</c:v>
                </c:pt>
                <c:pt idx="64">
                  <c:v>12.799999999999986</c:v>
                </c:pt>
                <c:pt idx="65">
                  <c:v>12.999999999999986</c:v>
                </c:pt>
                <c:pt idx="66">
                  <c:v>13.199999999999985</c:v>
                </c:pt>
                <c:pt idx="67">
                  <c:v>13.399999999999984</c:v>
                </c:pt>
                <c:pt idx="68">
                  <c:v>13.599999999999984</c:v>
                </c:pt>
                <c:pt idx="69">
                  <c:v>13.799999999999983</c:v>
                </c:pt>
                <c:pt idx="70">
                  <c:v>13.999999999999982</c:v>
                </c:pt>
                <c:pt idx="71">
                  <c:v>14.199999999999982</c:v>
                </c:pt>
                <c:pt idx="72">
                  <c:v>14.399999999999981</c:v>
                </c:pt>
                <c:pt idx="73">
                  <c:v>14.59999999999998</c:v>
                </c:pt>
                <c:pt idx="74">
                  <c:v>14.799999999999979</c:v>
                </c:pt>
                <c:pt idx="75">
                  <c:v>14.999999999999979</c:v>
                </c:pt>
                <c:pt idx="76">
                  <c:v>15.199999999999978</c:v>
                </c:pt>
                <c:pt idx="77">
                  <c:v>15.399999999999977</c:v>
                </c:pt>
                <c:pt idx="78">
                  <c:v>15.599999999999977</c:v>
                </c:pt>
                <c:pt idx="79">
                  <c:v>15.799999999999976</c:v>
                </c:pt>
                <c:pt idx="80">
                  <c:v>15.999999999999975</c:v>
                </c:pt>
                <c:pt idx="81">
                  <c:v>16.199999999999974</c:v>
                </c:pt>
                <c:pt idx="82">
                  <c:v>16.399999999999974</c:v>
                </c:pt>
                <c:pt idx="83">
                  <c:v>16.599999999999973</c:v>
                </c:pt>
                <c:pt idx="84">
                  <c:v>16.799999999999972</c:v>
                </c:pt>
                <c:pt idx="85">
                  <c:v>16.999999999999972</c:v>
                </c:pt>
                <c:pt idx="86">
                  <c:v>17.199999999999971</c:v>
                </c:pt>
                <c:pt idx="87">
                  <c:v>17.39999999999997</c:v>
                </c:pt>
                <c:pt idx="88">
                  <c:v>17.599999999999969</c:v>
                </c:pt>
                <c:pt idx="89">
                  <c:v>17.799999999999969</c:v>
                </c:pt>
                <c:pt idx="90">
                  <c:v>17.999999999999968</c:v>
                </c:pt>
                <c:pt idx="91">
                  <c:v>18.199999999999967</c:v>
                </c:pt>
                <c:pt idx="92">
                  <c:v>18.399999999999967</c:v>
                </c:pt>
                <c:pt idx="93">
                  <c:v>18.599999999999966</c:v>
                </c:pt>
                <c:pt idx="94">
                  <c:v>18.799999999999965</c:v>
                </c:pt>
                <c:pt idx="95">
                  <c:v>18.999999999999964</c:v>
                </c:pt>
                <c:pt idx="96">
                  <c:v>19.199999999999964</c:v>
                </c:pt>
                <c:pt idx="97">
                  <c:v>19.399999999999963</c:v>
                </c:pt>
                <c:pt idx="98">
                  <c:v>19.599999999999962</c:v>
                </c:pt>
                <c:pt idx="99">
                  <c:v>19.799999999999962</c:v>
                </c:pt>
                <c:pt idx="100">
                  <c:v>19.999999999999961</c:v>
                </c:pt>
              </c:numCache>
            </c:numRef>
          </c:cat>
          <c:val>
            <c:numRef>
              <c:f>卒FIT買取価格!$B$12:$B$112</c:f>
              <c:numCache>
                <c:formatCode>0.000</c:formatCode>
                <c:ptCount val="101"/>
                <c:pt idx="0">
                  <c:v>1.4999999999999999E-2</c:v>
                </c:pt>
                <c:pt idx="1">
                  <c:v>1.4999999999999999E-2</c:v>
                </c:pt>
                <c:pt idx="2">
                  <c:v>1.4999999999999999E-2</c:v>
                </c:pt>
                <c:pt idx="3">
                  <c:v>1.4999999999999999E-2</c:v>
                </c:pt>
                <c:pt idx="4">
                  <c:v>1.4999999999999999E-2</c:v>
                </c:pt>
                <c:pt idx="5">
                  <c:v>1.4999999999999999E-2</c:v>
                </c:pt>
                <c:pt idx="6">
                  <c:v>1.4999999999999999E-2</c:v>
                </c:pt>
                <c:pt idx="7">
                  <c:v>1.4999999999999999E-2</c:v>
                </c:pt>
                <c:pt idx="8">
                  <c:v>1.4999999999999999E-2</c:v>
                </c:pt>
                <c:pt idx="9">
                  <c:v>1.4999999999999999E-2</c:v>
                </c:pt>
                <c:pt idx="10">
                  <c:v>1.4999999999999999E-2</c:v>
                </c:pt>
                <c:pt idx="11">
                  <c:v>1.4999999999999999E-2</c:v>
                </c:pt>
                <c:pt idx="12">
                  <c:v>1.4999999999999999E-2</c:v>
                </c:pt>
                <c:pt idx="13">
                  <c:v>1.4999999999999999E-2</c:v>
                </c:pt>
                <c:pt idx="14">
                  <c:v>1.4999999999999999E-2</c:v>
                </c:pt>
                <c:pt idx="15">
                  <c:v>1.4999999999999999E-2</c:v>
                </c:pt>
                <c:pt idx="16">
                  <c:v>1.4999999999999999E-2</c:v>
                </c:pt>
                <c:pt idx="17">
                  <c:v>1.4999999999999999E-2</c:v>
                </c:pt>
                <c:pt idx="18">
                  <c:v>1.4999999999999999E-2</c:v>
                </c:pt>
                <c:pt idx="19">
                  <c:v>1.4999999999999999E-2</c:v>
                </c:pt>
                <c:pt idx="20">
                  <c:v>1.4999999999999999E-2</c:v>
                </c:pt>
                <c:pt idx="21">
                  <c:v>1.4999999999999999E-2</c:v>
                </c:pt>
                <c:pt idx="22">
                  <c:v>1.4999999999999999E-2</c:v>
                </c:pt>
                <c:pt idx="23">
                  <c:v>1.4999999999999999E-2</c:v>
                </c:pt>
                <c:pt idx="24">
                  <c:v>1.4999999999999999E-2</c:v>
                </c:pt>
                <c:pt idx="25">
                  <c:v>1.4999999999999999E-2</c:v>
                </c:pt>
                <c:pt idx="26">
                  <c:v>1.4999999999999999E-2</c:v>
                </c:pt>
                <c:pt idx="27">
                  <c:v>1.4999999999999999E-2</c:v>
                </c:pt>
                <c:pt idx="28">
                  <c:v>1.4999999999999999E-2</c:v>
                </c:pt>
                <c:pt idx="29">
                  <c:v>1.4999999999999999E-2</c:v>
                </c:pt>
                <c:pt idx="30">
                  <c:v>1.4999999999999999E-2</c:v>
                </c:pt>
                <c:pt idx="31">
                  <c:v>1.4999999999999999E-2</c:v>
                </c:pt>
                <c:pt idx="32">
                  <c:v>1.4999999999999999E-2</c:v>
                </c:pt>
                <c:pt idx="33">
                  <c:v>1.4999999999999999E-2</c:v>
                </c:pt>
                <c:pt idx="34">
                  <c:v>1.4999999999999999E-2</c:v>
                </c:pt>
                <c:pt idx="35">
                  <c:v>1.4999999999999999E-2</c:v>
                </c:pt>
                <c:pt idx="36">
                  <c:v>0.12500000000000266</c:v>
                </c:pt>
                <c:pt idx="37">
                  <c:v>0.25000000000000266</c:v>
                </c:pt>
                <c:pt idx="38">
                  <c:v>0.37500000000000266</c:v>
                </c:pt>
                <c:pt idx="39">
                  <c:v>0.50000000000000266</c:v>
                </c:pt>
                <c:pt idx="40">
                  <c:v>0.62500000000000178</c:v>
                </c:pt>
                <c:pt idx="41">
                  <c:v>0.75000000000000178</c:v>
                </c:pt>
                <c:pt idx="42">
                  <c:v>0.87500000000000178</c:v>
                </c:pt>
                <c:pt idx="43">
                  <c:v>1.0000000000000009</c:v>
                </c:pt>
                <c:pt idx="44">
                  <c:v>1.125</c:v>
                </c:pt>
                <c:pt idx="45">
                  <c:v>1.25</c:v>
                </c:pt>
                <c:pt idx="46">
                  <c:v>1.375</c:v>
                </c:pt>
                <c:pt idx="47">
                  <c:v>1.4999999999999991</c:v>
                </c:pt>
                <c:pt idx="48">
                  <c:v>1.6249999999999982</c:v>
                </c:pt>
                <c:pt idx="49">
                  <c:v>1.7499999999999982</c:v>
                </c:pt>
                <c:pt idx="50">
                  <c:v>1.8749999999999982</c:v>
                </c:pt>
                <c:pt idx="51">
                  <c:v>1.9999999999999973</c:v>
                </c:pt>
                <c:pt idx="52">
                  <c:v>2.1249999999999964</c:v>
                </c:pt>
                <c:pt idx="53">
                  <c:v>2.2499999999999964</c:v>
                </c:pt>
                <c:pt idx="54">
                  <c:v>2.3749999999999964</c:v>
                </c:pt>
                <c:pt idx="55">
                  <c:v>2.4999999999999956</c:v>
                </c:pt>
                <c:pt idx="56">
                  <c:v>2.6249999999999947</c:v>
                </c:pt>
                <c:pt idx="57">
                  <c:v>2.7499999999999947</c:v>
                </c:pt>
                <c:pt idx="58">
                  <c:v>2.8749999999999947</c:v>
                </c:pt>
                <c:pt idx="59">
                  <c:v>2.9999999999999938</c:v>
                </c:pt>
                <c:pt idx="60">
                  <c:v>3.1249999999999929</c:v>
                </c:pt>
                <c:pt idx="61">
                  <c:v>3.2499999999999929</c:v>
                </c:pt>
                <c:pt idx="62">
                  <c:v>3.3749999999999929</c:v>
                </c:pt>
                <c:pt idx="63">
                  <c:v>3.499999999999992</c:v>
                </c:pt>
                <c:pt idx="64">
                  <c:v>3.6249999999999911</c:v>
                </c:pt>
                <c:pt idx="65">
                  <c:v>3.7499999999999911</c:v>
                </c:pt>
                <c:pt idx="66">
                  <c:v>3.8749999999999911</c:v>
                </c:pt>
                <c:pt idx="67">
                  <c:v>3.9999999999999893</c:v>
                </c:pt>
                <c:pt idx="68">
                  <c:v>4.1249999999999893</c:v>
                </c:pt>
                <c:pt idx="69">
                  <c:v>4.2499999999999893</c:v>
                </c:pt>
                <c:pt idx="70">
                  <c:v>4.3749999999999893</c:v>
                </c:pt>
                <c:pt idx="71">
                  <c:v>4.4999999999999893</c:v>
                </c:pt>
                <c:pt idx="72">
                  <c:v>4.6249999999999876</c:v>
                </c:pt>
                <c:pt idx="73">
                  <c:v>4.7499999999999876</c:v>
                </c:pt>
                <c:pt idx="74">
                  <c:v>4.8749999999999876</c:v>
                </c:pt>
                <c:pt idx="75">
                  <c:v>4.9999999999999858</c:v>
                </c:pt>
                <c:pt idx="76">
                  <c:v>5</c:v>
                </c:pt>
                <c:pt idx="77">
                  <c:v>5</c:v>
                </c:pt>
                <c:pt idx="78">
                  <c:v>5</c:v>
                </c:pt>
                <c:pt idx="79">
                  <c:v>5</c:v>
                </c:pt>
                <c:pt idx="80">
                  <c:v>5</c:v>
                </c:pt>
                <c:pt idx="81">
                  <c:v>5</c:v>
                </c:pt>
                <c:pt idx="82">
                  <c:v>5</c:v>
                </c:pt>
                <c:pt idx="83">
                  <c:v>5</c:v>
                </c:pt>
                <c:pt idx="84">
                  <c:v>5</c:v>
                </c:pt>
                <c:pt idx="85">
                  <c:v>5</c:v>
                </c:pt>
                <c:pt idx="86">
                  <c:v>5</c:v>
                </c:pt>
                <c:pt idx="87">
                  <c:v>5</c:v>
                </c:pt>
                <c:pt idx="88">
                  <c:v>5</c:v>
                </c:pt>
                <c:pt idx="89">
                  <c:v>5</c:v>
                </c:pt>
                <c:pt idx="90">
                  <c:v>5</c:v>
                </c:pt>
                <c:pt idx="91">
                  <c:v>5</c:v>
                </c:pt>
                <c:pt idx="92">
                  <c:v>5</c:v>
                </c:pt>
                <c:pt idx="93">
                  <c:v>5</c:v>
                </c:pt>
                <c:pt idx="94">
                  <c:v>5</c:v>
                </c:pt>
                <c:pt idx="95">
                  <c:v>5</c:v>
                </c:pt>
                <c:pt idx="96">
                  <c:v>5</c:v>
                </c:pt>
                <c:pt idx="97">
                  <c:v>5</c:v>
                </c:pt>
                <c:pt idx="98">
                  <c:v>5</c:v>
                </c:pt>
                <c:pt idx="99">
                  <c:v>5</c:v>
                </c:pt>
                <c:pt idx="100">
                  <c:v>5</c:v>
                </c:pt>
              </c:numCache>
            </c:numRef>
          </c:val>
          <c:smooth val="1"/>
          <c:extLst>
            <c:ext xmlns:c16="http://schemas.microsoft.com/office/drawing/2014/chart" uri="{C3380CC4-5D6E-409C-BE32-E72D297353CC}">
              <c16:uniqueId val="{00000000-BE79-43CC-9B96-DB0C1129BC08}"/>
            </c:ext>
          </c:extLst>
        </c:ser>
        <c:dLbls>
          <c:showLegendKey val="0"/>
          <c:showVal val="0"/>
          <c:showCatName val="0"/>
          <c:showSerName val="0"/>
          <c:showPercent val="0"/>
          <c:showBubbleSize val="0"/>
        </c:dLbls>
        <c:smooth val="0"/>
        <c:axId val="10"/>
        <c:axId val="100"/>
      </c:lineChart>
      <c:catAx>
        <c:axId val="10"/>
        <c:scaling>
          <c:orientation val="minMax"/>
        </c:scaling>
        <c:delete val="0"/>
        <c:axPos val="b"/>
        <c:title>
          <c:tx>
            <c:rich>
              <a:bodyPr/>
              <a:lstStyle/>
              <a:p>
                <a:pPr>
                  <a:defRPr sz="1100" baseline="0">
                    <a:latin typeface="Verdana" panose="020B0604030504040204" pitchFamily="34" charset="0"/>
                    <a:ea typeface="ＭＳ ゴシック" panose="020B0609070205080204" pitchFamily="49" charset="-128"/>
                  </a:defRPr>
                </a:pPr>
                <a:r>
                  <a:rPr lang="ja-JP" altLang="en-US" sz="1100" baseline="0">
                    <a:latin typeface="Verdana" panose="020B0604030504040204" pitchFamily="34" charset="0"/>
                    <a:ea typeface="ＭＳ ゴシック" panose="020B0609070205080204" pitchFamily="49" charset="-128"/>
                  </a:rPr>
                  <a:t>卒</a:t>
                </a:r>
                <a:r>
                  <a:rPr lang="en-US" altLang="ja-JP" sz="1100" baseline="0">
                    <a:latin typeface="Verdana" panose="020B0604030504040204" pitchFamily="34" charset="0"/>
                    <a:ea typeface="ＭＳ ゴシック" panose="020B0609070205080204" pitchFamily="49" charset="-128"/>
                  </a:rPr>
                  <a:t>FIT</a:t>
                </a:r>
                <a:r>
                  <a:rPr lang="ja-JP" altLang="en-US" sz="1100" baseline="0">
                    <a:latin typeface="Verdana" panose="020B0604030504040204" pitchFamily="34" charset="0"/>
                    <a:ea typeface="ＭＳ ゴシック" panose="020B0609070205080204" pitchFamily="49" charset="-128"/>
                  </a:rPr>
                  <a:t>電力の買取価格（円）</a:t>
                </a:r>
              </a:p>
            </c:rich>
          </c:tx>
          <c:layout>
            <c:manualLayout>
              <c:xMode val="edge"/>
              <c:yMode val="edge"/>
              <c:x val="0.33238814814814815"/>
              <c:y val="0.95305341880341876"/>
            </c:manualLayout>
          </c:layout>
          <c:overlay val="1"/>
        </c:title>
        <c:numFmt formatCode="#,##0_);[Red]\(#,##0\)" sourceLinked="0"/>
        <c:majorTickMark val="out"/>
        <c:minorTickMark val="none"/>
        <c:tickLblPos val="nextTo"/>
        <c:spPr>
          <a:ln/>
        </c:spPr>
        <c:txPr>
          <a:bodyPr/>
          <a:lstStyle/>
          <a:p>
            <a:pPr>
              <a:defRPr sz="1050" baseline="0">
                <a:latin typeface="Verdana" panose="020B0604030504040204" pitchFamily="34" charset="0"/>
                <a:ea typeface="ＭＳ ゴシック" panose="020B0609070205080204" pitchFamily="49" charset="-128"/>
              </a:defRPr>
            </a:pPr>
            <a:endParaRPr lang="ja-JP"/>
          </a:p>
        </c:txPr>
        <c:crossAx val="100"/>
        <c:crosses val="autoZero"/>
        <c:auto val="1"/>
        <c:lblAlgn val="ctr"/>
        <c:lblOffset val="100"/>
        <c:tickLblSkip val="10"/>
        <c:tickMarkSkip val="10"/>
        <c:noMultiLvlLbl val="1"/>
      </c:catAx>
      <c:valAx>
        <c:axId val="100"/>
        <c:scaling>
          <c:orientation val="minMax"/>
          <c:min val="0"/>
        </c:scaling>
        <c:delete val="0"/>
        <c:axPos val="l"/>
        <c:majorGridlines/>
        <c:numFmt formatCode="#,##0.0_);[Red]\(#,##0.0\)" sourceLinked="0"/>
        <c:majorTickMark val="out"/>
        <c:minorTickMark val="none"/>
        <c:tickLblPos val="nextTo"/>
        <c:txPr>
          <a:bodyPr/>
          <a:lstStyle/>
          <a:p>
            <a:pPr>
              <a:defRPr sz="1050" baseline="0">
                <a:latin typeface="Verdana" panose="020B0604030504040204" pitchFamily="34" charset="0"/>
                <a:ea typeface="ＭＳ ゴシック" panose="020B0609070205080204" pitchFamily="49" charset="-128"/>
              </a:defRPr>
            </a:pPr>
            <a:endParaRPr lang="ja-JP"/>
          </a:p>
        </c:txPr>
        <c:crossAx val="10"/>
        <c:crosses val="autoZero"/>
        <c:crossBetween val="midCat"/>
      </c:valAx>
    </c:plotArea>
    <c:plotVisOnly val="1"/>
    <c:dispBlanksAs val="gap"/>
    <c:showDLblsOverMax val="1"/>
  </c:chart>
  <c:spPr>
    <a:ln>
      <a:noFill/>
    </a:ln>
  </c:spPr>
  <c:printSettings>
    <c:headerFooter/>
    <c:pageMargins b="0.75" l="0.7" r="0.7" t="0.75" header="0.3" footer="0.3"/>
    <c:pageSetup/>
  </c:printSettings>
</c:chartSpace>
</file>

<file path=xl/drawings/_rels/drawing3.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3</xdr:col>
      <xdr:colOff>621339</xdr:colOff>
      <xdr:row>19</xdr:row>
      <xdr:rowOff>172190</xdr:rowOff>
    </xdr:from>
    <xdr:to>
      <xdr:col>4</xdr:col>
      <xdr:colOff>292444</xdr:colOff>
      <xdr:row>20</xdr:row>
      <xdr:rowOff>152281</xdr:rowOff>
    </xdr:to>
    <xdr:sp macro="" textlink="">
      <xdr:nvSpPr>
        <xdr:cNvPr id="2" name="テキスト ボックス 1">
          <a:extLst>
            <a:ext uri="{FF2B5EF4-FFF2-40B4-BE49-F238E27FC236}">
              <a16:creationId xmlns:a16="http://schemas.microsoft.com/office/drawing/2014/main" id="{107F178C-F563-4AC5-AF80-868F97771FD2}"/>
            </a:ext>
          </a:extLst>
        </xdr:cNvPr>
        <xdr:cNvSpPr txBox="1"/>
      </xdr:nvSpPr>
      <xdr:spPr>
        <a:xfrm>
          <a:off x="7639359" y="6100550"/>
          <a:ext cx="295945" cy="20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621339</xdr:colOff>
      <xdr:row>29</xdr:row>
      <xdr:rowOff>172190</xdr:rowOff>
    </xdr:from>
    <xdr:to>
      <xdr:col>7</xdr:col>
      <xdr:colOff>292444</xdr:colOff>
      <xdr:row>30</xdr:row>
      <xdr:rowOff>152281</xdr:rowOff>
    </xdr:to>
    <xdr:sp macro="" textlink="">
      <xdr:nvSpPr>
        <xdr:cNvPr id="2" name="テキスト ボックス 1">
          <a:extLst>
            <a:ext uri="{FF2B5EF4-FFF2-40B4-BE49-F238E27FC236}">
              <a16:creationId xmlns:a16="http://schemas.microsoft.com/office/drawing/2014/main" id="{0A8152F1-4112-4FF1-A6EB-C437B196F383}"/>
            </a:ext>
          </a:extLst>
        </xdr:cNvPr>
        <xdr:cNvSpPr txBox="1"/>
      </xdr:nvSpPr>
      <xdr:spPr>
        <a:xfrm>
          <a:off x="7776519" y="6100550"/>
          <a:ext cx="341665" cy="208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xdr:row>
      <xdr:rowOff>0</xdr:rowOff>
    </xdr:from>
    <xdr:ext cx="5400000" cy="4680000"/>
    <xdr:graphicFrame macro="">
      <xdr:nvGraphicFramePr>
        <xdr:cNvPr id="9" name="Chart 1">
          <a:extLst>
            <a:ext uri="{FF2B5EF4-FFF2-40B4-BE49-F238E27FC236}">
              <a16:creationId xmlns:a16="http://schemas.microsoft.com/office/drawing/2014/main" id="{2BC4913B-17F6-4BE2-9B5A-DB30CFF4F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11</xdr:col>
      <xdr:colOff>0</xdr:colOff>
      <xdr:row>3</xdr:row>
      <xdr:rowOff>0</xdr:rowOff>
    </xdr:from>
    <xdr:ext cx="5400000" cy="4680000"/>
    <xdr:graphicFrame macro="">
      <xdr:nvGraphicFramePr>
        <xdr:cNvPr id="3" name="Chart 1">
          <a:extLst>
            <a:ext uri="{FF2B5EF4-FFF2-40B4-BE49-F238E27FC236}">
              <a16:creationId xmlns:a16="http://schemas.microsoft.com/office/drawing/2014/main" id="{70B63693-02BF-4990-A970-AC1DF3F5CB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xdr:col>
      <xdr:colOff>0</xdr:colOff>
      <xdr:row>39</xdr:row>
      <xdr:rowOff>0</xdr:rowOff>
    </xdr:from>
    <xdr:ext cx="5400000" cy="4680000"/>
    <xdr:graphicFrame macro="">
      <xdr:nvGraphicFramePr>
        <xdr:cNvPr id="7" name="Chart 1">
          <a:extLst>
            <a:ext uri="{FF2B5EF4-FFF2-40B4-BE49-F238E27FC236}">
              <a16:creationId xmlns:a16="http://schemas.microsoft.com/office/drawing/2014/main" id="{F9E5D37A-F234-4063-9C7F-4A783DDBAA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11</xdr:col>
      <xdr:colOff>0</xdr:colOff>
      <xdr:row>39</xdr:row>
      <xdr:rowOff>0</xdr:rowOff>
    </xdr:from>
    <xdr:ext cx="5400000" cy="4680000"/>
    <xdr:graphicFrame macro="">
      <xdr:nvGraphicFramePr>
        <xdr:cNvPr id="10" name="Chart 1">
          <a:extLst>
            <a:ext uri="{FF2B5EF4-FFF2-40B4-BE49-F238E27FC236}">
              <a16:creationId xmlns:a16="http://schemas.microsoft.com/office/drawing/2014/main" id="{582D40A9-57BC-4406-BD87-BD5012EE8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21</xdr:col>
      <xdr:colOff>0</xdr:colOff>
      <xdr:row>39</xdr:row>
      <xdr:rowOff>0</xdr:rowOff>
    </xdr:from>
    <xdr:ext cx="5400000" cy="4680000"/>
    <xdr:graphicFrame macro="">
      <xdr:nvGraphicFramePr>
        <xdr:cNvPr id="12" name="Chart 1">
          <a:extLst>
            <a:ext uri="{FF2B5EF4-FFF2-40B4-BE49-F238E27FC236}">
              <a16:creationId xmlns:a16="http://schemas.microsoft.com/office/drawing/2014/main" id="{9778503A-0FEF-4052-A32A-2CF2CB52C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1</xdr:col>
      <xdr:colOff>0</xdr:colOff>
      <xdr:row>75</xdr:row>
      <xdr:rowOff>0</xdr:rowOff>
    </xdr:from>
    <xdr:ext cx="5400000" cy="4680000"/>
    <xdr:graphicFrame macro="">
      <xdr:nvGraphicFramePr>
        <xdr:cNvPr id="14" name="Chart 1">
          <a:extLst>
            <a:ext uri="{FF2B5EF4-FFF2-40B4-BE49-F238E27FC236}">
              <a16:creationId xmlns:a16="http://schemas.microsoft.com/office/drawing/2014/main" id="{B91279A0-3875-4533-AFA1-7379C4E62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11</xdr:col>
      <xdr:colOff>0</xdr:colOff>
      <xdr:row>75</xdr:row>
      <xdr:rowOff>0</xdr:rowOff>
    </xdr:from>
    <xdr:ext cx="5400000" cy="4680000"/>
    <xdr:graphicFrame macro="">
      <xdr:nvGraphicFramePr>
        <xdr:cNvPr id="16" name="Chart 1">
          <a:extLst>
            <a:ext uri="{FF2B5EF4-FFF2-40B4-BE49-F238E27FC236}">
              <a16:creationId xmlns:a16="http://schemas.microsoft.com/office/drawing/2014/main" id="{D800CACF-56C0-462C-8841-BF1DDBD48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EA02-D44B-4140-8926-DEA2DD3280DD}">
  <sheetPr codeName="Sheet13">
    <pageSetUpPr fitToPage="1"/>
  </sheetPr>
  <dimension ref="A3:H36"/>
  <sheetViews>
    <sheetView zoomScaleNormal="100" workbookViewId="0">
      <selection activeCell="C11" sqref="C11:C13"/>
    </sheetView>
  </sheetViews>
  <sheetFormatPr defaultColWidth="8.81640625" defaultRowHeight="18" x14ac:dyDescent="0.2"/>
  <cols>
    <col min="1" max="1" width="5.1796875" style="21" customWidth="1"/>
    <col min="2" max="2" width="36.453125" style="22" customWidth="1"/>
    <col min="3" max="3" width="20.1796875" style="22" customWidth="1"/>
    <col min="4" max="4" width="8.81640625" style="22"/>
    <col min="5" max="5" width="14.1796875" style="22" customWidth="1"/>
    <col min="6" max="6" width="18" style="22" customWidth="1"/>
    <col min="7" max="7" width="16.54296875" style="22" customWidth="1"/>
    <col min="8" max="8" width="19.1796875" style="22" customWidth="1"/>
    <col min="9" max="10" width="8.81640625" style="22"/>
    <col min="11" max="11" width="28.54296875" style="22" customWidth="1"/>
    <col min="12" max="12" width="17" style="22" customWidth="1"/>
    <col min="13" max="29" width="8.81640625" style="22"/>
    <col min="30" max="30" width="16" style="22" customWidth="1"/>
    <col min="31" max="16384" width="8.81640625" style="22"/>
  </cols>
  <sheetData>
    <row r="3" spans="1:7" ht="36" customHeight="1" thickBot="1" x14ac:dyDescent="0.25">
      <c r="B3" s="21" t="s">
        <v>1</v>
      </c>
      <c r="C3" s="23" t="s">
        <v>3</v>
      </c>
      <c r="D3" s="21" t="s">
        <v>28</v>
      </c>
      <c r="E3" s="21" t="s">
        <v>29</v>
      </c>
    </row>
    <row r="4" spans="1:7" ht="18.5" thickBot="1" x14ac:dyDescent="0.3">
      <c r="A4" s="21" t="s">
        <v>6</v>
      </c>
      <c r="B4" s="22" t="s">
        <v>7</v>
      </c>
      <c r="C4" s="24">
        <f>'ツール①（加算点算出）'!D5</f>
        <v>0.374</v>
      </c>
      <c r="D4" s="44">
        <f>IF(C4&lt;=事業者全体!B$6,事業者全体!B$4,E4)</f>
        <v>4.3333333333333286</v>
      </c>
      <c r="E4" s="46">
        <f>C4*'ツール②（総合評価の評価方法に掲載する計算式）'!K4+'ツール②（総合評価の評価方法に掲載する計算式）'!N4</f>
        <v>4.3333333333333286</v>
      </c>
      <c r="G4" s="17"/>
    </row>
    <row r="5" spans="1:7" ht="18.5" thickBot="1" x14ac:dyDescent="0.25">
      <c r="A5" s="21" t="s">
        <v>9</v>
      </c>
      <c r="B5" s="22" t="s">
        <v>10</v>
      </c>
      <c r="C5" s="24">
        <f>'ツール①（加算点算出）'!D6</f>
        <v>80</v>
      </c>
      <c r="D5" s="44">
        <f>IF(C5&lt;=調達再エネ!B$5,0,IF(C5&gt;調達再エネ!B$6,調達再エネ!B$4,E5))</f>
        <v>2.5</v>
      </c>
      <c r="E5" s="46">
        <f>C5*'ツール②（総合評価の評価方法に掲載する計算式）'!K5+'ツール②（総合評価の評価方法に掲載する計算式）'!N5</f>
        <v>2.5</v>
      </c>
    </row>
    <row r="6" spans="1:7" ht="18.5" thickBot="1" x14ac:dyDescent="0.25">
      <c r="A6" s="21" t="s">
        <v>12</v>
      </c>
      <c r="B6" s="22" t="s">
        <v>13</v>
      </c>
      <c r="C6" s="24">
        <f>'ツール①（加算点算出）'!D7</f>
        <v>15</v>
      </c>
      <c r="D6" s="44">
        <f>IF(C6&lt;=再エネ導入!B$5,0,IF(C6&gt;再エネ導入!B$6,再エネ導入!B$4,E6))</f>
        <v>1.6666666666666665</v>
      </c>
      <c r="E6" s="46">
        <f>C6*'ツール②（総合評価の評価方法に掲載する計算式）'!K6+'ツール②（総合評価の評価方法に掲載する計算式）'!N6</f>
        <v>1.6666666666666665</v>
      </c>
    </row>
    <row r="7" spans="1:7" ht="18.5" thickBot="1" x14ac:dyDescent="0.25">
      <c r="A7" s="21" t="s">
        <v>14</v>
      </c>
      <c r="B7" s="22" t="s">
        <v>15</v>
      </c>
      <c r="C7" s="24">
        <f>'ツール①（加算点算出）'!D8</f>
        <v>5.5</v>
      </c>
      <c r="D7" s="44">
        <f>IF(C7&lt;=未利用エネ①!B$5,0,IF(C7&gt;未利用エネ①!B$6,未利用エネ①!B$4,E7))</f>
        <v>2.75</v>
      </c>
      <c r="E7" s="46">
        <f>C7*'ツール②（総合評価の評価方法に掲載する計算式）'!K7+'ツール②（総合評価の評価方法に掲載する計算式）'!N7</f>
        <v>2.75</v>
      </c>
    </row>
    <row r="8" spans="1:7" ht="18.5" thickBot="1" x14ac:dyDescent="0.25">
      <c r="A8" s="21" t="s">
        <v>16</v>
      </c>
      <c r="B8" s="22" t="s">
        <v>17</v>
      </c>
      <c r="C8" s="24">
        <f>'ツール①（加算点算出）'!D9</f>
        <v>90</v>
      </c>
      <c r="D8" s="44">
        <f>IF(C8&lt;=追加性再エネ!B$5,0,IF(C8&gt;追加性再エネ!B$6,追加性再エネ!B$4,E8))</f>
        <v>4.2307692307692308</v>
      </c>
      <c r="E8" s="46">
        <f>C8*'ツール②（総合評価の評価方法に掲載する計算式）'!K8+'ツール②（総合評価の評価方法に掲載する計算式）'!N8</f>
        <v>4.2307692307692308</v>
      </c>
    </row>
    <row r="9" spans="1:7" ht="18.5" thickBot="1" x14ac:dyDescent="0.25">
      <c r="A9" s="21" t="s">
        <v>18</v>
      </c>
      <c r="B9" s="22" t="s">
        <v>19</v>
      </c>
      <c r="C9" s="24">
        <f>'ツール①（加算点算出）'!D10</f>
        <v>12.5</v>
      </c>
      <c r="D9" s="44">
        <f>IF(C9&lt;=卒FIT買取価格!B$5,0,IF(C9&gt;卒FIT買取価格!B$6,卒FIT買取価格!B$4,E9))</f>
        <v>3.4375</v>
      </c>
      <c r="E9" s="46">
        <f>C9*'ツール②（総合評価の評価方法に掲載する計算式）'!K9+'ツール②（総合評価の評価方法に掲載する計算式）'!N9</f>
        <v>3.4375</v>
      </c>
    </row>
    <row r="10" spans="1:7" ht="18.5" thickBot="1" x14ac:dyDescent="0.25">
      <c r="A10" s="21" t="s">
        <v>21</v>
      </c>
      <c r="B10" s="22" t="s">
        <v>22</v>
      </c>
      <c r="C10" s="54">
        <f>'ツール①（加算点算出）'!D11</f>
        <v>0</v>
      </c>
    </row>
    <row r="12" spans="1:7" x14ac:dyDescent="0.2">
      <c r="C12" s="22" t="s">
        <v>93</v>
      </c>
    </row>
    <row r="13" spans="1:7" x14ac:dyDescent="0.2">
      <c r="C13" s="22" t="s">
        <v>94</v>
      </c>
    </row>
    <row r="30" spans="7:8" x14ac:dyDescent="0.2">
      <c r="G30" s="21"/>
      <c r="H30" s="21"/>
    </row>
    <row r="31" spans="7:8" x14ac:dyDescent="0.2">
      <c r="H31" s="26"/>
    </row>
    <row r="32" spans="7:8" x14ac:dyDescent="0.2">
      <c r="H32" s="26"/>
    </row>
    <row r="33" spans="6:8" x14ac:dyDescent="0.2">
      <c r="H33" s="26"/>
    </row>
    <row r="34" spans="6:8" x14ac:dyDescent="0.2">
      <c r="H34" s="26"/>
    </row>
    <row r="35" spans="6:8" x14ac:dyDescent="0.2">
      <c r="H35" s="26"/>
    </row>
    <row r="36" spans="6:8" x14ac:dyDescent="0.2">
      <c r="F36" s="25"/>
      <c r="H36" s="27"/>
    </row>
  </sheetData>
  <phoneticPr fontId="1"/>
  <conditionalFormatting sqref="H31">
    <cfRule type="cellIs" dxfId="52" priority="4" operator="greaterThan">
      <formula>20</formula>
    </cfRule>
  </conditionalFormatting>
  <conditionalFormatting sqref="H32:H33">
    <cfRule type="cellIs" dxfId="51" priority="2" operator="greaterThan">
      <formula>10</formula>
    </cfRule>
  </conditionalFormatting>
  <conditionalFormatting sqref="H34:H35">
    <cfRule type="cellIs" dxfId="50" priority="3" operator="greaterThan">
      <formula>5</formula>
    </cfRule>
  </conditionalFormatting>
  <dataValidations count="1">
    <dataValidation type="decimal" allowBlank="1" showInputMessage="1" showErrorMessage="1" sqref="C4:C9" xr:uid="{00F19D1F-86F5-4015-922C-BB5D5E463682}">
      <formula1>0</formula1>
      <formula2>1.5</formula2>
    </dataValidation>
  </dataValidations>
  <pageMargins left="0.70866141732283472" right="0.70866141732283472" top="0.74803149606299213" bottom="0.74803149606299213" header="0.31496062992125984" footer="0.31496062992125984"/>
  <pageSetup paperSize="9" scale="94"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DDCD-6958-4089-98AC-11BC5D8FCDF3}">
  <sheetPr codeName="Sheet9"/>
  <dimension ref="A1:E112"/>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4" x14ac:dyDescent="0.2">
      <c r="A1" s="6" t="s">
        <v>88</v>
      </c>
    </row>
    <row r="2" spans="1:5" x14ac:dyDescent="0.2">
      <c r="E2" s="43" t="s">
        <v>84</v>
      </c>
    </row>
    <row r="3" spans="1:5" ht="12.5" x14ac:dyDescent="0.25">
      <c r="A3" s="9" t="s">
        <v>75</v>
      </c>
      <c r="B3" s="1">
        <v>0</v>
      </c>
      <c r="C3" s="1">
        <v>5</v>
      </c>
      <c r="D3" s="1">
        <f>(C3-B3)/10^2</f>
        <v>0.05</v>
      </c>
      <c r="E3" s="41">
        <f>IF($B$4&gt;10,0.03,0.015)</f>
        <v>1.4999999999999999E-2</v>
      </c>
    </row>
    <row r="4" spans="1:5" x14ac:dyDescent="0.2">
      <c r="A4" s="1" t="s">
        <v>76</v>
      </c>
      <c r="B4" s="1">
        <f>'入力（配点・基準値）'!B5</f>
        <v>5</v>
      </c>
    </row>
    <row r="5" spans="1:5" x14ac:dyDescent="0.2">
      <c r="A5" s="1" t="s">
        <v>77</v>
      </c>
      <c r="B5" s="1">
        <f>'入力（配点・基準値）'!C5</f>
        <v>0</v>
      </c>
    </row>
    <row r="6" spans="1:5" x14ac:dyDescent="0.2">
      <c r="A6" s="1" t="s">
        <v>78</v>
      </c>
      <c r="B6" s="1">
        <f>'入力（配点・基準値）'!D5</f>
        <v>10</v>
      </c>
    </row>
    <row r="8" spans="1:5" x14ac:dyDescent="0.2">
      <c r="A8" s="1" t="s">
        <v>79</v>
      </c>
      <c r="B8" s="1">
        <f>IFERROR(B4/(B6-B5),0)</f>
        <v>0.5</v>
      </c>
    </row>
    <row r="9" spans="1:5" x14ac:dyDescent="0.2">
      <c r="A9" s="1" t="s">
        <v>80</v>
      </c>
      <c r="B9" s="1">
        <f>-B8*B5</f>
        <v>0</v>
      </c>
    </row>
    <row r="11" spans="1:5" x14ac:dyDescent="0.2">
      <c r="A11" s="10" t="s">
        <v>89</v>
      </c>
      <c r="B11" s="10" t="s">
        <v>82</v>
      </c>
      <c r="C11" s="8" t="s">
        <v>29</v>
      </c>
    </row>
    <row r="12" spans="1:5" ht="12.5" x14ac:dyDescent="0.25">
      <c r="A12" s="2">
        <v>0</v>
      </c>
      <c r="B12" s="17">
        <f>IF(A12&lt;=B$5,IF($B$5=0,0,$E$3),IF(A12&gt;B$6,B$4,C12))</f>
        <v>0</v>
      </c>
      <c r="C12" s="2">
        <f>$B$8*A12 + $B$9</f>
        <v>0</v>
      </c>
    </row>
    <row r="13" spans="1:5" ht="12.5" x14ac:dyDescent="0.25">
      <c r="A13" s="2">
        <f>A12+$D$3</f>
        <v>0.05</v>
      </c>
      <c r="B13" s="17">
        <f t="shared" ref="B13:B76" si="0">IF(A13&lt;=B$5,IF($B$5=0,0,$E$3),IF(A13&gt;B$6,B$4,C13))</f>
        <v>2.5000000000000001E-2</v>
      </c>
      <c r="C13" s="2">
        <f t="shared" ref="C13:C62" si="1">$B$8*A13 + $B$9</f>
        <v>2.5000000000000001E-2</v>
      </c>
    </row>
    <row r="14" spans="1:5" ht="12.5" x14ac:dyDescent="0.25">
      <c r="A14" s="2">
        <f t="shared" ref="A14:A77" si="2">A13+$D$3</f>
        <v>0.1</v>
      </c>
      <c r="B14" s="17">
        <f t="shared" si="0"/>
        <v>0.05</v>
      </c>
      <c r="C14" s="2">
        <f t="shared" si="1"/>
        <v>0.05</v>
      </c>
    </row>
    <row r="15" spans="1:5" ht="12.5" x14ac:dyDescent="0.25">
      <c r="A15" s="2">
        <f t="shared" si="2"/>
        <v>0.15000000000000002</v>
      </c>
      <c r="B15" s="17">
        <f t="shared" si="0"/>
        <v>7.5000000000000011E-2</v>
      </c>
      <c r="C15" s="2">
        <f t="shared" si="1"/>
        <v>7.5000000000000011E-2</v>
      </c>
    </row>
    <row r="16" spans="1:5" ht="12.5" x14ac:dyDescent="0.25">
      <c r="A16" s="2">
        <f t="shared" si="2"/>
        <v>0.2</v>
      </c>
      <c r="B16" s="17">
        <f t="shared" si="0"/>
        <v>0.1</v>
      </c>
      <c r="C16" s="2">
        <f t="shared" si="1"/>
        <v>0.1</v>
      </c>
    </row>
    <row r="17" spans="1:3" ht="12.5" x14ac:dyDescent="0.25">
      <c r="A17" s="2">
        <f t="shared" si="2"/>
        <v>0.25</v>
      </c>
      <c r="B17" s="17">
        <f t="shared" si="0"/>
        <v>0.125</v>
      </c>
      <c r="C17" s="2">
        <f t="shared" si="1"/>
        <v>0.125</v>
      </c>
    </row>
    <row r="18" spans="1:3" ht="12.5" x14ac:dyDescent="0.25">
      <c r="A18" s="2">
        <f t="shared" si="2"/>
        <v>0.3</v>
      </c>
      <c r="B18" s="17">
        <f t="shared" si="0"/>
        <v>0.15</v>
      </c>
      <c r="C18" s="2">
        <f t="shared" si="1"/>
        <v>0.15</v>
      </c>
    </row>
    <row r="19" spans="1:3" ht="12.5" x14ac:dyDescent="0.25">
      <c r="A19" s="2">
        <f t="shared" si="2"/>
        <v>0.35</v>
      </c>
      <c r="B19" s="17">
        <f t="shared" si="0"/>
        <v>0.17499999999999999</v>
      </c>
      <c r="C19" s="2">
        <f t="shared" si="1"/>
        <v>0.17499999999999999</v>
      </c>
    </row>
    <row r="20" spans="1:3" ht="12.5" x14ac:dyDescent="0.25">
      <c r="A20" s="2">
        <f t="shared" si="2"/>
        <v>0.39999999999999997</v>
      </c>
      <c r="B20" s="17">
        <f t="shared" si="0"/>
        <v>0.19999999999999998</v>
      </c>
      <c r="C20" s="2">
        <f t="shared" si="1"/>
        <v>0.19999999999999998</v>
      </c>
    </row>
    <row r="21" spans="1:3" ht="12.5" x14ac:dyDescent="0.25">
      <c r="A21" s="2">
        <f t="shared" si="2"/>
        <v>0.44999999999999996</v>
      </c>
      <c r="B21" s="17">
        <f t="shared" si="0"/>
        <v>0.22499999999999998</v>
      </c>
      <c r="C21" s="2">
        <f t="shared" si="1"/>
        <v>0.22499999999999998</v>
      </c>
    </row>
    <row r="22" spans="1:3" ht="12.5" x14ac:dyDescent="0.25">
      <c r="A22" s="2">
        <f t="shared" si="2"/>
        <v>0.49999999999999994</v>
      </c>
      <c r="B22" s="17">
        <f t="shared" si="0"/>
        <v>0.24999999999999997</v>
      </c>
      <c r="C22" s="2">
        <f t="shared" si="1"/>
        <v>0.24999999999999997</v>
      </c>
    </row>
    <row r="23" spans="1:3" ht="12.5" x14ac:dyDescent="0.25">
      <c r="A23" s="2">
        <f t="shared" si="2"/>
        <v>0.54999999999999993</v>
      </c>
      <c r="B23" s="17">
        <f t="shared" si="0"/>
        <v>0.27499999999999997</v>
      </c>
      <c r="C23" s="2">
        <f t="shared" si="1"/>
        <v>0.27499999999999997</v>
      </c>
    </row>
    <row r="24" spans="1:3" ht="12.5" x14ac:dyDescent="0.25">
      <c r="A24" s="2">
        <f t="shared" si="2"/>
        <v>0.6</v>
      </c>
      <c r="B24" s="17">
        <f t="shared" si="0"/>
        <v>0.3</v>
      </c>
      <c r="C24" s="2">
        <f t="shared" si="1"/>
        <v>0.3</v>
      </c>
    </row>
    <row r="25" spans="1:3" ht="12.5" x14ac:dyDescent="0.25">
      <c r="A25" s="2">
        <f t="shared" si="2"/>
        <v>0.65</v>
      </c>
      <c r="B25" s="17">
        <f t="shared" si="0"/>
        <v>0.32500000000000001</v>
      </c>
      <c r="C25" s="2">
        <f t="shared" si="1"/>
        <v>0.32500000000000001</v>
      </c>
    </row>
    <row r="26" spans="1:3" ht="12.5" x14ac:dyDescent="0.25">
      <c r="A26" s="2">
        <f t="shared" si="2"/>
        <v>0.70000000000000007</v>
      </c>
      <c r="B26" s="17">
        <f t="shared" si="0"/>
        <v>0.35000000000000003</v>
      </c>
      <c r="C26" s="2">
        <f t="shared" si="1"/>
        <v>0.35000000000000003</v>
      </c>
    </row>
    <row r="27" spans="1:3" ht="12.5" x14ac:dyDescent="0.25">
      <c r="A27" s="2">
        <f t="shared" si="2"/>
        <v>0.75000000000000011</v>
      </c>
      <c r="B27" s="17">
        <f t="shared" si="0"/>
        <v>0.37500000000000006</v>
      </c>
      <c r="C27" s="2">
        <f t="shared" si="1"/>
        <v>0.37500000000000006</v>
      </c>
    </row>
    <row r="28" spans="1:3" ht="12.5" x14ac:dyDescent="0.25">
      <c r="A28" s="2">
        <f t="shared" si="2"/>
        <v>0.80000000000000016</v>
      </c>
      <c r="B28" s="17">
        <f t="shared" si="0"/>
        <v>0.40000000000000008</v>
      </c>
      <c r="C28" s="2">
        <f t="shared" si="1"/>
        <v>0.40000000000000008</v>
      </c>
    </row>
    <row r="29" spans="1:3" ht="12.5" x14ac:dyDescent="0.25">
      <c r="A29" s="2">
        <f t="shared" si="2"/>
        <v>0.8500000000000002</v>
      </c>
      <c r="B29" s="17">
        <f t="shared" si="0"/>
        <v>0.4250000000000001</v>
      </c>
      <c r="C29" s="2">
        <f t="shared" si="1"/>
        <v>0.4250000000000001</v>
      </c>
    </row>
    <row r="30" spans="1:3" ht="12.5" x14ac:dyDescent="0.25">
      <c r="A30" s="2">
        <f t="shared" si="2"/>
        <v>0.90000000000000024</v>
      </c>
      <c r="B30" s="17">
        <f t="shared" si="0"/>
        <v>0.45000000000000012</v>
      </c>
      <c r="C30" s="2">
        <f t="shared" si="1"/>
        <v>0.45000000000000012</v>
      </c>
    </row>
    <row r="31" spans="1:3" ht="12.5" x14ac:dyDescent="0.25">
      <c r="A31" s="2">
        <f t="shared" si="2"/>
        <v>0.95000000000000029</v>
      </c>
      <c r="B31" s="17">
        <f t="shared" si="0"/>
        <v>0.47500000000000014</v>
      </c>
      <c r="C31" s="2">
        <f t="shared" si="1"/>
        <v>0.47500000000000014</v>
      </c>
    </row>
    <row r="32" spans="1:3" ht="12.5" x14ac:dyDescent="0.25">
      <c r="A32" s="2">
        <f t="shared" si="2"/>
        <v>1.0000000000000002</v>
      </c>
      <c r="B32" s="17">
        <f t="shared" si="0"/>
        <v>0.50000000000000011</v>
      </c>
      <c r="C32" s="2">
        <f t="shared" si="1"/>
        <v>0.50000000000000011</v>
      </c>
    </row>
    <row r="33" spans="1:3" ht="12.5" x14ac:dyDescent="0.25">
      <c r="A33" s="2">
        <f t="shared" si="2"/>
        <v>1.0500000000000003</v>
      </c>
      <c r="B33" s="17">
        <f t="shared" si="0"/>
        <v>0.52500000000000013</v>
      </c>
      <c r="C33" s="2">
        <f t="shared" si="1"/>
        <v>0.52500000000000013</v>
      </c>
    </row>
    <row r="34" spans="1:3" ht="12.5" x14ac:dyDescent="0.25">
      <c r="A34" s="2">
        <f t="shared" si="2"/>
        <v>1.1000000000000003</v>
      </c>
      <c r="B34" s="17">
        <f t="shared" si="0"/>
        <v>0.55000000000000016</v>
      </c>
      <c r="C34" s="2">
        <f t="shared" si="1"/>
        <v>0.55000000000000016</v>
      </c>
    </row>
    <row r="35" spans="1:3" ht="12.5" x14ac:dyDescent="0.25">
      <c r="A35" s="2">
        <f t="shared" si="2"/>
        <v>1.1500000000000004</v>
      </c>
      <c r="B35" s="17">
        <f t="shared" si="0"/>
        <v>0.57500000000000018</v>
      </c>
      <c r="C35" s="2">
        <f t="shared" si="1"/>
        <v>0.57500000000000018</v>
      </c>
    </row>
    <row r="36" spans="1:3" ht="12.5" x14ac:dyDescent="0.25">
      <c r="A36" s="2">
        <f t="shared" si="2"/>
        <v>1.2000000000000004</v>
      </c>
      <c r="B36" s="17">
        <f t="shared" si="0"/>
        <v>0.6000000000000002</v>
      </c>
      <c r="C36" s="2">
        <f t="shared" si="1"/>
        <v>0.6000000000000002</v>
      </c>
    </row>
    <row r="37" spans="1:3" ht="12.5" x14ac:dyDescent="0.25">
      <c r="A37" s="2">
        <f t="shared" si="2"/>
        <v>1.2500000000000004</v>
      </c>
      <c r="B37" s="17">
        <f t="shared" si="0"/>
        <v>0.62500000000000022</v>
      </c>
      <c r="C37" s="2">
        <f t="shared" si="1"/>
        <v>0.62500000000000022</v>
      </c>
    </row>
    <row r="38" spans="1:3" ht="12.5" x14ac:dyDescent="0.25">
      <c r="A38" s="2">
        <f t="shared" si="2"/>
        <v>1.3000000000000005</v>
      </c>
      <c r="B38" s="17">
        <f t="shared" si="0"/>
        <v>0.65000000000000024</v>
      </c>
      <c r="C38" s="2">
        <f t="shared" si="1"/>
        <v>0.65000000000000024</v>
      </c>
    </row>
    <row r="39" spans="1:3" ht="12.5" x14ac:dyDescent="0.25">
      <c r="A39" s="2">
        <f t="shared" si="2"/>
        <v>1.3500000000000005</v>
      </c>
      <c r="B39" s="17">
        <f t="shared" si="0"/>
        <v>0.67500000000000027</v>
      </c>
      <c r="C39" s="2">
        <f t="shared" si="1"/>
        <v>0.67500000000000027</v>
      </c>
    </row>
    <row r="40" spans="1:3" ht="12.5" x14ac:dyDescent="0.25">
      <c r="A40" s="2">
        <f t="shared" si="2"/>
        <v>1.4000000000000006</v>
      </c>
      <c r="B40" s="17">
        <f t="shared" si="0"/>
        <v>0.70000000000000029</v>
      </c>
      <c r="C40" s="2">
        <f t="shared" si="1"/>
        <v>0.70000000000000029</v>
      </c>
    </row>
    <row r="41" spans="1:3" ht="12.5" x14ac:dyDescent="0.25">
      <c r="A41" s="2">
        <f t="shared" si="2"/>
        <v>1.4500000000000006</v>
      </c>
      <c r="B41" s="17">
        <f t="shared" si="0"/>
        <v>0.72500000000000031</v>
      </c>
      <c r="C41" s="2">
        <f t="shared" si="1"/>
        <v>0.72500000000000031</v>
      </c>
    </row>
    <row r="42" spans="1:3" ht="12.5" x14ac:dyDescent="0.25">
      <c r="A42" s="2">
        <f t="shared" si="2"/>
        <v>1.5000000000000007</v>
      </c>
      <c r="B42" s="17">
        <f t="shared" si="0"/>
        <v>0.75000000000000033</v>
      </c>
      <c r="C42" s="2">
        <f t="shared" si="1"/>
        <v>0.75000000000000033</v>
      </c>
    </row>
    <row r="43" spans="1:3" ht="12.5" x14ac:dyDescent="0.25">
      <c r="A43" s="2">
        <f t="shared" si="2"/>
        <v>1.5500000000000007</v>
      </c>
      <c r="B43" s="17">
        <f t="shared" si="0"/>
        <v>0.77500000000000036</v>
      </c>
      <c r="C43" s="2">
        <f t="shared" si="1"/>
        <v>0.77500000000000036</v>
      </c>
    </row>
    <row r="44" spans="1:3" ht="12.5" x14ac:dyDescent="0.25">
      <c r="A44" s="2">
        <f t="shared" si="2"/>
        <v>1.6000000000000008</v>
      </c>
      <c r="B44" s="17">
        <f t="shared" si="0"/>
        <v>0.80000000000000038</v>
      </c>
      <c r="C44" s="2">
        <f t="shared" si="1"/>
        <v>0.80000000000000038</v>
      </c>
    </row>
    <row r="45" spans="1:3" ht="12.5" x14ac:dyDescent="0.25">
      <c r="A45" s="2">
        <f t="shared" si="2"/>
        <v>1.6500000000000008</v>
      </c>
      <c r="B45" s="17">
        <f t="shared" si="0"/>
        <v>0.8250000000000004</v>
      </c>
      <c r="C45" s="2">
        <f t="shared" si="1"/>
        <v>0.8250000000000004</v>
      </c>
    </row>
    <row r="46" spans="1:3" ht="12.5" x14ac:dyDescent="0.25">
      <c r="A46" s="2">
        <f t="shared" si="2"/>
        <v>1.7000000000000008</v>
      </c>
      <c r="B46" s="17">
        <f t="shared" si="0"/>
        <v>0.85000000000000042</v>
      </c>
      <c r="C46" s="2">
        <f t="shared" si="1"/>
        <v>0.85000000000000042</v>
      </c>
    </row>
    <row r="47" spans="1:3" ht="12.5" x14ac:dyDescent="0.25">
      <c r="A47" s="2">
        <f t="shared" si="2"/>
        <v>1.7500000000000009</v>
      </c>
      <c r="B47" s="17">
        <f t="shared" si="0"/>
        <v>0.87500000000000044</v>
      </c>
      <c r="C47" s="2">
        <f t="shared" si="1"/>
        <v>0.87500000000000044</v>
      </c>
    </row>
    <row r="48" spans="1:3" ht="12.5" x14ac:dyDescent="0.25">
      <c r="A48" s="2">
        <f t="shared" si="2"/>
        <v>1.8000000000000009</v>
      </c>
      <c r="B48" s="17">
        <f t="shared" si="0"/>
        <v>0.90000000000000047</v>
      </c>
      <c r="C48" s="2">
        <f t="shared" si="1"/>
        <v>0.90000000000000047</v>
      </c>
    </row>
    <row r="49" spans="1:3" ht="12.5" x14ac:dyDescent="0.25">
      <c r="A49" s="2">
        <f t="shared" si="2"/>
        <v>1.850000000000001</v>
      </c>
      <c r="B49" s="17">
        <f t="shared" si="0"/>
        <v>0.92500000000000049</v>
      </c>
      <c r="C49" s="2">
        <f t="shared" si="1"/>
        <v>0.92500000000000049</v>
      </c>
    </row>
    <row r="50" spans="1:3" ht="12.5" x14ac:dyDescent="0.25">
      <c r="A50" s="2">
        <f t="shared" si="2"/>
        <v>1.900000000000001</v>
      </c>
      <c r="B50" s="17">
        <f t="shared" si="0"/>
        <v>0.95000000000000051</v>
      </c>
      <c r="C50" s="2">
        <f t="shared" si="1"/>
        <v>0.95000000000000051</v>
      </c>
    </row>
    <row r="51" spans="1:3" ht="12.5" x14ac:dyDescent="0.25">
      <c r="A51" s="2">
        <f t="shared" si="2"/>
        <v>1.9500000000000011</v>
      </c>
      <c r="B51" s="17">
        <f t="shared" si="0"/>
        <v>0.97500000000000053</v>
      </c>
      <c r="C51" s="2">
        <f t="shared" si="1"/>
        <v>0.97500000000000053</v>
      </c>
    </row>
    <row r="52" spans="1:3" ht="12.5" x14ac:dyDescent="0.25">
      <c r="A52" s="2">
        <f t="shared" si="2"/>
        <v>2.0000000000000009</v>
      </c>
      <c r="B52" s="17">
        <f t="shared" si="0"/>
        <v>1.0000000000000004</v>
      </c>
      <c r="C52" s="2">
        <f t="shared" si="1"/>
        <v>1.0000000000000004</v>
      </c>
    </row>
    <row r="53" spans="1:3" ht="12.5" x14ac:dyDescent="0.25">
      <c r="A53" s="2">
        <f t="shared" si="2"/>
        <v>2.0500000000000007</v>
      </c>
      <c r="B53" s="17">
        <f t="shared" si="0"/>
        <v>1.0250000000000004</v>
      </c>
      <c r="C53" s="2">
        <f t="shared" si="1"/>
        <v>1.0250000000000004</v>
      </c>
    </row>
    <row r="54" spans="1:3" ht="12.5" x14ac:dyDescent="0.25">
      <c r="A54" s="2">
        <f t="shared" si="2"/>
        <v>2.1000000000000005</v>
      </c>
      <c r="B54" s="17">
        <f t="shared" si="0"/>
        <v>1.0500000000000003</v>
      </c>
      <c r="C54" s="2">
        <f t="shared" si="1"/>
        <v>1.0500000000000003</v>
      </c>
    </row>
    <row r="55" spans="1:3" ht="12.5" x14ac:dyDescent="0.25">
      <c r="A55" s="2">
        <f t="shared" si="2"/>
        <v>2.1500000000000004</v>
      </c>
      <c r="B55" s="17">
        <f t="shared" si="0"/>
        <v>1.0750000000000002</v>
      </c>
      <c r="C55" s="2">
        <f t="shared" si="1"/>
        <v>1.0750000000000002</v>
      </c>
    </row>
    <row r="56" spans="1:3" ht="12.5" x14ac:dyDescent="0.25">
      <c r="A56" s="2">
        <f t="shared" si="2"/>
        <v>2.2000000000000002</v>
      </c>
      <c r="B56" s="17">
        <f t="shared" si="0"/>
        <v>1.1000000000000001</v>
      </c>
      <c r="C56" s="2">
        <f t="shared" si="1"/>
        <v>1.1000000000000001</v>
      </c>
    </row>
    <row r="57" spans="1:3" ht="12.5" x14ac:dyDescent="0.25">
      <c r="A57" s="2">
        <f t="shared" si="2"/>
        <v>2.25</v>
      </c>
      <c r="B57" s="17">
        <f t="shared" si="0"/>
        <v>1.125</v>
      </c>
      <c r="C57" s="2">
        <f t="shared" si="1"/>
        <v>1.125</v>
      </c>
    </row>
    <row r="58" spans="1:3" ht="12.5" x14ac:dyDescent="0.25">
      <c r="A58" s="2">
        <f t="shared" si="2"/>
        <v>2.2999999999999998</v>
      </c>
      <c r="B58" s="17">
        <f t="shared" si="0"/>
        <v>1.1499999999999999</v>
      </c>
      <c r="C58" s="2">
        <f t="shared" si="1"/>
        <v>1.1499999999999999</v>
      </c>
    </row>
    <row r="59" spans="1:3" ht="12.5" x14ac:dyDescent="0.25">
      <c r="A59" s="2">
        <f t="shared" si="2"/>
        <v>2.3499999999999996</v>
      </c>
      <c r="B59" s="17">
        <f t="shared" si="0"/>
        <v>1.1749999999999998</v>
      </c>
      <c r="C59" s="2">
        <f t="shared" si="1"/>
        <v>1.1749999999999998</v>
      </c>
    </row>
    <row r="60" spans="1:3" ht="12.5" x14ac:dyDescent="0.25">
      <c r="A60" s="2">
        <f t="shared" si="2"/>
        <v>2.3999999999999995</v>
      </c>
      <c r="B60" s="17">
        <f t="shared" si="0"/>
        <v>1.1999999999999997</v>
      </c>
      <c r="C60" s="2">
        <f t="shared" si="1"/>
        <v>1.1999999999999997</v>
      </c>
    </row>
    <row r="61" spans="1:3" ht="12.5" x14ac:dyDescent="0.25">
      <c r="A61" s="2">
        <f t="shared" si="2"/>
        <v>2.4499999999999993</v>
      </c>
      <c r="B61" s="17">
        <f t="shared" si="0"/>
        <v>1.2249999999999996</v>
      </c>
      <c r="C61" s="2">
        <f t="shared" si="1"/>
        <v>1.2249999999999996</v>
      </c>
    </row>
    <row r="62" spans="1:3" ht="12.5" x14ac:dyDescent="0.25">
      <c r="A62" s="2">
        <f t="shared" si="2"/>
        <v>2.4999999999999991</v>
      </c>
      <c r="B62" s="17">
        <f t="shared" si="0"/>
        <v>1.2499999999999996</v>
      </c>
      <c r="C62" s="2">
        <f t="shared" si="1"/>
        <v>1.2499999999999996</v>
      </c>
    </row>
    <row r="63" spans="1:3" ht="12.5" x14ac:dyDescent="0.25">
      <c r="A63" s="2">
        <f t="shared" si="2"/>
        <v>2.5499999999999989</v>
      </c>
      <c r="B63" s="17">
        <f t="shared" si="0"/>
        <v>1.2749999999999995</v>
      </c>
      <c r="C63" s="2">
        <f t="shared" ref="C63:C112" si="3">$B$8*A63 + $B$9</f>
        <v>1.2749999999999995</v>
      </c>
    </row>
    <row r="64" spans="1:3" ht="12.5" x14ac:dyDescent="0.25">
      <c r="A64" s="2">
        <f t="shared" si="2"/>
        <v>2.5999999999999988</v>
      </c>
      <c r="B64" s="17">
        <f t="shared" si="0"/>
        <v>1.2999999999999994</v>
      </c>
      <c r="C64" s="2">
        <f t="shared" si="3"/>
        <v>1.2999999999999994</v>
      </c>
    </row>
    <row r="65" spans="1:3" ht="12.5" x14ac:dyDescent="0.25">
      <c r="A65" s="2">
        <f t="shared" si="2"/>
        <v>2.6499999999999986</v>
      </c>
      <c r="B65" s="17">
        <f t="shared" si="0"/>
        <v>1.3249999999999993</v>
      </c>
      <c r="C65" s="2">
        <f t="shared" si="3"/>
        <v>1.3249999999999993</v>
      </c>
    </row>
    <row r="66" spans="1:3" ht="12.5" x14ac:dyDescent="0.25">
      <c r="A66" s="2">
        <f t="shared" si="2"/>
        <v>2.6999999999999984</v>
      </c>
      <c r="B66" s="17">
        <f t="shared" si="0"/>
        <v>1.3499999999999992</v>
      </c>
      <c r="C66" s="2">
        <f t="shared" si="3"/>
        <v>1.3499999999999992</v>
      </c>
    </row>
    <row r="67" spans="1:3" ht="12.5" x14ac:dyDescent="0.25">
      <c r="A67" s="2">
        <f t="shared" si="2"/>
        <v>2.7499999999999982</v>
      </c>
      <c r="B67" s="17">
        <f t="shared" si="0"/>
        <v>1.3749999999999991</v>
      </c>
      <c r="C67" s="2">
        <f t="shared" si="3"/>
        <v>1.3749999999999991</v>
      </c>
    </row>
    <row r="68" spans="1:3" ht="12.5" x14ac:dyDescent="0.25">
      <c r="A68" s="2">
        <f t="shared" si="2"/>
        <v>2.799999999999998</v>
      </c>
      <c r="B68" s="17">
        <f t="shared" si="0"/>
        <v>1.399999999999999</v>
      </c>
      <c r="C68" s="2">
        <f t="shared" si="3"/>
        <v>1.399999999999999</v>
      </c>
    </row>
    <row r="69" spans="1:3" ht="12.5" x14ac:dyDescent="0.25">
      <c r="A69" s="2">
        <f t="shared" si="2"/>
        <v>2.8499999999999979</v>
      </c>
      <c r="B69" s="17">
        <f t="shared" si="0"/>
        <v>1.4249999999999989</v>
      </c>
      <c r="C69" s="2">
        <f t="shared" si="3"/>
        <v>1.4249999999999989</v>
      </c>
    </row>
    <row r="70" spans="1:3" ht="12.5" x14ac:dyDescent="0.25">
      <c r="A70" s="2">
        <f t="shared" si="2"/>
        <v>2.8999999999999977</v>
      </c>
      <c r="B70" s="17">
        <f t="shared" si="0"/>
        <v>1.4499999999999988</v>
      </c>
      <c r="C70" s="2">
        <f t="shared" si="3"/>
        <v>1.4499999999999988</v>
      </c>
    </row>
    <row r="71" spans="1:3" ht="12.5" x14ac:dyDescent="0.25">
      <c r="A71" s="2">
        <f t="shared" si="2"/>
        <v>2.9499999999999975</v>
      </c>
      <c r="B71" s="17">
        <f t="shared" si="0"/>
        <v>1.4749999999999988</v>
      </c>
      <c r="C71" s="2">
        <f t="shared" si="3"/>
        <v>1.4749999999999988</v>
      </c>
    </row>
    <row r="72" spans="1:3" ht="12.5" x14ac:dyDescent="0.25">
      <c r="A72" s="2">
        <f t="shared" si="2"/>
        <v>2.9999999999999973</v>
      </c>
      <c r="B72" s="17">
        <f t="shared" si="0"/>
        <v>1.4999999999999987</v>
      </c>
      <c r="C72" s="2">
        <f t="shared" si="3"/>
        <v>1.4999999999999987</v>
      </c>
    </row>
    <row r="73" spans="1:3" ht="12.5" x14ac:dyDescent="0.25">
      <c r="A73" s="2">
        <f t="shared" si="2"/>
        <v>3.0499999999999972</v>
      </c>
      <c r="B73" s="17">
        <f t="shared" si="0"/>
        <v>1.5249999999999986</v>
      </c>
      <c r="C73" s="2">
        <f t="shared" si="3"/>
        <v>1.5249999999999986</v>
      </c>
    </row>
    <row r="74" spans="1:3" ht="12.5" x14ac:dyDescent="0.25">
      <c r="A74" s="2">
        <f t="shared" si="2"/>
        <v>3.099999999999997</v>
      </c>
      <c r="B74" s="17">
        <f t="shared" si="0"/>
        <v>1.5499999999999985</v>
      </c>
      <c r="C74" s="2">
        <f t="shared" si="3"/>
        <v>1.5499999999999985</v>
      </c>
    </row>
    <row r="75" spans="1:3" ht="12.5" x14ac:dyDescent="0.25">
      <c r="A75" s="2">
        <f t="shared" si="2"/>
        <v>3.1499999999999968</v>
      </c>
      <c r="B75" s="17">
        <f t="shared" si="0"/>
        <v>1.5749999999999984</v>
      </c>
      <c r="C75" s="2">
        <f t="shared" si="3"/>
        <v>1.5749999999999984</v>
      </c>
    </row>
    <row r="76" spans="1:3" ht="12.5" x14ac:dyDescent="0.25">
      <c r="A76" s="2">
        <f t="shared" si="2"/>
        <v>3.1999999999999966</v>
      </c>
      <c r="B76" s="17">
        <f t="shared" si="0"/>
        <v>1.5999999999999983</v>
      </c>
      <c r="C76" s="2">
        <f t="shared" si="3"/>
        <v>1.5999999999999983</v>
      </c>
    </row>
    <row r="77" spans="1:3" ht="12.5" x14ac:dyDescent="0.25">
      <c r="A77" s="2">
        <f t="shared" si="2"/>
        <v>3.2499999999999964</v>
      </c>
      <c r="B77" s="17">
        <f t="shared" ref="B77:B112" si="4">IF(A77&lt;=B$5,IF($B$5=0,0,$E$3),IF(A77&gt;B$6,B$4,C77))</f>
        <v>1.6249999999999982</v>
      </c>
      <c r="C77" s="2">
        <f t="shared" si="3"/>
        <v>1.6249999999999982</v>
      </c>
    </row>
    <row r="78" spans="1:3" ht="12.5" x14ac:dyDescent="0.25">
      <c r="A78" s="2">
        <f t="shared" ref="A78:A112" si="5">A77+$D$3</f>
        <v>3.2999999999999963</v>
      </c>
      <c r="B78" s="17">
        <f t="shared" si="4"/>
        <v>1.6499999999999981</v>
      </c>
      <c r="C78" s="2">
        <f t="shared" si="3"/>
        <v>1.6499999999999981</v>
      </c>
    </row>
    <row r="79" spans="1:3" ht="12.5" x14ac:dyDescent="0.25">
      <c r="A79" s="2">
        <f t="shared" si="5"/>
        <v>3.3499999999999961</v>
      </c>
      <c r="B79" s="17">
        <f t="shared" si="4"/>
        <v>1.674999999999998</v>
      </c>
      <c r="C79" s="2">
        <f t="shared" si="3"/>
        <v>1.674999999999998</v>
      </c>
    </row>
    <row r="80" spans="1:3" ht="12.5" x14ac:dyDescent="0.25">
      <c r="A80" s="2">
        <f t="shared" si="5"/>
        <v>3.3999999999999959</v>
      </c>
      <c r="B80" s="17">
        <f t="shared" si="4"/>
        <v>1.699999999999998</v>
      </c>
      <c r="C80" s="2">
        <f t="shared" si="3"/>
        <v>1.699999999999998</v>
      </c>
    </row>
    <row r="81" spans="1:3" ht="12.5" x14ac:dyDescent="0.25">
      <c r="A81" s="2">
        <f t="shared" si="5"/>
        <v>3.4499999999999957</v>
      </c>
      <c r="B81" s="17">
        <f t="shared" si="4"/>
        <v>1.7249999999999979</v>
      </c>
      <c r="C81" s="2">
        <f t="shared" si="3"/>
        <v>1.7249999999999979</v>
      </c>
    </row>
    <row r="82" spans="1:3" ht="12.5" x14ac:dyDescent="0.25">
      <c r="A82" s="2">
        <f t="shared" si="5"/>
        <v>3.4999999999999956</v>
      </c>
      <c r="B82" s="17">
        <f t="shared" si="4"/>
        <v>1.7499999999999978</v>
      </c>
      <c r="C82" s="2">
        <f t="shared" si="3"/>
        <v>1.7499999999999978</v>
      </c>
    </row>
    <row r="83" spans="1:3" ht="12.5" x14ac:dyDescent="0.25">
      <c r="A83" s="2">
        <f t="shared" si="5"/>
        <v>3.5499999999999954</v>
      </c>
      <c r="B83" s="17">
        <f t="shared" si="4"/>
        <v>1.7749999999999977</v>
      </c>
      <c r="C83" s="2">
        <f t="shared" si="3"/>
        <v>1.7749999999999977</v>
      </c>
    </row>
    <row r="84" spans="1:3" ht="12.5" x14ac:dyDescent="0.25">
      <c r="A84" s="2">
        <f t="shared" si="5"/>
        <v>3.5999999999999952</v>
      </c>
      <c r="B84" s="17">
        <f t="shared" si="4"/>
        <v>1.7999999999999976</v>
      </c>
      <c r="C84" s="2">
        <f t="shared" si="3"/>
        <v>1.7999999999999976</v>
      </c>
    </row>
    <row r="85" spans="1:3" ht="12.5" x14ac:dyDescent="0.25">
      <c r="A85" s="2">
        <f t="shared" si="5"/>
        <v>3.649999999999995</v>
      </c>
      <c r="B85" s="17">
        <f t="shared" si="4"/>
        <v>1.8249999999999975</v>
      </c>
      <c r="C85" s="2">
        <f t="shared" si="3"/>
        <v>1.8249999999999975</v>
      </c>
    </row>
    <row r="86" spans="1:3" ht="12.5" x14ac:dyDescent="0.25">
      <c r="A86" s="2">
        <f t="shared" si="5"/>
        <v>3.6999999999999948</v>
      </c>
      <c r="B86" s="17">
        <f t="shared" si="4"/>
        <v>1.8499999999999974</v>
      </c>
      <c r="C86" s="2">
        <f t="shared" si="3"/>
        <v>1.8499999999999974</v>
      </c>
    </row>
    <row r="87" spans="1:3" ht="12.5" x14ac:dyDescent="0.25">
      <c r="A87" s="2">
        <f t="shared" si="5"/>
        <v>3.7499999999999947</v>
      </c>
      <c r="B87" s="17">
        <f t="shared" si="4"/>
        <v>1.8749999999999973</v>
      </c>
      <c r="C87" s="2">
        <f t="shared" si="3"/>
        <v>1.8749999999999973</v>
      </c>
    </row>
    <row r="88" spans="1:3" ht="12.5" x14ac:dyDescent="0.25">
      <c r="A88" s="2">
        <f t="shared" si="5"/>
        <v>3.7999999999999945</v>
      </c>
      <c r="B88" s="17">
        <f t="shared" si="4"/>
        <v>1.8999999999999972</v>
      </c>
      <c r="C88" s="2">
        <f t="shared" si="3"/>
        <v>1.8999999999999972</v>
      </c>
    </row>
    <row r="89" spans="1:3" ht="12.5" x14ac:dyDescent="0.25">
      <c r="A89" s="2">
        <f t="shared" si="5"/>
        <v>3.8499999999999943</v>
      </c>
      <c r="B89" s="17">
        <f t="shared" si="4"/>
        <v>1.9249999999999972</v>
      </c>
      <c r="C89" s="2">
        <f t="shared" si="3"/>
        <v>1.9249999999999972</v>
      </c>
    </row>
    <row r="90" spans="1:3" ht="12.5" x14ac:dyDescent="0.25">
      <c r="A90" s="2">
        <f t="shared" si="5"/>
        <v>3.8999999999999941</v>
      </c>
      <c r="B90" s="17">
        <f t="shared" si="4"/>
        <v>1.9499999999999971</v>
      </c>
      <c r="C90" s="2">
        <f t="shared" si="3"/>
        <v>1.9499999999999971</v>
      </c>
    </row>
    <row r="91" spans="1:3" ht="12.5" x14ac:dyDescent="0.25">
      <c r="A91" s="2">
        <f t="shared" si="5"/>
        <v>3.949999999999994</v>
      </c>
      <c r="B91" s="17">
        <f t="shared" si="4"/>
        <v>1.974999999999997</v>
      </c>
      <c r="C91" s="2">
        <f t="shared" si="3"/>
        <v>1.974999999999997</v>
      </c>
    </row>
    <row r="92" spans="1:3" ht="12.5" x14ac:dyDescent="0.25">
      <c r="A92" s="2">
        <f t="shared" si="5"/>
        <v>3.9999999999999938</v>
      </c>
      <c r="B92" s="17">
        <f t="shared" si="4"/>
        <v>1.9999999999999969</v>
      </c>
      <c r="C92" s="2">
        <f t="shared" si="3"/>
        <v>1.9999999999999969</v>
      </c>
    </row>
    <row r="93" spans="1:3" ht="12.5" x14ac:dyDescent="0.25">
      <c r="A93" s="2">
        <f t="shared" si="5"/>
        <v>4.0499999999999936</v>
      </c>
      <c r="B93" s="17">
        <f t="shared" si="4"/>
        <v>2.0249999999999968</v>
      </c>
      <c r="C93" s="2">
        <f t="shared" si="3"/>
        <v>2.0249999999999968</v>
      </c>
    </row>
    <row r="94" spans="1:3" ht="12.5" x14ac:dyDescent="0.25">
      <c r="A94" s="2">
        <f t="shared" si="5"/>
        <v>4.0999999999999934</v>
      </c>
      <c r="B94" s="17">
        <f t="shared" si="4"/>
        <v>2.0499999999999967</v>
      </c>
      <c r="C94" s="2">
        <f t="shared" si="3"/>
        <v>2.0499999999999967</v>
      </c>
    </row>
    <row r="95" spans="1:3" ht="12.5" x14ac:dyDescent="0.25">
      <c r="A95" s="2">
        <f t="shared" si="5"/>
        <v>4.1499999999999932</v>
      </c>
      <c r="B95" s="17">
        <f t="shared" si="4"/>
        <v>2.0749999999999966</v>
      </c>
      <c r="C95" s="2">
        <f t="shared" si="3"/>
        <v>2.0749999999999966</v>
      </c>
    </row>
    <row r="96" spans="1:3" ht="12.5" x14ac:dyDescent="0.25">
      <c r="A96" s="2">
        <f t="shared" si="5"/>
        <v>4.1999999999999931</v>
      </c>
      <c r="B96" s="17">
        <f t="shared" si="4"/>
        <v>2.0999999999999965</v>
      </c>
      <c r="C96" s="2">
        <f t="shared" si="3"/>
        <v>2.0999999999999965</v>
      </c>
    </row>
    <row r="97" spans="1:3" ht="12.5" x14ac:dyDescent="0.25">
      <c r="A97" s="2">
        <f t="shared" si="5"/>
        <v>4.2499999999999929</v>
      </c>
      <c r="B97" s="17">
        <f t="shared" si="4"/>
        <v>2.1249999999999964</v>
      </c>
      <c r="C97" s="2">
        <f t="shared" si="3"/>
        <v>2.1249999999999964</v>
      </c>
    </row>
    <row r="98" spans="1:3" ht="12.5" x14ac:dyDescent="0.25">
      <c r="A98" s="2">
        <f t="shared" si="5"/>
        <v>4.2999999999999927</v>
      </c>
      <c r="B98" s="17">
        <f t="shared" si="4"/>
        <v>2.1499999999999964</v>
      </c>
      <c r="C98" s="2">
        <f t="shared" si="3"/>
        <v>2.1499999999999964</v>
      </c>
    </row>
    <row r="99" spans="1:3" ht="12.5" x14ac:dyDescent="0.25">
      <c r="A99" s="2">
        <f t="shared" si="5"/>
        <v>4.3499999999999925</v>
      </c>
      <c r="B99" s="17">
        <f t="shared" si="4"/>
        <v>2.1749999999999963</v>
      </c>
      <c r="C99" s="2">
        <f t="shared" si="3"/>
        <v>2.1749999999999963</v>
      </c>
    </row>
    <row r="100" spans="1:3" ht="12.5" x14ac:dyDescent="0.25">
      <c r="A100" s="2">
        <f t="shared" si="5"/>
        <v>4.3999999999999924</v>
      </c>
      <c r="B100" s="17">
        <f t="shared" si="4"/>
        <v>2.1999999999999962</v>
      </c>
      <c r="C100" s="2">
        <f t="shared" si="3"/>
        <v>2.1999999999999962</v>
      </c>
    </row>
    <row r="101" spans="1:3" ht="12.5" x14ac:dyDescent="0.25">
      <c r="A101" s="2">
        <f t="shared" si="5"/>
        <v>4.4499999999999922</v>
      </c>
      <c r="B101" s="17">
        <f t="shared" si="4"/>
        <v>2.2249999999999961</v>
      </c>
      <c r="C101" s="2">
        <f t="shared" si="3"/>
        <v>2.2249999999999961</v>
      </c>
    </row>
    <row r="102" spans="1:3" ht="12.5" x14ac:dyDescent="0.25">
      <c r="A102" s="2">
        <f t="shared" si="5"/>
        <v>4.499999999999992</v>
      </c>
      <c r="B102" s="17">
        <f t="shared" si="4"/>
        <v>2.249999999999996</v>
      </c>
      <c r="C102" s="2">
        <f t="shared" si="3"/>
        <v>2.249999999999996</v>
      </c>
    </row>
    <row r="103" spans="1:3" ht="12.5" x14ac:dyDescent="0.25">
      <c r="A103" s="2">
        <f t="shared" si="5"/>
        <v>4.5499999999999918</v>
      </c>
      <c r="B103" s="17">
        <f t="shared" si="4"/>
        <v>2.2749999999999959</v>
      </c>
      <c r="C103" s="2">
        <f t="shared" si="3"/>
        <v>2.2749999999999959</v>
      </c>
    </row>
    <row r="104" spans="1:3" ht="12.5" x14ac:dyDescent="0.25">
      <c r="A104" s="2">
        <f t="shared" si="5"/>
        <v>4.5999999999999917</v>
      </c>
      <c r="B104" s="17">
        <f t="shared" si="4"/>
        <v>2.2999999999999958</v>
      </c>
      <c r="C104" s="2">
        <f t="shared" si="3"/>
        <v>2.2999999999999958</v>
      </c>
    </row>
    <row r="105" spans="1:3" ht="12.5" x14ac:dyDescent="0.25">
      <c r="A105" s="2">
        <f t="shared" si="5"/>
        <v>4.6499999999999915</v>
      </c>
      <c r="B105" s="17">
        <f t="shared" si="4"/>
        <v>2.3249999999999957</v>
      </c>
      <c r="C105" s="2">
        <f t="shared" si="3"/>
        <v>2.3249999999999957</v>
      </c>
    </row>
    <row r="106" spans="1:3" ht="12.5" x14ac:dyDescent="0.25">
      <c r="A106" s="2">
        <f t="shared" si="5"/>
        <v>4.6999999999999913</v>
      </c>
      <c r="B106" s="17">
        <f t="shared" si="4"/>
        <v>2.3499999999999956</v>
      </c>
      <c r="C106" s="2">
        <f t="shared" si="3"/>
        <v>2.3499999999999956</v>
      </c>
    </row>
    <row r="107" spans="1:3" ht="12.5" x14ac:dyDescent="0.25">
      <c r="A107" s="2">
        <f t="shared" si="5"/>
        <v>4.7499999999999911</v>
      </c>
      <c r="B107" s="17">
        <f t="shared" si="4"/>
        <v>2.3749999999999956</v>
      </c>
      <c r="C107" s="2">
        <f t="shared" si="3"/>
        <v>2.3749999999999956</v>
      </c>
    </row>
    <row r="108" spans="1:3" ht="12.5" x14ac:dyDescent="0.25">
      <c r="A108" s="2">
        <f t="shared" si="5"/>
        <v>4.7999999999999909</v>
      </c>
      <c r="B108" s="17">
        <f t="shared" si="4"/>
        <v>2.3999999999999955</v>
      </c>
      <c r="C108" s="2">
        <f t="shared" si="3"/>
        <v>2.3999999999999955</v>
      </c>
    </row>
    <row r="109" spans="1:3" ht="12.5" x14ac:dyDescent="0.25">
      <c r="A109" s="2">
        <f t="shared" si="5"/>
        <v>4.8499999999999908</v>
      </c>
      <c r="B109" s="17">
        <f t="shared" si="4"/>
        <v>2.4249999999999954</v>
      </c>
      <c r="C109" s="2">
        <f t="shared" si="3"/>
        <v>2.4249999999999954</v>
      </c>
    </row>
    <row r="110" spans="1:3" ht="12.5" x14ac:dyDescent="0.25">
      <c r="A110" s="2">
        <f t="shared" si="5"/>
        <v>4.8999999999999906</v>
      </c>
      <c r="B110" s="17">
        <f t="shared" si="4"/>
        <v>2.4499999999999953</v>
      </c>
      <c r="C110" s="2">
        <f t="shared" si="3"/>
        <v>2.4499999999999953</v>
      </c>
    </row>
    <row r="111" spans="1:3" ht="12.5" x14ac:dyDescent="0.25">
      <c r="A111" s="2">
        <f t="shared" si="5"/>
        <v>4.9499999999999904</v>
      </c>
      <c r="B111" s="17">
        <f t="shared" si="4"/>
        <v>2.4749999999999952</v>
      </c>
      <c r="C111" s="2">
        <f t="shared" si="3"/>
        <v>2.4749999999999952</v>
      </c>
    </row>
    <row r="112" spans="1:3" ht="12.5" x14ac:dyDescent="0.25">
      <c r="A112" s="2">
        <f t="shared" si="5"/>
        <v>4.9999999999999902</v>
      </c>
      <c r="B112" s="17">
        <f t="shared" si="4"/>
        <v>2.4999999999999951</v>
      </c>
      <c r="C112" s="2">
        <f t="shared" si="3"/>
        <v>2.4999999999999951</v>
      </c>
    </row>
  </sheetData>
  <phoneticPr fontId="1"/>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EF445-9932-47C5-B0DA-E72D69CDDA6E}">
  <sheetPr codeName="Sheet10"/>
  <dimension ref="A1:E112"/>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4" x14ac:dyDescent="0.2">
      <c r="A1" s="6" t="s">
        <v>88</v>
      </c>
    </row>
    <row r="2" spans="1:5" x14ac:dyDescent="0.2">
      <c r="E2" s="43" t="s">
        <v>84</v>
      </c>
    </row>
    <row r="3" spans="1:5" ht="12.5" x14ac:dyDescent="0.25">
      <c r="A3" s="9" t="s">
        <v>75</v>
      </c>
      <c r="B3" s="1">
        <v>0</v>
      </c>
      <c r="C3" s="1">
        <v>5</v>
      </c>
      <c r="D3" s="1">
        <f>(C3-B3)/50</f>
        <v>0.1</v>
      </c>
      <c r="E3" s="41">
        <f>IF($B$4&gt;10,0.03,0.015)</f>
        <v>1.4999999999999999E-2</v>
      </c>
    </row>
    <row r="4" spans="1:5" x14ac:dyDescent="0.2">
      <c r="A4" s="1" t="s">
        <v>76</v>
      </c>
      <c r="B4" s="1">
        <f>'入力（配点・基準値）'!B5</f>
        <v>5</v>
      </c>
    </row>
    <row r="5" spans="1:5" x14ac:dyDescent="0.2">
      <c r="A5" s="1" t="s">
        <v>77</v>
      </c>
      <c r="B5" s="1">
        <f>'入力（配点・基準値）'!C5</f>
        <v>0</v>
      </c>
    </row>
    <row r="6" spans="1:5" x14ac:dyDescent="0.2">
      <c r="A6" s="1" t="s">
        <v>78</v>
      </c>
      <c r="B6" s="1">
        <f>'入力（配点・基準値）'!D5</f>
        <v>10</v>
      </c>
    </row>
    <row r="8" spans="1:5" x14ac:dyDescent="0.2">
      <c r="A8" s="1" t="s">
        <v>79</v>
      </c>
      <c r="B8" s="1">
        <f>IFERROR(B4/(B6-B5),0)</f>
        <v>0.5</v>
      </c>
    </row>
    <row r="9" spans="1:5" x14ac:dyDescent="0.2">
      <c r="A9" s="1" t="s">
        <v>80</v>
      </c>
      <c r="B9" s="1">
        <f>-B8*B5</f>
        <v>0</v>
      </c>
    </row>
    <row r="11" spans="1:5" x14ac:dyDescent="0.2">
      <c r="A11" s="10" t="s">
        <v>89</v>
      </c>
      <c r="B11" s="10" t="s">
        <v>82</v>
      </c>
      <c r="C11" s="8" t="s">
        <v>29</v>
      </c>
    </row>
    <row r="12" spans="1:5" ht="12.5" x14ac:dyDescent="0.25">
      <c r="A12" s="2">
        <v>0</v>
      </c>
      <c r="B12" s="17">
        <f>IF(A12&lt;=B$5,IF($B$5=0,0,$E$3),IF(A12&gt;B$6,B$4,C12))</f>
        <v>0</v>
      </c>
      <c r="C12" s="2">
        <f>$B$8*A12 + $B$9</f>
        <v>0</v>
      </c>
    </row>
    <row r="13" spans="1:5" ht="12.5" x14ac:dyDescent="0.25">
      <c r="A13" s="2">
        <f>A12+$D$3</f>
        <v>0.1</v>
      </c>
      <c r="B13" s="17">
        <f t="shared" ref="B13:B76" si="0">IF(A13&lt;=B$5,IF($B$5=0,0,$E$3),IF(A13&gt;B$6,B$4,C13))</f>
        <v>0.05</v>
      </c>
      <c r="C13" s="2">
        <f t="shared" ref="C13:C76" si="1">$B$8*A13 + $B$9</f>
        <v>0.05</v>
      </c>
    </row>
    <row r="14" spans="1:5" ht="12.5" x14ac:dyDescent="0.25">
      <c r="A14" s="2">
        <f t="shared" ref="A14:A77" si="2">A13+$D$3</f>
        <v>0.2</v>
      </c>
      <c r="B14" s="17">
        <f t="shared" si="0"/>
        <v>0.1</v>
      </c>
      <c r="C14" s="2">
        <f t="shared" si="1"/>
        <v>0.1</v>
      </c>
    </row>
    <row r="15" spans="1:5" ht="12.5" x14ac:dyDescent="0.25">
      <c r="A15" s="2">
        <f t="shared" si="2"/>
        <v>0.30000000000000004</v>
      </c>
      <c r="B15" s="17">
        <f t="shared" si="0"/>
        <v>0.15000000000000002</v>
      </c>
      <c r="C15" s="2">
        <f t="shared" si="1"/>
        <v>0.15000000000000002</v>
      </c>
    </row>
    <row r="16" spans="1:5" ht="12.5" x14ac:dyDescent="0.25">
      <c r="A16" s="2">
        <f t="shared" si="2"/>
        <v>0.4</v>
      </c>
      <c r="B16" s="17">
        <f t="shared" si="0"/>
        <v>0.2</v>
      </c>
      <c r="C16" s="2">
        <f t="shared" si="1"/>
        <v>0.2</v>
      </c>
    </row>
    <row r="17" spans="1:3" ht="12.5" x14ac:dyDescent="0.25">
      <c r="A17" s="2">
        <f t="shared" si="2"/>
        <v>0.5</v>
      </c>
      <c r="B17" s="17">
        <f t="shared" si="0"/>
        <v>0.25</v>
      </c>
      <c r="C17" s="2">
        <f t="shared" si="1"/>
        <v>0.25</v>
      </c>
    </row>
    <row r="18" spans="1:3" ht="12.5" x14ac:dyDescent="0.25">
      <c r="A18" s="2">
        <f t="shared" si="2"/>
        <v>0.6</v>
      </c>
      <c r="B18" s="17">
        <f t="shared" si="0"/>
        <v>0.3</v>
      </c>
      <c r="C18" s="2">
        <f t="shared" si="1"/>
        <v>0.3</v>
      </c>
    </row>
    <row r="19" spans="1:3" ht="12.5" x14ac:dyDescent="0.25">
      <c r="A19" s="2">
        <f t="shared" si="2"/>
        <v>0.7</v>
      </c>
      <c r="B19" s="17">
        <f t="shared" si="0"/>
        <v>0.35</v>
      </c>
      <c r="C19" s="2">
        <f t="shared" si="1"/>
        <v>0.35</v>
      </c>
    </row>
    <row r="20" spans="1:3" ht="12.5" x14ac:dyDescent="0.25">
      <c r="A20" s="2">
        <f t="shared" si="2"/>
        <v>0.79999999999999993</v>
      </c>
      <c r="B20" s="17">
        <f t="shared" si="0"/>
        <v>0.39999999999999997</v>
      </c>
      <c r="C20" s="2">
        <f t="shared" si="1"/>
        <v>0.39999999999999997</v>
      </c>
    </row>
    <row r="21" spans="1:3" ht="12.5" x14ac:dyDescent="0.25">
      <c r="A21" s="2">
        <f t="shared" si="2"/>
        <v>0.89999999999999991</v>
      </c>
      <c r="B21" s="17">
        <f t="shared" si="0"/>
        <v>0.44999999999999996</v>
      </c>
      <c r="C21" s="2">
        <f t="shared" si="1"/>
        <v>0.44999999999999996</v>
      </c>
    </row>
    <row r="22" spans="1:3" ht="12.5" x14ac:dyDescent="0.25">
      <c r="A22" s="2">
        <f t="shared" si="2"/>
        <v>0.99999999999999989</v>
      </c>
      <c r="B22" s="17">
        <f t="shared" si="0"/>
        <v>0.49999999999999994</v>
      </c>
      <c r="C22" s="2">
        <f t="shared" si="1"/>
        <v>0.49999999999999994</v>
      </c>
    </row>
    <row r="23" spans="1:3" ht="12.5" x14ac:dyDescent="0.25">
      <c r="A23" s="2">
        <f t="shared" si="2"/>
        <v>1.0999999999999999</v>
      </c>
      <c r="B23" s="17">
        <f t="shared" si="0"/>
        <v>0.54999999999999993</v>
      </c>
      <c r="C23" s="2">
        <f t="shared" si="1"/>
        <v>0.54999999999999993</v>
      </c>
    </row>
    <row r="24" spans="1:3" ht="12.5" x14ac:dyDescent="0.25">
      <c r="A24" s="2">
        <f t="shared" si="2"/>
        <v>1.2</v>
      </c>
      <c r="B24" s="17">
        <f t="shared" si="0"/>
        <v>0.6</v>
      </c>
      <c r="C24" s="2">
        <f t="shared" si="1"/>
        <v>0.6</v>
      </c>
    </row>
    <row r="25" spans="1:3" ht="12.5" x14ac:dyDescent="0.25">
      <c r="A25" s="2">
        <f t="shared" si="2"/>
        <v>1.3</v>
      </c>
      <c r="B25" s="17">
        <f t="shared" si="0"/>
        <v>0.65</v>
      </c>
      <c r="C25" s="2">
        <f t="shared" si="1"/>
        <v>0.65</v>
      </c>
    </row>
    <row r="26" spans="1:3" ht="12.5" x14ac:dyDescent="0.25">
      <c r="A26" s="2">
        <f t="shared" si="2"/>
        <v>1.4000000000000001</v>
      </c>
      <c r="B26" s="17">
        <f t="shared" si="0"/>
        <v>0.70000000000000007</v>
      </c>
      <c r="C26" s="2">
        <f t="shared" si="1"/>
        <v>0.70000000000000007</v>
      </c>
    </row>
    <row r="27" spans="1:3" ht="12.5" x14ac:dyDescent="0.25">
      <c r="A27" s="2">
        <f t="shared" si="2"/>
        <v>1.5000000000000002</v>
      </c>
      <c r="B27" s="17">
        <f t="shared" si="0"/>
        <v>0.75000000000000011</v>
      </c>
      <c r="C27" s="2">
        <f t="shared" si="1"/>
        <v>0.75000000000000011</v>
      </c>
    </row>
    <row r="28" spans="1:3" ht="12.5" x14ac:dyDescent="0.25">
      <c r="A28" s="2">
        <f t="shared" si="2"/>
        <v>1.6000000000000003</v>
      </c>
      <c r="B28" s="17">
        <f t="shared" si="0"/>
        <v>0.80000000000000016</v>
      </c>
      <c r="C28" s="2">
        <f t="shared" si="1"/>
        <v>0.80000000000000016</v>
      </c>
    </row>
    <row r="29" spans="1:3" ht="12.5" x14ac:dyDescent="0.25">
      <c r="A29" s="2">
        <f t="shared" si="2"/>
        <v>1.7000000000000004</v>
      </c>
      <c r="B29" s="17">
        <f t="shared" si="0"/>
        <v>0.8500000000000002</v>
      </c>
      <c r="C29" s="2">
        <f t="shared" si="1"/>
        <v>0.8500000000000002</v>
      </c>
    </row>
    <row r="30" spans="1:3" ht="12.5" x14ac:dyDescent="0.25">
      <c r="A30" s="2">
        <f t="shared" si="2"/>
        <v>1.8000000000000005</v>
      </c>
      <c r="B30" s="17">
        <f t="shared" si="0"/>
        <v>0.90000000000000024</v>
      </c>
      <c r="C30" s="2">
        <f t="shared" si="1"/>
        <v>0.90000000000000024</v>
      </c>
    </row>
    <row r="31" spans="1:3" ht="12.5" x14ac:dyDescent="0.25">
      <c r="A31" s="2">
        <f t="shared" si="2"/>
        <v>1.9000000000000006</v>
      </c>
      <c r="B31" s="17">
        <f t="shared" si="0"/>
        <v>0.95000000000000029</v>
      </c>
      <c r="C31" s="2">
        <f t="shared" si="1"/>
        <v>0.95000000000000029</v>
      </c>
    </row>
    <row r="32" spans="1:3" ht="12.5" x14ac:dyDescent="0.25">
      <c r="A32" s="2">
        <f t="shared" si="2"/>
        <v>2.0000000000000004</v>
      </c>
      <c r="B32" s="17">
        <f t="shared" si="0"/>
        <v>1.0000000000000002</v>
      </c>
      <c r="C32" s="2">
        <f t="shared" si="1"/>
        <v>1.0000000000000002</v>
      </c>
    </row>
    <row r="33" spans="1:3" ht="12.5" x14ac:dyDescent="0.25">
      <c r="A33" s="2">
        <f t="shared" si="2"/>
        <v>2.1000000000000005</v>
      </c>
      <c r="B33" s="17">
        <f t="shared" si="0"/>
        <v>1.0500000000000003</v>
      </c>
      <c r="C33" s="2">
        <f t="shared" si="1"/>
        <v>1.0500000000000003</v>
      </c>
    </row>
    <row r="34" spans="1:3" ht="12.5" x14ac:dyDescent="0.25">
      <c r="A34" s="2">
        <f t="shared" si="2"/>
        <v>2.2000000000000006</v>
      </c>
      <c r="B34" s="17">
        <f t="shared" si="0"/>
        <v>1.1000000000000003</v>
      </c>
      <c r="C34" s="2">
        <f t="shared" si="1"/>
        <v>1.1000000000000003</v>
      </c>
    </row>
    <row r="35" spans="1:3" ht="12.5" x14ac:dyDescent="0.25">
      <c r="A35" s="2">
        <f t="shared" si="2"/>
        <v>2.3000000000000007</v>
      </c>
      <c r="B35" s="17">
        <f t="shared" si="0"/>
        <v>1.1500000000000004</v>
      </c>
      <c r="C35" s="2">
        <f t="shared" si="1"/>
        <v>1.1500000000000004</v>
      </c>
    </row>
    <row r="36" spans="1:3" ht="12.5" x14ac:dyDescent="0.25">
      <c r="A36" s="2">
        <f t="shared" si="2"/>
        <v>2.4000000000000008</v>
      </c>
      <c r="B36" s="17">
        <f t="shared" si="0"/>
        <v>1.2000000000000004</v>
      </c>
      <c r="C36" s="2">
        <f t="shared" si="1"/>
        <v>1.2000000000000004</v>
      </c>
    </row>
    <row r="37" spans="1:3" ht="12.5" x14ac:dyDescent="0.25">
      <c r="A37" s="2">
        <f t="shared" si="2"/>
        <v>2.5000000000000009</v>
      </c>
      <c r="B37" s="17">
        <f t="shared" si="0"/>
        <v>1.2500000000000004</v>
      </c>
      <c r="C37" s="2">
        <f t="shared" si="1"/>
        <v>1.2500000000000004</v>
      </c>
    </row>
    <row r="38" spans="1:3" ht="12.5" x14ac:dyDescent="0.25">
      <c r="A38" s="2">
        <f t="shared" si="2"/>
        <v>2.600000000000001</v>
      </c>
      <c r="B38" s="17">
        <f t="shared" si="0"/>
        <v>1.3000000000000005</v>
      </c>
      <c r="C38" s="2">
        <f t="shared" si="1"/>
        <v>1.3000000000000005</v>
      </c>
    </row>
    <row r="39" spans="1:3" ht="12.5" x14ac:dyDescent="0.25">
      <c r="A39" s="2">
        <f t="shared" si="2"/>
        <v>2.7000000000000011</v>
      </c>
      <c r="B39" s="17">
        <f t="shared" si="0"/>
        <v>1.3500000000000005</v>
      </c>
      <c r="C39" s="2">
        <f t="shared" si="1"/>
        <v>1.3500000000000005</v>
      </c>
    </row>
    <row r="40" spans="1:3" ht="12.5" x14ac:dyDescent="0.25">
      <c r="A40" s="2">
        <f t="shared" si="2"/>
        <v>2.8000000000000012</v>
      </c>
      <c r="B40" s="17">
        <f t="shared" si="0"/>
        <v>1.4000000000000006</v>
      </c>
      <c r="C40" s="2">
        <f t="shared" si="1"/>
        <v>1.4000000000000006</v>
      </c>
    </row>
    <row r="41" spans="1:3" ht="12.5" x14ac:dyDescent="0.25">
      <c r="A41" s="2">
        <f t="shared" si="2"/>
        <v>2.9000000000000012</v>
      </c>
      <c r="B41" s="17">
        <f t="shared" si="0"/>
        <v>1.4500000000000006</v>
      </c>
      <c r="C41" s="2">
        <f t="shared" si="1"/>
        <v>1.4500000000000006</v>
      </c>
    </row>
    <row r="42" spans="1:3" ht="12.5" x14ac:dyDescent="0.25">
      <c r="A42" s="2">
        <f t="shared" si="2"/>
        <v>3.0000000000000013</v>
      </c>
      <c r="B42" s="17">
        <f t="shared" si="0"/>
        <v>1.5000000000000007</v>
      </c>
      <c r="C42" s="2">
        <f t="shared" si="1"/>
        <v>1.5000000000000007</v>
      </c>
    </row>
    <row r="43" spans="1:3" ht="12.5" x14ac:dyDescent="0.25">
      <c r="A43" s="2">
        <f t="shared" si="2"/>
        <v>3.1000000000000014</v>
      </c>
      <c r="B43" s="17">
        <f t="shared" si="0"/>
        <v>1.5500000000000007</v>
      </c>
      <c r="C43" s="2">
        <f t="shared" si="1"/>
        <v>1.5500000000000007</v>
      </c>
    </row>
    <row r="44" spans="1:3" ht="12.5" x14ac:dyDescent="0.25">
      <c r="A44" s="2">
        <f t="shared" si="2"/>
        <v>3.2000000000000015</v>
      </c>
      <c r="B44" s="17">
        <f t="shared" si="0"/>
        <v>1.6000000000000008</v>
      </c>
      <c r="C44" s="2">
        <f t="shared" si="1"/>
        <v>1.6000000000000008</v>
      </c>
    </row>
    <row r="45" spans="1:3" ht="12.5" x14ac:dyDescent="0.25">
      <c r="A45" s="2">
        <f t="shared" si="2"/>
        <v>3.3000000000000016</v>
      </c>
      <c r="B45" s="17">
        <f t="shared" si="0"/>
        <v>1.6500000000000008</v>
      </c>
      <c r="C45" s="2">
        <f t="shared" si="1"/>
        <v>1.6500000000000008</v>
      </c>
    </row>
    <row r="46" spans="1:3" ht="12.5" x14ac:dyDescent="0.25">
      <c r="A46" s="2">
        <f t="shared" si="2"/>
        <v>3.4000000000000017</v>
      </c>
      <c r="B46" s="17">
        <f t="shared" si="0"/>
        <v>1.7000000000000008</v>
      </c>
      <c r="C46" s="2">
        <f t="shared" si="1"/>
        <v>1.7000000000000008</v>
      </c>
    </row>
    <row r="47" spans="1:3" ht="12.5" x14ac:dyDescent="0.25">
      <c r="A47" s="2">
        <f t="shared" si="2"/>
        <v>3.5000000000000018</v>
      </c>
      <c r="B47" s="17">
        <f t="shared" si="0"/>
        <v>1.7500000000000009</v>
      </c>
      <c r="C47" s="2">
        <f t="shared" si="1"/>
        <v>1.7500000000000009</v>
      </c>
    </row>
    <row r="48" spans="1:3" ht="12.5" x14ac:dyDescent="0.25">
      <c r="A48" s="2">
        <f t="shared" si="2"/>
        <v>3.6000000000000019</v>
      </c>
      <c r="B48" s="17">
        <f t="shared" si="0"/>
        <v>1.8000000000000009</v>
      </c>
      <c r="C48" s="2">
        <f t="shared" si="1"/>
        <v>1.8000000000000009</v>
      </c>
    </row>
    <row r="49" spans="1:3" ht="12.5" x14ac:dyDescent="0.25">
      <c r="A49" s="2">
        <f t="shared" si="2"/>
        <v>3.700000000000002</v>
      </c>
      <c r="B49" s="17">
        <f t="shared" si="0"/>
        <v>1.850000000000001</v>
      </c>
      <c r="C49" s="2">
        <f t="shared" si="1"/>
        <v>1.850000000000001</v>
      </c>
    </row>
    <row r="50" spans="1:3" ht="12.5" x14ac:dyDescent="0.25">
      <c r="A50" s="2">
        <f t="shared" si="2"/>
        <v>3.800000000000002</v>
      </c>
      <c r="B50" s="17">
        <f t="shared" si="0"/>
        <v>1.900000000000001</v>
      </c>
      <c r="C50" s="2">
        <f t="shared" si="1"/>
        <v>1.900000000000001</v>
      </c>
    </row>
    <row r="51" spans="1:3" ht="12.5" x14ac:dyDescent="0.25">
      <c r="A51" s="2">
        <f t="shared" si="2"/>
        <v>3.9000000000000021</v>
      </c>
      <c r="B51" s="17">
        <f t="shared" si="0"/>
        <v>1.9500000000000011</v>
      </c>
      <c r="C51" s="2">
        <f t="shared" si="1"/>
        <v>1.9500000000000011</v>
      </c>
    </row>
    <row r="52" spans="1:3" ht="12.5" x14ac:dyDescent="0.25">
      <c r="A52" s="2">
        <f t="shared" si="2"/>
        <v>4.0000000000000018</v>
      </c>
      <c r="B52" s="17">
        <f t="shared" si="0"/>
        <v>2.0000000000000009</v>
      </c>
      <c r="C52" s="2">
        <f t="shared" si="1"/>
        <v>2.0000000000000009</v>
      </c>
    </row>
    <row r="53" spans="1:3" ht="12.5" x14ac:dyDescent="0.25">
      <c r="A53" s="2">
        <f t="shared" si="2"/>
        <v>4.1000000000000014</v>
      </c>
      <c r="B53" s="17">
        <f t="shared" si="0"/>
        <v>2.0500000000000007</v>
      </c>
      <c r="C53" s="2">
        <f t="shared" si="1"/>
        <v>2.0500000000000007</v>
      </c>
    </row>
    <row r="54" spans="1:3" ht="12.5" x14ac:dyDescent="0.25">
      <c r="A54" s="2">
        <f t="shared" si="2"/>
        <v>4.2000000000000011</v>
      </c>
      <c r="B54" s="17">
        <f t="shared" si="0"/>
        <v>2.1000000000000005</v>
      </c>
      <c r="C54" s="2">
        <f t="shared" si="1"/>
        <v>2.1000000000000005</v>
      </c>
    </row>
    <row r="55" spans="1:3" ht="12.5" x14ac:dyDescent="0.25">
      <c r="A55" s="2">
        <f t="shared" si="2"/>
        <v>4.3000000000000007</v>
      </c>
      <c r="B55" s="17">
        <f t="shared" si="0"/>
        <v>2.1500000000000004</v>
      </c>
      <c r="C55" s="2">
        <f t="shared" si="1"/>
        <v>2.1500000000000004</v>
      </c>
    </row>
    <row r="56" spans="1:3" ht="12.5" x14ac:dyDescent="0.25">
      <c r="A56" s="2">
        <f t="shared" si="2"/>
        <v>4.4000000000000004</v>
      </c>
      <c r="B56" s="17">
        <f t="shared" si="0"/>
        <v>2.2000000000000002</v>
      </c>
      <c r="C56" s="2">
        <f t="shared" si="1"/>
        <v>2.2000000000000002</v>
      </c>
    </row>
    <row r="57" spans="1:3" ht="12.5" x14ac:dyDescent="0.25">
      <c r="A57" s="2">
        <f t="shared" si="2"/>
        <v>4.5</v>
      </c>
      <c r="B57" s="17">
        <f t="shared" si="0"/>
        <v>2.25</v>
      </c>
      <c r="C57" s="2">
        <f t="shared" si="1"/>
        <v>2.25</v>
      </c>
    </row>
    <row r="58" spans="1:3" ht="12.5" x14ac:dyDescent="0.25">
      <c r="A58" s="2">
        <f t="shared" si="2"/>
        <v>4.5999999999999996</v>
      </c>
      <c r="B58" s="17">
        <f t="shared" si="0"/>
        <v>2.2999999999999998</v>
      </c>
      <c r="C58" s="2">
        <f t="shared" si="1"/>
        <v>2.2999999999999998</v>
      </c>
    </row>
    <row r="59" spans="1:3" ht="12.5" x14ac:dyDescent="0.25">
      <c r="A59" s="2">
        <f t="shared" si="2"/>
        <v>4.6999999999999993</v>
      </c>
      <c r="B59" s="17">
        <f t="shared" si="0"/>
        <v>2.3499999999999996</v>
      </c>
      <c r="C59" s="2">
        <f t="shared" si="1"/>
        <v>2.3499999999999996</v>
      </c>
    </row>
    <row r="60" spans="1:3" ht="12.5" x14ac:dyDescent="0.25">
      <c r="A60" s="2">
        <f t="shared" si="2"/>
        <v>4.7999999999999989</v>
      </c>
      <c r="B60" s="17">
        <f t="shared" si="0"/>
        <v>2.3999999999999995</v>
      </c>
      <c r="C60" s="2">
        <f t="shared" si="1"/>
        <v>2.3999999999999995</v>
      </c>
    </row>
    <row r="61" spans="1:3" ht="12.5" x14ac:dyDescent="0.25">
      <c r="A61" s="2">
        <f t="shared" si="2"/>
        <v>4.8999999999999986</v>
      </c>
      <c r="B61" s="17">
        <f t="shared" si="0"/>
        <v>2.4499999999999993</v>
      </c>
      <c r="C61" s="2">
        <f t="shared" si="1"/>
        <v>2.4499999999999993</v>
      </c>
    </row>
    <row r="62" spans="1:3" ht="12.5" x14ac:dyDescent="0.25">
      <c r="A62" s="2">
        <f t="shared" si="2"/>
        <v>4.9999999999999982</v>
      </c>
      <c r="B62" s="17">
        <f t="shared" si="0"/>
        <v>2.4999999999999991</v>
      </c>
      <c r="C62" s="2">
        <f t="shared" si="1"/>
        <v>2.4999999999999991</v>
      </c>
    </row>
    <row r="63" spans="1:3" ht="12.5" x14ac:dyDescent="0.25">
      <c r="A63" s="2">
        <f t="shared" si="2"/>
        <v>5.0999999999999979</v>
      </c>
      <c r="B63" s="17">
        <f t="shared" si="0"/>
        <v>2.5499999999999989</v>
      </c>
      <c r="C63" s="2">
        <f t="shared" si="1"/>
        <v>2.5499999999999989</v>
      </c>
    </row>
    <row r="64" spans="1:3" ht="12.5" x14ac:dyDescent="0.25">
      <c r="A64" s="2">
        <f t="shared" si="2"/>
        <v>5.1999999999999975</v>
      </c>
      <c r="B64" s="17">
        <f t="shared" si="0"/>
        <v>2.5999999999999988</v>
      </c>
      <c r="C64" s="2">
        <f t="shared" si="1"/>
        <v>2.5999999999999988</v>
      </c>
    </row>
    <row r="65" spans="1:3" ht="12.5" x14ac:dyDescent="0.25">
      <c r="A65" s="2">
        <f t="shared" si="2"/>
        <v>5.2999999999999972</v>
      </c>
      <c r="B65" s="17">
        <f t="shared" si="0"/>
        <v>2.6499999999999986</v>
      </c>
      <c r="C65" s="2">
        <f t="shared" si="1"/>
        <v>2.6499999999999986</v>
      </c>
    </row>
    <row r="66" spans="1:3" ht="12.5" x14ac:dyDescent="0.25">
      <c r="A66" s="2">
        <f t="shared" si="2"/>
        <v>5.3999999999999968</v>
      </c>
      <c r="B66" s="17">
        <f t="shared" si="0"/>
        <v>2.6999999999999984</v>
      </c>
      <c r="C66" s="2">
        <f t="shared" si="1"/>
        <v>2.6999999999999984</v>
      </c>
    </row>
    <row r="67" spans="1:3" ht="12.5" x14ac:dyDescent="0.25">
      <c r="A67" s="2">
        <f t="shared" si="2"/>
        <v>5.4999999999999964</v>
      </c>
      <c r="B67" s="17">
        <f t="shared" si="0"/>
        <v>2.7499999999999982</v>
      </c>
      <c r="C67" s="2">
        <f t="shared" si="1"/>
        <v>2.7499999999999982</v>
      </c>
    </row>
    <row r="68" spans="1:3" ht="12.5" x14ac:dyDescent="0.25">
      <c r="A68" s="2">
        <f t="shared" si="2"/>
        <v>5.5999999999999961</v>
      </c>
      <c r="B68" s="17">
        <f t="shared" si="0"/>
        <v>2.799999999999998</v>
      </c>
      <c r="C68" s="2">
        <f t="shared" si="1"/>
        <v>2.799999999999998</v>
      </c>
    </row>
    <row r="69" spans="1:3" ht="12.5" x14ac:dyDescent="0.25">
      <c r="A69" s="2">
        <f t="shared" si="2"/>
        <v>5.6999999999999957</v>
      </c>
      <c r="B69" s="17">
        <f t="shared" si="0"/>
        <v>2.8499999999999979</v>
      </c>
      <c r="C69" s="2">
        <f t="shared" si="1"/>
        <v>2.8499999999999979</v>
      </c>
    </row>
    <row r="70" spans="1:3" ht="12.5" x14ac:dyDescent="0.25">
      <c r="A70" s="2">
        <f t="shared" si="2"/>
        <v>5.7999999999999954</v>
      </c>
      <c r="B70" s="17">
        <f t="shared" si="0"/>
        <v>2.8999999999999977</v>
      </c>
      <c r="C70" s="2">
        <f t="shared" si="1"/>
        <v>2.8999999999999977</v>
      </c>
    </row>
    <row r="71" spans="1:3" ht="12.5" x14ac:dyDescent="0.25">
      <c r="A71" s="2">
        <f t="shared" si="2"/>
        <v>5.899999999999995</v>
      </c>
      <c r="B71" s="17">
        <f t="shared" si="0"/>
        <v>2.9499999999999975</v>
      </c>
      <c r="C71" s="2">
        <f t="shared" si="1"/>
        <v>2.9499999999999975</v>
      </c>
    </row>
    <row r="72" spans="1:3" ht="12.5" x14ac:dyDescent="0.25">
      <c r="A72" s="2">
        <f t="shared" si="2"/>
        <v>5.9999999999999947</v>
      </c>
      <c r="B72" s="17">
        <f t="shared" si="0"/>
        <v>2.9999999999999973</v>
      </c>
      <c r="C72" s="2">
        <f t="shared" si="1"/>
        <v>2.9999999999999973</v>
      </c>
    </row>
    <row r="73" spans="1:3" ht="12.5" x14ac:dyDescent="0.25">
      <c r="A73" s="2">
        <f t="shared" si="2"/>
        <v>6.0999999999999943</v>
      </c>
      <c r="B73" s="17">
        <f t="shared" si="0"/>
        <v>3.0499999999999972</v>
      </c>
      <c r="C73" s="2">
        <f t="shared" si="1"/>
        <v>3.0499999999999972</v>
      </c>
    </row>
    <row r="74" spans="1:3" ht="12.5" x14ac:dyDescent="0.25">
      <c r="A74" s="2">
        <f t="shared" si="2"/>
        <v>6.199999999999994</v>
      </c>
      <c r="B74" s="17">
        <f t="shared" si="0"/>
        <v>3.099999999999997</v>
      </c>
      <c r="C74" s="2">
        <f t="shared" si="1"/>
        <v>3.099999999999997</v>
      </c>
    </row>
    <row r="75" spans="1:3" ht="12.5" x14ac:dyDescent="0.25">
      <c r="A75" s="2">
        <f t="shared" si="2"/>
        <v>6.2999999999999936</v>
      </c>
      <c r="B75" s="17">
        <f t="shared" si="0"/>
        <v>3.1499999999999968</v>
      </c>
      <c r="C75" s="2">
        <f t="shared" si="1"/>
        <v>3.1499999999999968</v>
      </c>
    </row>
    <row r="76" spans="1:3" ht="12.5" x14ac:dyDescent="0.25">
      <c r="A76" s="2">
        <f t="shared" si="2"/>
        <v>6.3999999999999932</v>
      </c>
      <c r="B76" s="17">
        <f t="shared" si="0"/>
        <v>3.1999999999999966</v>
      </c>
      <c r="C76" s="2">
        <f t="shared" si="1"/>
        <v>3.1999999999999966</v>
      </c>
    </row>
    <row r="77" spans="1:3" ht="12.5" x14ac:dyDescent="0.25">
      <c r="A77" s="2">
        <f t="shared" si="2"/>
        <v>6.4999999999999929</v>
      </c>
      <c r="B77" s="17">
        <f t="shared" ref="B77:B112" si="3">IF(A77&lt;=B$5,IF($B$5=0,0,$E$3),IF(A77&gt;B$6,B$4,C77))</f>
        <v>3.2499999999999964</v>
      </c>
      <c r="C77" s="2">
        <f t="shared" ref="C77:C112" si="4">$B$8*A77 + $B$9</f>
        <v>3.2499999999999964</v>
      </c>
    </row>
    <row r="78" spans="1:3" ht="12.5" x14ac:dyDescent="0.25">
      <c r="A78" s="2">
        <f t="shared" ref="A78:A112" si="5">A77+$D$3</f>
        <v>6.5999999999999925</v>
      </c>
      <c r="B78" s="17">
        <f t="shared" si="3"/>
        <v>3.2999999999999963</v>
      </c>
      <c r="C78" s="2">
        <f t="shared" si="4"/>
        <v>3.2999999999999963</v>
      </c>
    </row>
    <row r="79" spans="1:3" ht="12.5" x14ac:dyDescent="0.25">
      <c r="A79" s="2">
        <f t="shared" si="5"/>
        <v>6.6999999999999922</v>
      </c>
      <c r="B79" s="17">
        <f t="shared" si="3"/>
        <v>3.3499999999999961</v>
      </c>
      <c r="C79" s="2">
        <f t="shared" si="4"/>
        <v>3.3499999999999961</v>
      </c>
    </row>
    <row r="80" spans="1:3" ht="12.5" x14ac:dyDescent="0.25">
      <c r="A80" s="2">
        <f t="shared" si="5"/>
        <v>6.7999999999999918</v>
      </c>
      <c r="B80" s="17">
        <f t="shared" si="3"/>
        <v>3.3999999999999959</v>
      </c>
      <c r="C80" s="2">
        <f t="shared" si="4"/>
        <v>3.3999999999999959</v>
      </c>
    </row>
    <row r="81" spans="1:3" ht="12.5" x14ac:dyDescent="0.25">
      <c r="A81" s="2">
        <f t="shared" si="5"/>
        <v>6.8999999999999915</v>
      </c>
      <c r="B81" s="17">
        <f t="shared" si="3"/>
        <v>3.4499999999999957</v>
      </c>
      <c r="C81" s="2">
        <f t="shared" si="4"/>
        <v>3.4499999999999957</v>
      </c>
    </row>
    <row r="82" spans="1:3" ht="12.5" x14ac:dyDescent="0.25">
      <c r="A82" s="2">
        <f t="shared" si="5"/>
        <v>6.9999999999999911</v>
      </c>
      <c r="B82" s="17">
        <f t="shared" si="3"/>
        <v>3.4999999999999956</v>
      </c>
      <c r="C82" s="2">
        <f t="shared" si="4"/>
        <v>3.4999999999999956</v>
      </c>
    </row>
    <row r="83" spans="1:3" ht="12.5" x14ac:dyDescent="0.25">
      <c r="A83" s="2">
        <f t="shared" si="5"/>
        <v>7.0999999999999908</v>
      </c>
      <c r="B83" s="17">
        <f t="shared" si="3"/>
        <v>3.5499999999999954</v>
      </c>
      <c r="C83" s="2">
        <f t="shared" si="4"/>
        <v>3.5499999999999954</v>
      </c>
    </row>
    <row r="84" spans="1:3" ht="12.5" x14ac:dyDescent="0.25">
      <c r="A84" s="2">
        <f t="shared" si="5"/>
        <v>7.1999999999999904</v>
      </c>
      <c r="B84" s="17">
        <f t="shared" si="3"/>
        <v>3.5999999999999952</v>
      </c>
      <c r="C84" s="2">
        <f t="shared" si="4"/>
        <v>3.5999999999999952</v>
      </c>
    </row>
    <row r="85" spans="1:3" ht="12.5" x14ac:dyDescent="0.25">
      <c r="A85" s="2">
        <f t="shared" si="5"/>
        <v>7.2999999999999901</v>
      </c>
      <c r="B85" s="17">
        <f t="shared" si="3"/>
        <v>3.649999999999995</v>
      </c>
      <c r="C85" s="2">
        <f t="shared" si="4"/>
        <v>3.649999999999995</v>
      </c>
    </row>
    <row r="86" spans="1:3" ht="12.5" x14ac:dyDescent="0.25">
      <c r="A86" s="2">
        <f t="shared" si="5"/>
        <v>7.3999999999999897</v>
      </c>
      <c r="B86" s="17">
        <f t="shared" si="3"/>
        <v>3.6999999999999948</v>
      </c>
      <c r="C86" s="2">
        <f t="shared" si="4"/>
        <v>3.6999999999999948</v>
      </c>
    </row>
    <row r="87" spans="1:3" ht="12.5" x14ac:dyDescent="0.25">
      <c r="A87" s="2">
        <f t="shared" si="5"/>
        <v>7.4999999999999893</v>
      </c>
      <c r="B87" s="17">
        <f t="shared" si="3"/>
        <v>3.7499999999999947</v>
      </c>
      <c r="C87" s="2">
        <f t="shared" si="4"/>
        <v>3.7499999999999947</v>
      </c>
    </row>
    <row r="88" spans="1:3" ht="12.5" x14ac:dyDescent="0.25">
      <c r="A88" s="2">
        <f t="shared" si="5"/>
        <v>7.599999999999989</v>
      </c>
      <c r="B88" s="17">
        <f t="shared" si="3"/>
        <v>3.7999999999999945</v>
      </c>
      <c r="C88" s="2">
        <f t="shared" si="4"/>
        <v>3.7999999999999945</v>
      </c>
    </row>
    <row r="89" spans="1:3" ht="12.5" x14ac:dyDescent="0.25">
      <c r="A89" s="2">
        <f t="shared" si="5"/>
        <v>7.6999999999999886</v>
      </c>
      <c r="B89" s="17">
        <f t="shared" si="3"/>
        <v>3.8499999999999943</v>
      </c>
      <c r="C89" s="2">
        <f t="shared" si="4"/>
        <v>3.8499999999999943</v>
      </c>
    </row>
    <row r="90" spans="1:3" ht="12.5" x14ac:dyDescent="0.25">
      <c r="A90" s="2">
        <f t="shared" si="5"/>
        <v>7.7999999999999883</v>
      </c>
      <c r="B90" s="17">
        <f t="shared" si="3"/>
        <v>3.8999999999999941</v>
      </c>
      <c r="C90" s="2">
        <f t="shared" si="4"/>
        <v>3.8999999999999941</v>
      </c>
    </row>
    <row r="91" spans="1:3" ht="12.5" x14ac:dyDescent="0.25">
      <c r="A91" s="2">
        <f t="shared" si="5"/>
        <v>7.8999999999999879</v>
      </c>
      <c r="B91" s="17">
        <f t="shared" si="3"/>
        <v>3.949999999999994</v>
      </c>
      <c r="C91" s="2">
        <f t="shared" si="4"/>
        <v>3.949999999999994</v>
      </c>
    </row>
    <row r="92" spans="1:3" ht="12.5" x14ac:dyDescent="0.25">
      <c r="A92" s="2">
        <f t="shared" si="5"/>
        <v>7.9999999999999876</v>
      </c>
      <c r="B92" s="17">
        <f t="shared" si="3"/>
        <v>3.9999999999999938</v>
      </c>
      <c r="C92" s="2">
        <f t="shared" si="4"/>
        <v>3.9999999999999938</v>
      </c>
    </row>
    <row r="93" spans="1:3" ht="12.5" x14ac:dyDescent="0.25">
      <c r="A93" s="2">
        <f t="shared" si="5"/>
        <v>8.0999999999999872</v>
      </c>
      <c r="B93" s="17">
        <f t="shared" si="3"/>
        <v>4.0499999999999936</v>
      </c>
      <c r="C93" s="2">
        <f t="shared" si="4"/>
        <v>4.0499999999999936</v>
      </c>
    </row>
    <row r="94" spans="1:3" ht="12.5" x14ac:dyDescent="0.25">
      <c r="A94" s="2">
        <f t="shared" si="5"/>
        <v>8.1999999999999869</v>
      </c>
      <c r="B94" s="17">
        <f t="shared" si="3"/>
        <v>4.0999999999999934</v>
      </c>
      <c r="C94" s="2">
        <f t="shared" si="4"/>
        <v>4.0999999999999934</v>
      </c>
    </row>
    <row r="95" spans="1:3" ht="12.5" x14ac:dyDescent="0.25">
      <c r="A95" s="2">
        <f t="shared" si="5"/>
        <v>8.2999999999999865</v>
      </c>
      <c r="B95" s="17">
        <f t="shared" si="3"/>
        <v>4.1499999999999932</v>
      </c>
      <c r="C95" s="2">
        <f t="shared" si="4"/>
        <v>4.1499999999999932</v>
      </c>
    </row>
    <row r="96" spans="1:3" ht="12.5" x14ac:dyDescent="0.25">
      <c r="A96" s="2">
        <f t="shared" si="5"/>
        <v>8.3999999999999861</v>
      </c>
      <c r="B96" s="17">
        <f t="shared" si="3"/>
        <v>4.1999999999999931</v>
      </c>
      <c r="C96" s="2">
        <f t="shared" si="4"/>
        <v>4.1999999999999931</v>
      </c>
    </row>
    <row r="97" spans="1:3" ht="12.5" x14ac:dyDescent="0.25">
      <c r="A97" s="2">
        <f t="shared" si="5"/>
        <v>8.4999999999999858</v>
      </c>
      <c r="B97" s="17">
        <f t="shared" si="3"/>
        <v>4.2499999999999929</v>
      </c>
      <c r="C97" s="2">
        <f t="shared" si="4"/>
        <v>4.2499999999999929</v>
      </c>
    </row>
    <row r="98" spans="1:3" ht="12.5" x14ac:dyDescent="0.25">
      <c r="A98" s="2">
        <f t="shared" si="5"/>
        <v>8.5999999999999854</v>
      </c>
      <c r="B98" s="17">
        <f t="shared" si="3"/>
        <v>4.2999999999999927</v>
      </c>
      <c r="C98" s="2">
        <f t="shared" si="4"/>
        <v>4.2999999999999927</v>
      </c>
    </row>
    <row r="99" spans="1:3" ht="12.5" x14ac:dyDescent="0.25">
      <c r="A99" s="2">
        <f t="shared" si="5"/>
        <v>8.6999999999999851</v>
      </c>
      <c r="B99" s="17">
        <f t="shared" si="3"/>
        <v>4.3499999999999925</v>
      </c>
      <c r="C99" s="2">
        <f t="shared" si="4"/>
        <v>4.3499999999999925</v>
      </c>
    </row>
    <row r="100" spans="1:3" ht="12.5" x14ac:dyDescent="0.25">
      <c r="A100" s="2">
        <f t="shared" si="5"/>
        <v>8.7999999999999847</v>
      </c>
      <c r="B100" s="17">
        <f t="shared" si="3"/>
        <v>4.3999999999999924</v>
      </c>
      <c r="C100" s="2">
        <f t="shared" si="4"/>
        <v>4.3999999999999924</v>
      </c>
    </row>
    <row r="101" spans="1:3" ht="12.5" x14ac:dyDescent="0.25">
      <c r="A101" s="2">
        <f t="shared" si="5"/>
        <v>8.8999999999999844</v>
      </c>
      <c r="B101" s="17">
        <f t="shared" si="3"/>
        <v>4.4499999999999922</v>
      </c>
      <c r="C101" s="2">
        <f t="shared" si="4"/>
        <v>4.4499999999999922</v>
      </c>
    </row>
    <row r="102" spans="1:3" ht="12.5" x14ac:dyDescent="0.25">
      <c r="A102" s="2">
        <f t="shared" si="5"/>
        <v>8.999999999999984</v>
      </c>
      <c r="B102" s="17">
        <f t="shared" si="3"/>
        <v>4.499999999999992</v>
      </c>
      <c r="C102" s="2">
        <f t="shared" si="4"/>
        <v>4.499999999999992</v>
      </c>
    </row>
    <row r="103" spans="1:3" ht="12.5" x14ac:dyDescent="0.25">
      <c r="A103" s="2">
        <f t="shared" si="5"/>
        <v>9.0999999999999837</v>
      </c>
      <c r="B103" s="17">
        <f t="shared" si="3"/>
        <v>4.5499999999999918</v>
      </c>
      <c r="C103" s="2">
        <f t="shared" si="4"/>
        <v>4.5499999999999918</v>
      </c>
    </row>
    <row r="104" spans="1:3" ht="12.5" x14ac:dyDescent="0.25">
      <c r="A104" s="2">
        <f t="shared" si="5"/>
        <v>9.1999999999999833</v>
      </c>
      <c r="B104" s="17">
        <f t="shared" si="3"/>
        <v>4.5999999999999917</v>
      </c>
      <c r="C104" s="2">
        <f t="shared" si="4"/>
        <v>4.5999999999999917</v>
      </c>
    </row>
    <row r="105" spans="1:3" ht="12.5" x14ac:dyDescent="0.25">
      <c r="A105" s="2">
        <f t="shared" si="5"/>
        <v>9.2999999999999829</v>
      </c>
      <c r="B105" s="17">
        <f t="shared" si="3"/>
        <v>4.6499999999999915</v>
      </c>
      <c r="C105" s="2">
        <f t="shared" si="4"/>
        <v>4.6499999999999915</v>
      </c>
    </row>
    <row r="106" spans="1:3" ht="12.5" x14ac:dyDescent="0.25">
      <c r="A106" s="2">
        <f t="shared" si="5"/>
        <v>9.3999999999999826</v>
      </c>
      <c r="B106" s="17">
        <f t="shared" si="3"/>
        <v>4.6999999999999913</v>
      </c>
      <c r="C106" s="2">
        <f t="shared" si="4"/>
        <v>4.6999999999999913</v>
      </c>
    </row>
    <row r="107" spans="1:3" ht="12.5" x14ac:dyDescent="0.25">
      <c r="A107" s="2">
        <f t="shared" si="5"/>
        <v>9.4999999999999822</v>
      </c>
      <c r="B107" s="17">
        <f t="shared" si="3"/>
        <v>4.7499999999999911</v>
      </c>
      <c r="C107" s="2">
        <f t="shared" si="4"/>
        <v>4.7499999999999911</v>
      </c>
    </row>
    <row r="108" spans="1:3" ht="12.5" x14ac:dyDescent="0.25">
      <c r="A108" s="2">
        <f t="shared" si="5"/>
        <v>9.5999999999999819</v>
      </c>
      <c r="B108" s="17">
        <f t="shared" si="3"/>
        <v>4.7999999999999909</v>
      </c>
      <c r="C108" s="2">
        <f t="shared" si="4"/>
        <v>4.7999999999999909</v>
      </c>
    </row>
    <row r="109" spans="1:3" ht="12.5" x14ac:dyDescent="0.25">
      <c r="A109" s="2">
        <f t="shared" si="5"/>
        <v>9.6999999999999815</v>
      </c>
      <c r="B109" s="17">
        <f t="shared" si="3"/>
        <v>4.8499999999999908</v>
      </c>
      <c r="C109" s="2">
        <f t="shared" si="4"/>
        <v>4.8499999999999908</v>
      </c>
    </row>
    <row r="110" spans="1:3" ht="12.5" x14ac:dyDescent="0.25">
      <c r="A110" s="2">
        <f t="shared" si="5"/>
        <v>9.7999999999999812</v>
      </c>
      <c r="B110" s="17">
        <f t="shared" si="3"/>
        <v>4.8999999999999906</v>
      </c>
      <c r="C110" s="2">
        <f t="shared" si="4"/>
        <v>4.8999999999999906</v>
      </c>
    </row>
    <row r="111" spans="1:3" ht="12.5" x14ac:dyDescent="0.25">
      <c r="A111" s="2">
        <f t="shared" si="5"/>
        <v>9.8999999999999808</v>
      </c>
      <c r="B111" s="17">
        <f t="shared" si="3"/>
        <v>4.9499999999999904</v>
      </c>
      <c r="C111" s="2">
        <f t="shared" si="4"/>
        <v>4.9499999999999904</v>
      </c>
    </row>
    <row r="112" spans="1:3" ht="12.5" x14ac:dyDescent="0.25">
      <c r="A112" s="2">
        <f t="shared" si="5"/>
        <v>9.9999999999999805</v>
      </c>
      <c r="B112" s="17">
        <f t="shared" si="3"/>
        <v>4.9999999999999902</v>
      </c>
      <c r="C112" s="2">
        <f t="shared" si="4"/>
        <v>4.9999999999999902</v>
      </c>
    </row>
  </sheetData>
  <phoneticPr fontId="1"/>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07EF8-DCA0-4644-A900-19FA7B142DD0}">
  <sheetPr codeName="Sheet11"/>
  <dimension ref="A1:E118"/>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4" x14ac:dyDescent="0.2">
      <c r="A1" s="6" t="s">
        <v>90</v>
      </c>
    </row>
    <row r="2" spans="1:5" x14ac:dyDescent="0.2">
      <c r="A2" s="7"/>
      <c r="E2" s="43" t="s">
        <v>84</v>
      </c>
    </row>
    <row r="3" spans="1:5" ht="12.5" x14ac:dyDescent="0.25">
      <c r="A3" s="9" t="s">
        <v>75</v>
      </c>
      <c r="B3" s="1">
        <v>0</v>
      </c>
      <c r="C3" s="1">
        <v>100</v>
      </c>
      <c r="D3" s="1">
        <f>(C3-B3)/100</f>
        <v>1</v>
      </c>
      <c r="E3" s="41">
        <f>IF($B$4&gt;10,0.03,0.015)</f>
        <v>1.4999999999999999E-2</v>
      </c>
    </row>
    <row r="4" spans="1:5" x14ac:dyDescent="0.2">
      <c r="A4" s="9" t="s">
        <v>76</v>
      </c>
      <c r="B4" s="1">
        <f>'入力（配点・基準値）'!B6</f>
        <v>5</v>
      </c>
    </row>
    <row r="5" spans="1:5" x14ac:dyDescent="0.2">
      <c r="A5" s="9" t="s">
        <v>77</v>
      </c>
      <c r="B5" s="1">
        <f>'入力（配点・基準値）'!C6</f>
        <v>35</v>
      </c>
    </row>
    <row r="6" spans="1:5" x14ac:dyDescent="0.2">
      <c r="A6" s="9" t="s">
        <v>78</v>
      </c>
      <c r="B6" s="1">
        <f>'入力（配点・基準値）'!D6</f>
        <v>100</v>
      </c>
    </row>
    <row r="8" spans="1:5" x14ac:dyDescent="0.2">
      <c r="A8" s="1" t="s">
        <v>79</v>
      </c>
      <c r="B8" s="5">
        <f>IFERROR(B4/(B6-B5),0)</f>
        <v>7.6923076923076927E-2</v>
      </c>
    </row>
    <row r="9" spans="1:5" x14ac:dyDescent="0.2">
      <c r="A9" s="1" t="s">
        <v>80</v>
      </c>
      <c r="B9" s="5">
        <f>-B8*B5</f>
        <v>-2.6923076923076925</v>
      </c>
    </row>
    <row r="11" spans="1:5" x14ac:dyDescent="0.2">
      <c r="A11" s="10" t="s">
        <v>85</v>
      </c>
      <c r="B11" s="10" t="s">
        <v>82</v>
      </c>
      <c r="C11" s="8" t="s">
        <v>29</v>
      </c>
    </row>
    <row r="12" spans="1:5" ht="12.5" x14ac:dyDescent="0.25">
      <c r="A12" s="3">
        <v>0</v>
      </c>
      <c r="B12" s="17">
        <f>IF(A12&lt;=B$5,IF($B$5=0,0,$E$3),IF(A12&gt;B$6,B$4,C12))</f>
        <v>1.4999999999999999E-2</v>
      </c>
      <c r="C12" s="2">
        <f>$B$8*A12 + $B$9</f>
        <v>-2.6923076923076925</v>
      </c>
    </row>
    <row r="13" spans="1:5" ht="12.5" x14ac:dyDescent="0.25">
      <c r="A13" s="3">
        <f>A12+$D$3</f>
        <v>1</v>
      </c>
      <c r="B13" s="17">
        <f t="shared" ref="B13:B76" si="0">IF(A13&lt;=B$5,IF($B$5=0,0,$E$3),IF(A13&gt;B$6,B$4,C13))</f>
        <v>1.4999999999999999E-2</v>
      </c>
      <c r="C13" s="2">
        <f t="shared" ref="C13:C76" si="1">$B$8*A13 + $B$9</f>
        <v>-2.6153846153846154</v>
      </c>
    </row>
    <row r="14" spans="1:5" ht="12.5" x14ac:dyDescent="0.25">
      <c r="A14" s="3">
        <f t="shared" ref="A14:A77" si="2">A13+$D$3</f>
        <v>2</v>
      </c>
      <c r="B14" s="17">
        <f t="shared" si="0"/>
        <v>1.4999999999999999E-2</v>
      </c>
      <c r="C14" s="2">
        <f t="shared" si="1"/>
        <v>-2.5384615384615388</v>
      </c>
    </row>
    <row r="15" spans="1:5" ht="12.5" x14ac:dyDescent="0.25">
      <c r="A15" s="3">
        <f t="shared" si="2"/>
        <v>3</v>
      </c>
      <c r="B15" s="17">
        <f t="shared" si="0"/>
        <v>1.4999999999999999E-2</v>
      </c>
      <c r="C15" s="2">
        <f t="shared" si="1"/>
        <v>-2.4615384615384617</v>
      </c>
    </row>
    <row r="16" spans="1:5" ht="12.5" x14ac:dyDescent="0.25">
      <c r="A16" s="3">
        <f t="shared" si="2"/>
        <v>4</v>
      </c>
      <c r="B16" s="17">
        <f t="shared" si="0"/>
        <v>1.4999999999999999E-2</v>
      </c>
      <c r="C16" s="2">
        <f t="shared" si="1"/>
        <v>-2.384615384615385</v>
      </c>
    </row>
    <row r="17" spans="1:3" ht="12.5" x14ac:dyDescent="0.25">
      <c r="A17" s="3">
        <f t="shared" si="2"/>
        <v>5</v>
      </c>
      <c r="B17" s="17">
        <f t="shared" si="0"/>
        <v>1.4999999999999999E-2</v>
      </c>
      <c r="C17" s="2">
        <f t="shared" si="1"/>
        <v>-2.3076923076923079</v>
      </c>
    </row>
    <row r="18" spans="1:3" ht="12.5" x14ac:dyDescent="0.25">
      <c r="A18" s="3">
        <f t="shared" si="2"/>
        <v>6</v>
      </c>
      <c r="B18" s="17">
        <f t="shared" si="0"/>
        <v>1.4999999999999999E-2</v>
      </c>
      <c r="C18" s="2">
        <f t="shared" si="1"/>
        <v>-2.2307692307692308</v>
      </c>
    </row>
    <row r="19" spans="1:3" ht="12.5" x14ac:dyDescent="0.25">
      <c r="A19" s="3">
        <f t="shared" si="2"/>
        <v>7</v>
      </c>
      <c r="B19" s="17">
        <f t="shared" si="0"/>
        <v>1.4999999999999999E-2</v>
      </c>
      <c r="C19" s="2">
        <f t="shared" si="1"/>
        <v>-2.1538461538461542</v>
      </c>
    </row>
    <row r="20" spans="1:3" ht="12.5" x14ac:dyDescent="0.25">
      <c r="A20" s="3">
        <f t="shared" si="2"/>
        <v>8</v>
      </c>
      <c r="B20" s="17">
        <f t="shared" si="0"/>
        <v>1.4999999999999999E-2</v>
      </c>
      <c r="C20" s="2">
        <f t="shared" si="1"/>
        <v>-2.0769230769230771</v>
      </c>
    </row>
    <row r="21" spans="1:3" ht="12.5" x14ac:dyDescent="0.25">
      <c r="A21" s="3">
        <f t="shared" si="2"/>
        <v>9</v>
      </c>
      <c r="B21" s="17">
        <f t="shared" si="0"/>
        <v>1.4999999999999999E-2</v>
      </c>
      <c r="C21" s="2">
        <f t="shared" si="1"/>
        <v>-2</v>
      </c>
    </row>
    <row r="22" spans="1:3" ht="12.5" x14ac:dyDescent="0.25">
      <c r="A22" s="3">
        <f t="shared" si="2"/>
        <v>10</v>
      </c>
      <c r="B22" s="17">
        <f t="shared" si="0"/>
        <v>1.4999999999999999E-2</v>
      </c>
      <c r="C22" s="2">
        <f t="shared" si="1"/>
        <v>-1.9230769230769234</v>
      </c>
    </row>
    <row r="23" spans="1:3" ht="12.5" x14ac:dyDescent="0.25">
      <c r="A23" s="3">
        <f t="shared" si="2"/>
        <v>11</v>
      </c>
      <c r="B23" s="17">
        <f t="shared" si="0"/>
        <v>1.4999999999999999E-2</v>
      </c>
      <c r="C23" s="2">
        <f t="shared" si="1"/>
        <v>-1.8461538461538463</v>
      </c>
    </row>
    <row r="24" spans="1:3" ht="12.5" x14ac:dyDescent="0.25">
      <c r="A24" s="3">
        <f t="shared" si="2"/>
        <v>12</v>
      </c>
      <c r="B24" s="17">
        <f t="shared" si="0"/>
        <v>1.4999999999999999E-2</v>
      </c>
      <c r="C24" s="2">
        <f t="shared" si="1"/>
        <v>-1.7692307692307694</v>
      </c>
    </row>
    <row r="25" spans="1:3" ht="12.5" x14ac:dyDescent="0.25">
      <c r="A25" s="3">
        <f t="shared" si="2"/>
        <v>13</v>
      </c>
      <c r="B25" s="17">
        <f t="shared" si="0"/>
        <v>1.4999999999999999E-2</v>
      </c>
      <c r="C25" s="2">
        <f t="shared" si="1"/>
        <v>-1.6923076923076925</v>
      </c>
    </row>
    <row r="26" spans="1:3" ht="12.5" x14ac:dyDescent="0.25">
      <c r="A26" s="3">
        <f t="shared" si="2"/>
        <v>14</v>
      </c>
      <c r="B26" s="17">
        <f t="shared" si="0"/>
        <v>1.4999999999999999E-2</v>
      </c>
      <c r="C26" s="2">
        <f t="shared" si="1"/>
        <v>-1.6153846153846154</v>
      </c>
    </row>
    <row r="27" spans="1:3" ht="12.5" x14ac:dyDescent="0.25">
      <c r="A27" s="3">
        <f t="shared" si="2"/>
        <v>15</v>
      </c>
      <c r="B27" s="17">
        <f t="shared" si="0"/>
        <v>1.4999999999999999E-2</v>
      </c>
      <c r="C27" s="2">
        <f t="shared" si="1"/>
        <v>-1.5384615384615385</v>
      </c>
    </row>
    <row r="28" spans="1:3" ht="12.5" x14ac:dyDescent="0.25">
      <c r="A28" s="3">
        <f t="shared" si="2"/>
        <v>16</v>
      </c>
      <c r="B28" s="17">
        <f t="shared" si="0"/>
        <v>1.4999999999999999E-2</v>
      </c>
      <c r="C28" s="2">
        <f t="shared" si="1"/>
        <v>-1.4615384615384617</v>
      </c>
    </row>
    <row r="29" spans="1:3" ht="12.5" x14ac:dyDescent="0.25">
      <c r="A29" s="3">
        <f t="shared" si="2"/>
        <v>17</v>
      </c>
      <c r="B29" s="17">
        <f t="shared" si="0"/>
        <v>1.4999999999999999E-2</v>
      </c>
      <c r="C29" s="2">
        <f t="shared" si="1"/>
        <v>-1.3846153846153848</v>
      </c>
    </row>
    <row r="30" spans="1:3" ht="12.5" x14ac:dyDescent="0.25">
      <c r="A30" s="3">
        <f t="shared" si="2"/>
        <v>18</v>
      </c>
      <c r="B30" s="17">
        <f t="shared" si="0"/>
        <v>1.4999999999999999E-2</v>
      </c>
      <c r="C30" s="2">
        <f t="shared" si="1"/>
        <v>-1.3076923076923079</v>
      </c>
    </row>
    <row r="31" spans="1:3" ht="12.5" x14ac:dyDescent="0.25">
      <c r="A31" s="3">
        <f t="shared" si="2"/>
        <v>19</v>
      </c>
      <c r="B31" s="17">
        <f t="shared" si="0"/>
        <v>1.4999999999999999E-2</v>
      </c>
      <c r="C31" s="2">
        <f t="shared" si="1"/>
        <v>-1.2307692307692308</v>
      </c>
    </row>
    <row r="32" spans="1:3" ht="12.5" x14ac:dyDescent="0.25">
      <c r="A32" s="3">
        <f t="shared" si="2"/>
        <v>20</v>
      </c>
      <c r="B32" s="17">
        <f t="shared" si="0"/>
        <v>1.4999999999999999E-2</v>
      </c>
      <c r="C32" s="2">
        <f t="shared" si="1"/>
        <v>-1.153846153846154</v>
      </c>
    </row>
    <row r="33" spans="1:3" ht="12.5" x14ac:dyDescent="0.25">
      <c r="A33" s="3">
        <f t="shared" si="2"/>
        <v>21</v>
      </c>
      <c r="B33" s="17">
        <f t="shared" si="0"/>
        <v>1.4999999999999999E-2</v>
      </c>
      <c r="C33" s="2">
        <f t="shared" si="1"/>
        <v>-1.0769230769230771</v>
      </c>
    </row>
    <row r="34" spans="1:3" ht="12.5" x14ac:dyDescent="0.25">
      <c r="A34" s="3">
        <f t="shared" si="2"/>
        <v>22</v>
      </c>
      <c r="B34" s="17">
        <f t="shared" si="0"/>
        <v>1.4999999999999999E-2</v>
      </c>
      <c r="C34" s="2">
        <f t="shared" si="1"/>
        <v>-1</v>
      </c>
    </row>
    <row r="35" spans="1:3" ht="12.5" x14ac:dyDescent="0.25">
      <c r="A35" s="3">
        <f t="shared" si="2"/>
        <v>23</v>
      </c>
      <c r="B35" s="17">
        <f t="shared" si="0"/>
        <v>1.4999999999999999E-2</v>
      </c>
      <c r="C35" s="2">
        <f t="shared" si="1"/>
        <v>-0.92307692307692313</v>
      </c>
    </row>
    <row r="36" spans="1:3" ht="12.5" x14ac:dyDescent="0.25">
      <c r="A36" s="3">
        <f t="shared" si="2"/>
        <v>24</v>
      </c>
      <c r="B36" s="17">
        <f t="shared" si="0"/>
        <v>1.4999999999999999E-2</v>
      </c>
      <c r="C36" s="2">
        <f t="shared" si="1"/>
        <v>-0.84615384615384626</v>
      </c>
    </row>
    <row r="37" spans="1:3" ht="12.5" x14ac:dyDescent="0.25">
      <c r="A37" s="3">
        <f t="shared" si="2"/>
        <v>25</v>
      </c>
      <c r="B37" s="17">
        <f t="shared" si="0"/>
        <v>1.4999999999999999E-2</v>
      </c>
      <c r="C37" s="2">
        <f t="shared" si="1"/>
        <v>-0.76923076923076938</v>
      </c>
    </row>
    <row r="38" spans="1:3" ht="12.5" x14ac:dyDescent="0.25">
      <c r="A38" s="3">
        <f t="shared" si="2"/>
        <v>26</v>
      </c>
      <c r="B38" s="17">
        <f t="shared" si="0"/>
        <v>1.4999999999999999E-2</v>
      </c>
      <c r="C38" s="2">
        <f t="shared" si="1"/>
        <v>-0.69230769230769251</v>
      </c>
    </row>
    <row r="39" spans="1:3" ht="12.5" x14ac:dyDescent="0.25">
      <c r="A39" s="3">
        <f t="shared" si="2"/>
        <v>27</v>
      </c>
      <c r="B39" s="17">
        <f t="shared" si="0"/>
        <v>1.4999999999999999E-2</v>
      </c>
      <c r="C39" s="2">
        <f t="shared" si="1"/>
        <v>-0.61538461538461542</v>
      </c>
    </row>
    <row r="40" spans="1:3" ht="12.5" x14ac:dyDescent="0.25">
      <c r="A40" s="3">
        <f t="shared" si="2"/>
        <v>28</v>
      </c>
      <c r="B40" s="17">
        <f t="shared" si="0"/>
        <v>1.4999999999999999E-2</v>
      </c>
      <c r="C40" s="2">
        <f t="shared" si="1"/>
        <v>-0.53846153846153832</v>
      </c>
    </row>
    <row r="41" spans="1:3" ht="12.5" x14ac:dyDescent="0.25">
      <c r="A41" s="3">
        <f t="shared" si="2"/>
        <v>29</v>
      </c>
      <c r="B41" s="17">
        <f t="shared" si="0"/>
        <v>1.4999999999999999E-2</v>
      </c>
      <c r="C41" s="2">
        <f t="shared" si="1"/>
        <v>-0.46153846153846168</v>
      </c>
    </row>
    <row r="42" spans="1:3" ht="12.5" x14ac:dyDescent="0.25">
      <c r="A42" s="3">
        <f t="shared" si="2"/>
        <v>30</v>
      </c>
      <c r="B42" s="17">
        <f t="shared" si="0"/>
        <v>1.4999999999999999E-2</v>
      </c>
      <c r="C42" s="2">
        <f t="shared" si="1"/>
        <v>-0.38461538461538458</v>
      </c>
    </row>
    <row r="43" spans="1:3" ht="12.5" x14ac:dyDescent="0.25">
      <c r="A43" s="3">
        <f t="shared" si="2"/>
        <v>31</v>
      </c>
      <c r="B43" s="17">
        <f t="shared" si="0"/>
        <v>1.4999999999999999E-2</v>
      </c>
      <c r="C43" s="2">
        <f t="shared" si="1"/>
        <v>-0.30769230769230793</v>
      </c>
    </row>
    <row r="44" spans="1:3" ht="12.5" x14ac:dyDescent="0.25">
      <c r="A44" s="3">
        <f t="shared" si="2"/>
        <v>32</v>
      </c>
      <c r="B44" s="17">
        <f t="shared" si="0"/>
        <v>1.4999999999999999E-2</v>
      </c>
      <c r="C44" s="2">
        <f t="shared" si="1"/>
        <v>-0.23076923076923084</v>
      </c>
    </row>
    <row r="45" spans="1:3" ht="12.5" x14ac:dyDescent="0.25">
      <c r="A45" s="3">
        <f t="shared" si="2"/>
        <v>33</v>
      </c>
      <c r="B45" s="17">
        <f t="shared" si="0"/>
        <v>1.4999999999999999E-2</v>
      </c>
      <c r="C45" s="2">
        <f t="shared" si="1"/>
        <v>-0.15384615384615374</v>
      </c>
    </row>
    <row r="46" spans="1:3" ht="12.5" x14ac:dyDescent="0.25">
      <c r="A46" s="3">
        <f t="shared" si="2"/>
        <v>34</v>
      </c>
      <c r="B46" s="17">
        <f t="shared" si="0"/>
        <v>1.4999999999999999E-2</v>
      </c>
      <c r="C46" s="2">
        <f t="shared" si="1"/>
        <v>-7.6923076923077094E-2</v>
      </c>
    </row>
    <row r="47" spans="1:3" ht="12.5" x14ac:dyDescent="0.25">
      <c r="A47" s="3">
        <f t="shared" si="2"/>
        <v>35</v>
      </c>
      <c r="B47" s="17">
        <f t="shared" si="0"/>
        <v>1.4999999999999999E-2</v>
      </c>
      <c r="C47" s="2">
        <f t="shared" si="1"/>
        <v>0</v>
      </c>
    </row>
    <row r="48" spans="1:3" ht="12.5" x14ac:dyDescent="0.25">
      <c r="A48" s="3">
        <f t="shared" si="2"/>
        <v>36</v>
      </c>
      <c r="B48" s="17">
        <f t="shared" si="0"/>
        <v>7.692307692307665E-2</v>
      </c>
      <c r="C48" s="2">
        <f t="shared" si="1"/>
        <v>7.692307692307665E-2</v>
      </c>
    </row>
    <row r="49" spans="1:3" ht="12.5" x14ac:dyDescent="0.25">
      <c r="A49" s="3">
        <f t="shared" si="2"/>
        <v>37</v>
      </c>
      <c r="B49" s="17">
        <f t="shared" si="0"/>
        <v>0.15384615384615374</v>
      </c>
      <c r="C49" s="2">
        <f t="shared" si="1"/>
        <v>0.15384615384615374</v>
      </c>
    </row>
    <row r="50" spans="1:3" ht="12.5" x14ac:dyDescent="0.25">
      <c r="A50" s="3">
        <f t="shared" si="2"/>
        <v>38</v>
      </c>
      <c r="B50" s="17">
        <f t="shared" si="0"/>
        <v>0.23076923076923084</v>
      </c>
      <c r="C50" s="2">
        <f t="shared" si="1"/>
        <v>0.23076923076923084</v>
      </c>
    </row>
    <row r="51" spans="1:3" ht="12.5" x14ac:dyDescent="0.25">
      <c r="A51" s="3">
        <f t="shared" si="2"/>
        <v>39</v>
      </c>
      <c r="B51" s="17">
        <f t="shared" si="0"/>
        <v>0.30769230769230749</v>
      </c>
      <c r="C51" s="2">
        <f t="shared" si="1"/>
        <v>0.30769230769230749</v>
      </c>
    </row>
    <row r="52" spans="1:3" ht="12.5" x14ac:dyDescent="0.25">
      <c r="A52" s="3">
        <f t="shared" si="2"/>
        <v>40</v>
      </c>
      <c r="B52" s="17">
        <f t="shared" si="0"/>
        <v>0.38461538461538458</v>
      </c>
      <c r="C52" s="2">
        <f t="shared" si="1"/>
        <v>0.38461538461538458</v>
      </c>
    </row>
    <row r="53" spans="1:3" ht="12.5" x14ac:dyDescent="0.25">
      <c r="A53" s="3">
        <f t="shared" si="2"/>
        <v>41</v>
      </c>
      <c r="B53" s="17">
        <f t="shared" si="0"/>
        <v>0.46153846153846168</v>
      </c>
      <c r="C53" s="2">
        <f t="shared" si="1"/>
        <v>0.46153846153846168</v>
      </c>
    </row>
    <row r="54" spans="1:3" ht="12.5" x14ac:dyDescent="0.25">
      <c r="A54" s="3">
        <f t="shared" si="2"/>
        <v>42</v>
      </c>
      <c r="B54" s="17">
        <f t="shared" si="0"/>
        <v>0.53846153846153832</v>
      </c>
      <c r="C54" s="2">
        <f t="shared" si="1"/>
        <v>0.53846153846153832</v>
      </c>
    </row>
    <row r="55" spans="1:3" ht="12.5" x14ac:dyDescent="0.25">
      <c r="A55" s="3">
        <f t="shared" si="2"/>
        <v>43</v>
      </c>
      <c r="B55" s="17">
        <f t="shared" si="0"/>
        <v>0.61538461538461542</v>
      </c>
      <c r="C55" s="2">
        <f t="shared" si="1"/>
        <v>0.61538461538461542</v>
      </c>
    </row>
    <row r="56" spans="1:3" ht="12.5" x14ac:dyDescent="0.25">
      <c r="A56" s="3">
        <f t="shared" si="2"/>
        <v>44</v>
      </c>
      <c r="B56" s="17">
        <f t="shared" si="0"/>
        <v>0.69230769230769251</v>
      </c>
      <c r="C56" s="2">
        <f t="shared" si="1"/>
        <v>0.69230769230769251</v>
      </c>
    </row>
    <row r="57" spans="1:3" ht="12.5" x14ac:dyDescent="0.25">
      <c r="A57" s="3">
        <f t="shared" si="2"/>
        <v>45</v>
      </c>
      <c r="B57" s="17">
        <f t="shared" si="0"/>
        <v>0.76923076923076916</v>
      </c>
      <c r="C57" s="2">
        <f t="shared" si="1"/>
        <v>0.76923076923076916</v>
      </c>
    </row>
    <row r="58" spans="1:3" ht="12.5" x14ac:dyDescent="0.25">
      <c r="A58" s="3">
        <f t="shared" si="2"/>
        <v>46</v>
      </c>
      <c r="B58" s="17">
        <f t="shared" si="0"/>
        <v>0.84615384615384626</v>
      </c>
      <c r="C58" s="2">
        <f t="shared" si="1"/>
        <v>0.84615384615384626</v>
      </c>
    </row>
    <row r="59" spans="1:3" ht="12.5" x14ac:dyDescent="0.25">
      <c r="A59" s="3">
        <f t="shared" si="2"/>
        <v>47</v>
      </c>
      <c r="B59" s="17">
        <f t="shared" si="0"/>
        <v>0.92307692307692291</v>
      </c>
      <c r="C59" s="2">
        <f t="shared" si="1"/>
        <v>0.92307692307692291</v>
      </c>
    </row>
    <row r="60" spans="1:3" ht="12.5" x14ac:dyDescent="0.25">
      <c r="A60" s="3">
        <f t="shared" si="2"/>
        <v>48</v>
      </c>
      <c r="B60" s="17">
        <f t="shared" si="0"/>
        <v>1</v>
      </c>
      <c r="C60" s="2">
        <f t="shared" si="1"/>
        <v>1</v>
      </c>
    </row>
    <row r="61" spans="1:3" ht="12.5" x14ac:dyDescent="0.25">
      <c r="A61" s="3">
        <f t="shared" si="2"/>
        <v>49</v>
      </c>
      <c r="B61" s="17">
        <f t="shared" si="0"/>
        <v>1.0769230769230771</v>
      </c>
      <c r="C61" s="2">
        <f t="shared" si="1"/>
        <v>1.0769230769230771</v>
      </c>
    </row>
    <row r="62" spans="1:3" ht="12.5" x14ac:dyDescent="0.25">
      <c r="A62" s="3">
        <f t="shared" si="2"/>
        <v>50</v>
      </c>
      <c r="B62" s="17">
        <f t="shared" si="0"/>
        <v>1.1538461538461537</v>
      </c>
      <c r="C62" s="2">
        <f t="shared" si="1"/>
        <v>1.1538461538461537</v>
      </c>
    </row>
    <row r="63" spans="1:3" ht="12.5" x14ac:dyDescent="0.25">
      <c r="A63" s="3">
        <f t="shared" si="2"/>
        <v>51</v>
      </c>
      <c r="B63" s="17">
        <f t="shared" si="0"/>
        <v>1.2307692307692308</v>
      </c>
      <c r="C63" s="2">
        <f t="shared" si="1"/>
        <v>1.2307692307692308</v>
      </c>
    </row>
    <row r="64" spans="1:3" ht="12.5" x14ac:dyDescent="0.25">
      <c r="A64" s="3">
        <f t="shared" si="2"/>
        <v>52</v>
      </c>
      <c r="B64" s="17">
        <f t="shared" si="0"/>
        <v>1.3076923076923075</v>
      </c>
      <c r="C64" s="2">
        <f t="shared" si="1"/>
        <v>1.3076923076923075</v>
      </c>
    </row>
    <row r="65" spans="1:3" ht="12.5" x14ac:dyDescent="0.25">
      <c r="A65" s="3">
        <f t="shared" si="2"/>
        <v>53</v>
      </c>
      <c r="B65" s="17">
        <f t="shared" si="0"/>
        <v>1.384615384615385</v>
      </c>
      <c r="C65" s="2">
        <f t="shared" si="1"/>
        <v>1.384615384615385</v>
      </c>
    </row>
    <row r="66" spans="1:3" ht="12.5" x14ac:dyDescent="0.25">
      <c r="A66" s="3">
        <f t="shared" si="2"/>
        <v>54</v>
      </c>
      <c r="B66" s="17">
        <f t="shared" si="0"/>
        <v>1.4615384615384617</v>
      </c>
      <c r="C66" s="2">
        <f t="shared" si="1"/>
        <v>1.4615384615384617</v>
      </c>
    </row>
    <row r="67" spans="1:3" ht="12.5" x14ac:dyDescent="0.25">
      <c r="A67" s="3">
        <f t="shared" si="2"/>
        <v>55</v>
      </c>
      <c r="B67" s="17">
        <f t="shared" si="0"/>
        <v>1.5384615384615383</v>
      </c>
      <c r="C67" s="2">
        <f t="shared" si="1"/>
        <v>1.5384615384615383</v>
      </c>
    </row>
    <row r="68" spans="1:3" ht="12.5" x14ac:dyDescent="0.25">
      <c r="A68" s="3">
        <f t="shared" si="2"/>
        <v>56</v>
      </c>
      <c r="B68" s="17">
        <f t="shared" si="0"/>
        <v>1.6153846153846159</v>
      </c>
      <c r="C68" s="2">
        <f t="shared" si="1"/>
        <v>1.6153846153846159</v>
      </c>
    </row>
    <row r="69" spans="1:3" ht="12.5" x14ac:dyDescent="0.25">
      <c r="A69" s="3">
        <f t="shared" si="2"/>
        <v>57</v>
      </c>
      <c r="B69" s="17">
        <f t="shared" si="0"/>
        <v>1.6923076923076925</v>
      </c>
      <c r="C69" s="2">
        <f t="shared" si="1"/>
        <v>1.6923076923076925</v>
      </c>
    </row>
    <row r="70" spans="1:3" ht="12.5" x14ac:dyDescent="0.25">
      <c r="A70" s="3">
        <f t="shared" si="2"/>
        <v>58</v>
      </c>
      <c r="B70" s="17">
        <f t="shared" si="0"/>
        <v>1.7692307692307692</v>
      </c>
      <c r="C70" s="2">
        <f t="shared" si="1"/>
        <v>1.7692307692307692</v>
      </c>
    </row>
    <row r="71" spans="1:3" ht="12.5" x14ac:dyDescent="0.25">
      <c r="A71" s="3">
        <f t="shared" si="2"/>
        <v>59</v>
      </c>
      <c r="B71" s="17">
        <f t="shared" si="0"/>
        <v>1.8461538461538458</v>
      </c>
      <c r="C71" s="2">
        <f t="shared" si="1"/>
        <v>1.8461538461538458</v>
      </c>
    </row>
    <row r="72" spans="1:3" ht="12.5" x14ac:dyDescent="0.25">
      <c r="A72" s="3">
        <f t="shared" si="2"/>
        <v>60</v>
      </c>
      <c r="B72" s="17">
        <f t="shared" si="0"/>
        <v>1.9230769230769234</v>
      </c>
      <c r="C72" s="2">
        <f t="shared" si="1"/>
        <v>1.9230769230769234</v>
      </c>
    </row>
    <row r="73" spans="1:3" ht="12.5" x14ac:dyDescent="0.25">
      <c r="A73" s="3">
        <f t="shared" si="2"/>
        <v>61</v>
      </c>
      <c r="B73" s="17">
        <f t="shared" si="0"/>
        <v>2</v>
      </c>
      <c r="C73" s="2">
        <f t="shared" si="1"/>
        <v>2</v>
      </c>
    </row>
    <row r="74" spans="1:3" ht="12.5" x14ac:dyDescent="0.25">
      <c r="A74" s="3">
        <f t="shared" si="2"/>
        <v>62</v>
      </c>
      <c r="B74" s="17">
        <f t="shared" si="0"/>
        <v>2.0769230769230766</v>
      </c>
      <c r="C74" s="2">
        <f t="shared" si="1"/>
        <v>2.0769230769230766</v>
      </c>
    </row>
    <row r="75" spans="1:3" ht="12.5" x14ac:dyDescent="0.25">
      <c r="A75" s="3">
        <f t="shared" si="2"/>
        <v>63</v>
      </c>
      <c r="B75" s="17">
        <f t="shared" si="0"/>
        <v>2.1538461538461542</v>
      </c>
      <c r="C75" s="2">
        <f t="shared" si="1"/>
        <v>2.1538461538461542</v>
      </c>
    </row>
    <row r="76" spans="1:3" ht="12.5" x14ac:dyDescent="0.25">
      <c r="A76" s="3">
        <f t="shared" si="2"/>
        <v>64</v>
      </c>
      <c r="B76" s="17">
        <f t="shared" si="0"/>
        <v>2.2307692307692308</v>
      </c>
      <c r="C76" s="2">
        <f t="shared" si="1"/>
        <v>2.2307692307692308</v>
      </c>
    </row>
    <row r="77" spans="1:3" ht="12.5" x14ac:dyDescent="0.25">
      <c r="A77" s="3">
        <f t="shared" si="2"/>
        <v>65</v>
      </c>
      <c r="B77" s="17">
        <f t="shared" ref="B77:B112" si="3">IF(A77&lt;=B$5,IF($B$5=0,0,$E$3),IF(A77&gt;B$6,B$4,C77))</f>
        <v>2.3076923076923075</v>
      </c>
      <c r="C77" s="2">
        <f t="shared" ref="C77:C112" si="4">$B$8*A77 + $B$9</f>
        <v>2.3076923076923075</v>
      </c>
    </row>
    <row r="78" spans="1:3" ht="12.5" x14ac:dyDescent="0.25">
      <c r="A78" s="3">
        <f t="shared" ref="A78:A112" si="5">A77+$D$3</f>
        <v>66</v>
      </c>
      <c r="B78" s="17">
        <f t="shared" si="3"/>
        <v>2.384615384615385</v>
      </c>
      <c r="C78" s="2">
        <f t="shared" si="4"/>
        <v>2.384615384615385</v>
      </c>
    </row>
    <row r="79" spans="1:3" ht="12.5" x14ac:dyDescent="0.25">
      <c r="A79" s="3">
        <f t="shared" si="5"/>
        <v>67</v>
      </c>
      <c r="B79" s="17">
        <f t="shared" si="3"/>
        <v>2.4615384615384617</v>
      </c>
      <c r="C79" s="2">
        <f t="shared" si="4"/>
        <v>2.4615384615384617</v>
      </c>
    </row>
    <row r="80" spans="1:3" ht="12.5" x14ac:dyDescent="0.25">
      <c r="A80" s="3">
        <f t="shared" si="5"/>
        <v>68</v>
      </c>
      <c r="B80" s="17">
        <f t="shared" si="3"/>
        <v>2.5384615384615383</v>
      </c>
      <c r="C80" s="2">
        <f t="shared" si="4"/>
        <v>2.5384615384615383</v>
      </c>
    </row>
    <row r="81" spans="1:3" ht="12.5" x14ac:dyDescent="0.25">
      <c r="A81" s="3">
        <f t="shared" si="5"/>
        <v>69</v>
      </c>
      <c r="B81" s="17">
        <f t="shared" si="3"/>
        <v>2.6153846153846159</v>
      </c>
      <c r="C81" s="2">
        <f t="shared" si="4"/>
        <v>2.6153846153846159</v>
      </c>
    </row>
    <row r="82" spans="1:3" ht="12.5" x14ac:dyDescent="0.25">
      <c r="A82" s="3">
        <f t="shared" si="5"/>
        <v>70</v>
      </c>
      <c r="B82" s="17">
        <f t="shared" si="3"/>
        <v>2.6923076923076925</v>
      </c>
      <c r="C82" s="2">
        <f t="shared" si="4"/>
        <v>2.6923076923076925</v>
      </c>
    </row>
    <row r="83" spans="1:3" ht="12.5" x14ac:dyDescent="0.25">
      <c r="A83" s="3">
        <f t="shared" si="5"/>
        <v>71</v>
      </c>
      <c r="B83" s="17">
        <f t="shared" si="3"/>
        <v>2.7692307692307692</v>
      </c>
      <c r="C83" s="2">
        <f t="shared" si="4"/>
        <v>2.7692307692307692</v>
      </c>
    </row>
    <row r="84" spans="1:3" ht="12.5" x14ac:dyDescent="0.25">
      <c r="A84" s="3">
        <f t="shared" si="5"/>
        <v>72</v>
      </c>
      <c r="B84" s="17">
        <f t="shared" si="3"/>
        <v>2.8461538461538458</v>
      </c>
      <c r="C84" s="2">
        <f t="shared" si="4"/>
        <v>2.8461538461538458</v>
      </c>
    </row>
    <row r="85" spans="1:3" ht="12.5" x14ac:dyDescent="0.25">
      <c r="A85" s="3">
        <f t="shared" si="5"/>
        <v>73</v>
      </c>
      <c r="B85" s="17">
        <f t="shared" si="3"/>
        <v>2.9230769230769234</v>
      </c>
      <c r="C85" s="2">
        <f t="shared" si="4"/>
        <v>2.9230769230769234</v>
      </c>
    </row>
    <row r="86" spans="1:3" ht="12.5" x14ac:dyDescent="0.25">
      <c r="A86" s="3">
        <f t="shared" si="5"/>
        <v>74</v>
      </c>
      <c r="B86" s="17">
        <f t="shared" si="3"/>
        <v>3</v>
      </c>
      <c r="C86" s="2">
        <f t="shared" si="4"/>
        <v>3</v>
      </c>
    </row>
    <row r="87" spans="1:3" ht="12.5" x14ac:dyDescent="0.25">
      <c r="A87" s="3">
        <f t="shared" si="5"/>
        <v>75</v>
      </c>
      <c r="B87" s="17">
        <f t="shared" si="3"/>
        <v>3.0769230769230766</v>
      </c>
      <c r="C87" s="2">
        <f t="shared" si="4"/>
        <v>3.0769230769230766</v>
      </c>
    </row>
    <row r="88" spans="1:3" ht="12.5" x14ac:dyDescent="0.25">
      <c r="A88" s="3">
        <f t="shared" si="5"/>
        <v>76</v>
      </c>
      <c r="B88" s="17">
        <f t="shared" si="3"/>
        <v>3.1538461538461542</v>
      </c>
      <c r="C88" s="2">
        <f t="shared" si="4"/>
        <v>3.1538461538461542</v>
      </c>
    </row>
    <row r="89" spans="1:3" ht="12.5" x14ac:dyDescent="0.25">
      <c r="A89" s="3">
        <f t="shared" si="5"/>
        <v>77</v>
      </c>
      <c r="B89" s="17">
        <f t="shared" si="3"/>
        <v>3.2307692307692308</v>
      </c>
      <c r="C89" s="2">
        <f t="shared" si="4"/>
        <v>3.2307692307692308</v>
      </c>
    </row>
    <row r="90" spans="1:3" ht="12.5" x14ac:dyDescent="0.25">
      <c r="A90" s="3">
        <f t="shared" si="5"/>
        <v>78</v>
      </c>
      <c r="B90" s="17">
        <f t="shared" si="3"/>
        <v>3.3076923076923075</v>
      </c>
      <c r="C90" s="2">
        <f t="shared" si="4"/>
        <v>3.3076923076923075</v>
      </c>
    </row>
    <row r="91" spans="1:3" ht="12.5" x14ac:dyDescent="0.25">
      <c r="A91" s="3">
        <f t="shared" si="5"/>
        <v>79</v>
      </c>
      <c r="B91" s="17">
        <f t="shared" si="3"/>
        <v>3.384615384615385</v>
      </c>
      <c r="C91" s="2">
        <f t="shared" si="4"/>
        <v>3.384615384615385</v>
      </c>
    </row>
    <row r="92" spans="1:3" ht="12.5" x14ac:dyDescent="0.25">
      <c r="A92" s="3">
        <f t="shared" si="5"/>
        <v>80</v>
      </c>
      <c r="B92" s="17">
        <f t="shared" si="3"/>
        <v>3.4615384615384617</v>
      </c>
      <c r="C92" s="2">
        <f t="shared" si="4"/>
        <v>3.4615384615384617</v>
      </c>
    </row>
    <row r="93" spans="1:3" ht="12.5" x14ac:dyDescent="0.25">
      <c r="A93" s="3">
        <f t="shared" si="5"/>
        <v>81</v>
      </c>
      <c r="B93" s="17">
        <f t="shared" si="3"/>
        <v>3.5384615384615383</v>
      </c>
      <c r="C93" s="2">
        <f t="shared" si="4"/>
        <v>3.5384615384615383</v>
      </c>
    </row>
    <row r="94" spans="1:3" ht="12.5" x14ac:dyDescent="0.25">
      <c r="A94" s="3">
        <f t="shared" si="5"/>
        <v>82</v>
      </c>
      <c r="B94" s="17">
        <f t="shared" si="3"/>
        <v>3.6153846153846159</v>
      </c>
      <c r="C94" s="2">
        <f t="shared" si="4"/>
        <v>3.6153846153846159</v>
      </c>
    </row>
    <row r="95" spans="1:3" ht="12.5" x14ac:dyDescent="0.25">
      <c r="A95" s="3">
        <f t="shared" si="5"/>
        <v>83</v>
      </c>
      <c r="B95" s="17">
        <f t="shared" si="3"/>
        <v>3.6923076923076925</v>
      </c>
      <c r="C95" s="2">
        <f t="shared" si="4"/>
        <v>3.6923076923076925</v>
      </c>
    </row>
    <row r="96" spans="1:3" ht="12.5" x14ac:dyDescent="0.25">
      <c r="A96" s="3">
        <f t="shared" si="5"/>
        <v>84</v>
      </c>
      <c r="B96" s="17">
        <f t="shared" si="3"/>
        <v>3.7692307692307692</v>
      </c>
      <c r="C96" s="2">
        <f t="shared" si="4"/>
        <v>3.7692307692307692</v>
      </c>
    </row>
    <row r="97" spans="1:3" ht="12.5" x14ac:dyDescent="0.25">
      <c r="A97" s="3">
        <f t="shared" si="5"/>
        <v>85</v>
      </c>
      <c r="B97" s="17">
        <f t="shared" si="3"/>
        <v>3.8461538461538467</v>
      </c>
      <c r="C97" s="2">
        <f t="shared" si="4"/>
        <v>3.8461538461538467</v>
      </c>
    </row>
    <row r="98" spans="1:3" ht="12.5" x14ac:dyDescent="0.25">
      <c r="A98" s="3">
        <f t="shared" si="5"/>
        <v>86</v>
      </c>
      <c r="B98" s="17">
        <f t="shared" si="3"/>
        <v>3.9230769230769234</v>
      </c>
      <c r="C98" s="2">
        <f t="shared" si="4"/>
        <v>3.9230769230769234</v>
      </c>
    </row>
    <row r="99" spans="1:3" ht="12.5" x14ac:dyDescent="0.25">
      <c r="A99" s="3">
        <f t="shared" si="5"/>
        <v>87</v>
      </c>
      <c r="B99" s="17">
        <f t="shared" si="3"/>
        <v>4</v>
      </c>
      <c r="C99" s="2">
        <f t="shared" si="4"/>
        <v>4</v>
      </c>
    </row>
    <row r="100" spans="1:3" ht="12.5" x14ac:dyDescent="0.25">
      <c r="A100" s="3">
        <f t="shared" si="5"/>
        <v>88</v>
      </c>
      <c r="B100" s="17">
        <f t="shared" si="3"/>
        <v>4.0769230769230775</v>
      </c>
      <c r="C100" s="2">
        <f t="shared" si="4"/>
        <v>4.0769230769230775</v>
      </c>
    </row>
    <row r="101" spans="1:3" ht="12.5" x14ac:dyDescent="0.25">
      <c r="A101" s="3">
        <f t="shared" si="5"/>
        <v>89</v>
      </c>
      <c r="B101" s="17">
        <f t="shared" si="3"/>
        <v>4.1538461538461542</v>
      </c>
      <c r="C101" s="2">
        <f t="shared" si="4"/>
        <v>4.1538461538461542</v>
      </c>
    </row>
    <row r="102" spans="1:3" ht="12.5" x14ac:dyDescent="0.25">
      <c r="A102" s="3">
        <f t="shared" si="5"/>
        <v>90</v>
      </c>
      <c r="B102" s="17">
        <f t="shared" si="3"/>
        <v>4.2307692307692308</v>
      </c>
      <c r="C102" s="2">
        <f t="shared" si="4"/>
        <v>4.2307692307692308</v>
      </c>
    </row>
    <row r="103" spans="1:3" ht="12.5" x14ac:dyDescent="0.25">
      <c r="A103" s="3">
        <f t="shared" si="5"/>
        <v>91</v>
      </c>
      <c r="B103" s="17">
        <f t="shared" si="3"/>
        <v>4.3076923076923075</v>
      </c>
      <c r="C103" s="2">
        <f t="shared" si="4"/>
        <v>4.3076923076923075</v>
      </c>
    </row>
    <row r="104" spans="1:3" ht="12.5" x14ac:dyDescent="0.25">
      <c r="A104" s="3">
        <f t="shared" si="5"/>
        <v>92</v>
      </c>
      <c r="B104" s="17">
        <f t="shared" si="3"/>
        <v>4.384615384615385</v>
      </c>
      <c r="C104" s="2">
        <f t="shared" si="4"/>
        <v>4.384615384615385</v>
      </c>
    </row>
    <row r="105" spans="1:3" ht="12.5" x14ac:dyDescent="0.25">
      <c r="A105" s="3">
        <f t="shared" si="5"/>
        <v>93</v>
      </c>
      <c r="B105" s="17">
        <f t="shared" si="3"/>
        <v>4.4615384615384617</v>
      </c>
      <c r="C105" s="2">
        <f t="shared" si="4"/>
        <v>4.4615384615384617</v>
      </c>
    </row>
    <row r="106" spans="1:3" ht="12.5" x14ac:dyDescent="0.25">
      <c r="A106" s="3">
        <f t="shared" si="5"/>
        <v>94</v>
      </c>
      <c r="B106" s="17">
        <f t="shared" si="3"/>
        <v>4.5384615384615383</v>
      </c>
      <c r="C106" s="2">
        <f t="shared" si="4"/>
        <v>4.5384615384615383</v>
      </c>
    </row>
    <row r="107" spans="1:3" ht="12.5" x14ac:dyDescent="0.25">
      <c r="A107" s="3">
        <f t="shared" si="5"/>
        <v>95</v>
      </c>
      <c r="B107" s="17">
        <f t="shared" si="3"/>
        <v>4.6153846153846159</v>
      </c>
      <c r="C107" s="2">
        <f t="shared" si="4"/>
        <v>4.6153846153846159</v>
      </c>
    </row>
    <row r="108" spans="1:3" ht="12.5" x14ac:dyDescent="0.25">
      <c r="A108" s="3">
        <f t="shared" si="5"/>
        <v>96</v>
      </c>
      <c r="B108" s="17">
        <f t="shared" si="3"/>
        <v>4.6923076923076925</v>
      </c>
      <c r="C108" s="2">
        <f t="shared" si="4"/>
        <v>4.6923076923076925</v>
      </c>
    </row>
    <row r="109" spans="1:3" ht="12.5" x14ac:dyDescent="0.25">
      <c r="A109" s="3">
        <f t="shared" si="5"/>
        <v>97</v>
      </c>
      <c r="B109" s="17">
        <f t="shared" si="3"/>
        <v>4.7692307692307692</v>
      </c>
      <c r="C109" s="2">
        <f t="shared" si="4"/>
        <v>4.7692307692307692</v>
      </c>
    </row>
    <row r="110" spans="1:3" ht="12.5" x14ac:dyDescent="0.25">
      <c r="A110" s="3">
        <f t="shared" si="5"/>
        <v>98</v>
      </c>
      <c r="B110" s="17">
        <f t="shared" si="3"/>
        <v>4.8461538461538467</v>
      </c>
      <c r="C110" s="2">
        <f t="shared" si="4"/>
        <v>4.8461538461538467</v>
      </c>
    </row>
    <row r="111" spans="1:3" ht="12.5" x14ac:dyDescent="0.25">
      <c r="A111" s="3">
        <f t="shared" si="5"/>
        <v>99</v>
      </c>
      <c r="B111" s="17">
        <f t="shared" si="3"/>
        <v>4.9230769230769234</v>
      </c>
      <c r="C111" s="2">
        <f t="shared" si="4"/>
        <v>4.9230769230769234</v>
      </c>
    </row>
    <row r="112" spans="1:3" ht="12.5" x14ac:dyDescent="0.25">
      <c r="A112" s="3">
        <f t="shared" si="5"/>
        <v>100</v>
      </c>
      <c r="B112" s="17">
        <f t="shared" si="3"/>
        <v>5</v>
      </c>
      <c r="C112" s="2">
        <f t="shared" si="4"/>
        <v>5</v>
      </c>
    </row>
    <row r="113" spans="1:1" x14ac:dyDescent="0.2">
      <c r="A113" s="3"/>
    </row>
    <row r="114" spans="1:1" x14ac:dyDescent="0.2">
      <c r="A114" s="3"/>
    </row>
    <row r="115" spans="1:1" x14ac:dyDescent="0.2">
      <c r="A115" s="3"/>
    </row>
    <row r="116" spans="1:1" x14ac:dyDescent="0.2">
      <c r="A116" s="3"/>
    </row>
    <row r="117" spans="1:1" x14ac:dyDescent="0.2">
      <c r="A117" s="3"/>
    </row>
    <row r="118" spans="1:1" x14ac:dyDescent="0.2">
      <c r="A118" s="3"/>
    </row>
  </sheetData>
  <phoneticPr fontId="1"/>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DB18F-BAF7-4E9B-AFD5-B1048ED4A75B}">
  <sheetPr codeName="Sheet12"/>
  <dimension ref="A1:E118"/>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5.5" x14ac:dyDescent="0.35">
      <c r="A1" s="6" t="s">
        <v>91</v>
      </c>
    </row>
    <row r="2" spans="1:5" x14ac:dyDescent="0.2">
      <c r="A2" s="7"/>
      <c r="E2" s="43" t="s">
        <v>84</v>
      </c>
    </row>
    <row r="3" spans="1:5" ht="12.5" x14ac:dyDescent="0.25">
      <c r="A3" s="9" t="s">
        <v>75</v>
      </c>
      <c r="B3" s="1">
        <v>0</v>
      </c>
      <c r="C3" s="1">
        <v>20</v>
      </c>
      <c r="D3" s="1">
        <f>(C3-B3)/100</f>
        <v>0.2</v>
      </c>
      <c r="E3" s="41">
        <f>IF($B$4&gt;10,0.03,0.015)</f>
        <v>1.4999999999999999E-2</v>
      </c>
    </row>
    <row r="4" spans="1:5" x14ac:dyDescent="0.2">
      <c r="A4" s="9" t="s">
        <v>76</v>
      </c>
      <c r="B4" s="1">
        <f>'入力（配点・基準値）'!B7</f>
        <v>5</v>
      </c>
    </row>
    <row r="5" spans="1:5" x14ac:dyDescent="0.2">
      <c r="A5" s="9" t="s">
        <v>77</v>
      </c>
      <c r="B5" s="1">
        <f>'入力（配点・基準値）'!C7</f>
        <v>7</v>
      </c>
    </row>
    <row r="6" spans="1:5" x14ac:dyDescent="0.2">
      <c r="A6" s="9" t="s">
        <v>78</v>
      </c>
      <c r="B6" s="1">
        <f>'入力（配点・基準値）'!D7</f>
        <v>15</v>
      </c>
    </row>
    <row r="8" spans="1:5" x14ac:dyDescent="0.2">
      <c r="A8" s="1" t="s">
        <v>79</v>
      </c>
      <c r="B8" s="5">
        <f>IFERROR(B4/(B6-B5),0)</f>
        <v>0.625</v>
      </c>
    </row>
    <row r="9" spans="1:5" x14ac:dyDescent="0.2">
      <c r="A9" s="1" t="s">
        <v>80</v>
      </c>
      <c r="B9" s="5">
        <f>-B8*B5</f>
        <v>-4.375</v>
      </c>
    </row>
    <row r="11" spans="1:5" x14ac:dyDescent="0.2">
      <c r="A11" s="10" t="s">
        <v>92</v>
      </c>
      <c r="B11" s="10" t="s">
        <v>82</v>
      </c>
      <c r="C11" s="8" t="s">
        <v>29</v>
      </c>
    </row>
    <row r="12" spans="1:5" ht="12.5" x14ac:dyDescent="0.25">
      <c r="A12" s="3">
        <v>0</v>
      </c>
      <c r="B12" s="17">
        <f>IF(A12&lt;=B$5,IF($B$5=0,0,$E$3),IF(A12&gt;B$6,B$4,C12))</f>
        <v>1.4999999999999999E-2</v>
      </c>
      <c r="C12" s="2">
        <f>$B$8*A12 + $B$9</f>
        <v>-4.375</v>
      </c>
    </row>
    <row r="13" spans="1:5" ht="12.5" x14ac:dyDescent="0.25">
      <c r="A13" s="3">
        <f>A12+$D$3</f>
        <v>0.2</v>
      </c>
      <c r="B13" s="17">
        <f t="shared" ref="B13:B76" si="0">IF(A13&lt;=B$5,IF($B$5=0,0,$E$3),IF(A13&gt;B$6,B$4,C13))</f>
        <v>1.4999999999999999E-2</v>
      </c>
      <c r="C13" s="2">
        <f t="shared" ref="C13" si="1">$B$8*A13 + $B$9</f>
        <v>-4.25</v>
      </c>
    </row>
    <row r="14" spans="1:5" ht="12.5" x14ac:dyDescent="0.25">
      <c r="A14" s="3">
        <f t="shared" ref="A14:A77" si="2">A13+$D$3</f>
        <v>0.4</v>
      </c>
      <c r="B14" s="17">
        <f t="shared" si="0"/>
        <v>1.4999999999999999E-2</v>
      </c>
      <c r="C14" s="2">
        <f t="shared" ref="C14:C77" si="3">$B$8*A14 + $B$9</f>
        <v>-4.125</v>
      </c>
    </row>
    <row r="15" spans="1:5" ht="12.5" x14ac:dyDescent="0.25">
      <c r="A15" s="3">
        <f t="shared" si="2"/>
        <v>0.60000000000000009</v>
      </c>
      <c r="B15" s="17">
        <f t="shared" si="0"/>
        <v>1.4999999999999999E-2</v>
      </c>
      <c r="C15" s="2">
        <f t="shared" si="3"/>
        <v>-4</v>
      </c>
    </row>
    <row r="16" spans="1:5" ht="12.5" x14ac:dyDescent="0.25">
      <c r="A16" s="3">
        <f t="shared" si="2"/>
        <v>0.8</v>
      </c>
      <c r="B16" s="17">
        <f t="shared" si="0"/>
        <v>1.4999999999999999E-2</v>
      </c>
      <c r="C16" s="2">
        <f t="shared" si="3"/>
        <v>-3.875</v>
      </c>
    </row>
    <row r="17" spans="1:3" ht="12.5" x14ac:dyDescent="0.25">
      <c r="A17" s="3">
        <f t="shared" si="2"/>
        <v>1</v>
      </c>
      <c r="B17" s="17">
        <f t="shared" si="0"/>
        <v>1.4999999999999999E-2</v>
      </c>
      <c r="C17" s="2">
        <f t="shared" si="3"/>
        <v>-3.75</v>
      </c>
    </row>
    <row r="18" spans="1:3" ht="12.5" x14ac:dyDescent="0.25">
      <c r="A18" s="3">
        <f t="shared" si="2"/>
        <v>1.2</v>
      </c>
      <c r="B18" s="17">
        <f t="shared" si="0"/>
        <v>1.4999999999999999E-2</v>
      </c>
      <c r="C18" s="2">
        <f t="shared" si="3"/>
        <v>-3.625</v>
      </c>
    </row>
    <row r="19" spans="1:3" ht="12.5" x14ac:dyDescent="0.25">
      <c r="A19" s="3">
        <f t="shared" si="2"/>
        <v>1.4</v>
      </c>
      <c r="B19" s="17">
        <f t="shared" si="0"/>
        <v>1.4999999999999999E-2</v>
      </c>
      <c r="C19" s="2">
        <f t="shared" si="3"/>
        <v>-3.5</v>
      </c>
    </row>
    <row r="20" spans="1:3" ht="12.5" x14ac:dyDescent="0.25">
      <c r="A20" s="3">
        <f t="shared" si="2"/>
        <v>1.5999999999999999</v>
      </c>
      <c r="B20" s="17">
        <f t="shared" si="0"/>
        <v>1.4999999999999999E-2</v>
      </c>
      <c r="C20" s="2">
        <f t="shared" si="3"/>
        <v>-3.375</v>
      </c>
    </row>
    <row r="21" spans="1:3" ht="12.5" x14ac:dyDescent="0.25">
      <c r="A21" s="3">
        <f t="shared" si="2"/>
        <v>1.7999999999999998</v>
      </c>
      <c r="B21" s="17">
        <f t="shared" si="0"/>
        <v>1.4999999999999999E-2</v>
      </c>
      <c r="C21" s="2">
        <f t="shared" si="3"/>
        <v>-3.25</v>
      </c>
    </row>
    <row r="22" spans="1:3" ht="12.5" x14ac:dyDescent="0.25">
      <c r="A22" s="3">
        <f t="shared" si="2"/>
        <v>1.9999999999999998</v>
      </c>
      <c r="B22" s="17">
        <f t="shared" si="0"/>
        <v>1.4999999999999999E-2</v>
      </c>
      <c r="C22" s="2">
        <f t="shared" si="3"/>
        <v>-3.125</v>
      </c>
    </row>
    <row r="23" spans="1:3" ht="12.5" x14ac:dyDescent="0.25">
      <c r="A23" s="3">
        <f t="shared" si="2"/>
        <v>2.1999999999999997</v>
      </c>
      <c r="B23" s="17">
        <f t="shared" si="0"/>
        <v>1.4999999999999999E-2</v>
      </c>
      <c r="C23" s="2">
        <f t="shared" si="3"/>
        <v>-3</v>
      </c>
    </row>
    <row r="24" spans="1:3" ht="12.5" x14ac:dyDescent="0.25">
      <c r="A24" s="3">
        <f t="shared" si="2"/>
        <v>2.4</v>
      </c>
      <c r="B24" s="17">
        <f t="shared" si="0"/>
        <v>1.4999999999999999E-2</v>
      </c>
      <c r="C24" s="2">
        <f t="shared" si="3"/>
        <v>-2.875</v>
      </c>
    </row>
    <row r="25" spans="1:3" ht="12.5" x14ac:dyDescent="0.25">
      <c r="A25" s="3">
        <f t="shared" si="2"/>
        <v>2.6</v>
      </c>
      <c r="B25" s="17">
        <f t="shared" si="0"/>
        <v>1.4999999999999999E-2</v>
      </c>
      <c r="C25" s="2">
        <f t="shared" si="3"/>
        <v>-2.75</v>
      </c>
    </row>
    <row r="26" spans="1:3" ht="12.5" x14ac:dyDescent="0.25">
      <c r="A26" s="3">
        <f t="shared" si="2"/>
        <v>2.8000000000000003</v>
      </c>
      <c r="B26" s="17">
        <f t="shared" si="0"/>
        <v>1.4999999999999999E-2</v>
      </c>
      <c r="C26" s="2">
        <f t="shared" si="3"/>
        <v>-2.625</v>
      </c>
    </row>
    <row r="27" spans="1:3" ht="12.5" x14ac:dyDescent="0.25">
      <c r="A27" s="3">
        <f t="shared" si="2"/>
        <v>3.0000000000000004</v>
      </c>
      <c r="B27" s="17">
        <f t="shared" si="0"/>
        <v>1.4999999999999999E-2</v>
      </c>
      <c r="C27" s="2">
        <f t="shared" si="3"/>
        <v>-2.5</v>
      </c>
    </row>
    <row r="28" spans="1:3" ht="12.5" x14ac:dyDescent="0.25">
      <c r="A28" s="3">
        <f t="shared" si="2"/>
        <v>3.2000000000000006</v>
      </c>
      <c r="B28" s="17">
        <f t="shared" si="0"/>
        <v>1.4999999999999999E-2</v>
      </c>
      <c r="C28" s="2">
        <f t="shared" si="3"/>
        <v>-2.3749999999999996</v>
      </c>
    </row>
    <row r="29" spans="1:3" ht="12.5" x14ac:dyDescent="0.25">
      <c r="A29" s="3">
        <f t="shared" si="2"/>
        <v>3.4000000000000008</v>
      </c>
      <c r="B29" s="17">
        <f t="shared" si="0"/>
        <v>1.4999999999999999E-2</v>
      </c>
      <c r="C29" s="2">
        <f t="shared" si="3"/>
        <v>-2.2499999999999996</v>
      </c>
    </row>
    <row r="30" spans="1:3" ht="12.5" x14ac:dyDescent="0.25">
      <c r="A30" s="3">
        <f t="shared" si="2"/>
        <v>3.600000000000001</v>
      </c>
      <c r="B30" s="17">
        <f t="shared" si="0"/>
        <v>1.4999999999999999E-2</v>
      </c>
      <c r="C30" s="2">
        <f t="shared" si="3"/>
        <v>-2.1249999999999996</v>
      </c>
    </row>
    <row r="31" spans="1:3" ht="12.5" x14ac:dyDescent="0.25">
      <c r="A31" s="3">
        <f t="shared" si="2"/>
        <v>3.8000000000000012</v>
      </c>
      <c r="B31" s="17">
        <f t="shared" si="0"/>
        <v>1.4999999999999999E-2</v>
      </c>
      <c r="C31" s="2">
        <f t="shared" si="3"/>
        <v>-1.9999999999999991</v>
      </c>
    </row>
    <row r="32" spans="1:3" ht="12.5" x14ac:dyDescent="0.25">
      <c r="A32" s="3">
        <f t="shared" si="2"/>
        <v>4.0000000000000009</v>
      </c>
      <c r="B32" s="17">
        <f t="shared" si="0"/>
        <v>1.4999999999999999E-2</v>
      </c>
      <c r="C32" s="2">
        <f t="shared" si="3"/>
        <v>-1.8749999999999996</v>
      </c>
    </row>
    <row r="33" spans="1:3" ht="12.5" x14ac:dyDescent="0.25">
      <c r="A33" s="3">
        <f t="shared" si="2"/>
        <v>4.2000000000000011</v>
      </c>
      <c r="B33" s="17">
        <f t="shared" si="0"/>
        <v>1.4999999999999999E-2</v>
      </c>
      <c r="C33" s="2">
        <f t="shared" si="3"/>
        <v>-1.7499999999999991</v>
      </c>
    </row>
    <row r="34" spans="1:3" ht="12.5" x14ac:dyDescent="0.25">
      <c r="A34" s="3">
        <f t="shared" si="2"/>
        <v>4.4000000000000012</v>
      </c>
      <c r="B34" s="17">
        <f t="shared" si="0"/>
        <v>1.4999999999999999E-2</v>
      </c>
      <c r="C34" s="2">
        <f t="shared" si="3"/>
        <v>-1.6249999999999991</v>
      </c>
    </row>
    <row r="35" spans="1:3" ht="12.5" x14ac:dyDescent="0.25">
      <c r="A35" s="3">
        <f t="shared" si="2"/>
        <v>4.6000000000000014</v>
      </c>
      <c r="B35" s="17">
        <f t="shared" si="0"/>
        <v>1.4999999999999999E-2</v>
      </c>
      <c r="C35" s="2">
        <f t="shared" si="3"/>
        <v>-1.4999999999999991</v>
      </c>
    </row>
    <row r="36" spans="1:3" ht="12.5" x14ac:dyDescent="0.25">
      <c r="A36" s="3">
        <f t="shared" si="2"/>
        <v>4.8000000000000016</v>
      </c>
      <c r="B36" s="17">
        <f t="shared" si="0"/>
        <v>1.4999999999999999E-2</v>
      </c>
      <c r="C36" s="2">
        <f t="shared" si="3"/>
        <v>-1.3749999999999991</v>
      </c>
    </row>
    <row r="37" spans="1:3" ht="12.5" x14ac:dyDescent="0.25">
      <c r="A37" s="3">
        <f t="shared" si="2"/>
        <v>5.0000000000000018</v>
      </c>
      <c r="B37" s="17">
        <f t="shared" si="0"/>
        <v>1.4999999999999999E-2</v>
      </c>
      <c r="C37" s="2">
        <f t="shared" si="3"/>
        <v>-1.2499999999999991</v>
      </c>
    </row>
    <row r="38" spans="1:3" ht="12.5" x14ac:dyDescent="0.25">
      <c r="A38" s="3">
        <f t="shared" si="2"/>
        <v>5.200000000000002</v>
      </c>
      <c r="B38" s="17">
        <f t="shared" si="0"/>
        <v>1.4999999999999999E-2</v>
      </c>
      <c r="C38" s="2">
        <f t="shared" si="3"/>
        <v>-1.1249999999999987</v>
      </c>
    </row>
    <row r="39" spans="1:3" ht="12.5" x14ac:dyDescent="0.25">
      <c r="A39" s="3">
        <f t="shared" si="2"/>
        <v>5.4000000000000021</v>
      </c>
      <c r="B39" s="17">
        <f t="shared" si="0"/>
        <v>1.4999999999999999E-2</v>
      </c>
      <c r="C39" s="2">
        <f t="shared" si="3"/>
        <v>-0.99999999999999867</v>
      </c>
    </row>
    <row r="40" spans="1:3" ht="12.5" x14ac:dyDescent="0.25">
      <c r="A40" s="3">
        <f t="shared" si="2"/>
        <v>5.6000000000000023</v>
      </c>
      <c r="B40" s="17">
        <f t="shared" si="0"/>
        <v>1.4999999999999999E-2</v>
      </c>
      <c r="C40" s="2">
        <f t="shared" si="3"/>
        <v>-0.87499999999999867</v>
      </c>
    </row>
    <row r="41" spans="1:3" ht="12.5" x14ac:dyDescent="0.25">
      <c r="A41" s="3">
        <f t="shared" si="2"/>
        <v>5.8000000000000025</v>
      </c>
      <c r="B41" s="17">
        <f t="shared" si="0"/>
        <v>1.4999999999999999E-2</v>
      </c>
      <c r="C41" s="2">
        <f t="shared" si="3"/>
        <v>-0.74999999999999822</v>
      </c>
    </row>
    <row r="42" spans="1:3" ht="12.5" x14ac:dyDescent="0.25">
      <c r="A42" s="3">
        <f t="shared" si="2"/>
        <v>6.0000000000000027</v>
      </c>
      <c r="B42" s="17">
        <f t="shared" si="0"/>
        <v>1.4999999999999999E-2</v>
      </c>
      <c r="C42" s="2">
        <f t="shared" si="3"/>
        <v>-0.62499999999999822</v>
      </c>
    </row>
    <row r="43" spans="1:3" ht="12.5" x14ac:dyDescent="0.25">
      <c r="A43" s="3">
        <f t="shared" si="2"/>
        <v>6.2000000000000028</v>
      </c>
      <c r="B43" s="17">
        <f t="shared" si="0"/>
        <v>1.4999999999999999E-2</v>
      </c>
      <c r="C43" s="2">
        <f t="shared" si="3"/>
        <v>-0.49999999999999822</v>
      </c>
    </row>
    <row r="44" spans="1:3" ht="12.5" x14ac:dyDescent="0.25">
      <c r="A44" s="3">
        <f t="shared" si="2"/>
        <v>6.400000000000003</v>
      </c>
      <c r="B44" s="17">
        <f t="shared" si="0"/>
        <v>1.4999999999999999E-2</v>
      </c>
      <c r="C44" s="2">
        <f t="shared" si="3"/>
        <v>-0.37499999999999822</v>
      </c>
    </row>
    <row r="45" spans="1:3" ht="12.5" x14ac:dyDescent="0.25">
      <c r="A45" s="3">
        <f t="shared" si="2"/>
        <v>6.6000000000000032</v>
      </c>
      <c r="B45" s="17">
        <f t="shared" si="0"/>
        <v>1.4999999999999999E-2</v>
      </c>
      <c r="C45" s="2">
        <f t="shared" si="3"/>
        <v>-0.24999999999999822</v>
      </c>
    </row>
    <row r="46" spans="1:3" ht="12.5" x14ac:dyDescent="0.25">
      <c r="A46" s="3">
        <f t="shared" si="2"/>
        <v>6.8000000000000034</v>
      </c>
      <c r="B46" s="17">
        <f t="shared" si="0"/>
        <v>1.4999999999999999E-2</v>
      </c>
      <c r="C46" s="2">
        <f t="shared" si="3"/>
        <v>-0.12499999999999822</v>
      </c>
    </row>
    <row r="47" spans="1:3" ht="12.5" x14ac:dyDescent="0.25">
      <c r="A47" s="3">
        <f t="shared" si="2"/>
        <v>7.0000000000000036</v>
      </c>
      <c r="B47" s="17">
        <f t="shared" si="0"/>
        <v>1.4999999999999999E-2</v>
      </c>
      <c r="C47" s="2">
        <f t="shared" si="3"/>
        <v>0</v>
      </c>
    </row>
    <row r="48" spans="1:3" ht="12.5" x14ac:dyDescent="0.25">
      <c r="A48" s="3">
        <f t="shared" si="2"/>
        <v>7.2000000000000037</v>
      </c>
      <c r="B48" s="17">
        <f t="shared" si="0"/>
        <v>0.12500000000000266</v>
      </c>
      <c r="C48" s="2">
        <f t="shared" si="3"/>
        <v>0.12500000000000266</v>
      </c>
    </row>
    <row r="49" spans="1:3" ht="12.5" x14ac:dyDescent="0.25">
      <c r="A49" s="3">
        <f t="shared" si="2"/>
        <v>7.4000000000000039</v>
      </c>
      <c r="B49" s="17">
        <f t="shared" si="0"/>
        <v>0.25000000000000266</v>
      </c>
      <c r="C49" s="2">
        <f t="shared" si="3"/>
        <v>0.25000000000000266</v>
      </c>
    </row>
    <row r="50" spans="1:3" ht="12.5" x14ac:dyDescent="0.25">
      <c r="A50" s="3">
        <f t="shared" si="2"/>
        <v>7.6000000000000041</v>
      </c>
      <c r="B50" s="17">
        <f t="shared" si="0"/>
        <v>0.37500000000000266</v>
      </c>
      <c r="C50" s="2">
        <f t="shared" si="3"/>
        <v>0.37500000000000266</v>
      </c>
    </row>
    <row r="51" spans="1:3" ht="12.5" x14ac:dyDescent="0.25">
      <c r="A51" s="3">
        <f t="shared" si="2"/>
        <v>7.8000000000000043</v>
      </c>
      <c r="B51" s="17">
        <f t="shared" si="0"/>
        <v>0.50000000000000266</v>
      </c>
      <c r="C51" s="2">
        <f t="shared" si="3"/>
        <v>0.50000000000000266</v>
      </c>
    </row>
    <row r="52" spans="1:3" ht="12.5" x14ac:dyDescent="0.25">
      <c r="A52" s="3">
        <f t="shared" si="2"/>
        <v>8.0000000000000036</v>
      </c>
      <c r="B52" s="17">
        <f t="shared" si="0"/>
        <v>0.62500000000000178</v>
      </c>
      <c r="C52" s="2">
        <f t="shared" si="3"/>
        <v>0.62500000000000178</v>
      </c>
    </row>
    <row r="53" spans="1:3" ht="12.5" x14ac:dyDescent="0.25">
      <c r="A53" s="3">
        <f t="shared" si="2"/>
        <v>8.2000000000000028</v>
      </c>
      <c r="B53" s="17">
        <f t="shared" si="0"/>
        <v>0.75000000000000178</v>
      </c>
      <c r="C53" s="2">
        <f t="shared" si="3"/>
        <v>0.75000000000000178</v>
      </c>
    </row>
    <row r="54" spans="1:3" ht="12.5" x14ac:dyDescent="0.25">
      <c r="A54" s="3">
        <f t="shared" si="2"/>
        <v>8.4000000000000021</v>
      </c>
      <c r="B54" s="17">
        <f t="shared" si="0"/>
        <v>0.87500000000000178</v>
      </c>
      <c r="C54" s="2">
        <f t="shared" si="3"/>
        <v>0.87500000000000178</v>
      </c>
    </row>
    <row r="55" spans="1:3" ht="12.5" x14ac:dyDescent="0.25">
      <c r="A55" s="3">
        <f t="shared" si="2"/>
        <v>8.6000000000000014</v>
      </c>
      <c r="B55" s="17">
        <f t="shared" si="0"/>
        <v>1.0000000000000009</v>
      </c>
      <c r="C55" s="2">
        <f t="shared" si="3"/>
        <v>1.0000000000000009</v>
      </c>
    </row>
    <row r="56" spans="1:3" ht="12.5" x14ac:dyDescent="0.25">
      <c r="A56" s="3">
        <f t="shared" si="2"/>
        <v>8.8000000000000007</v>
      </c>
      <c r="B56" s="17">
        <f t="shared" si="0"/>
        <v>1.125</v>
      </c>
      <c r="C56" s="2">
        <f t="shared" si="3"/>
        <v>1.125</v>
      </c>
    </row>
    <row r="57" spans="1:3" ht="12.5" x14ac:dyDescent="0.25">
      <c r="A57" s="3">
        <f t="shared" si="2"/>
        <v>9</v>
      </c>
      <c r="B57" s="17">
        <f t="shared" si="0"/>
        <v>1.25</v>
      </c>
      <c r="C57" s="2">
        <f t="shared" si="3"/>
        <v>1.25</v>
      </c>
    </row>
    <row r="58" spans="1:3" ht="12.5" x14ac:dyDescent="0.25">
      <c r="A58" s="3">
        <f t="shared" si="2"/>
        <v>9.1999999999999993</v>
      </c>
      <c r="B58" s="17">
        <f t="shared" si="0"/>
        <v>1.375</v>
      </c>
      <c r="C58" s="2">
        <f t="shared" si="3"/>
        <v>1.375</v>
      </c>
    </row>
    <row r="59" spans="1:3" ht="12.5" x14ac:dyDescent="0.25">
      <c r="A59" s="3">
        <f t="shared" si="2"/>
        <v>9.3999999999999986</v>
      </c>
      <c r="B59" s="17">
        <f t="shared" si="0"/>
        <v>1.4999999999999991</v>
      </c>
      <c r="C59" s="2">
        <f t="shared" si="3"/>
        <v>1.4999999999999991</v>
      </c>
    </row>
    <row r="60" spans="1:3" ht="12.5" x14ac:dyDescent="0.25">
      <c r="A60" s="3">
        <f t="shared" si="2"/>
        <v>9.5999999999999979</v>
      </c>
      <c r="B60" s="17">
        <f t="shared" si="0"/>
        <v>1.6249999999999982</v>
      </c>
      <c r="C60" s="2">
        <f t="shared" si="3"/>
        <v>1.6249999999999982</v>
      </c>
    </row>
    <row r="61" spans="1:3" ht="12.5" x14ac:dyDescent="0.25">
      <c r="A61" s="3">
        <f t="shared" si="2"/>
        <v>9.7999999999999972</v>
      </c>
      <c r="B61" s="17">
        <f t="shared" si="0"/>
        <v>1.7499999999999982</v>
      </c>
      <c r="C61" s="2">
        <f t="shared" si="3"/>
        <v>1.7499999999999982</v>
      </c>
    </row>
    <row r="62" spans="1:3" ht="12.5" x14ac:dyDescent="0.25">
      <c r="A62" s="3">
        <f t="shared" si="2"/>
        <v>9.9999999999999964</v>
      </c>
      <c r="B62" s="17">
        <f t="shared" si="0"/>
        <v>1.8749999999999982</v>
      </c>
      <c r="C62" s="2">
        <f t="shared" si="3"/>
        <v>1.8749999999999982</v>
      </c>
    </row>
    <row r="63" spans="1:3" ht="12.5" x14ac:dyDescent="0.25">
      <c r="A63" s="3">
        <f t="shared" si="2"/>
        <v>10.199999999999996</v>
      </c>
      <c r="B63" s="17">
        <f t="shared" si="0"/>
        <v>1.9999999999999973</v>
      </c>
      <c r="C63" s="2">
        <f t="shared" si="3"/>
        <v>1.9999999999999973</v>
      </c>
    </row>
    <row r="64" spans="1:3" ht="12.5" x14ac:dyDescent="0.25">
      <c r="A64" s="3">
        <f t="shared" si="2"/>
        <v>10.399999999999995</v>
      </c>
      <c r="B64" s="17">
        <f t="shared" si="0"/>
        <v>2.1249999999999964</v>
      </c>
      <c r="C64" s="2">
        <f t="shared" si="3"/>
        <v>2.1249999999999964</v>
      </c>
    </row>
    <row r="65" spans="1:3" ht="12.5" x14ac:dyDescent="0.25">
      <c r="A65" s="3">
        <f t="shared" si="2"/>
        <v>10.599999999999994</v>
      </c>
      <c r="B65" s="17">
        <f t="shared" si="0"/>
        <v>2.2499999999999964</v>
      </c>
      <c r="C65" s="2">
        <f t="shared" si="3"/>
        <v>2.2499999999999964</v>
      </c>
    </row>
    <row r="66" spans="1:3" ht="12.5" x14ac:dyDescent="0.25">
      <c r="A66" s="3">
        <f t="shared" si="2"/>
        <v>10.799999999999994</v>
      </c>
      <c r="B66" s="17">
        <f t="shared" si="0"/>
        <v>2.3749999999999964</v>
      </c>
      <c r="C66" s="2">
        <f t="shared" si="3"/>
        <v>2.3749999999999964</v>
      </c>
    </row>
    <row r="67" spans="1:3" ht="12.5" x14ac:dyDescent="0.25">
      <c r="A67" s="3">
        <f t="shared" si="2"/>
        <v>10.999999999999993</v>
      </c>
      <c r="B67" s="17">
        <f t="shared" si="0"/>
        <v>2.4999999999999956</v>
      </c>
      <c r="C67" s="2">
        <f t="shared" si="3"/>
        <v>2.4999999999999956</v>
      </c>
    </row>
    <row r="68" spans="1:3" ht="12.5" x14ac:dyDescent="0.25">
      <c r="A68" s="3">
        <f t="shared" si="2"/>
        <v>11.199999999999992</v>
      </c>
      <c r="B68" s="17">
        <f t="shared" si="0"/>
        <v>2.6249999999999947</v>
      </c>
      <c r="C68" s="2">
        <f t="shared" si="3"/>
        <v>2.6249999999999947</v>
      </c>
    </row>
    <row r="69" spans="1:3" ht="12.5" x14ac:dyDescent="0.25">
      <c r="A69" s="3">
        <f t="shared" si="2"/>
        <v>11.399999999999991</v>
      </c>
      <c r="B69" s="17">
        <f t="shared" si="0"/>
        <v>2.7499999999999947</v>
      </c>
      <c r="C69" s="2">
        <f t="shared" si="3"/>
        <v>2.7499999999999947</v>
      </c>
    </row>
    <row r="70" spans="1:3" ht="12.5" x14ac:dyDescent="0.25">
      <c r="A70" s="3">
        <f t="shared" si="2"/>
        <v>11.599999999999991</v>
      </c>
      <c r="B70" s="17">
        <f t="shared" si="0"/>
        <v>2.8749999999999947</v>
      </c>
      <c r="C70" s="2">
        <f t="shared" si="3"/>
        <v>2.8749999999999947</v>
      </c>
    </row>
    <row r="71" spans="1:3" ht="12.5" x14ac:dyDescent="0.25">
      <c r="A71" s="3">
        <f t="shared" si="2"/>
        <v>11.79999999999999</v>
      </c>
      <c r="B71" s="17">
        <f t="shared" si="0"/>
        <v>2.9999999999999938</v>
      </c>
      <c r="C71" s="2">
        <f t="shared" si="3"/>
        <v>2.9999999999999938</v>
      </c>
    </row>
    <row r="72" spans="1:3" ht="12.5" x14ac:dyDescent="0.25">
      <c r="A72" s="3">
        <f t="shared" si="2"/>
        <v>11.999999999999989</v>
      </c>
      <c r="B72" s="17">
        <f t="shared" si="0"/>
        <v>3.1249999999999929</v>
      </c>
      <c r="C72" s="2">
        <f t="shared" si="3"/>
        <v>3.1249999999999929</v>
      </c>
    </row>
    <row r="73" spans="1:3" ht="12.5" x14ac:dyDescent="0.25">
      <c r="A73" s="3">
        <f t="shared" si="2"/>
        <v>12.199999999999989</v>
      </c>
      <c r="B73" s="17">
        <f t="shared" si="0"/>
        <v>3.2499999999999929</v>
      </c>
      <c r="C73" s="2">
        <f t="shared" si="3"/>
        <v>3.2499999999999929</v>
      </c>
    </row>
    <row r="74" spans="1:3" ht="12.5" x14ac:dyDescent="0.25">
      <c r="A74" s="3">
        <f t="shared" si="2"/>
        <v>12.399999999999988</v>
      </c>
      <c r="B74" s="17">
        <f t="shared" si="0"/>
        <v>3.3749999999999929</v>
      </c>
      <c r="C74" s="2">
        <f t="shared" si="3"/>
        <v>3.3749999999999929</v>
      </c>
    </row>
    <row r="75" spans="1:3" ht="12.5" x14ac:dyDescent="0.25">
      <c r="A75" s="3">
        <f t="shared" si="2"/>
        <v>12.599999999999987</v>
      </c>
      <c r="B75" s="17">
        <f t="shared" si="0"/>
        <v>3.499999999999992</v>
      </c>
      <c r="C75" s="2">
        <f t="shared" si="3"/>
        <v>3.499999999999992</v>
      </c>
    </row>
    <row r="76" spans="1:3" ht="12.5" x14ac:dyDescent="0.25">
      <c r="A76" s="3">
        <f t="shared" si="2"/>
        <v>12.799999999999986</v>
      </c>
      <c r="B76" s="17">
        <f t="shared" si="0"/>
        <v>3.6249999999999911</v>
      </c>
      <c r="C76" s="2">
        <f t="shared" si="3"/>
        <v>3.6249999999999911</v>
      </c>
    </row>
    <row r="77" spans="1:3" ht="12.5" x14ac:dyDescent="0.25">
      <c r="A77" s="3">
        <f t="shared" si="2"/>
        <v>12.999999999999986</v>
      </c>
      <c r="B77" s="17">
        <f t="shared" ref="B77:B112" si="4">IF(A77&lt;=B$5,IF($B$5=0,0,$E$3),IF(A77&gt;B$6,B$4,C77))</f>
        <v>3.7499999999999911</v>
      </c>
      <c r="C77" s="2">
        <f t="shared" si="3"/>
        <v>3.7499999999999911</v>
      </c>
    </row>
    <row r="78" spans="1:3" ht="12.5" x14ac:dyDescent="0.25">
      <c r="A78" s="3">
        <f t="shared" ref="A78:A112" si="5">A77+$D$3</f>
        <v>13.199999999999985</v>
      </c>
      <c r="B78" s="17">
        <f t="shared" si="4"/>
        <v>3.8749999999999911</v>
      </c>
      <c r="C78" s="2">
        <f t="shared" ref="C78:C112" si="6">$B$8*A78 + $B$9</f>
        <v>3.8749999999999911</v>
      </c>
    </row>
    <row r="79" spans="1:3" ht="12.5" x14ac:dyDescent="0.25">
      <c r="A79" s="3">
        <f t="shared" si="5"/>
        <v>13.399999999999984</v>
      </c>
      <c r="B79" s="17">
        <f t="shared" si="4"/>
        <v>3.9999999999999893</v>
      </c>
      <c r="C79" s="2">
        <f t="shared" si="6"/>
        <v>3.9999999999999893</v>
      </c>
    </row>
    <row r="80" spans="1:3" ht="12.5" x14ac:dyDescent="0.25">
      <c r="A80" s="3">
        <f t="shared" si="5"/>
        <v>13.599999999999984</v>
      </c>
      <c r="B80" s="17">
        <f t="shared" si="4"/>
        <v>4.1249999999999893</v>
      </c>
      <c r="C80" s="2">
        <f t="shared" si="6"/>
        <v>4.1249999999999893</v>
      </c>
    </row>
    <row r="81" spans="1:3" ht="12.5" x14ac:dyDescent="0.25">
      <c r="A81" s="3">
        <f t="shared" si="5"/>
        <v>13.799999999999983</v>
      </c>
      <c r="B81" s="17">
        <f t="shared" si="4"/>
        <v>4.2499999999999893</v>
      </c>
      <c r="C81" s="2">
        <f t="shared" si="6"/>
        <v>4.2499999999999893</v>
      </c>
    </row>
    <row r="82" spans="1:3" ht="12.5" x14ac:dyDescent="0.25">
      <c r="A82" s="3">
        <f t="shared" si="5"/>
        <v>13.999999999999982</v>
      </c>
      <c r="B82" s="17">
        <f t="shared" si="4"/>
        <v>4.3749999999999893</v>
      </c>
      <c r="C82" s="2">
        <f t="shared" si="6"/>
        <v>4.3749999999999893</v>
      </c>
    </row>
    <row r="83" spans="1:3" ht="12.5" x14ac:dyDescent="0.25">
      <c r="A83" s="3">
        <f t="shared" si="5"/>
        <v>14.199999999999982</v>
      </c>
      <c r="B83" s="17">
        <f t="shared" si="4"/>
        <v>4.4999999999999893</v>
      </c>
      <c r="C83" s="2">
        <f t="shared" si="6"/>
        <v>4.4999999999999893</v>
      </c>
    </row>
    <row r="84" spans="1:3" ht="12.5" x14ac:dyDescent="0.25">
      <c r="A84" s="3">
        <f t="shared" si="5"/>
        <v>14.399999999999981</v>
      </c>
      <c r="B84" s="17">
        <f t="shared" si="4"/>
        <v>4.6249999999999876</v>
      </c>
      <c r="C84" s="2">
        <f t="shared" si="6"/>
        <v>4.6249999999999876</v>
      </c>
    </row>
    <row r="85" spans="1:3" ht="12.5" x14ac:dyDescent="0.25">
      <c r="A85" s="3">
        <f t="shared" si="5"/>
        <v>14.59999999999998</v>
      </c>
      <c r="B85" s="17">
        <f t="shared" si="4"/>
        <v>4.7499999999999876</v>
      </c>
      <c r="C85" s="2">
        <f t="shared" si="6"/>
        <v>4.7499999999999876</v>
      </c>
    </row>
    <row r="86" spans="1:3" ht="12.5" x14ac:dyDescent="0.25">
      <c r="A86" s="3">
        <f t="shared" si="5"/>
        <v>14.799999999999979</v>
      </c>
      <c r="B86" s="17">
        <f t="shared" si="4"/>
        <v>4.8749999999999876</v>
      </c>
      <c r="C86" s="2">
        <f t="shared" si="6"/>
        <v>4.8749999999999876</v>
      </c>
    </row>
    <row r="87" spans="1:3" ht="12.5" x14ac:dyDescent="0.25">
      <c r="A87" s="3">
        <f t="shared" si="5"/>
        <v>14.999999999999979</v>
      </c>
      <c r="B87" s="17">
        <f t="shared" si="4"/>
        <v>4.9999999999999858</v>
      </c>
      <c r="C87" s="2">
        <f t="shared" si="6"/>
        <v>4.9999999999999858</v>
      </c>
    </row>
    <row r="88" spans="1:3" ht="12.5" x14ac:dyDescent="0.25">
      <c r="A88" s="3">
        <f t="shared" si="5"/>
        <v>15.199999999999978</v>
      </c>
      <c r="B88" s="17">
        <f t="shared" si="4"/>
        <v>5</v>
      </c>
      <c r="C88" s="2">
        <f t="shared" si="6"/>
        <v>5.1249999999999858</v>
      </c>
    </row>
    <row r="89" spans="1:3" ht="12.5" x14ac:dyDescent="0.25">
      <c r="A89" s="3">
        <f t="shared" si="5"/>
        <v>15.399999999999977</v>
      </c>
      <c r="B89" s="17">
        <f t="shared" si="4"/>
        <v>5</v>
      </c>
      <c r="C89" s="2">
        <f t="shared" si="6"/>
        <v>5.2499999999999858</v>
      </c>
    </row>
    <row r="90" spans="1:3" ht="12.5" x14ac:dyDescent="0.25">
      <c r="A90" s="3">
        <f t="shared" si="5"/>
        <v>15.599999999999977</v>
      </c>
      <c r="B90" s="17">
        <f t="shared" si="4"/>
        <v>5</v>
      </c>
      <c r="C90" s="2">
        <f t="shared" si="6"/>
        <v>5.3749999999999858</v>
      </c>
    </row>
    <row r="91" spans="1:3" ht="12.5" x14ac:dyDescent="0.25">
      <c r="A91" s="3">
        <f t="shared" si="5"/>
        <v>15.799999999999976</v>
      </c>
      <c r="B91" s="17">
        <f t="shared" si="4"/>
        <v>5</v>
      </c>
      <c r="C91" s="2">
        <f t="shared" si="6"/>
        <v>5.4999999999999858</v>
      </c>
    </row>
    <row r="92" spans="1:3" ht="12.5" x14ac:dyDescent="0.25">
      <c r="A92" s="3">
        <f t="shared" si="5"/>
        <v>15.999999999999975</v>
      </c>
      <c r="B92" s="17">
        <f t="shared" si="4"/>
        <v>5</v>
      </c>
      <c r="C92" s="2">
        <f t="shared" si="6"/>
        <v>5.624999999999984</v>
      </c>
    </row>
    <row r="93" spans="1:3" ht="12.5" x14ac:dyDescent="0.25">
      <c r="A93" s="3">
        <f t="shared" si="5"/>
        <v>16.199999999999974</v>
      </c>
      <c r="B93" s="17">
        <f t="shared" si="4"/>
        <v>5</v>
      </c>
      <c r="C93" s="2">
        <f t="shared" si="6"/>
        <v>5.749999999999984</v>
      </c>
    </row>
    <row r="94" spans="1:3" ht="12.5" x14ac:dyDescent="0.25">
      <c r="A94" s="3">
        <f t="shared" si="5"/>
        <v>16.399999999999974</v>
      </c>
      <c r="B94" s="17">
        <f t="shared" si="4"/>
        <v>5</v>
      </c>
      <c r="C94" s="2">
        <f t="shared" si="6"/>
        <v>5.874999999999984</v>
      </c>
    </row>
    <row r="95" spans="1:3" ht="12.5" x14ac:dyDescent="0.25">
      <c r="A95" s="3">
        <f t="shared" si="5"/>
        <v>16.599999999999973</v>
      </c>
      <c r="B95" s="17">
        <f t="shared" si="4"/>
        <v>5</v>
      </c>
      <c r="C95" s="2">
        <f t="shared" si="6"/>
        <v>5.9999999999999822</v>
      </c>
    </row>
    <row r="96" spans="1:3" ht="12.5" x14ac:dyDescent="0.25">
      <c r="A96" s="3">
        <f t="shared" si="5"/>
        <v>16.799999999999972</v>
      </c>
      <c r="B96" s="17">
        <f t="shared" si="4"/>
        <v>5</v>
      </c>
      <c r="C96" s="2">
        <f t="shared" si="6"/>
        <v>6.1249999999999822</v>
      </c>
    </row>
    <row r="97" spans="1:3" ht="12.5" x14ac:dyDescent="0.25">
      <c r="A97" s="3">
        <f t="shared" si="5"/>
        <v>16.999999999999972</v>
      </c>
      <c r="B97" s="17">
        <f t="shared" si="4"/>
        <v>5</v>
      </c>
      <c r="C97" s="2">
        <f t="shared" si="6"/>
        <v>6.2499999999999822</v>
      </c>
    </row>
    <row r="98" spans="1:3" ht="12.5" x14ac:dyDescent="0.25">
      <c r="A98" s="3">
        <f t="shared" si="5"/>
        <v>17.199999999999971</v>
      </c>
      <c r="B98" s="17">
        <f t="shared" si="4"/>
        <v>5</v>
      </c>
      <c r="C98" s="2">
        <f t="shared" si="6"/>
        <v>6.3749999999999822</v>
      </c>
    </row>
    <row r="99" spans="1:3" ht="12.5" x14ac:dyDescent="0.25">
      <c r="A99" s="3">
        <f t="shared" si="5"/>
        <v>17.39999999999997</v>
      </c>
      <c r="B99" s="17">
        <f t="shared" si="4"/>
        <v>5</v>
      </c>
      <c r="C99" s="2">
        <f t="shared" si="6"/>
        <v>6.4999999999999822</v>
      </c>
    </row>
    <row r="100" spans="1:3" ht="12.5" x14ac:dyDescent="0.25">
      <c r="A100" s="3">
        <f t="shared" si="5"/>
        <v>17.599999999999969</v>
      </c>
      <c r="B100" s="17">
        <f t="shared" si="4"/>
        <v>5</v>
      </c>
      <c r="C100" s="2">
        <f t="shared" si="6"/>
        <v>6.6249999999999805</v>
      </c>
    </row>
    <row r="101" spans="1:3" ht="12.5" x14ac:dyDescent="0.25">
      <c r="A101" s="3">
        <f t="shared" si="5"/>
        <v>17.799999999999969</v>
      </c>
      <c r="B101" s="17">
        <f t="shared" si="4"/>
        <v>5</v>
      </c>
      <c r="C101" s="2">
        <f t="shared" si="6"/>
        <v>6.7499999999999805</v>
      </c>
    </row>
    <row r="102" spans="1:3" ht="12.5" x14ac:dyDescent="0.25">
      <c r="A102" s="3">
        <f t="shared" si="5"/>
        <v>17.999999999999968</v>
      </c>
      <c r="B102" s="17">
        <f t="shared" si="4"/>
        <v>5</v>
      </c>
      <c r="C102" s="2">
        <f t="shared" si="6"/>
        <v>6.8749999999999805</v>
      </c>
    </row>
    <row r="103" spans="1:3" ht="12.5" x14ac:dyDescent="0.25">
      <c r="A103" s="3">
        <f t="shared" si="5"/>
        <v>18.199999999999967</v>
      </c>
      <c r="B103" s="17">
        <f t="shared" si="4"/>
        <v>5</v>
      </c>
      <c r="C103" s="2">
        <f t="shared" si="6"/>
        <v>6.9999999999999787</v>
      </c>
    </row>
    <row r="104" spans="1:3" ht="12.5" x14ac:dyDescent="0.25">
      <c r="A104" s="3">
        <f t="shared" si="5"/>
        <v>18.399999999999967</v>
      </c>
      <c r="B104" s="17">
        <f t="shared" si="4"/>
        <v>5</v>
      </c>
      <c r="C104" s="2">
        <f t="shared" si="6"/>
        <v>7.1249999999999787</v>
      </c>
    </row>
    <row r="105" spans="1:3" ht="12.5" x14ac:dyDescent="0.25">
      <c r="A105" s="3">
        <f t="shared" si="5"/>
        <v>18.599999999999966</v>
      </c>
      <c r="B105" s="17">
        <f t="shared" si="4"/>
        <v>5</v>
      </c>
      <c r="C105" s="2">
        <f t="shared" si="6"/>
        <v>7.2499999999999787</v>
      </c>
    </row>
    <row r="106" spans="1:3" ht="12.5" x14ac:dyDescent="0.25">
      <c r="A106" s="3">
        <f t="shared" si="5"/>
        <v>18.799999999999965</v>
      </c>
      <c r="B106" s="17">
        <f t="shared" si="4"/>
        <v>5</v>
      </c>
      <c r="C106" s="2">
        <f t="shared" si="6"/>
        <v>7.3749999999999787</v>
      </c>
    </row>
    <row r="107" spans="1:3" ht="12.5" x14ac:dyDescent="0.25">
      <c r="A107" s="3">
        <f t="shared" si="5"/>
        <v>18.999999999999964</v>
      </c>
      <c r="B107" s="17">
        <f t="shared" si="4"/>
        <v>5</v>
      </c>
      <c r="C107" s="2">
        <f t="shared" si="6"/>
        <v>7.4999999999999787</v>
      </c>
    </row>
    <row r="108" spans="1:3" ht="12.5" x14ac:dyDescent="0.25">
      <c r="A108" s="3">
        <f t="shared" si="5"/>
        <v>19.199999999999964</v>
      </c>
      <c r="B108" s="17">
        <f t="shared" si="4"/>
        <v>5</v>
      </c>
      <c r="C108" s="2">
        <f t="shared" si="6"/>
        <v>7.6249999999999769</v>
      </c>
    </row>
    <row r="109" spans="1:3" ht="12.5" x14ac:dyDescent="0.25">
      <c r="A109" s="3">
        <f t="shared" si="5"/>
        <v>19.399999999999963</v>
      </c>
      <c r="B109" s="17">
        <f t="shared" si="4"/>
        <v>5</v>
      </c>
      <c r="C109" s="2">
        <f t="shared" si="6"/>
        <v>7.7499999999999769</v>
      </c>
    </row>
    <row r="110" spans="1:3" ht="12.5" x14ac:dyDescent="0.25">
      <c r="A110" s="3">
        <f t="shared" si="5"/>
        <v>19.599999999999962</v>
      </c>
      <c r="B110" s="17">
        <f t="shared" si="4"/>
        <v>5</v>
      </c>
      <c r="C110" s="2">
        <f t="shared" si="6"/>
        <v>7.8749999999999769</v>
      </c>
    </row>
    <row r="111" spans="1:3" ht="12.5" x14ac:dyDescent="0.25">
      <c r="A111" s="3">
        <f t="shared" si="5"/>
        <v>19.799999999999962</v>
      </c>
      <c r="B111" s="17">
        <f t="shared" si="4"/>
        <v>5</v>
      </c>
      <c r="C111" s="2">
        <f t="shared" si="6"/>
        <v>7.9999999999999751</v>
      </c>
    </row>
    <row r="112" spans="1:3" ht="12.5" x14ac:dyDescent="0.25">
      <c r="A112" s="3">
        <f t="shared" si="5"/>
        <v>19.999999999999961</v>
      </c>
      <c r="B112" s="17">
        <f t="shared" si="4"/>
        <v>5</v>
      </c>
      <c r="C112" s="2">
        <f t="shared" si="6"/>
        <v>8.1249999999999751</v>
      </c>
    </row>
    <row r="113" spans="1:1" x14ac:dyDescent="0.2">
      <c r="A113" s="3"/>
    </row>
    <row r="114" spans="1:1" x14ac:dyDescent="0.2">
      <c r="A114" s="3"/>
    </row>
    <row r="115" spans="1:1" x14ac:dyDescent="0.2">
      <c r="A115" s="3"/>
    </row>
    <row r="116" spans="1:1" x14ac:dyDescent="0.2">
      <c r="A116" s="3"/>
    </row>
    <row r="117" spans="1:1" x14ac:dyDescent="0.2">
      <c r="A117" s="3"/>
    </row>
    <row r="118" spans="1:1" x14ac:dyDescent="0.2">
      <c r="A118" s="3"/>
    </row>
  </sheetData>
  <phoneticPr fontId="1"/>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CEAD-80A7-4D13-8749-053D946E3F7D}">
  <sheetPr codeName="Sheet1">
    <pageSetUpPr fitToPage="1"/>
  </sheetPr>
  <dimension ref="A2:K46"/>
  <sheetViews>
    <sheetView tabSelected="1" zoomScaleNormal="100" workbookViewId="0">
      <selection activeCell="B19" sqref="B19:J19"/>
    </sheetView>
  </sheetViews>
  <sheetFormatPr defaultColWidth="8.81640625" defaultRowHeight="18" x14ac:dyDescent="0.2"/>
  <cols>
    <col min="1" max="1" width="5.81640625" style="22" customWidth="1"/>
    <col min="2" max="2" width="36.453125" style="22" customWidth="1"/>
    <col min="3" max="3" width="16.453125" style="22" customWidth="1"/>
    <col min="4" max="4" width="22.81640625" style="22" customWidth="1"/>
    <col min="5" max="6" width="15.81640625" style="22" customWidth="1"/>
    <col min="7" max="7" width="8.81640625" style="22"/>
    <col min="8" max="8" width="17.81640625" style="22" customWidth="1"/>
    <col min="9" max="9" width="18" style="22" customWidth="1"/>
    <col min="10" max="10" width="10.81640625" style="22" customWidth="1"/>
    <col min="11" max="11" width="19.1796875" style="22" customWidth="1"/>
    <col min="12" max="13" width="8.81640625" style="22"/>
    <col min="14" max="14" width="28.54296875" style="22" customWidth="1"/>
    <col min="15" max="15" width="17" style="22" customWidth="1"/>
    <col min="16" max="32" width="8.81640625" style="22"/>
    <col min="33" max="33" width="16" style="22" customWidth="1"/>
    <col min="34" max="16384" width="8.81640625" style="22"/>
  </cols>
  <sheetData>
    <row r="2" spans="1:10" ht="21" customHeight="1" x14ac:dyDescent="0.2">
      <c r="B2" s="53" t="s">
        <v>0</v>
      </c>
    </row>
    <row r="4" spans="1:10" ht="36" customHeight="1" thickBot="1" x14ac:dyDescent="0.25">
      <c r="B4" s="28" t="s">
        <v>1</v>
      </c>
      <c r="C4" s="30" t="s">
        <v>2</v>
      </c>
      <c r="D4" s="29" t="s">
        <v>3</v>
      </c>
      <c r="E4" s="29" t="s">
        <v>4</v>
      </c>
      <c r="F4" s="29" t="s">
        <v>5</v>
      </c>
    </row>
    <row r="5" spans="1:10" ht="18.5" thickBot="1" x14ac:dyDescent="0.3">
      <c r="A5" s="25" t="s">
        <v>6</v>
      </c>
      <c r="B5" s="22" t="s">
        <v>7</v>
      </c>
      <c r="C5" s="22" t="s">
        <v>8</v>
      </c>
      <c r="D5" s="71">
        <v>0.374</v>
      </c>
      <c r="E5" s="62">
        <f>算定用シート!D4</f>
        <v>4.3333333333333286</v>
      </c>
      <c r="F5" s="66">
        <f>'ツール②（総合評価の評価方法に掲載する計算式）'!C4</f>
        <v>20</v>
      </c>
      <c r="H5" s="51"/>
      <c r="J5" s="17"/>
    </row>
    <row r="6" spans="1:10" ht="18.5" thickBot="1" x14ac:dyDescent="0.25">
      <c r="A6" s="25" t="s">
        <v>9</v>
      </c>
      <c r="B6" s="22" t="s">
        <v>10</v>
      </c>
      <c r="C6" s="22" t="s">
        <v>11</v>
      </c>
      <c r="D6" s="69">
        <v>80</v>
      </c>
      <c r="E6" s="62">
        <f>算定用シート!D5</f>
        <v>2.5</v>
      </c>
      <c r="F6" s="66">
        <f>'ツール②（総合評価の評価方法に掲載する計算式）'!C5</f>
        <v>5</v>
      </c>
    </row>
    <row r="7" spans="1:10" ht="18.5" thickBot="1" x14ac:dyDescent="0.25">
      <c r="A7" s="25" t="s">
        <v>12</v>
      </c>
      <c r="B7" s="22" t="s">
        <v>13</v>
      </c>
      <c r="C7" s="22" t="s">
        <v>11</v>
      </c>
      <c r="D7" s="69">
        <v>15</v>
      </c>
      <c r="E7" s="62">
        <f>算定用シート!D6</f>
        <v>1.6666666666666665</v>
      </c>
      <c r="F7" s="66">
        <f>'ツール②（総合評価の評価方法に掲載する計算式）'!C6</f>
        <v>5</v>
      </c>
      <c r="H7" s="52"/>
    </row>
    <row r="8" spans="1:10" ht="18.5" thickBot="1" x14ac:dyDescent="0.25">
      <c r="A8" s="25" t="s">
        <v>14</v>
      </c>
      <c r="B8" s="22" t="s">
        <v>15</v>
      </c>
      <c r="C8" s="22" t="s">
        <v>11</v>
      </c>
      <c r="D8" s="75">
        <v>5.5</v>
      </c>
      <c r="E8" s="62">
        <f>算定用シート!D7</f>
        <v>2.75</v>
      </c>
      <c r="F8" s="66">
        <f>'ツール②（総合評価の評価方法に掲載する計算式）'!C7</f>
        <v>5</v>
      </c>
    </row>
    <row r="9" spans="1:10" ht="18.5" thickBot="1" x14ac:dyDescent="0.25">
      <c r="A9" s="25" t="s">
        <v>16</v>
      </c>
      <c r="B9" s="22" t="s">
        <v>17</v>
      </c>
      <c r="C9" s="22" t="s">
        <v>11</v>
      </c>
      <c r="D9" s="69">
        <v>90</v>
      </c>
      <c r="E9" s="62">
        <f>算定用シート!D8</f>
        <v>4.2307692307692308</v>
      </c>
      <c r="F9" s="66">
        <f>'ツール②（総合評価の評価方法に掲載する計算式）'!C8</f>
        <v>5</v>
      </c>
    </row>
    <row r="10" spans="1:10" ht="18.5" thickBot="1" x14ac:dyDescent="0.25">
      <c r="A10" s="25" t="s">
        <v>18</v>
      </c>
      <c r="B10" s="22" t="s">
        <v>19</v>
      </c>
      <c r="C10" s="22" t="s">
        <v>20</v>
      </c>
      <c r="D10" s="70">
        <v>12.5</v>
      </c>
      <c r="E10" s="63">
        <f>算定用シート!D9</f>
        <v>3.4375</v>
      </c>
      <c r="F10" s="67">
        <f>'ツール②（総合評価の評価方法に掲載する計算式）'!C9</f>
        <v>5</v>
      </c>
    </row>
    <row r="11" spans="1:10" ht="18.5" thickBot="1" x14ac:dyDescent="0.25">
      <c r="A11" s="25" t="s">
        <v>21</v>
      </c>
      <c r="B11" s="22" t="s">
        <v>22</v>
      </c>
      <c r="C11" s="22" t="s">
        <v>23</v>
      </c>
      <c r="D11" s="78"/>
      <c r="E11" s="64" t="str">
        <f>IF(AND('ツール②（総合評価の評価方法に掲載する計算式）'!C10&gt;0,D11="実施"),F11,IF(AND('ツール②（総合評価の評価方法に掲載する計算式）'!C10&gt;0,D11="未実施"),0,""))</f>
        <v/>
      </c>
      <c r="F11" s="66">
        <f>IF('ツール②（総合評価の評価方法に掲載する計算式）'!C10="","",'ツール②（総合評価の評価方法に掲載する計算式）'!C10)</f>
        <v>5</v>
      </c>
    </row>
    <row r="12" spans="1:10" ht="18.5" thickBot="1" x14ac:dyDescent="0.25">
      <c r="C12" s="25"/>
      <c r="D12" s="39" t="s">
        <v>24</v>
      </c>
      <c r="E12" s="65">
        <f>SUM(E5:E10)</f>
        <v>18.918269230769226</v>
      </c>
      <c r="F12" s="68">
        <f>SUM(F5:F11)</f>
        <v>50</v>
      </c>
    </row>
    <row r="13" spans="1:10" ht="18.5" thickTop="1" x14ac:dyDescent="0.2"/>
    <row r="14" spans="1:10" x14ac:dyDescent="0.2">
      <c r="B14" s="22" t="s">
        <v>95</v>
      </c>
    </row>
    <row r="15" spans="1:10" x14ac:dyDescent="0.2">
      <c r="B15" s="22" t="s">
        <v>25</v>
      </c>
    </row>
    <row r="16" spans="1:10" x14ac:dyDescent="0.2">
      <c r="A16" s="25"/>
      <c r="B16" s="22" t="s">
        <v>26</v>
      </c>
    </row>
    <row r="17" spans="1:10" ht="61.5" customHeight="1" x14ac:dyDescent="0.2">
      <c r="A17" s="25"/>
      <c r="B17" s="79" t="s">
        <v>97</v>
      </c>
      <c r="C17" s="80"/>
      <c r="D17" s="80"/>
      <c r="E17" s="80"/>
      <c r="F17" s="80"/>
      <c r="G17" s="80"/>
      <c r="H17" s="80"/>
      <c r="I17" s="80"/>
      <c r="J17" s="80"/>
    </row>
    <row r="18" spans="1:10" x14ac:dyDescent="0.2">
      <c r="B18" s="22" t="s">
        <v>96</v>
      </c>
    </row>
    <row r="19" spans="1:10" ht="32.15" customHeight="1" x14ac:dyDescent="0.2">
      <c r="B19" s="79" t="s">
        <v>27</v>
      </c>
      <c r="C19" s="79"/>
      <c r="D19" s="79"/>
      <c r="E19" s="79"/>
      <c r="F19" s="79"/>
      <c r="G19" s="79"/>
      <c r="H19" s="79"/>
      <c r="I19" s="79"/>
      <c r="J19" s="79"/>
    </row>
    <row r="40" spans="9:11" x14ac:dyDescent="0.2">
      <c r="J40" s="21"/>
      <c r="K40" s="21"/>
    </row>
    <row r="41" spans="9:11" x14ac:dyDescent="0.2">
      <c r="K41" s="26"/>
    </row>
    <row r="42" spans="9:11" x14ac:dyDescent="0.2">
      <c r="K42" s="26"/>
    </row>
    <row r="43" spans="9:11" x14ac:dyDescent="0.2">
      <c r="K43" s="26"/>
    </row>
    <row r="44" spans="9:11" x14ac:dyDescent="0.2">
      <c r="K44" s="26"/>
    </row>
    <row r="45" spans="9:11" x14ac:dyDescent="0.2">
      <c r="K45" s="26"/>
    </row>
    <row r="46" spans="9:11" x14ac:dyDescent="0.2">
      <c r="I46" s="25"/>
      <c r="K46" s="27"/>
    </row>
  </sheetData>
  <sheetProtection formatCells="0"/>
  <mergeCells count="2">
    <mergeCell ref="B19:J19"/>
    <mergeCell ref="B17:J17"/>
  </mergeCells>
  <phoneticPr fontId="1"/>
  <conditionalFormatting sqref="E5">
    <cfRule type="cellIs" dxfId="49" priority="10" operator="equal">
      <formula>$F$5</formula>
    </cfRule>
  </conditionalFormatting>
  <conditionalFormatting sqref="E6">
    <cfRule type="cellIs" dxfId="48" priority="9" operator="equal">
      <formula>$F$6</formula>
    </cfRule>
  </conditionalFormatting>
  <conditionalFormatting sqref="E7">
    <cfRule type="cellIs" dxfId="47" priority="5" operator="equal">
      <formula>$F$7</formula>
    </cfRule>
    <cfRule type="cellIs" dxfId="46" priority="8" operator="equal">
      <formula>"1.000点"</formula>
    </cfRule>
  </conditionalFormatting>
  <conditionalFormatting sqref="E8">
    <cfRule type="cellIs" dxfId="45" priority="2" operator="equal">
      <formula>$F$8</formula>
    </cfRule>
    <cfRule type="cellIs" dxfId="44" priority="3" operator="equal">
      <formula>"5.000点"</formula>
    </cfRule>
    <cfRule type="cellIs" dxfId="43" priority="4" operator="equal">
      <formula>$F$8</formula>
    </cfRule>
    <cfRule type="cellIs" dxfId="42" priority="7" operator="equal">
      <formula>"0.143点"</formula>
    </cfRule>
  </conditionalFormatting>
  <conditionalFormatting sqref="E9">
    <cfRule type="cellIs" dxfId="41" priority="1" operator="equal">
      <formula>$F$9</formula>
    </cfRule>
  </conditionalFormatting>
  <conditionalFormatting sqref="E10">
    <cfRule type="cellIs" dxfId="40" priority="6" operator="equal">
      <formula>$F$10</formula>
    </cfRule>
  </conditionalFormatting>
  <conditionalFormatting sqref="K41">
    <cfRule type="cellIs" dxfId="39" priority="25" operator="greaterThan">
      <formula>20</formula>
    </cfRule>
  </conditionalFormatting>
  <conditionalFormatting sqref="K42:K43">
    <cfRule type="cellIs" dxfId="38" priority="23" operator="greaterThan">
      <formula>10</formula>
    </cfRule>
  </conditionalFormatting>
  <conditionalFormatting sqref="K44:K45">
    <cfRule type="cellIs" dxfId="37" priority="24" operator="greaterThan">
      <formula>5</formula>
    </cfRule>
  </conditionalFormatting>
  <pageMargins left="0.59055118110236227" right="0.59055118110236227" top="0.78740157480314965" bottom="0.78740157480314965" header="0.31496062992125984" footer="0.31496062992125984"/>
  <pageSetup paperSize="9" scale="81" orientation="landscape"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4B1976-77D1-478F-93FE-D54260196007}">
          <x14:formula1>
            <xm:f>算定用シート!$C$11:$C$13</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5DD8-4C72-4DB5-BE41-A421145CAF10}">
  <sheetPr codeName="Sheet2">
    <pageSetUpPr fitToPage="1"/>
  </sheetPr>
  <dimension ref="A1:N27"/>
  <sheetViews>
    <sheetView topLeftCell="A3" zoomScaleNormal="100" workbookViewId="0">
      <selection activeCell="A3" sqref="A3:XFD3"/>
    </sheetView>
  </sheetViews>
  <sheetFormatPr defaultColWidth="8.81640625" defaultRowHeight="18" x14ac:dyDescent="0.2"/>
  <cols>
    <col min="1" max="1" width="4.1796875" style="22" customWidth="1"/>
    <col min="2" max="2" width="39.54296875" style="22" customWidth="1"/>
    <col min="3" max="4" width="17.453125" style="22" customWidth="1"/>
    <col min="5" max="5" width="22.81640625" style="22" customWidth="1"/>
    <col min="6" max="6" width="17.453125" style="22" customWidth="1"/>
    <col min="7" max="7" width="22.81640625" style="22" customWidth="1"/>
    <col min="8" max="8" width="17.453125" style="22" customWidth="1"/>
    <col min="9" max="9" width="4.1796875" style="22" customWidth="1"/>
    <col min="10" max="10" width="2.54296875" style="22" customWidth="1"/>
    <col min="11" max="11" width="8.81640625" style="22"/>
    <col min="12" max="13" width="3.54296875" style="22" customWidth="1"/>
    <col min="14" max="16384" width="8.81640625" style="22"/>
  </cols>
  <sheetData>
    <row r="1" spans="1:14" ht="21" customHeight="1" x14ac:dyDescent="0.2">
      <c r="B1" s="53" t="s">
        <v>30</v>
      </c>
    </row>
    <row r="3" spans="1:14" ht="36.5" thickBot="1" x14ac:dyDescent="0.25">
      <c r="B3" s="28" t="s">
        <v>1</v>
      </c>
      <c r="C3" s="28" t="s">
        <v>31</v>
      </c>
      <c r="D3" s="23" t="s">
        <v>32</v>
      </c>
      <c r="E3" s="29" t="s">
        <v>33</v>
      </c>
      <c r="F3" s="23" t="s">
        <v>34</v>
      </c>
      <c r="G3" s="29" t="s">
        <v>35</v>
      </c>
      <c r="H3" s="23" t="s">
        <v>36</v>
      </c>
      <c r="I3" s="81" t="s">
        <v>37</v>
      </c>
      <c r="J3" s="81"/>
      <c r="K3" s="81"/>
      <c r="L3" s="81"/>
      <c r="M3" s="81"/>
      <c r="N3" s="82"/>
    </row>
    <row r="4" spans="1:14" ht="18.5" thickBot="1" x14ac:dyDescent="0.25">
      <c r="A4" s="25" t="s">
        <v>6</v>
      </c>
      <c r="B4" s="22" t="s">
        <v>7</v>
      </c>
      <c r="C4" s="56">
        <v>20</v>
      </c>
      <c r="D4" s="31">
        <v>20</v>
      </c>
      <c r="E4" s="73">
        <v>0.4</v>
      </c>
      <c r="F4" s="31">
        <v>0.435</v>
      </c>
      <c r="G4" s="73">
        <v>0.28000000000000003</v>
      </c>
      <c r="H4" s="32">
        <v>0.25</v>
      </c>
      <c r="I4" s="33" t="s">
        <v>38</v>
      </c>
      <c r="J4" s="34" t="s">
        <v>39</v>
      </c>
      <c r="K4" s="35">
        <f>C4/(G4-E4)</f>
        <v>-166.66666666666669</v>
      </c>
      <c r="L4" s="35" t="s">
        <v>40</v>
      </c>
      <c r="M4" s="35" t="s">
        <v>41</v>
      </c>
      <c r="N4" s="36">
        <f t="shared" ref="N4:N9" si="0">-C4*E4/(G4-E4)</f>
        <v>66.666666666666671</v>
      </c>
    </row>
    <row r="5" spans="1:14" ht="18.5" thickBot="1" x14ac:dyDescent="0.25">
      <c r="A5" s="25" t="s">
        <v>9</v>
      </c>
      <c r="B5" s="22" t="s">
        <v>10</v>
      </c>
      <c r="C5" s="57">
        <v>5</v>
      </c>
      <c r="D5" s="31">
        <v>10</v>
      </c>
      <c r="E5" s="61">
        <v>60</v>
      </c>
      <c r="F5" s="31">
        <v>50</v>
      </c>
      <c r="G5" s="74">
        <v>100</v>
      </c>
      <c r="H5" s="31">
        <v>100</v>
      </c>
      <c r="I5" s="33" t="s">
        <v>38</v>
      </c>
      <c r="J5" s="34" t="s">
        <v>39</v>
      </c>
      <c r="K5" s="35">
        <f>C5/(G5-E5)</f>
        <v>0.125</v>
      </c>
      <c r="L5" s="35" t="s">
        <v>40</v>
      </c>
      <c r="M5" s="35" t="s">
        <v>41</v>
      </c>
      <c r="N5" s="36">
        <f t="shared" si="0"/>
        <v>-7.5</v>
      </c>
    </row>
    <row r="6" spans="1:14" ht="18.5" thickBot="1" x14ac:dyDescent="0.25">
      <c r="A6" s="25" t="s">
        <v>12</v>
      </c>
      <c r="B6" s="22" t="s">
        <v>13</v>
      </c>
      <c r="C6" s="57">
        <v>5</v>
      </c>
      <c r="D6" s="31">
        <v>5</v>
      </c>
      <c r="E6" s="61">
        <v>5</v>
      </c>
      <c r="F6" s="31">
        <v>0</v>
      </c>
      <c r="G6" s="74">
        <v>35</v>
      </c>
      <c r="H6" s="31">
        <v>15</v>
      </c>
      <c r="I6" s="33" t="s">
        <v>38</v>
      </c>
      <c r="J6" s="34" t="s">
        <v>39</v>
      </c>
      <c r="K6" s="35">
        <f t="shared" ref="K6:K9" si="1">C6/(G6-E6)</f>
        <v>0.16666666666666666</v>
      </c>
      <c r="L6" s="35" t="s">
        <v>40</v>
      </c>
      <c r="M6" s="35" t="s">
        <v>41</v>
      </c>
      <c r="N6" s="36">
        <f t="shared" si="0"/>
        <v>-0.83333333333333337</v>
      </c>
    </row>
    <row r="7" spans="1:14" ht="18.5" thickBot="1" x14ac:dyDescent="0.25">
      <c r="A7" s="25" t="s">
        <v>14</v>
      </c>
      <c r="B7" s="22" t="s">
        <v>15</v>
      </c>
      <c r="C7" s="57">
        <v>5</v>
      </c>
      <c r="D7" s="31">
        <v>5</v>
      </c>
      <c r="E7" s="76">
        <v>0</v>
      </c>
      <c r="F7" s="31">
        <v>0</v>
      </c>
      <c r="G7" s="77">
        <v>10</v>
      </c>
      <c r="H7" s="31">
        <v>2</v>
      </c>
      <c r="I7" s="33" t="s">
        <v>38</v>
      </c>
      <c r="J7" s="34" t="s">
        <v>39</v>
      </c>
      <c r="K7" s="35">
        <f t="shared" si="1"/>
        <v>0.5</v>
      </c>
      <c r="L7" s="35" t="s">
        <v>40</v>
      </c>
      <c r="M7" s="35" t="s">
        <v>41</v>
      </c>
      <c r="N7" s="36">
        <f t="shared" si="0"/>
        <v>0</v>
      </c>
    </row>
    <row r="8" spans="1:14" ht="18.5" thickBot="1" x14ac:dyDescent="0.25">
      <c r="A8" s="25" t="s">
        <v>16</v>
      </c>
      <c r="B8" s="22" t="s">
        <v>17</v>
      </c>
      <c r="C8" s="57">
        <v>5</v>
      </c>
      <c r="D8" s="31">
        <v>5</v>
      </c>
      <c r="E8" s="61">
        <v>35</v>
      </c>
      <c r="F8" s="31">
        <v>35</v>
      </c>
      <c r="G8" s="74">
        <v>100</v>
      </c>
      <c r="H8" s="31">
        <v>100</v>
      </c>
      <c r="I8" s="33" t="s">
        <v>38</v>
      </c>
      <c r="J8" s="34" t="s">
        <v>39</v>
      </c>
      <c r="K8" s="35">
        <f t="shared" si="1"/>
        <v>7.6923076923076927E-2</v>
      </c>
      <c r="L8" s="35" t="s">
        <v>40</v>
      </c>
      <c r="M8" s="35" t="s">
        <v>41</v>
      </c>
      <c r="N8" s="36">
        <f t="shared" si="0"/>
        <v>-2.6923076923076925</v>
      </c>
    </row>
    <row r="9" spans="1:14" ht="18.5" thickBot="1" x14ac:dyDescent="0.25">
      <c r="A9" s="25" t="s">
        <v>18</v>
      </c>
      <c r="B9" s="22" t="s">
        <v>19</v>
      </c>
      <c r="C9" s="58">
        <v>5</v>
      </c>
      <c r="D9" s="31">
        <v>5</v>
      </c>
      <c r="E9" s="72">
        <v>7</v>
      </c>
      <c r="F9" s="31">
        <v>7</v>
      </c>
      <c r="G9" s="72">
        <v>15</v>
      </c>
      <c r="H9" s="31">
        <v>12</v>
      </c>
      <c r="I9" s="33" t="s">
        <v>38</v>
      </c>
      <c r="J9" s="34" t="s">
        <v>39</v>
      </c>
      <c r="K9" s="35">
        <f t="shared" si="1"/>
        <v>0.625</v>
      </c>
      <c r="L9" s="35" t="s">
        <v>40</v>
      </c>
      <c r="M9" s="35" t="s">
        <v>41</v>
      </c>
      <c r="N9" s="36">
        <f t="shared" si="0"/>
        <v>-4.375</v>
      </c>
    </row>
    <row r="10" spans="1:14" ht="18.5" thickBot="1" x14ac:dyDescent="0.25">
      <c r="A10" s="25" t="s">
        <v>21</v>
      </c>
      <c r="B10" s="22" t="s">
        <v>22</v>
      </c>
      <c r="C10" s="59">
        <v>5</v>
      </c>
      <c r="D10" s="50" t="s">
        <v>42</v>
      </c>
      <c r="E10" s="31"/>
      <c r="F10" s="31"/>
      <c r="G10" s="31"/>
      <c r="H10" s="31"/>
      <c r="I10" s="47"/>
      <c r="J10" s="48"/>
      <c r="K10" s="49"/>
      <c r="L10" s="49"/>
      <c r="M10" s="49"/>
      <c r="N10" s="49"/>
    </row>
    <row r="11" spans="1:14" x14ac:dyDescent="0.2">
      <c r="B11" s="39" t="s">
        <v>43</v>
      </c>
      <c r="C11" s="60">
        <f>SUM(C4:C10)</f>
        <v>50</v>
      </c>
      <c r="D11" s="37" t="s">
        <v>44</v>
      </c>
      <c r="E11" s="37"/>
      <c r="F11" s="37"/>
      <c r="G11" s="37"/>
      <c r="H11" s="38"/>
      <c r="I11" s="38"/>
      <c r="J11" s="38"/>
      <c r="K11" s="38"/>
      <c r="L11" s="38"/>
      <c r="M11" s="38"/>
      <c r="N11" s="38"/>
    </row>
    <row r="12" spans="1:14" x14ac:dyDescent="0.2">
      <c r="B12" s="25"/>
    </row>
    <row r="13" spans="1:14" x14ac:dyDescent="0.2">
      <c r="B13" s="22" t="s">
        <v>45</v>
      </c>
    </row>
    <row r="14" spans="1:14" x14ac:dyDescent="0.2">
      <c r="B14" s="45" t="s">
        <v>46</v>
      </c>
      <c r="C14" s="45"/>
      <c r="D14" s="45"/>
      <c r="E14" s="45"/>
    </row>
    <row r="15" spans="1:14" x14ac:dyDescent="0.2">
      <c r="B15" s="22" t="s">
        <v>47</v>
      </c>
    </row>
    <row r="16" spans="1:14" ht="54" customHeight="1" x14ac:dyDescent="0.2">
      <c r="B16" s="79" t="s">
        <v>48</v>
      </c>
      <c r="C16" s="80"/>
      <c r="D16" s="80"/>
      <c r="E16" s="80"/>
      <c r="F16" s="80"/>
      <c r="G16" s="80"/>
      <c r="H16" s="80"/>
    </row>
    <row r="17" spans="1:3" x14ac:dyDescent="0.2">
      <c r="B17" s="22" t="s">
        <v>49</v>
      </c>
    </row>
    <row r="18" spans="1:3" x14ac:dyDescent="0.2">
      <c r="B18" s="22" t="s">
        <v>50</v>
      </c>
    </row>
    <row r="20" spans="1:3" x14ac:dyDescent="0.2">
      <c r="B20" s="30" t="s">
        <v>51</v>
      </c>
    </row>
    <row r="21" spans="1:3" x14ac:dyDescent="0.2">
      <c r="B21" s="28" t="s">
        <v>1</v>
      </c>
      <c r="C21" s="28" t="s">
        <v>52</v>
      </c>
    </row>
    <row r="22" spans="1:3" x14ac:dyDescent="0.2">
      <c r="A22" s="25" t="s">
        <v>6</v>
      </c>
      <c r="B22" s="22" t="s">
        <v>7</v>
      </c>
      <c r="C22" s="55" t="s">
        <v>53</v>
      </c>
    </row>
    <row r="23" spans="1:3" x14ac:dyDescent="0.2">
      <c r="A23" s="25" t="s">
        <v>9</v>
      </c>
      <c r="B23" s="22" t="s">
        <v>10</v>
      </c>
      <c r="C23" s="55" t="s">
        <v>54</v>
      </c>
    </row>
    <row r="24" spans="1:3" x14ac:dyDescent="0.2">
      <c r="A24" s="25" t="s">
        <v>12</v>
      </c>
      <c r="B24" s="22" t="s">
        <v>13</v>
      </c>
      <c r="C24" s="55" t="s">
        <v>54</v>
      </c>
    </row>
    <row r="25" spans="1:3" x14ac:dyDescent="0.2">
      <c r="A25" s="25" t="s">
        <v>14</v>
      </c>
      <c r="B25" s="22" t="s">
        <v>15</v>
      </c>
      <c r="C25" s="55" t="s">
        <v>55</v>
      </c>
    </row>
    <row r="26" spans="1:3" x14ac:dyDescent="0.2">
      <c r="A26" s="25" t="s">
        <v>16</v>
      </c>
      <c r="B26" s="22" t="s">
        <v>17</v>
      </c>
      <c r="C26" s="55" t="s">
        <v>54</v>
      </c>
    </row>
    <row r="27" spans="1:3" x14ac:dyDescent="0.2">
      <c r="A27" s="25" t="s">
        <v>18</v>
      </c>
      <c r="B27" s="22" t="s">
        <v>19</v>
      </c>
      <c r="C27" s="55" t="s">
        <v>56</v>
      </c>
    </row>
  </sheetData>
  <sheetProtection sheet="1" formatCells="0"/>
  <mergeCells count="2">
    <mergeCell ref="I3:N3"/>
    <mergeCell ref="B16:H16"/>
  </mergeCells>
  <phoneticPr fontId="1"/>
  <conditionalFormatting sqref="C4:C9">
    <cfRule type="cellIs" dxfId="36" priority="22" operator="lessThan">
      <formula>0</formula>
    </cfRule>
    <cfRule type="cellIs" dxfId="35" priority="21" operator="equal">
      <formula>0</formula>
    </cfRule>
  </conditionalFormatting>
  <conditionalFormatting sqref="C11">
    <cfRule type="cellIs" dxfId="34" priority="26" operator="equal">
      <formula>50</formula>
    </cfRule>
  </conditionalFormatting>
  <conditionalFormatting sqref="E4">
    <cfRule type="cellIs" dxfId="33" priority="41" operator="lessThan">
      <formula>$G$4</formula>
    </cfRule>
    <cfRule type="cellIs" dxfId="32" priority="18" operator="greaterThan">
      <formula>1.1</formula>
    </cfRule>
    <cfRule type="cellIs" dxfId="31" priority="15" operator="equal">
      <formula>$G$4</formula>
    </cfRule>
    <cfRule type="cellIs" dxfId="30" priority="40" operator="lessThan">
      <formula>$G$4</formula>
    </cfRule>
  </conditionalFormatting>
  <conditionalFormatting sqref="E5">
    <cfRule type="cellIs" dxfId="29" priority="37" operator="greaterThan">
      <formula>$G$5</formula>
    </cfRule>
    <cfRule type="cellIs" dxfId="28" priority="14" operator="equal">
      <formula>$G$5</formula>
    </cfRule>
  </conditionalFormatting>
  <conditionalFormatting sqref="E5:E9">
    <cfRule type="cellIs" dxfId="27" priority="20" operator="lessThan">
      <formula>0</formula>
    </cfRule>
  </conditionalFormatting>
  <conditionalFormatting sqref="E6">
    <cfRule type="cellIs" dxfId="26" priority="36" operator="greaterThan">
      <formula>$G$6</formula>
    </cfRule>
    <cfRule type="cellIs" dxfId="25" priority="13" operator="equal">
      <formula>$G$6</formula>
    </cfRule>
  </conditionalFormatting>
  <conditionalFormatting sqref="E7">
    <cfRule type="cellIs" dxfId="24" priority="35" operator="greaterThan">
      <formula>$G$7</formula>
    </cfRule>
    <cfRule type="cellIs" dxfId="23" priority="12" operator="equal">
      <formula>$G$7</formula>
    </cfRule>
  </conditionalFormatting>
  <conditionalFormatting sqref="E8">
    <cfRule type="cellIs" dxfId="22" priority="34" operator="greaterThan">
      <formula>$G$8</formula>
    </cfRule>
    <cfRule type="cellIs" dxfId="21" priority="11" operator="equal">
      <formula>$G$8</formula>
    </cfRule>
  </conditionalFormatting>
  <conditionalFormatting sqref="E9">
    <cfRule type="cellIs" dxfId="20" priority="33" operator="greaterThan">
      <formula>$G$9</formula>
    </cfRule>
    <cfRule type="cellIs" dxfId="19" priority="10" operator="equal">
      <formula>$G$9</formula>
    </cfRule>
  </conditionalFormatting>
  <conditionalFormatting sqref="G4">
    <cfRule type="cellIs" dxfId="18" priority="19" operator="lessThan">
      <formula>0</formula>
    </cfRule>
    <cfRule type="cellIs" dxfId="17" priority="32" operator="greaterThan">
      <formula>$E$4</formula>
    </cfRule>
    <cfRule type="cellIs" dxfId="16" priority="9" operator="equal">
      <formula>$E$4</formula>
    </cfRule>
  </conditionalFormatting>
  <conditionalFormatting sqref="G5">
    <cfRule type="cellIs" dxfId="15" priority="8" operator="equal">
      <formula>$E$5</formula>
    </cfRule>
    <cfRule type="cellIs" dxfId="14" priority="31" operator="lessThan">
      <formula>$E$5</formula>
    </cfRule>
  </conditionalFormatting>
  <conditionalFormatting sqref="G5:G8">
    <cfRule type="cellIs" dxfId="13" priority="17" operator="greaterThan">
      <formula>100</formula>
    </cfRule>
  </conditionalFormatting>
  <conditionalFormatting sqref="G6">
    <cfRule type="cellIs" dxfId="12" priority="7" operator="equal">
      <formula>$E$6</formula>
    </cfRule>
    <cfRule type="cellIs" dxfId="11" priority="30" operator="lessThan">
      <formula>$E$6</formula>
    </cfRule>
  </conditionalFormatting>
  <conditionalFormatting sqref="G7">
    <cfRule type="cellIs" dxfId="10" priority="29" operator="lessThan">
      <formula>$E$7</formula>
    </cfRule>
    <cfRule type="cellIs" dxfId="9" priority="6" operator="equal">
      <formula>$E$7</formula>
    </cfRule>
    <cfRule type="cellIs" dxfId="8" priority="3" operator="greaterThan">
      <formula>10</formula>
    </cfRule>
    <cfRule type="cellIs" dxfId="7" priority="16" operator="greaterThan">
      <formula>30</formula>
    </cfRule>
  </conditionalFormatting>
  <conditionalFormatting sqref="G8">
    <cfRule type="cellIs" dxfId="6" priority="28" operator="lessThan">
      <formula>$E$8</formula>
    </cfRule>
    <cfRule type="cellIs" dxfId="5" priority="5" operator="equal">
      <formula>$E$8</formula>
    </cfRule>
  </conditionalFormatting>
  <conditionalFormatting sqref="G9">
    <cfRule type="cellIs" dxfId="4" priority="23" operator="greaterThan">
      <formula>30</formula>
    </cfRule>
    <cfRule type="cellIs" dxfId="3" priority="27" operator="lessThan">
      <formula>$E$9</formula>
    </cfRule>
    <cfRule type="cellIs" dxfId="2" priority="4" operator="equal">
      <formula>$E$9</formula>
    </cfRule>
    <cfRule type="cellIs" dxfId="1" priority="2" operator="greaterThan">
      <formula>"20.0円"</formula>
    </cfRule>
    <cfRule type="cellIs" dxfId="0" priority="1" operator="greaterThan">
      <formula>20</formula>
    </cfRule>
  </conditionalFormatting>
  <pageMargins left="0.59055118110236227" right="0.59055118110236227" top="0.78740157480314965" bottom="0.74803149606299213" header="0.31496062992125984" footer="0.31496062992125984"/>
  <pageSetup paperSize="9" scale="71"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E3E6-91DA-4B9E-96E3-DFE1ACC4BD77}">
  <sheetPr codeName="Sheet3">
    <pageSetUpPr fitToPage="1"/>
  </sheetPr>
  <dimension ref="B2:V74"/>
  <sheetViews>
    <sheetView zoomScale="80" zoomScaleNormal="80" workbookViewId="0"/>
  </sheetViews>
  <sheetFormatPr defaultColWidth="8.81640625" defaultRowHeight="12" x14ac:dyDescent="0.2"/>
  <cols>
    <col min="1" max="1" width="5.81640625" style="18" customWidth="1"/>
    <col min="2" max="11" width="8.81640625" style="18"/>
    <col min="12" max="13" width="5.81640625" style="18" customWidth="1"/>
    <col min="14" max="16384" width="8.81640625" style="18"/>
  </cols>
  <sheetData>
    <row r="2" spans="2:12" ht="30" customHeight="1" x14ac:dyDescent="0.2">
      <c r="B2" s="19" t="s">
        <v>57</v>
      </c>
      <c r="L2" s="19" t="s">
        <v>58</v>
      </c>
    </row>
    <row r="38" spans="2:22" ht="30" customHeight="1" x14ac:dyDescent="0.2">
      <c r="B38" s="19" t="s">
        <v>59</v>
      </c>
      <c r="L38" s="19" t="s">
        <v>60</v>
      </c>
      <c r="V38" s="19" t="s">
        <v>61</v>
      </c>
    </row>
    <row r="74" spans="2:12" ht="30" customHeight="1" x14ac:dyDescent="0.2">
      <c r="B74" s="19" t="s">
        <v>62</v>
      </c>
      <c r="L74" s="19" t="s">
        <v>63</v>
      </c>
    </row>
  </sheetData>
  <sheetProtection sheet="1" objects="1" scenarios="1"/>
  <phoneticPr fontId="1"/>
  <pageMargins left="0.78740157480314965" right="0.78740157480314965" top="0.59055118110236227" bottom="0.59055118110236227" header="0.31496062992125984" footer="0.31496062992125984"/>
  <pageSetup paperSize="8"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D8"/>
  <sheetViews>
    <sheetView workbookViewId="0"/>
  </sheetViews>
  <sheetFormatPr defaultColWidth="8.81640625" defaultRowHeight="12" x14ac:dyDescent="0.2"/>
  <cols>
    <col min="1" max="1" width="28.81640625" style="1" customWidth="1"/>
    <col min="2" max="5" width="12.81640625" style="1" customWidth="1"/>
    <col min="6" max="16384" width="8.81640625" style="1"/>
  </cols>
  <sheetData>
    <row r="1" spans="1:4" s="14" customFormat="1" ht="30" customHeight="1" x14ac:dyDescent="0.2">
      <c r="A1" s="12" t="s">
        <v>64</v>
      </c>
      <c r="B1" s="13" t="s">
        <v>65</v>
      </c>
      <c r="C1" s="13" t="s">
        <v>66</v>
      </c>
      <c r="D1" s="13" t="s">
        <v>67</v>
      </c>
    </row>
    <row r="2" spans="1:4" ht="12.5" x14ac:dyDescent="0.2">
      <c r="A2" s="7" t="s">
        <v>68</v>
      </c>
      <c r="B2" s="15">
        <f>'ツール②（総合評価の評価方法に掲載する計算式）'!C4</f>
        <v>20</v>
      </c>
      <c r="C2" s="16">
        <f>'ツール②（総合評価の評価方法に掲載する計算式）'!E4</f>
        <v>0.4</v>
      </c>
      <c r="D2" s="16">
        <f>'ツール②（総合評価の評価方法に掲載する計算式）'!G4</f>
        <v>0.28000000000000003</v>
      </c>
    </row>
    <row r="3" spans="1:4" ht="12.5" x14ac:dyDescent="0.2">
      <c r="A3" s="7" t="s">
        <v>69</v>
      </c>
      <c r="B3" s="15">
        <f>'ツール②（総合評価の評価方法に掲載する計算式）'!C5</f>
        <v>5</v>
      </c>
      <c r="C3" s="20">
        <f>'ツール②（総合評価の評価方法に掲載する計算式）'!E5</f>
        <v>60</v>
      </c>
      <c r="D3" s="20">
        <f>'ツール②（総合評価の評価方法に掲載する計算式）'!G5</f>
        <v>100</v>
      </c>
    </row>
    <row r="4" spans="1:4" ht="12.5" x14ac:dyDescent="0.2">
      <c r="A4" s="7" t="s">
        <v>70</v>
      </c>
      <c r="B4" s="15">
        <f>'ツール②（総合評価の評価方法に掲載する計算式）'!C6</f>
        <v>5</v>
      </c>
      <c r="C4" s="20">
        <f>'ツール②（総合評価の評価方法に掲載する計算式）'!E6</f>
        <v>5</v>
      </c>
      <c r="D4" s="20">
        <f>'ツール②（総合評価の評価方法に掲載する計算式）'!G6</f>
        <v>35</v>
      </c>
    </row>
    <row r="5" spans="1:4" ht="12.5" x14ac:dyDescent="0.2">
      <c r="A5" s="7" t="s">
        <v>71</v>
      </c>
      <c r="B5" s="15">
        <f>'ツール②（総合評価の評価方法に掲載する計算式）'!C7</f>
        <v>5</v>
      </c>
      <c r="C5" s="20">
        <f>'ツール②（総合評価の評価方法に掲載する計算式）'!E7</f>
        <v>0</v>
      </c>
      <c r="D5" s="40">
        <f>'ツール②（総合評価の評価方法に掲載する計算式）'!G7</f>
        <v>10</v>
      </c>
    </row>
    <row r="6" spans="1:4" ht="12.5" x14ac:dyDescent="0.2">
      <c r="A6" s="7" t="s">
        <v>72</v>
      </c>
      <c r="B6" s="15">
        <f>'ツール②（総合評価の評価方法に掲載する計算式）'!C8</f>
        <v>5</v>
      </c>
      <c r="C6" s="20">
        <f>'ツール②（総合評価の評価方法に掲載する計算式）'!E8</f>
        <v>35</v>
      </c>
      <c r="D6" s="20">
        <f>'ツール②（総合評価の評価方法に掲載する計算式）'!G8</f>
        <v>100</v>
      </c>
    </row>
    <row r="7" spans="1:4" ht="12.5" x14ac:dyDescent="0.25">
      <c r="A7" s="7" t="s">
        <v>73</v>
      </c>
      <c r="B7" s="15">
        <f>'ツール②（総合評価の評価方法に掲載する計算式）'!C9</f>
        <v>5</v>
      </c>
      <c r="C7" s="20">
        <f>'ツール②（総合評価の評価方法に掲載する計算式）'!E9</f>
        <v>7</v>
      </c>
      <c r="D7" s="20">
        <f>'ツール②（総合評価の評価方法に掲載する計算式）'!G9</f>
        <v>15</v>
      </c>
    </row>
    <row r="8" spans="1:4" ht="12.5" x14ac:dyDescent="0.2">
      <c r="A8" s="7"/>
      <c r="B8" s="15">
        <f>SUM(B2:B7)</f>
        <v>45</v>
      </c>
      <c r="C8" s="15"/>
      <c r="D8" s="15"/>
    </row>
  </sheetData>
  <phoneticPr fontId="1"/>
  <pageMargins left="0.75" right="0.75" top="1" bottom="1" header="0.5" footer="0.5"/>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D82"/>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4" ht="14" x14ac:dyDescent="0.2">
      <c r="A1" s="6" t="s">
        <v>74</v>
      </c>
    </row>
    <row r="3" spans="1:4" x14ac:dyDescent="0.2">
      <c r="A3" s="1" t="s">
        <v>75</v>
      </c>
      <c r="B3" s="2">
        <v>0</v>
      </c>
      <c r="C3" s="2">
        <v>0.7</v>
      </c>
      <c r="D3" s="1">
        <f>(C3-B3)/70</f>
        <v>0.01</v>
      </c>
    </row>
    <row r="4" spans="1:4" x14ac:dyDescent="0.2">
      <c r="A4" s="1" t="s">
        <v>76</v>
      </c>
      <c r="B4" s="1">
        <f>'入力（配点・基準値）'!B2</f>
        <v>20</v>
      </c>
    </row>
    <row r="5" spans="1:4" x14ac:dyDescent="0.2">
      <c r="A5" s="1" t="s">
        <v>77</v>
      </c>
      <c r="B5" s="1">
        <f>'入力（配点・基準値）'!C2</f>
        <v>0.4</v>
      </c>
    </row>
    <row r="6" spans="1:4" x14ac:dyDescent="0.2">
      <c r="A6" s="1" t="s">
        <v>78</v>
      </c>
      <c r="B6" s="2">
        <f>'入力（配点・基準値）'!D2</f>
        <v>0.28000000000000003</v>
      </c>
    </row>
    <row r="8" spans="1:4" x14ac:dyDescent="0.2">
      <c r="A8" s="1" t="s">
        <v>79</v>
      </c>
      <c r="B8" s="5">
        <f>IFERROR(B4/(B6-B5),0)</f>
        <v>-166.66666666666669</v>
      </c>
    </row>
    <row r="9" spans="1:4" x14ac:dyDescent="0.2">
      <c r="A9" s="1" t="s">
        <v>80</v>
      </c>
      <c r="B9" s="5">
        <f>-B8*B5</f>
        <v>66.666666666666671</v>
      </c>
    </row>
    <row r="11" spans="1:4" x14ac:dyDescent="0.2">
      <c r="A11" s="4" t="s">
        <v>81</v>
      </c>
      <c r="B11" s="4" t="s">
        <v>82</v>
      </c>
      <c r="C11" s="8" t="s">
        <v>29</v>
      </c>
    </row>
    <row r="12" spans="1:4" ht="12.5" x14ac:dyDescent="0.25">
      <c r="A12" s="17">
        <v>0</v>
      </c>
      <c r="B12" s="17">
        <f>IF(A12&lt;=B$6,B$4,C12)</f>
        <v>20</v>
      </c>
      <c r="C12" s="17">
        <f>$B$8*A12 + $B$9</f>
        <v>66.666666666666671</v>
      </c>
    </row>
    <row r="13" spans="1:4" ht="12.5" x14ac:dyDescent="0.25">
      <c r="A13" s="17">
        <f>A12+$D$3</f>
        <v>0.01</v>
      </c>
      <c r="B13" s="17">
        <f>IF(A13&lt;=B$6,B$4,C13)</f>
        <v>20</v>
      </c>
      <c r="C13" s="17">
        <f t="shared" ref="C13:C76" si="0">$B$8*A13 + $B$9</f>
        <v>65</v>
      </c>
    </row>
    <row r="14" spans="1:4" ht="12.5" x14ac:dyDescent="0.25">
      <c r="A14" s="17">
        <f t="shared" ref="A14:A77" si="1">A13+$D$3</f>
        <v>0.02</v>
      </c>
      <c r="B14" s="17">
        <f t="shared" ref="B14:B76" si="2">IF(A14&lt;=B$6,B$4,C14)</f>
        <v>20</v>
      </c>
      <c r="C14" s="17">
        <f t="shared" si="0"/>
        <v>63.333333333333336</v>
      </c>
    </row>
    <row r="15" spans="1:4" ht="12.5" x14ac:dyDescent="0.25">
      <c r="A15" s="17">
        <f t="shared" si="1"/>
        <v>0.03</v>
      </c>
      <c r="B15" s="17">
        <f t="shared" si="2"/>
        <v>20</v>
      </c>
      <c r="C15" s="17">
        <f t="shared" si="0"/>
        <v>61.666666666666671</v>
      </c>
    </row>
    <row r="16" spans="1:4" ht="12.5" x14ac:dyDescent="0.25">
      <c r="A16" s="17">
        <f t="shared" si="1"/>
        <v>0.04</v>
      </c>
      <c r="B16" s="17">
        <f t="shared" si="2"/>
        <v>20</v>
      </c>
      <c r="C16" s="17">
        <f t="shared" si="0"/>
        <v>60</v>
      </c>
    </row>
    <row r="17" spans="1:3" ht="12.5" x14ac:dyDescent="0.25">
      <c r="A17" s="17">
        <f t="shared" si="1"/>
        <v>0.05</v>
      </c>
      <c r="B17" s="17">
        <f t="shared" si="2"/>
        <v>20</v>
      </c>
      <c r="C17" s="17">
        <f t="shared" si="0"/>
        <v>58.333333333333336</v>
      </c>
    </row>
    <row r="18" spans="1:3" ht="12.5" x14ac:dyDescent="0.25">
      <c r="A18" s="17">
        <f t="shared" si="1"/>
        <v>6.0000000000000005E-2</v>
      </c>
      <c r="B18" s="17">
        <f t="shared" si="2"/>
        <v>20</v>
      </c>
      <c r="C18" s="17">
        <f t="shared" si="0"/>
        <v>56.666666666666671</v>
      </c>
    </row>
    <row r="19" spans="1:3" ht="12.5" x14ac:dyDescent="0.25">
      <c r="A19" s="17">
        <f t="shared" si="1"/>
        <v>7.0000000000000007E-2</v>
      </c>
      <c r="B19" s="17">
        <f t="shared" si="2"/>
        <v>20</v>
      </c>
      <c r="C19" s="17">
        <f t="shared" si="0"/>
        <v>55</v>
      </c>
    </row>
    <row r="20" spans="1:3" ht="12.5" x14ac:dyDescent="0.25">
      <c r="A20" s="17">
        <f t="shared" si="1"/>
        <v>0.08</v>
      </c>
      <c r="B20" s="17">
        <f t="shared" si="2"/>
        <v>20</v>
      </c>
      <c r="C20" s="17">
        <f t="shared" si="0"/>
        <v>53.333333333333336</v>
      </c>
    </row>
    <row r="21" spans="1:3" ht="12.5" x14ac:dyDescent="0.25">
      <c r="A21" s="17">
        <f t="shared" si="1"/>
        <v>0.09</v>
      </c>
      <c r="B21" s="17">
        <f t="shared" si="2"/>
        <v>20</v>
      </c>
      <c r="C21" s="17">
        <f t="shared" si="0"/>
        <v>51.666666666666671</v>
      </c>
    </row>
    <row r="22" spans="1:3" ht="12.5" x14ac:dyDescent="0.25">
      <c r="A22" s="17">
        <f t="shared" si="1"/>
        <v>9.9999999999999992E-2</v>
      </c>
      <c r="B22" s="17">
        <f t="shared" si="2"/>
        <v>20</v>
      </c>
      <c r="C22" s="17">
        <f t="shared" si="0"/>
        <v>50</v>
      </c>
    </row>
    <row r="23" spans="1:3" ht="12.5" x14ac:dyDescent="0.25">
      <c r="A23" s="17">
        <f t="shared" si="1"/>
        <v>0.10999999999999999</v>
      </c>
      <c r="B23" s="17">
        <f t="shared" si="2"/>
        <v>20</v>
      </c>
      <c r="C23" s="17">
        <f t="shared" si="0"/>
        <v>48.333333333333343</v>
      </c>
    </row>
    <row r="24" spans="1:3" ht="12.5" x14ac:dyDescent="0.25">
      <c r="A24" s="17">
        <f t="shared" si="1"/>
        <v>0.11999999999999998</v>
      </c>
      <c r="B24" s="17">
        <f t="shared" si="2"/>
        <v>20</v>
      </c>
      <c r="C24" s="17">
        <f t="shared" si="0"/>
        <v>46.666666666666671</v>
      </c>
    </row>
    <row r="25" spans="1:3" ht="12.5" x14ac:dyDescent="0.25">
      <c r="A25" s="17">
        <f t="shared" si="1"/>
        <v>0.12999999999999998</v>
      </c>
      <c r="B25" s="17">
        <f t="shared" si="2"/>
        <v>20</v>
      </c>
      <c r="C25" s="17">
        <f t="shared" si="0"/>
        <v>45.000000000000007</v>
      </c>
    </row>
    <row r="26" spans="1:3" ht="12.5" x14ac:dyDescent="0.25">
      <c r="A26" s="17">
        <f t="shared" si="1"/>
        <v>0.13999999999999999</v>
      </c>
      <c r="B26" s="17">
        <f t="shared" si="2"/>
        <v>20</v>
      </c>
      <c r="C26" s="17">
        <f t="shared" si="0"/>
        <v>43.333333333333343</v>
      </c>
    </row>
    <row r="27" spans="1:3" ht="12.5" x14ac:dyDescent="0.25">
      <c r="A27" s="17">
        <f t="shared" si="1"/>
        <v>0.15</v>
      </c>
      <c r="B27" s="17">
        <f t="shared" si="2"/>
        <v>20</v>
      </c>
      <c r="C27" s="17">
        <f t="shared" si="0"/>
        <v>41.666666666666671</v>
      </c>
    </row>
    <row r="28" spans="1:3" ht="12.5" x14ac:dyDescent="0.25">
      <c r="A28" s="17">
        <f t="shared" si="1"/>
        <v>0.16</v>
      </c>
      <c r="B28" s="17">
        <f t="shared" si="2"/>
        <v>20</v>
      </c>
      <c r="C28" s="17">
        <f t="shared" si="0"/>
        <v>40</v>
      </c>
    </row>
    <row r="29" spans="1:3" ht="12.5" x14ac:dyDescent="0.25">
      <c r="A29" s="17">
        <f t="shared" si="1"/>
        <v>0.17</v>
      </c>
      <c r="B29" s="17">
        <f t="shared" si="2"/>
        <v>20</v>
      </c>
      <c r="C29" s="17">
        <f t="shared" si="0"/>
        <v>38.333333333333329</v>
      </c>
    </row>
    <row r="30" spans="1:3" ht="12.5" x14ac:dyDescent="0.25">
      <c r="A30" s="17">
        <f t="shared" si="1"/>
        <v>0.18000000000000002</v>
      </c>
      <c r="B30" s="17">
        <f t="shared" si="2"/>
        <v>20</v>
      </c>
      <c r="C30" s="17">
        <f t="shared" si="0"/>
        <v>36.666666666666664</v>
      </c>
    </row>
    <row r="31" spans="1:3" ht="12.5" x14ac:dyDescent="0.25">
      <c r="A31" s="17">
        <f t="shared" si="1"/>
        <v>0.19000000000000003</v>
      </c>
      <c r="B31" s="17">
        <f t="shared" si="2"/>
        <v>20</v>
      </c>
      <c r="C31" s="17">
        <f t="shared" si="0"/>
        <v>35</v>
      </c>
    </row>
    <row r="32" spans="1:3" ht="12.5" x14ac:dyDescent="0.25">
      <c r="A32" s="17">
        <f t="shared" si="1"/>
        <v>0.20000000000000004</v>
      </c>
      <c r="B32" s="17">
        <f t="shared" si="2"/>
        <v>20</v>
      </c>
      <c r="C32" s="17">
        <f t="shared" si="0"/>
        <v>33.333333333333329</v>
      </c>
    </row>
    <row r="33" spans="1:3" ht="12.5" x14ac:dyDescent="0.25">
      <c r="A33" s="17">
        <f t="shared" si="1"/>
        <v>0.21000000000000005</v>
      </c>
      <c r="B33" s="17">
        <f t="shared" si="2"/>
        <v>20</v>
      </c>
      <c r="C33" s="17">
        <f t="shared" si="0"/>
        <v>31.666666666666657</v>
      </c>
    </row>
    <row r="34" spans="1:3" ht="12.5" x14ac:dyDescent="0.25">
      <c r="A34" s="17">
        <f t="shared" si="1"/>
        <v>0.22000000000000006</v>
      </c>
      <c r="B34" s="17">
        <f t="shared" si="2"/>
        <v>20</v>
      </c>
      <c r="C34" s="17">
        <f t="shared" si="0"/>
        <v>29.999999999999993</v>
      </c>
    </row>
    <row r="35" spans="1:3" ht="12.5" x14ac:dyDescent="0.25">
      <c r="A35" s="17">
        <f t="shared" si="1"/>
        <v>0.23000000000000007</v>
      </c>
      <c r="B35" s="17">
        <f t="shared" si="2"/>
        <v>20</v>
      </c>
      <c r="C35" s="17">
        <f t="shared" si="0"/>
        <v>28.333333333333321</v>
      </c>
    </row>
    <row r="36" spans="1:3" ht="12.5" x14ac:dyDescent="0.25">
      <c r="A36" s="17">
        <f t="shared" si="1"/>
        <v>0.24000000000000007</v>
      </c>
      <c r="B36" s="17">
        <f t="shared" si="2"/>
        <v>20</v>
      </c>
      <c r="C36" s="17">
        <f t="shared" si="0"/>
        <v>26.666666666666657</v>
      </c>
    </row>
    <row r="37" spans="1:3" ht="12.5" x14ac:dyDescent="0.25">
      <c r="A37" s="17">
        <f t="shared" si="1"/>
        <v>0.25000000000000006</v>
      </c>
      <c r="B37" s="17">
        <f t="shared" si="2"/>
        <v>20</v>
      </c>
      <c r="C37" s="17">
        <f t="shared" si="0"/>
        <v>24.999999999999993</v>
      </c>
    </row>
    <row r="38" spans="1:3" ht="12.5" x14ac:dyDescent="0.25">
      <c r="A38" s="17">
        <f t="shared" si="1"/>
        <v>0.26000000000000006</v>
      </c>
      <c r="B38" s="17">
        <f t="shared" si="2"/>
        <v>20</v>
      </c>
      <c r="C38" s="17">
        <f t="shared" si="0"/>
        <v>23.333333333333321</v>
      </c>
    </row>
    <row r="39" spans="1:3" ht="12.5" x14ac:dyDescent="0.25">
      <c r="A39" s="17">
        <f t="shared" si="1"/>
        <v>0.27000000000000007</v>
      </c>
      <c r="B39" s="17">
        <f t="shared" si="2"/>
        <v>20</v>
      </c>
      <c r="C39" s="17">
        <f t="shared" si="0"/>
        <v>21.666666666666657</v>
      </c>
    </row>
    <row r="40" spans="1:3" ht="12.5" x14ac:dyDescent="0.25">
      <c r="A40" s="17">
        <f t="shared" si="1"/>
        <v>0.28000000000000008</v>
      </c>
      <c r="B40" s="17">
        <f t="shared" si="2"/>
        <v>20</v>
      </c>
      <c r="C40" s="17">
        <f t="shared" si="0"/>
        <v>19.999999999999986</v>
      </c>
    </row>
    <row r="41" spans="1:3" ht="12.5" x14ac:dyDescent="0.25">
      <c r="A41" s="17">
        <f t="shared" si="1"/>
        <v>0.29000000000000009</v>
      </c>
      <c r="B41" s="17">
        <f t="shared" si="2"/>
        <v>18.333333333333314</v>
      </c>
      <c r="C41" s="17">
        <f t="shared" si="0"/>
        <v>18.333333333333314</v>
      </c>
    </row>
    <row r="42" spans="1:3" ht="12.5" x14ac:dyDescent="0.25">
      <c r="A42" s="17">
        <f t="shared" si="1"/>
        <v>0.3000000000000001</v>
      </c>
      <c r="B42" s="17">
        <f t="shared" si="2"/>
        <v>16.66666666666665</v>
      </c>
      <c r="C42" s="17">
        <f t="shared" si="0"/>
        <v>16.66666666666665</v>
      </c>
    </row>
    <row r="43" spans="1:3" ht="12.5" x14ac:dyDescent="0.25">
      <c r="A43" s="17">
        <f t="shared" si="1"/>
        <v>0.31000000000000011</v>
      </c>
      <c r="B43" s="17">
        <f t="shared" si="2"/>
        <v>14.999999999999979</v>
      </c>
      <c r="C43" s="17">
        <f t="shared" si="0"/>
        <v>14.999999999999979</v>
      </c>
    </row>
    <row r="44" spans="1:3" ht="12.5" x14ac:dyDescent="0.25">
      <c r="A44" s="17">
        <f t="shared" si="1"/>
        <v>0.32000000000000012</v>
      </c>
      <c r="B44" s="17">
        <f t="shared" si="2"/>
        <v>13.333333333333314</v>
      </c>
      <c r="C44" s="17">
        <f t="shared" si="0"/>
        <v>13.333333333333314</v>
      </c>
    </row>
    <row r="45" spans="1:3" ht="12.5" x14ac:dyDescent="0.25">
      <c r="A45" s="17">
        <f t="shared" si="1"/>
        <v>0.33000000000000013</v>
      </c>
      <c r="B45" s="17">
        <f t="shared" si="2"/>
        <v>11.666666666666643</v>
      </c>
      <c r="C45" s="17">
        <f t="shared" si="0"/>
        <v>11.666666666666643</v>
      </c>
    </row>
    <row r="46" spans="1:3" ht="12.5" x14ac:dyDescent="0.25">
      <c r="A46" s="17">
        <f t="shared" si="1"/>
        <v>0.34000000000000014</v>
      </c>
      <c r="B46" s="17">
        <f t="shared" si="2"/>
        <v>9.9999999999999787</v>
      </c>
      <c r="C46" s="17">
        <f t="shared" si="0"/>
        <v>9.9999999999999787</v>
      </c>
    </row>
    <row r="47" spans="1:3" ht="12.5" x14ac:dyDescent="0.25">
      <c r="A47" s="17">
        <f t="shared" si="1"/>
        <v>0.35000000000000014</v>
      </c>
      <c r="B47" s="17">
        <f t="shared" si="2"/>
        <v>8.3333333333333073</v>
      </c>
      <c r="C47" s="17">
        <f t="shared" si="0"/>
        <v>8.3333333333333073</v>
      </c>
    </row>
    <row r="48" spans="1:3" ht="12.5" x14ac:dyDescent="0.25">
      <c r="A48" s="17">
        <f t="shared" si="1"/>
        <v>0.36000000000000015</v>
      </c>
      <c r="B48" s="17">
        <f t="shared" si="2"/>
        <v>6.6666666666666359</v>
      </c>
      <c r="C48" s="17">
        <f t="shared" si="0"/>
        <v>6.6666666666666359</v>
      </c>
    </row>
    <row r="49" spans="1:3" ht="12.5" x14ac:dyDescent="0.25">
      <c r="A49" s="17">
        <f t="shared" si="1"/>
        <v>0.37000000000000016</v>
      </c>
      <c r="B49" s="17">
        <f t="shared" si="2"/>
        <v>4.9999999999999716</v>
      </c>
      <c r="C49" s="17">
        <f t="shared" si="0"/>
        <v>4.9999999999999716</v>
      </c>
    </row>
    <row r="50" spans="1:3" ht="12.5" x14ac:dyDescent="0.25">
      <c r="A50" s="17">
        <f t="shared" si="1"/>
        <v>0.38000000000000017</v>
      </c>
      <c r="B50" s="17">
        <f t="shared" si="2"/>
        <v>3.3333333333333002</v>
      </c>
      <c r="C50" s="17">
        <f t="shared" si="0"/>
        <v>3.3333333333333002</v>
      </c>
    </row>
    <row r="51" spans="1:3" ht="12.5" x14ac:dyDescent="0.25">
      <c r="A51" s="17">
        <f t="shared" si="1"/>
        <v>0.39000000000000018</v>
      </c>
      <c r="B51" s="17">
        <f t="shared" si="2"/>
        <v>1.6666666666666288</v>
      </c>
      <c r="C51" s="17">
        <f t="shared" si="0"/>
        <v>1.6666666666666288</v>
      </c>
    </row>
    <row r="52" spans="1:3" ht="12.5" x14ac:dyDescent="0.25">
      <c r="A52" s="17">
        <f t="shared" si="1"/>
        <v>0.40000000000000019</v>
      </c>
      <c r="B52" s="17">
        <f t="shared" si="2"/>
        <v>0</v>
      </c>
      <c r="C52" s="17">
        <f t="shared" si="0"/>
        <v>0</v>
      </c>
    </row>
    <row r="53" spans="1:3" ht="12.5" x14ac:dyDescent="0.25">
      <c r="A53" s="17">
        <f t="shared" si="1"/>
        <v>0.4100000000000002</v>
      </c>
      <c r="B53" s="17">
        <f t="shared" si="2"/>
        <v>-1.6666666666666998</v>
      </c>
      <c r="C53" s="17">
        <f t="shared" si="0"/>
        <v>-1.6666666666666998</v>
      </c>
    </row>
    <row r="54" spans="1:3" ht="12.5" x14ac:dyDescent="0.25">
      <c r="A54" s="17">
        <f t="shared" si="1"/>
        <v>0.42000000000000021</v>
      </c>
      <c r="B54" s="17">
        <f t="shared" si="2"/>
        <v>-3.3333333333333712</v>
      </c>
      <c r="C54" s="17">
        <f t="shared" si="0"/>
        <v>-3.3333333333333712</v>
      </c>
    </row>
    <row r="55" spans="1:3" ht="12.5" x14ac:dyDescent="0.25">
      <c r="A55" s="17">
        <f t="shared" si="1"/>
        <v>0.43000000000000022</v>
      </c>
      <c r="B55" s="17">
        <f t="shared" si="2"/>
        <v>-5.0000000000000426</v>
      </c>
      <c r="C55" s="17">
        <f t="shared" si="0"/>
        <v>-5.0000000000000426</v>
      </c>
    </row>
    <row r="56" spans="1:3" ht="12.5" x14ac:dyDescent="0.25">
      <c r="A56" s="17">
        <f t="shared" si="1"/>
        <v>0.44000000000000022</v>
      </c>
      <c r="B56" s="17">
        <f t="shared" si="2"/>
        <v>-6.666666666666714</v>
      </c>
      <c r="C56" s="17">
        <f t="shared" si="0"/>
        <v>-6.666666666666714</v>
      </c>
    </row>
    <row r="57" spans="1:3" ht="12.5" x14ac:dyDescent="0.25">
      <c r="A57" s="17">
        <f t="shared" si="1"/>
        <v>0.45000000000000023</v>
      </c>
      <c r="B57" s="17">
        <f t="shared" si="2"/>
        <v>-8.3333333333333712</v>
      </c>
      <c r="C57" s="17">
        <f t="shared" si="0"/>
        <v>-8.3333333333333712</v>
      </c>
    </row>
    <row r="58" spans="1:3" ht="12.5" x14ac:dyDescent="0.25">
      <c r="A58" s="17">
        <f t="shared" si="1"/>
        <v>0.46000000000000024</v>
      </c>
      <c r="B58" s="17">
        <f t="shared" si="2"/>
        <v>-10.000000000000043</v>
      </c>
      <c r="C58" s="17">
        <f t="shared" si="0"/>
        <v>-10.000000000000043</v>
      </c>
    </row>
    <row r="59" spans="1:3" ht="12.5" x14ac:dyDescent="0.25">
      <c r="A59" s="17">
        <f t="shared" si="1"/>
        <v>0.47000000000000025</v>
      </c>
      <c r="B59" s="17">
        <f t="shared" si="2"/>
        <v>-11.666666666666714</v>
      </c>
      <c r="C59" s="17">
        <f t="shared" si="0"/>
        <v>-11.666666666666714</v>
      </c>
    </row>
    <row r="60" spans="1:3" ht="12.5" x14ac:dyDescent="0.25">
      <c r="A60" s="17">
        <f t="shared" si="1"/>
        <v>0.48000000000000026</v>
      </c>
      <c r="B60" s="17">
        <f t="shared" si="2"/>
        <v>-13.333333333333385</v>
      </c>
      <c r="C60" s="17">
        <f t="shared" si="0"/>
        <v>-13.333333333333385</v>
      </c>
    </row>
    <row r="61" spans="1:3" ht="12.5" x14ac:dyDescent="0.25">
      <c r="A61" s="17">
        <f t="shared" si="1"/>
        <v>0.49000000000000027</v>
      </c>
      <c r="B61" s="17">
        <f t="shared" si="2"/>
        <v>-15.000000000000043</v>
      </c>
      <c r="C61" s="17">
        <f t="shared" si="0"/>
        <v>-15.000000000000043</v>
      </c>
    </row>
    <row r="62" spans="1:3" ht="12.5" x14ac:dyDescent="0.25">
      <c r="A62" s="17">
        <f t="shared" si="1"/>
        <v>0.50000000000000022</v>
      </c>
      <c r="B62" s="17">
        <f t="shared" si="2"/>
        <v>-16.666666666666714</v>
      </c>
      <c r="C62" s="17">
        <f t="shared" si="0"/>
        <v>-16.666666666666714</v>
      </c>
    </row>
    <row r="63" spans="1:3" ht="12.5" x14ac:dyDescent="0.25">
      <c r="A63" s="17">
        <f t="shared" si="1"/>
        <v>0.51000000000000023</v>
      </c>
      <c r="B63" s="17">
        <f t="shared" si="2"/>
        <v>-18.333333333333371</v>
      </c>
      <c r="C63" s="17">
        <f t="shared" si="0"/>
        <v>-18.333333333333371</v>
      </c>
    </row>
    <row r="64" spans="1:3" ht="12.5" x14ac:dyDescent="0.25">
      <c r="A64" s="17">
        <f t="shared" si="1"/>
        <v>0.52000000000000024</v>
      </c>
      <c r="B64" s="17">
        <f t="shared" si="2"/>
        <v>-20.000000000000043</v>
      </c>
      <c r="C64" s="17">
        <f t="shared" si="0"/>
        <v>-20.000000000000043</v>
      </c>
    </row>
    <row r="65" spans="1:3" ht="12.5" x14ac:dyDescent="0.25">
      <c r="A65" s="17">
        <f t="shared" si="1"/>
        <v>0.53000000000000025</v>
      </c>
      <c r="B65" s="17">
        <f t="shared" si="2"/>
        <v>-21.666666666666714</v>
      </c>
      <c r="C65" s="17">
        <f t="shared" si="0"/>
        <v>-21.666666666666714</v>
      </c>
    </row>
    <row r="66" spans="1:3" ht="12.5" x14ac:dyDescent="0.25">
      <c r="A66" s="17">
        <f t="shared" si="1"/>
        <v>0.54000000000000026</v>
      </c>
      <c r="B66" s="17">
        <f t="shared" si="2"/>
        <v>-23.333333333333385</v>
      </c>
      <c r="C66" s="17">
        <f t="shared" si="0"/>
        <v>-23.333333333333385</v>
      </c>
    </row>
    <row r="67" spans="1:3" ht="12.5" x14ac:dyDescent="0.25">
      <c r="A67" s="17">
        <f t="shared" si="1"/>
        <v>0.55000000000000027</v>
      </c>
      <c r="B67" s="17">
        <f t="shared" si="2"/>
        <v>-25.000000000000057</v>
      </c>
      <c r="C67" s="17">
        <f t="shared" si="0"/>
        <v>-25.000000000000057</v>
      </c>
    </row>
    <row r="68" spans="1:3" ht="12.5" x14ac:dyDescent="0.25">
      <c r="A68" s="17">
        <f t="shared" si="1"/>
        <v>0.56000000000000028</v>
      </c>
      <c r="B68" s="17">
        <f t="shared" si="2"/>
        <v>-26.666666666666714</v>
      </c>
      <c r="C68" s="17">
        <f t="shared" si="0"/>
        <v>-26.666666666666714</v>
      </c>
    </row>
    <row r="69" spans="1:3" ht="12.5" x14ac:dyDescent="0.25">
      <c r="A69" s="17">
        <f t="shared" si="1"/>
        <v>0.57000000000000028</v>
      </c>
      <c r="B69" s="17">
        <f t="shared" si="2"/>
        <v>-28.333333333333385</v>
      </c>
      <c r="C69" s="17">
        <f t="shared" si="0"/>
        <v>-28.333333333333385</v>
      </c>
    </row>
    <row r="70" spans="1:3" ht="12.5" x14ac:dyDescent="0.25">
      <c r="A70" s="17">
        <f t="shared" si="1"/>
        <v>0.58000000000000029</v>
      </c>
      <c r="B70" s="17">
        <f t="shared" si="2"/>
        <v>-30.000000000000057</v>
      </c>
      <c r="C70" s="17">
        <f t="shared" si="0"/>
        <v>-30.000000000000057</v>
      </c>
    </row>
    <row r="71" spans="1:3" ht="12.5" x14ac:dyDescent="0.25">
      <c r="A71" s="17">
        <f t="shared" si="1"/>
        <v>0.5900000000000003</v>
      </c>
      <c r="B71" s="17">
        <f t="shared" si="2"/>
        <v>-31.666666666666728</v>
      </c>
      <c r="C71" s="17">
        <f t="shared" si="0"/>
        <v>-31.666666666666728</v>
      </c>
    </row>
    <row r="72" spans="1:3" ht="12.5" x14ac:dyDescent="0.25">
      <c r="A72" s="17">
        <f t="shared" si="1"/>
        <v>0.60000000000000031</v>
      </c>
      <c r="B72" s="17">
        <f t="shared" si="2"/>
        <v>-33.333333333333385</v>
      </c>
      <c r="C72" s="17">
        <f t="shared" si="0"/>
        <v>-33.333333333333385</v>
      </c>
    </row>
    <row r="73" spans="1:3" ht="12.5" x14ac:dyDescent="0.25">
      <c r="A73" s="17">
        <f t="shared" si="1"/>
        <v>0.61000000000000032</v>
      </c>
      <c r="B73" s="17">
        <f t="shared" si="2"/>
        <v>-35.000000000000057</v>
      </c>
      <c r="C73" s="17">
        <f t="shared" si="0"/>
        <v>-35.000000000000057</v>
      </c>
    </row>
    <row r="74" spans="1:3" ht="12.5" x14ac:dyDescent="0.25">
      <c r="A74" s="17">
        <f t="shared" si="1"/>
        <v>0.62000000000000033</v>
      </c>
      <c r="B74" s="17">
        <f t="shared" si="2"/>
        <v>-36.666666666666728</v>
      </c>
      <c r="C74" s="17">
        <f t="shared" si="0"/>
        <v>-36.666666666666728</v>
      </c>
    </row>
    <row r="75" spans="1:3" ht="12.5" x14ac:dyDescent="0.25">
      <c r="A75" s="17">
        <f t="shared" si="1"/>
        <v>0.63000000000000034</v>
      </c>
      <c r="B75" s="17">
        <f t="shared" si="2"/>
        <v>-38.3333333333334</v>
      </c>
      <c r="C75" s="17">
        <f t="shared" si="0"/>
        <v>-38.3333333333334</v>
      </c>
    </row>
    <row r="76" spans="1:3" ht="12.5" x14ac:dyDescent="0.25">
      <c r="A76" s="17">
        <f t="shared" si="1"/>
        <v>0.64000000000000035</v>
      </c>
      <c r="B76" s="17">
        <f t="shared" si="2"/>
        <v>-40.000000000000071</v>
      </c>
      <c r="C76" s="17">
        <f t="shared" si="0"/>
        <v>-40.000000000000071</v>
      </c>
    </row>
    <row r="77" spans="1:3" ht="12.5" x14ac:dyDescent="0.25">
      <c r="A77" s="17">
        <f t="shared" si="1"/>
        <v>0.65000000000000036</v>
      </c>
      <c r="B77" s="17">
        <f t="shared" ref="B77:B82" si="3">IF(A77&lt;=B$6,B$4,C77)</f>
        <v>-41.666666666666728</v>
      </c>
      <c r="C77" s="17">
        <f t="shared" ref="C77:C82" si="4">$B$8*A77 + $B$9</f>
        <v>-41.666666666666728</v>
      </c>
    </row>
    <row r="78" spans="1:3" ht="12.5" x14ac:dyDescent="0.25">
      <c r="A78" s="17">
        <f t="shared" ref="A78:A80" si="5">A77+$D$3</f>
        <v>0.66000000000000036</v>
      </c>
      <c r="B78" s="17">
        <f t="shared" si="3"/>
        <v>-43.3333333333334</v>
      </c>
      <c r="C78" s="17">
        <f t="shared" si="4"/>
        <v>-43.3333333333334</v>
      </c>
    </row>
    <row r="79" spans="1:3" ht="12.5" x14ac:dyDescent="0.25">
      <c r="A79" s="17">
        <f t="shared" si="5"/>
        <v>0.67000000000000037</v>
      </c>
      <c r="B79" s="17">
        <f t="shared" si="3"/>
        <v>-45.000000000000071</v>
      </c>
      <c r="C79" s="17">
        <f t="shared" si="4"/>
        <v>-45.000000000000071</v>
      </c>
    </row>
    <row r="80" spans="1:3" ht="12.5" x14ac:dyDescent="0.25">
      <c r="A80" s="17">
        <f t="shared" si="5"/>
        <v>0.68000000000000038</v>
      </c>
      <c r="B80" s="17">
        <f t="shared" si="3"/>
        <v>-46.666666666666742</v>
      </c>
      <c r="C80" s="17">
        <f t="shared" si="4"/>
        <v>-46.666666666666742</v>
      </c>
    </row>
    <row r="81" spans="1:3" ht="12.5" x14ac:dyDescent="0.25">
      <c r="A81" s="17">
        <f>A80+$D$3</f>
        <v>0.69000000000000039</v>
      </c>
      <c r="B81" s="17">
        <f t="shared" si="3"/>
        <v>-48.333333333333414</v>
      </c>
      <c r="C81" s="17">
        <f t="shared" si="4"/>
        <v>-48.333333333333414</v>
      </c>
    </row>
    <row r="82" spans="1:3" ht="12.5" x14ac:dyDescent="0.25">
      <c r="A82" s="17">
        <f>A81+$D$3</f>
        <v>0.7000000000000004</v>
      </c>
      <c r="B82" s="17">
        <f t="shared" si="3"/>
        <v>-50.000000000000071</v>
      </c>
      <c r="C82" s="17">
        <f t="shared" si="4"/>
        <v>-50.000000000000071</v>
      </c>
    </row>
  </sheetData>
  <phoneticPr fontId="1"/>
  <pageMargins left="0.75" right="0.75" top="1" bottom="1" header="0.5" footer="0.5"/>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E118"/>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4" x14ac:dyDescent="0.2">
      <c r="A1" s="6" t="s">
        <v>69</v>
      </c>
    </row>
    <row r="2" spans="1:5" x14ac:dyDescent="0.2">
      <c r="A2" s="7"/>
      <c r="D2" s="8" t="s">
        <v>83</v>
      </c>
      <c r="E2" s="43" t="s">
        <v>84</v>
      </c>
    </row>
    <row r="3" spans="1:5" ht="12.5" x14ac:dyDescent="0.25">
      <c r="A3" s="9" t="s">
        <v>75</v>
      </c>
      <c r="B3" s="41">
        <v>0</v>
      </c>
      <c r="C3" s="41">
        <v>100</v>
      </c>
      <c r="D3" s="41">
        <f>(C3-B3)/100</f>
        <v>1</v>
      </c>
      <c r="E3" s="41">
        <f>IF($B$4&gt;=10,0.03,0.01)</f>
        <v>0.01</v>
      </c>
    </row>
    <row r="4" spans="1:5" ht="12.5" x14ac:dyDescent="0.25">
      <c r="A4" s="9" t="s">
        <v>76</v>
      </c>
      <c r="B4" s="41">
        <f>'入力（配点・基準値）'!B3</f>
        <v>5</v>
      </c>
      <c r="C4" s="41"/>
      <c r="D4" s="41"/>
    </row>
    <row r="5" spans="1:5" ht="12.5" x14ac:dyDescent="0.25">
      <c r="A5" s="9" t="s">
        <v>77</v>
      </c>
      <c r="B5" s="41">
        <f>'入力（配点・基準値）'!C3</f>
        <v>60</v>
      </c>
      <c r="C5" s="41"/>
      <c r="D5" s="41"/>
    </row>
    <row r="6" spans="1:5" ht="12.5" x14ac:dyDescent="0.25">
      <c r="A6" s="9" t="s">
        <v>78</v>
      </c>
      <c r="B6" s="41">
        <f>'入力（配点・基準値）'!D3</f>
        <v>100</v>
      </c>
      <c r="C6" s="41"/>
      <c r="D6" s="41"/>
    </row>
    <row r="7" spans="1:5" ht="12.5" x14ac:dyDescent="0.25">
      <c r="B7" s="41"/>
      <c r="C7" s="41"/>
      <c r="D7" s="41"/>
    </row>
    <row r="8" spans="1:5" ht="12.5" x14ac:dyDescent="0.25">
      <c r="A8" s="1" t="s">
        <v>79</v>
      </c>
      <c r="B8" s="41">
        <f>IFERROR(B4/(B6-B5),0)</f>
        <v>0.125</v>
      </c>
      <c r="C8" s="41"/>
      <c r="D8" s="41"/>
    </row>
    <row r="9" spans="1:5" ht="12.5" x14ac:dyDescent="0.25">
      <c r="A9" s="1" t="s">
        <v>80</v>
      </c>
      <c r="B9" s="41">
        <f>-B8*B5</f>
        <v>-7.5</v>
      </c>
      <c r="C9" s="41"/>
      <c r="D9" s="41"/>
    </row>
    <row r="11" spans="1:5" x14ac:dyDescent="0.2">
      <c r="A11" s="10" t="s">
        <v>85</v>
      </c>
      <c r="B11" s="10" t="s">
        <v>82</v>
      </c>
      <c r="C11" s="8" t="s">
        <v>29</v>
      </c>
    </row>
    <row r="12" spans="1:5" ht="12.5" x14ac:dyDescent="0.25">
      <c r="A12" s="42">
        <v>0</v>
      </c>
      <c r="B12" s="17">
        <f>IF(A12&lt;=B$5,IF($B$5=0,0,$E$3),IF(A12&gt;B$6,B$4,C12))</f>
        <v>0.01</v>
      </c>
      <c r="C12" s="17">
        <f>$B$8*A12 + $B$9</f>
        <v>-7.5</v>
      </c>
    </row>
    <row r="13" spans="1:5" ht="12.5" x14ac:dyDescent="0.25">
      <c r="A13" s="42">
        <f>A12+$D$3</f>
        <v>1</v>
      </c>
      <c r="B13" s="17">
        <f t="shared" ref="B13:B76" si="0">IF(A13&lt;=B$5,IF($B$5=0,0,$E$3),IF(A13&gt;B$6,B$4,C13))</f>
        <v>0.01</v>
      </c>
      <c r="C13" s="17">
        <f t="shared" ref="C13:C76" si="1">$B$8*A13 + $B$9</f>
        <v>-7.375</v>
      </c>
    </row>
    <row r="14" spans="1:5" ht="12.5" x14ac:dyDescent="0.25">
      <c r="A14" s="42">
        <f t="shared" ref="A14:A77" si="2">A13+$D$3</f>
        <v>2</v>
      </c>
      <c r="B14" s="17">
        <f t="shared" si="0"/>
        <v>0.01</v>
      </c>
      <c r="C14" s="17">
        <f t="shared" si="1"/>
        <v>-7.25</v>
      </c>
    </row>
    <row r="15" spans="1:5" ht="12.5" x14ac:dyDescent="0.25">
      <c r="A15" s="42">
        <f t="shared" si="2"/>
        <v>3</v>
      </c>
      <c r="B15" s="17">
        <f t="shared" si="0"/>
        <v>0.01</v>
      </c>
      <c r="C15" s="17">
        <f t="shared" si="1"/>
        <v>-7.125</v>
      </c>
    </row>
    <row r="16" spans="1:5" ht="12.5" x14ac:dyDescent="0.25">
      <c r="A16" s="42">
        <f t="shared" si="2"/>
        <v>4</v>
      </c>
      <c r="B16" s="17">
        <f t="shared" si="0"/>
        <v>0.01</v>
      </c>
      <c r="C16" s="17">
        <f t="shared" si="1"/>
        <v>-7</v>
      </c>
    </row>
    <row r="17" spans="1:3" ht="12.5" x14ac:dyDescent="0.25">
      <c r="A17" s="42">
        <f t="shared" si="2"/>
        <v>5</v>
      </c>
      <c r="B17" s="17">
        <f t="shared" si="0"/>
        <v>0.01</v>
      </c>
      <c r="C17" s="17">
        <f t="shared" si="1"/>
        <v>-6.875</v>
      </c>
    </row>
    <row r="18" spans="1:3" ht="12.5" x14ac:dyDescent="0.25">
      <c r="A18" s="42">
        <f t="shared" si="2"/>
        <v>6</v>
      </c>
      <c r="B18" s="17">
        <f t="shared" si="0"/>
        <v>0.01</v>
      </c>
      <c r="C18" s="17">
        <f t="shared" si="1"/>
        <v>-6.75</v>
      </c>
    </row>
    <row r="19" spans="1:3" ht="12.5" x14ac:dyDescent="0.25">
      <c r="A19" s="42">
        <f t="shared" si="2"/>
        <v>7</v>
      </c>
      <c r="B19" s="17">
        <f t="shared" si="0"/>
        <v>0.01</v>
      </c>
      <c r="C19" s="17">
        <f t="shared" si="1"/>
        <v>-6.625</v>
      </c>
    </row>
    <row r="20" spans="1:3" ht="12.5" x14ac:dyDescent="0.25">
      <c r="A20" s="42">
        <f t="shared" si="2"/>
        <v>8</v>
      </c>
      <c r="B20" s="17">
        <f t="shared" si="0"/>
        <v>0.01</v>
      </c>
      <c r="C20" s="17">
        <f t="shared" si="1"/>
        <v>-6.5</v>
      </c>
    </row>
    <row r="21" spans="1:3" ht="12.5" x14ac:dyDescent="0.25">
      <c r="A21" s="42">
        <f t="shared" si="2"/>
        <v>9</v>
      </c>
      <c r="B21" s="17">
        <f t="shared" si="0"/>
        <v>0.01</v>
      </c>
      <c r="C21" s="17">
        <f t="shared" si="1"/>
        <v>-6.375</v>
      </c>
    </row>
    <row r="22" spans="1:3" ht="12.5" x14ac:dyDescent="0.25">
      <c r="A22" s="42">
        <f t="shared" si="2"/>
        <v>10</v>
      </c>
      <c r="B22" s="17">
        <f t="shared" si="0"/>
        <v>0.01</v>
      </c>
      <c r="C22" s="17">
        <f t="shared" si="1"/>
        <v>-6.25</v>
      </c>
    </row>
    <row r="23" spans="1:3" ht="12.5" x14ac:dyDescent="0.25">
      <c r="A23" s="42">
        <f t="shared" si="2"/>
        <v>11</v>
      </c>
      <c r="B23" s="17">
        <f t="shared" si="0"/>
        <v>0.01</v>
      </c>
      <c r="C23" s="17">
        <f t="shared" si="1"/>
        <v>-6.125</v>
      </c>
    </row>
    <row r="24" spans="1:3" ht="12.5" x14ac:dyDescent="0.25">
      <c r="A24" s="42">
        <f t="shared" si="2"/>
        <v>12</v>
      </c>
      <c r="B24" s="17">
        <f t="shared" si="0"/>
        <v>0.01</v>
      </c>
      <c r="C24" s="17">
        <f t="shared" si="1"/>
        <v>-6</v>
      </c>
    </row>
    <row r="25" spans="1:3" ht="12.5" x14ac:dyDescent="0.25">
      <c r="A25" s="42">
        <f t="shared" si="2"/>
        <v>13</v>
      </c>
      <c r="B25" s="17">
        <f t="shared" si="0"/>
        <v>0.01</v>
      </c>
      <c r="C25" s="17">
        <f t="shared" si="1"/>
        <v>-5.875</v>
      </c>
    </row>
    <row r="26" spans="1:3" ht="12.5" x14ac:dyDescent="0.25">
      <c r="A26" s="42">
        <f t="shared" si="2"/>
        <v>14</v>
      </c>
      <c r="B26" s="17">
        <f t="shared" si="0"/>
        <v>0.01</v>
      </c>
      <c r="C26" s="17">
        <f t="shared" si="1"/>
        <v>-5.75</v>
      </c>
    </row>
    <row r="27" spans="1:3" ht="12.5" x14ac:dyDescent="0.25">
      <c r="A27" s="42">
        <f t="shared" si="2"/>
        <v>15</v>
      </c>
      <c r="B27" s="17">
        <f t="shared" si="0"/>
        <v>0.01</v>
      </c>
      <c r="C27" s="17">
        <f t="shared" si="1"/>
        <v>-5.625</v>
      </c>
    </row>
    <row r="28" spans="1:3" ht="12.5" x14ac:dyDescent="0.25">
      <c r="A28" s="42">
        <f t="shared" si="2"/>
        <v>16</v>
      </c>
      <c r="B28" s="17">
        <f t="shared" si="0"/>
        <v>0.01</v>
      </c>
      <c r="C28" s="17">
        <f t="shared" si="1"/>
        <v>-5.5</v>
      </c>
    </row>
    <row r="29" spans="1:3" ht="12.5" x14ac:dyDescent="0.25">
      <c r="A29" s="42">
        <f t="shared" si="2"/>
        <v>17</v>
      </c>
      <c r="B29" s="17">
        <f t="shared" si="0"/>
        <v>0.01</v>
      </c>
      <c r="C29" s="17">
        <f t="shared" si="1"/>
        <v>-5.375</v>
      </c>
    </row>
    <row r="30" spans="1:3" ht="12.5" x14ac:dyDescent="0.25">
      <c r="A30" s="42">
        <f t="shared" si="2"/>
        <v>18</v>
      </c>
      <c r="B30" s="17">
        <f t="shared" si="0"/>
        <v>0.01</v>
      </c>
      <c r="C30" s="17">
        <f t="shared" si="1"/>
        <v>-5.25</v>
      </c>
    </row>
    <row r="31" spans="1:3" ht="12.5" x14ac:dyDescent="0.25">
      <c r="A31" s="42">
        <f t="shared" si="2"/>
        <v>19</v>
      </c>
      <c r="B31" s="17">
        <f t="shared" si="0"/>
        <v>0.01</v>
      </c>
      <c r="C31" s="17">
        <f t="shared" si="1"/>
        <v>-5.125</v>
      </c>
    </row>
    <row r="32" spans="1:3" ht="12.5" x14ac:dyDescent="0.25">
      <c r="A32" s="42">
        <f t="shared" si="2"/>
        <v>20</v>
      </c>
      <c r="B32" s="17">
        <f t="shared" si="0"/>
        <v>0.01</v>
      </c>
      <c r="C32" s="17">
        <f t="shared" si="1"/>
        <v>-5</v>
      </c>
    </row>
    <row r="33" spans="1:3" ht="12.5" x14ac:dyDescent="0.25">
      <c r="A33" s="42">
        <f t="shared" si="2"/>
        <v>21</v>
      </c>
      <c r="B33" s="17">
        <f t="shared" si="0"/>
        <v>0.01</v>
      </c>
      <c r="C33" s="17">
        <f t="shared" si="1"/>
        <v>-4.875</v>
      </c>
    </row>
    <row r="34" spans="1:3" ht="12.5" x14ac:dyDescent="0.25">
      <c r="A34" s="42">
        <f t="shared" si="2"/>
        <v>22</v>
      </c>
      <c r="B34" s="17">
        <f t="shared" si="0"/>
        <v>0.01</v>
      </c>
      <c r="C34" s="17">
        <f t="shared" si="1"/>
        <v>-4.75</v>
      </c>
    </row>
    <row r="35" spans="1:3" ht="12.5" x14ac:dyDescent="0.25">
      <c r="A35" s="42">
        <f t="shared" si="2"/>
        <v>23</v>
      </c>
      <c r="B35" s="17">
        <f t="shared" si="0"/>
        <v>0.01</v>
      </c>
      <c r="C35" s="17">
        <f t="shared" si="1"/>
        <v>-4.625</v>
      </c>
    </row>
    <row r="36" spans="1:3" ht="12.5" x14ac:dyDescent="0.25">
      <c r="A36" s="42">
        <f t="shared" si="2"/>
        <v>24</v>
      </c>
      <c r="B36" s="17">
        <f t="shared" si="0"/>
        <v>0.01</v>
      </c>
      <c r="C36" s="17">
        <f t="shared" si="1"/>
        <v>-4.5</v>
      </c>
    </row>
    <row r="37" spans="1:3" ht="12.5" x14ac:dyDescent="0.25">
      <c r="A37" s="42">
        <f t="shared" si="2"/>
        <v>25</v>
      </c>
      <c r="B37" s="17">
        <f t="shared" si="0"/>
        <v>0.01</v>
      </c>
      <c r="C37" s="17">
        <f t="shared" si="1"/>
        <v>-4.375</v>
      </c>
    </row>
    <row r="38" spans="1:3" ht="12.5" x14ac:dyDescent="0.25">
      <c r="A38" s="42">
        <f t="shared" si="2"/>
        <v>26</v>
      </c>
      <c r="B38" s="17">
        <f t="shared" si="0"/>
        <v>0.01</v>
      </c>
      <c r="C38" s="17">
        <f t="shared" si="1"/>
        <v>-4.25</v>
      </c>
    </row>
    <row r="39" spans="1:3" ht="12.5" x14ac:dyDescent="0.25">
      <c r="A39" s="42">
        <f t="shared" si="2"/>
        <v>27</v>
      </c>
      <c r="B39" s="17">
        <f t="shared" si="0"/>
        <v>0.01</v>
      </c>
      <c r="C39" s="17">
        <f t="shared" si="1"/>
        <v>-4.125</v>
      </c>
    </row>
    <row r="40" spans="1:3" ht="12.5" x14ac:dyDescent="0.25">
      <c r="A40" s="42">
        <f t="shared" si="2"/>
        <v>28</v>
      </c>
      <c r="B40" s="17">
        <f t="shared" si="0"/>
        <v>0.01</v>
      </c>
      <c r="C40" s="17">
        <f t="shared" si="1"/>
        <v>-4</v>
      </c>
    </row>
    <row r="41" spans="1:3" ht="12.5" x14ac:dyDescent="0.25">
      <c r="A41" s="42">
        <f t="shared" si="2"/>
        <v>29</v>
      </c>
      <c r="B41" s="17">
        <f t="shared" si="0"/>
        <v>0.01</v>
      </c>
      <c r="C41" s="17">
        <f t="shared" si="1"/>
        <v>-3.875</v>
      </c>
    </row>
    <row r="42" spans="1:3" ht="12.5" x14ac:dyDescent="0.25">
      <c r="A42" s="42">
        <f t="shared" si="2"/>
        <v>30</v>
      </c>
      <c r="B42" s="17">
        <f t="shared" si="0"/>
        <v>0.01</v>
      </c>
      <c r="C42" s="17">
        <f t="shared" si="1"/>
        <v>-3.75</v>
      </c>
    </row>
    <row r="43" spans="1:3" ht="12.5" x14ac:dyDescent="0.25">
      <c r="A43" s="42">
        <f t="shared" si="2"/>
        <v>31</v>
      </c>
      <c r="B43" s="17">
        <f t="shared" si="0"/>
        <v>0.01</v>
      </c>
      <c r="C43" s="17">
        <f t="shared" si="1"/>
        <v>-3.625</v>
      </c>
    </row>
    <row r="44" spans="1:3" ht="12.5" x14ac:dyDescent="0.25">
      <c r="A44" s="42">
        <f t="shared" si="2"/>
        <v>32</v>
      </c>
      <c r="B44" s="17">
        <f t="shared" si="0"/>
        <v>0.01</v>
      </c>
      <c r="C44" s="17">
        <f t="shared" si="1"/>
        <v>-3.5</v>
      </c>
    </row>
    <row r="45" spans="1:3" ht="12.5" x14ac:dyDescent="0.25">
      <c r="A45" s="42">
        <f t="shared" si="2"/>
        <v>33</v>
      </c>
      <c r="B45" s="17">
        <f t="shared" si="0"/>
        <v>0.01</v>
      </c>
      <c r="C45" s="17">
        <f t="shared" si="1"/>
        <v>-3.375</v>
      </c>
    </row>
    <row r="46" spans="1:3" ht="12.5" x14ac:dyDescent="0.25">
      <c r="A46" s="42">
        <f t="shared" si="2"/>
        <v>34</v>
      </c>
      <c r="B46" s="17">
        <f t="shared" si="0"/>
        <v>0.01</v>
      </c>
      <c r="C46" s="17">
        <f t="shared" si="1"/>
        <v>-3.25</v>
      </c>
    </row>
    <row r="47" spans="1:3" ht="12.5" x14ac:dyDescent="0.25">
      <c r="A47" s="42">
        <f t="shared" si="2"/>
        <v>35</v>
      </c>
      <c r="B47" s="17">
        <f t="shared" si="0"/>
        <v>0.01</v>
      </c>
      <c r="C47" s="17">
        <f t="shared" si="1"/>
        <v>-3.125</v>
      </c>
    </row>
    <row r="48" spans="1:3" ht="12.5" x14ac:dyDescent="0.25">
      <c r="A48" s="42">
        <f t="shared" si="2"/>
        <v>36</v>
      </c>
      <c r="B48" s="17">
        <f t="shared" si="0"/>
        <v>0.01</v>
      </c>
      <c r="C48" s="17">
        <f t="shared" si="1"/>
        <v>-3</v>
      </c>
    </row>
    <row r="49" spans="1:3" ht="12.5" x14ac:dyDescent="0.25">
      <c r="A49" s="42">
        <f t="shared" si="2"/>
        <v>37</v>
      </c>
      <c r="B49" s="17">
        <f t="shared" si="0"/>
        <v>0.01</v>
      </c>
      <c r="C49" s="17">
        <f t="shared" si="1"/>
        <v>-2.875</v>
      </c>
    </row>
    <row r="50" spans="1:3" ht="12.5" x14ac:dyDescent="0.25">
      <c r="A50" s="42">
        <f t="shared" si="2"/>
        <v>38</v>
      </c>
      <c r="B50" s="17">
        <f t="shared" si="0"/>
        <v>0.01</v>
      </c>
      <c r="C50" s="17">
        <f t="shared" si="1"/>
        <v>-2.75</v>
      </c>
    </row>
    <row r="51" spans="1:3" ht="12.5" x14ac:dyDescent="0.25">
      <c r="A51" s="42">
        <f t="shared" si="2"/>
        <v>39</v>
      </c>
      <c r="B51" s="17">
        <f t="shared" si="0"/>
        <v>0.01</v>
      </c>
      <c r="C51" s="17">
        <f t="shared" si="1"/>
        <v>-2.625</v>
      </c>
    </row>
    <row r="52" spans="1:3" ht="12.5" x14ac:dyDescent="0.25">
      <c r="A52" s="42">
        <f t="shared" si="2"/>
        <v>40</v>
      </c>
      <c r="B52" s="17">
        <f t="shared" si="0"/>
        <v>0.01</v>
      </c>
      <c r="C52" s="17">
        <f t="shared" si="1"/>
        <v>-2.5</v>
      </c>
    </row>
    <row r="53" spans="1:3" ht="12.5" x14ac:dyDescent="0.25">
      <c r="A53" s="42">
        <f t="shared" si="2"/>
        <v>41</v>
      </c>
      <c r="B53" s="17">
        <f t="shared" si="0"/>
        <v>0.01</v>
      </c>
      <c r="C53" s="17">
        <f t="shared" si="1"/>
        <v>-2.375</v>
      </c>
    </row>
    <row r="54" spans="1:3" ht="12.5" x14ac:dyDescent="0.25">
      <c r="A54" s="42">
        <f t="shared" si="2"/>
        <v>42</v>
      </c>
      <c r="B54" s="17">
        <f t="shared" si="0"/>
        <v>0.01</v>
      </c>
      <c r="C54" s="17">
        <f t="shared" si="1"/>
        <v>-2.25</v>
      </c>
    </row>
    <row r="55" spans="1:3" ht="12.5" x14ac:dyDescent="0.25">
      <c r="A55" s="42">
        <f t="shared" si="2"/>
        <v>43</v>
      </c>
      <c r="B55" s="17">
        <f t="shared" si="0"/>
        <v>0.01</v>
      </c>
      <c r="C55" s="17">
        <f t="shared" si="1"/>
        <v>-2.125</v>
      </c>
    </row>
    <row r="56" spans="1:3" ht="12.5" x14ac:dyDescent="0.25">
      <c r="A56" s="42">
        <f t="shared" si="2"/>
        <v>44</v>
      </c>
      <c r="B56" s="17">
        <f t="shared" si="0"/>
        <v>0.01</v>
      </c>
      <c r="C56" s="17">
        <f t="shared" si="1"/>
        <v>-2</v>
      </c>
    </row>
    <row r="57" spans="1:3" ht="12.5" x14ac:dyDescent="0.25">
      <c r="A57" s="42">
        <f t="shared" si="2"/>
        <v>45</v>
      </c>
      <c r="B57" s="17">
        <f t="shared" si="0"/>
        <v>0.01</v>
      </c>
      <c r="C57" s="17">
        <f t="shared" si="1"/>
        <v>-1.875</v>
      </c>
    </row>
    <row r="58" spans="1:3" ht="12.5" x14ac:dyDescent="0.25">
      <c r="A58" s="42">
        <f t="shared" si="2"/>
        <v>46</v>
      </c>
      <c r="B58" s="17">
        <f t="shared" si="0"/>
        <v>0.01</v>
      </c>
      <c r="C58" s="17">
        <f t="shared" si="1"/>
        <v>-1.75</v>
      </c>
    </row>
    <row r="59" spans="1:3" ht="12.5" x14ac:dyDescent="0.25">
      <c r="A59" s="42">
        <f t="shared" si="2"/>
        <v>47</v>
      </c>
      <c r="B59" s="17">
        <f t="shared" si="0"/>
        <v>0.01</v>
      </c>
      <c r="C59" s="17">
        <f t="shared" si="1"/>
        <v>-1.625</v>
      </c>
    </row>
    <row r="60" spans="1:3" ht="12.5" x14ac:dyDescent="0.25">
      <c r="A60" s="42">
        <f t="shared" si="2"/>
        <v>48</v>
      </c>
      <c r="B60" s="17">
        <f t="shared" si="0"/>
        <v>0.01</v>
      </c>
      <c r="C60" s="17">
        <f t="shared" si="1"/>
        <v>-1.5</v>
      </c>
    </row>
    <row r="61" spans="1:3" ht="12.5" x14ac:dyDescent="0.25">
      <c r="A61" s="42">
        <f t="shared" si="2"/>
        <v>49</v>
      </c>
      <c r="B61" s="17">
        <f t="shared" si="0"/>
        <v>0.01</v>
      </c>
      <c r="C61" s="17">
        <f t="shared" si="1"/>
        <v>-1.375</v>
      </c>
    </row>
    <row r="62" spans="1:3" ht="12.5" x14ac:dyDescent="0.25">
      <c r="A62" s="42">
        <f t="shared" si="2"/>
        <v>50</v>
      </c>
      <c r="B62" s="17">
        <f t="shared" si="0"/>
        <v>0.01</v>
      </c>
      <c r="C62" s="17">
        <f t="shared" si="1"/>
        <v>-1.25</v>
      </c>
    </row>
    <row r="63" spans="1:3" ht="12.5" x14ac:dyDescent="0.25">
      <c r="A63" s="42">
        <f t="shared" si="2"/>
        <v>51</v>
      </c>
      <c r="B63" s="17">
        <f t="shared" si="0"/>
        <v>0.01</v>
      </c>
      <c r="C63" s="17">
        <f t="shared" si="1"/>
        <v>-1.125</v>
      </c>
    </row>
    <row r="64" spans="1:3" ht="12.5" x14ac:dyDescent="0.25">
      <c r="A64" s="42">
        <f t="shared" si="2"/>
        <v>52</v>
      </c>
      <c r="B64" s="17">
        <f t="shared" si="0"/>
        <v>0.01</v>
      </c>
      <c r="C64" s="17">
        <f t="shared" si="1"/>
        <v>-1</v>
      </c>
    </row>
    <row r="65" spans="1:3" ht="12.5" x14ac:dyDescent="0.25">
      <c r="A65" s="42">
        <f t="shared" si="2"/>
        <v>53</v>
      </c>
      <c r="B65" s="17">
        <f t="shared" si="0"/>
        <v>0.01</v>
      </c>
      <c r="C65" s="17">
        <f t="shared" si="1"/>
        <v>-0.875</v>
      </c>
    </row>
    <row r="66" spans="1:3" ht="12.5" x14ac:dyDescent="0.25">
      <c r="A66" s="42">
        <f t="shared" si="2"/>
        <v>54</v>
      </c>
      <c r="B66" s="17">
        <f t="shared" si="0"/>
        <v>0.01</v>
      </c>
      <c r="C66" s="17">
        <f t="shared" si="1"/>
        <v>-0.75</v>
      </c>
    </row>
    <row r="67" spans="1:3" ht="12.5" x14ac:dyDescent="0.25">
      <c r="A67" s="42">
        <f t="shared" si="2"/>
        <v>55</v>
      </c>
      <c r="B67" s="17">
        <f t="shared" si="0"/>
        <v>0.01</v>
      </c>
      <c r="C67" s="17">
        <f t="shared" si="1"/>
        <v>-0.625</v>
      </c>
    </row>
    <row r="68" spans="1:3" ht="12.5" x14ac:dyDescent="0.25">
      <c r="A68" s="42">
        <f t="shared" si="2"/>
        <v>56</v>
      </c>
      <c r="B68" s="17">
        <f t="shared" si="0"/>
        <v>0.01</v>
      </c>
      <c r="C68" s="17">
        <f t="shared" si="1"/>
        <v>-0.5</v>
      </c>
    </row>
    <row r="69" spans="1:3" ht="12.5" x14ac:dyDescent="0.25">
      <c r="A69" s="42">
        <f t="shared" si="2"/>
        <v>57</v>
      </c>
      <c r="B69" s="17">
        <f t="shared" si="0"/>
        <v>0.01</v>
      </c>
      <c r="C69" s="17">
        <f t="shared" si="1"/>
        <v>-0.375</v>
      </c>
    </row>
    <row r="70" spans="1:3" ht="12.5" x14ac:dyDescent="0.25">
      <c r="A70" s="42">
        <f t="shared" si="2"/>
        <v>58</v>
      </c>
      <c r="B70" s="17">
        <f t="shared" si="0"/>
        <v>0.01</v>
      </c>
      <c r="C70" s="17">
        <f t="shared" si="1"/>
        <v>-0.25</v>
      </c>
    </row>
    <row r="71" spans="1:3" ht="12.5" x14ac:dyDescent="0.25">
      <c r="A71" s="42">
        <f t="shared" si="2"/>
        <v>59</v>
      </c>
      <c r="B71" s="17">
        <f t="shared" si="0"/>
        <v>0.01</v>
      </c>
      <c r="C71" s="17">
        <f t="shared" si="1"/>
        <v>-0.125</v>
      </c>
    </row>
    <row r="72" spans="1:3" ht="12.5" x14ac:dyDescent="0.25">
      <c r="A72" s="42">
        <f t="shared" si="2"/>
        <v>60</v>
      </c>
      <c r="B72" s="17">
        <f t="shared" si="0"/>
        <v>0.01</v>
      </c>
      <c r="C72" s="17">
        <f t="shared" si="1"/>
        <v>0</v>
      </c>
    </row>
    <row r="73" spans="1:3" ht="12.5" x14ac:dyDescent="0.25">
      <c r="A73" s="42">
        <f t="shared" si="2"/>
        <v>61</v>
      </c>
      <c r="B73" s="17">
        <f t="shared" si="0"/>
        <v>0.125</v>
      </c>
      <c r="C73" s="17">
        <f t="shared" si="1"/>
        <v>0.125</v>
      </c>
    </row>
    <row r="74" spans="1:3" ht="12.5" x14ac:dyDescent="0.25">
      <c r="A74" s="42">
        <f t="shared" si="2"/>
        <v>62</v>
      </c>
      <c r="B74" s="17">
        <f t="shared" si="0"/>
        <v>0.25</v>
      </c>
      <c r="C74" s="17">
        <f t="shared" si="1"/>
        <v>0.25</v>
      </c>
    </row>
    <row r="75" spans="1:3" ht="12.5" x14ac:dyDescent="0.25">
      <c r="A75" s="42">
        <f t="shared" si="2"/>
        <v>63</v>
      </c>
      <c r="B75" s="17">
        <f t="shared" si="0"/>
        <v>0.375</v>
      </c>
      <c r="C75" s="17">
        <f t="shared" si="1"/>
        <v>0.375</v>
      </c>
    </row>
    <row r="76" spans="1:3" ht="12.5" x14ac:dyDescent="0.25">
      <c r="A76" s="42">
        <f t="shared" si="2"/>
        <v>64</v>
      </c>
      <c r="B76" s="17">
        <f t="shared" si="0"/>
        <v>0.5</v>
      </c>
      <c r="C76" s="17">
        <f t="shared" si="1"/>
        <v>0.5</v>
      </c>
    </row>
    <row r="77" spans="1:3" ht="12.5" x14ac:dyDescent="0.25">
      <c r="A77" s="42">
        <f t="shared" si="2"/>
        <v>65</v>
      </c>
      <c r="B77" s="17">
        <f t="shared" ref="B77:B112" si="3">IF(A77&lt;=B$5,IF($B$5=0,0,$E$3),IF(A77&gt;B$6,B$4,C77))</f>
        <v>0.625</v>
      </c>
      <c r="C77" s="17">
        <f t="shared" ref="C77:C112" si="4">$B$8*A77 + $B$9</f>
        <v>0.625</v>
      </c>
    </row>
    <row r="78" spans="1:3" ht="12.5" x14ac:dyDescent="0.25">
      <c r="A78" s="42">
        <f t="shared" ref="A78:A112" si="5">A77+$D$3</f>
        <v>66</v>
      </c>
      <c r="B78" s="17">
        <f t="shared" si="3"/>
        <v>0.75</v>
      </c>
      <c r="C78" s="17">
        <f t="shared" si="4"/>
        <v>0.75</v>
      </c>
    </row>
    <row r="79" spans="1:3" ht="12.5" x14ac:dyDescent="0.25">
      <c r="A79" s="42">
        <f t="shared" si="5"/>
        <v>67</v>
      </c>
      <c r="B79" s="17">
        <f t="shared" si="3"/>
        <v>0.875</v>
      </c>
      <c r="C79" s="17">
        <f t="shared" si="4"/>
        <v>0.875</v>
      </c>
    </row>
    <row r="80" spans="1:3" ht="12.5" x14ac:dyDescent="0.25">
      <c r="A80" s="42">
        <f t="shared" si="5"/>
        <v>68</v>
      </c>
      <c r="B80" s="17">
        <f t="shared" si="3"/>
        <v>1</v>
      </c>
      <c r="C80" s="17">
        <f t="shared" si="4"/>
        <v>1</v>
      </c>
    </row>
    <row r="81" spans="1:3" ht="12.5" x14ac:dyDescent="0.25">
      <c r="A81" s="42">
        <f t="shared" si="5"/>
        <v>69</v>
      </c>
      <c r="B81" s="17">
        <f t="shared" si="3"/>
        <v>1.125</v>
      </c>
      <c r="C81" s="17">
        <f t="shared" si="4"/>
        <v>1.125</v>
      </c>
    </row>
    <row r="82" spans="1:3" ht="12.5" x14ac:dyDescent="0.25">
      <c r="A82" s="42">
        <f t="shared" si="5"/>
        <v>70</v>
      </c>
      <c r="B82" s="17">
        <f t="shared" si="3"/>
        <v>1.25</v>
      </c>
      <c r="C82" s="17">
        <f t="shared" si="4"/>
        <v>1.25</v>
      </c>
    </row>
    <row r="83" spans="1:3" ht="12.5" x14ac:dyDescent="0.25">
      <c r="A83" s="42">
        <f t="shared" si="5"/>
        <v>71</v>
      </c>
      <c r="B83" s="17">
        <f t="shared" si="3"/>
        <v>1.375</v>
      </c>
      <c r="C83" s="17">
        <f t="shared" si="4"/>
        <v>1.375</v>
      </c>
    </row>
    <row r="84" spans="1:3" ht="12.5" x14ac:dyDescent="0.25">
      <c r="A84" s="42">
        <f t="shared" si="5"/>
        <v>72</v>
      </c>
      <c r="B84" s="17">
        <f t="shared" si="3"/>
        <v>1.5</v>
      </c>
      <c r="C84" s="17">
        <f t="shared" si="4"/>
        <v>1.5</v>
      </c>
    </row>
    <row r="85" spans="1:3" ht="12.5" x14ac:dyDescent="0.25">
      <c r="A85" s="42">
        <f t="shared" si="5"/>
        <v>73</v>
      </c>
      <c r="B85" s="17">
        <f t="shared" si="3"/>
        <v>1.625</v>
      </c>
      <c r="C85" s="17">
        <f t="shared" si="4"/>
        <v>1.625</v>
      </c>
    </row>
    <row r="86" spans="1:3" ht="12.5" x14ac:dyDescent="0.25">
      <c r="A86" s="42">
        <f t="shared" si="5"/>
        <v>74</v>
      </c>
      <c r="B86" s="17">
        <f t="shared" si="3"/>
        <v>1.75</v>
      </c>
      <c r="C86" s="17">
        <f t="shared" si="4"/>
        <v>1.75</v>
      </c>
    </row>
    <row r="87" spans="1:3" ht="12.5" x14ac:dyDescent="0.25">
      <c r="A87" s="42">
        <f t="shared" si="5"/>
        <v>75</v>
      </c>
      <c r="B87" s="17">
        <f t="shared" si="3"/>
        <v>1.875</v>
      </c>
      <c r="C87" s="17">
        <f t="shared" si="4"/>
        <v>1.875</v>
      </c>
    </row>
    <row r="88" spans="1:3" ht="12.5" x14ac:dyDescent="0.25">
      <c r="A88" s="42">
        <f t="shared" si="5"/>
        <v>76</v>
      </c>
      <c r="B88" s="17">
        <f t="shared" si="3"/>
        <v>2</v>
      </c>
      <c r="C88" s="17">
        <f t="shared" si="4"/>
        <v>2</v>
      </c>
    </row>
    <row r="89" spans="1:3" ht="12.5" x14ac:dyDescent="0.25">
      <c r="A89" s="42">
        <f t="shared" si="5"/>
        <v>77</v>
      </c>
      <c r="B89" s="17">
        <f t="shared" si="3"/>
        <v>2.125</v>
      </c>
      <c r="C89" s="17">
        <f t="shared" si="4"/>
        <v>2.125</v>
      </c>
    </row>
    <row r="90" spans="1:3" ht="12.5" x14ac:dyDescent="0.25">
      <c r="A90" s="42">
        <f t="shared" si="5"/>
        <v>78</v>
      </c>
      <c r="B90" s="17">
        <f t="shared" si="3"/>
        <v>2.25</v>
      </c>
      <c r="C90" s="17">
        <f t="shared" si="4"/>
        <v>2.25</v>
      </c>
    </row>
    <row r="91" spans="1:3" ht="12.5" x14ac:dyDescent="0.25">
      <c r="A91" s="42">
        <f t="shared" si="5"/>
        <v>79</v>
      </c>
      <c r="B91" s="17">
        <f t="shared" si="3"/>
        <v>2.375</v>
      </c>
      <c r="C91" s="17">
        <f t="shared" si="4"/>
        <v>2.375</v>
      </c>
    </row>
    <row r="92" spans="1:3" ht="12.5" x14ac:dyDescent="0.25">
      <c r="A92" s="42">
        <f t="shared" si="5"/>
        <v>80</v>
      </c>
      <c r="B92" s="17">
        <f t="shared" si="3"/>
        <v>2.5</v>
      </c>
      <c r="C92" s="17">
        <f t="shared" si="4"/>
        <v>2.5</v>
      </c>
    </row>
    <row r="93" spans="1:3" ht="12.5" x14ac:dyDescent="0.25">
      <c r="A93" s="42">
        <f t="shared" si="5"/>
        <v>81</v>
      </c>
      <c r="B93" s="17">
        <f t="shared" si="3"/>
        <v>2.625</v>
      </c>
      <c r="C93" s="17">
        <f t="shared" si="4"/>
        <v>2.625</v>
      </c>
    </row>
    <row r="94" spans="1:3" ht="12.5" x14ac:dyDescent="0.25">
      <c r="A94" s="42">
        <f t="shared" si="5"/>
        <v>82</v>
      </c>
      <c r="B94" s="17">
        <f t="shared" si="3"/>
        <v>2.75</v>
      </c>
      <c r="C94" s="17">
        <f t="shared" si="4"/>
        <v>2.75</v>
      </c>
    </row>
    <row r="95" spans="1:3" ht="12.5" x14ac:dyDescent="0.25">
      <c r="A95" s="42">
        <f t="shared" si="5"/>
        <v>83</v>
      </c>
      <c r="B95" s="17">
        <f t="shared" si="3"/>
        <v>2.875</v>
      </c>
      <c r="C95" s="17">
        <f t="shared" si="4"/>
        <v>2.875</v>
      </c>
    </row>
    <row r="96" spans="1:3" ht="12.5" x14ac:dyDescent="0.25">
      <c r="A96" s="42">
        <f t="shared" si="5"/>
        <v>84</v>
      </c>
      <c r="B96" s="17">
        <f t="shared" si="3"/>
        <v>3</v>
      </c>
      <c r="C96" s="17">
        <f t="shared" si="4"/>
        <v>3</v>
      </c>
    </row>
    <row r="97" spans="1:3" ht="12.5" x14ac:dyDescent="0.25">
      <c r="A97" s="42">
        <f t="shared" si="5"/>
        <v>85</v>
      </c>
      <c r="B97" s="17">
        <f t="shared" si="3"/>
        <v>3.125</v>
      </c>
      <c r="C97" s="17">
        <f t="shared" si="4"/>
        <v>3.125</v>
      </c>
    </row>
    <row r="98" spans="1:3" ht="12.5" x14ac:dyDescent="0.25">
      <c r="A98" s="42">
        <f t="shared" si="5"/>
        <v>86</v>
      </c>
      <c r="B98" s="17">
        <f t="shared" si="3"/>
        <v>3.25</v>
      </c>
      <c r="C98" s="17">
        <f t="shared" si="4"/>
        <v>3.25</v>
      </c>
    </row>
    <row r="99" spans="1:3" ht="12.5" x14ac:dyDescent="0.25">
      <c r="A99" s="42">
        <f t="shared" si="5"/>
        <v>87</v>
      </c>
      <c r="B99" s="17">
        <f t="shared" si="3"/>
        <v>3.375</v>
      </c>
      <c r="C99" s="17">
        <f t="shared" si="4"/>
        <v>3.375</v>
      </c>
    </row>
    <row r="100" spans="1:3" ht="12.5" x14ac:dyDescent="0.25">
      <c r="A100" s="42">
        <f t="shared" si="5"/>
        <v>88</v>
      </c>
      <c r="B100" s="17">
        <f t="shared" si="3"/>
        <v>3.5</v>
      </c>
      <c r="C100" s="17">
        <f t="shared" si="4"/>
        <v>3.5</v>
      </c>
    </row>
    <row r="101" spans="1:3" ht="12.5" x14ac:dyDescent="0.25">
      <c r="A101" s="42">
        <f t="shared" si="5"/>
        <v>89</v>
      </c>
      <c r="B101" s="17">
        <f t="shared" si="3"/>
        <v>3.625</v>
      </c>
      <c r="C101" s="17">
        <f t="shared" si="4"/>
        <v>3.625</v>
      </c>
    </row>
    <row r="102" spans="1:3" ht="12.5" x14ac:dyDescent="0.25">
      <c r="A102" s="42">
        <f t="shared" si="5"/>
        <v>90</v>
      </c>
      <c r="B102" s="17">
        <f t="shared" si="3"/>
        <v>3.75</v>
      </c>
      <c r="C102" s="17">
        <f t="shared" si="4"/>
        <v>3.75</v>
      </c>
    </row>
    <row r="103" spans="1:3" ht="12.5" x14ac:dyDescent="0.25">
      <c r="A103" s="42">
        <f t="shared" si="5"/>
        <v>91</v>
      </c>
      <c r="B103" s="17">
        <f t="shared" si="3"/>
        <v>3.875</v>
      </c>
      <c r="C103" s="17">
        <f t="shared" si="4"/>
        <v>3.875</v>
      </c>
    </row>
    <row r="104" spans="1:3" ht="12.5" x14ac:dyDescent="0.25">
      <c r="A104" s="42">
        <f t="shared" si="5"/>
        <v>92</v>
      </c>
      <c r="B104" s="17">
        <f t="shared" si="3"/>
        <v>4</v>
      </c>
      <c r="C104" s="17">
        <f t="shared" si="4"/>
        <v>4</v>
      </c>
    </row>
    <row r="105" spans="1:3" ht="12.5" x14ac:dyDescent="0.25">
      <c r="A105" s="42">
        <f t="shared" si="5"/>
        <v>93</v>
      </c>
      <c r="B105" s="17">
        <f t="shared" si="3"/>
        <v>4.125</v>
      </c>
      <c r="C105" s="17">
        <f t="shared" si="4"/>
        <v>4.125</v>
      </c>
    </row>
    <row r="106" spans="1:3" ht="12.5" x14ac:dyDescent="0.25">
      <c r="A106" s="42">
        <f t="shared" si="5"/>
        <v>94</v>
      </c>
      <c r="B106" s="17">
        <f t="shared" si="3"/>
        <v>4.25</v>
      </c>
      <c r="C106" s="17">
        <f t="shared" si="4"/>
        <v>4.25</v>
      </c>
    </row>
    <row r="107" spans="1:3" ht="12.5" x14ac:dyDescent="0.25">
      <c r="A107" s="42">
        <f t="shared" si="5"/>
        <v>95</v>
      </c>
      <c r="B107" s="17">
        <f t="shared" si="3"/>
        <v>4.375</v>
      </c>
      <c r="C107" s="17">
        <f t="shared" si="4"/>
        <v>4.375</v>
      </c>
    </row>
    <row r="108" spans="1:3" ht="12.5" x14ac:dyDescent="0.25">
      <c r="A108" s="42">
        <f t="shared" si="5"/>
        <v>96</v>
      </c>
      <c r="B108" s="17">
        <f t="shared" si="3"/>
        <v>4.5</v>
      </c>
      <c r="C108" s="17">
        <f t="shared" si="4"/>
        <v>4.5</v>
      </c>
    </row>
    <row r="109" spans="1:3" ht="12.5" x14ac:dyDescent="0.25">
      <c r="A109" s="42">
        <f t="shared" si="5"/>
        <v>97</v>
      </c>
      <c r="B109" s="17">
        <f t="shared" si="3"/>
        <v>4.625</v>
      </c>
      <c r="C109" s="17">
        <f t="shared" si="4"/>
        <v>4.625</v>
      </c>
    </row>
    <row r="110" spans="1:3" ht="12.5" x14ac:dyDescent="0.25">
      <c r="A110" s="42">
        <f t="shared" si="5"/>
        <v>98</v>
      </c>
      <c r="B110" s="17">
        <f t="shared" si="3"/>
        <v>4.75</v>
      </c>
      <c r="C110" s="17">
        <f t="shared" si="4"/>
        <v>4.75</v>
      </c>
    </row>
    <row r="111" spans="1:3" ht="12.5" x14ac:dyDescent="0.25">
      <c r="A111" s="42">
        <f t="shared" si="5"/>
        <v>99</v>
      </c>
      <c r="B111" s="17">
        <f t="shared" si="3"/>
        <v>4.875</v>
      </c>
      <c r="C111" s="17">
        <f t="shared" si="4"/>
        <v>4.875</v>
      </c>
    </row>
    <row r="112" spans="1:3" ht="12.5" x14ac:dyDescent="0.25">
      <c r="A112" s="42">
        <f t="shared" si="5"/>
        <v>100</v>
      </c>
      <c r="B112" s="17">
        <f t="shared" si="3"/>
        <v>5</v>
      </c>
      <c r="C112" s="17">
        <f t="shared" si="4"/>
        <v>5</v>
      </c>
    </row>
    <row r="113" spans="1:1" x14ac:dyDescent="0.2">
      <c r="A113" s="3"/>
    </row>
    <row r="114" spans="1:1" x14ac:dyDescent="0.2">
      <c r="A114" s="3"/>
    </row>
    <row r="115" spans="1:1" x14ac:dyDescent="0.2">
      <c r="A115" s="3"/>
    </row>
    <row r="116" spans="1:1" x14ac:dyDescent="0.2">
      <c r="A116" s="3"/>
    </row>
    <row r="117" spans="1:1" x14ac:dyDescent="0.2">
      <c r="A117" s="3"/>
    </row>
    <row r="118" spans="1:1" x14ac:dyDescent="0.2">
      <c r="A118" s="3"/>
    </row>
  </sheetData>
  <phoneticPr fontId="1"/>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E156"/>
  <sheetViews>
    <sheetView workbookViewId="0"/>
  </sheetViews>
  <sheetFormatPr defaultRowHeight="13" x14ac:dyDescent="0.2"/>
  <cols>
    <col min="1" max="1" width="18" customWidth="1"/>
    <col min="2" max="2" width="12" customWidth="1"/>
  </cols>
  <sheetData>
    <row r="1" spans="1:5" ht="14" x14ac:dyDescent="0.2">
      <c r="A1" s="6" t="s">
        <v>86</v>
      </c>
    </row>
    <row r="2" spans="1:5" x14ac:dyDescent="0.2">
      <c r="D2" s="8" t="s">
        <v>83</v>
      </c>
      <c r="E2" s="43" t="s">
        <v>84</v>
      </c>
    </row>
    <row r="3" spans="1:5" s="1" customFormat="1" ht="12.5" x14ac:dyDescent="0.25">
      <c r="A3" s="9" t="s">
        <v>75</v>
      </c>
      <c r="B3" s="1">
        <v>0</v>
      </c>
      <c r="C3" s="1">
        <v>100</v>
      </c>
      <c r="D3" s="1">
        <f>(C3-B3)/100</f>
        <v>1</v>
      </c>
      <c r="E3" s="41">
        <f>IF($B$4&gt;10,0.03,0.015)</f>
        <v>1.4999999999999999E-2</v>
      </c>
    </row>
    <row r="4" spans="1:5" x14ac:dyDescent="0.2">
      <c r="A4" t="s">
        <v>76</v>
      </c>
      <c r="B4">
        <f>'入力（配点・基準値）'!B4</f>
        <v>5</v>
      </c>
    </row>
    <row r="5" spans="1:5" x14ac:dyDescent="0.2">
      <c r="A5" t="s">
        <v>77</v>
      </c>
      <c r="B5">
        <f>'入力（配点・基準値）'!C4</f>
        <v>5</v>
      </c>
    </row>
    <row r="6" spans="1:5" x14ac:dyDescent="0.2">
      <c r="A6" t="s">
        <v>78</v>
      </c>
      <c r="B6">
        <f>'入力（配点・基準値）'!D4</f>
        <v>35</v>
      </c>
    </row>
    <row r="8" spans="1:5" x14ac:dyDescent="0.2">
      <c r="A8" t="s">
        <v>79</v>
      </c>
      <c r="B8" s="11">
        <f>IFERROR(B4/(B6-B5),0)</f>
        <v>0.16666666666666666</v>
      </c>
    </row>
    <row r="9" spans="1:5" x14ac:dyDescent="0.2">
      <c r="A9" t="s">
        <v>80</v>
      </c>
      <c r="B9">
        <f>-B8*B5</f>
        <v>-0.83333333333333326</v>
      </c>
    </row>
    <row r="11" spans="1:5" x14ac:dyDescent="0.2">
      <c r="A11" s="10" t="s">
        <v>87</v>
      </c>
      <c r="B11" s="10" t="s">
        <v>82</v>
      </c>
      <c r="C11" s="8" t="s">
        <v>29</v>
      </c>
    </row>
    <row r="12" spans="1:5" ht="13.5" x14ac:dyDescent="0.25">
      <c r="A12" s="42">
        <v>0</v>
      </c>
      <c r="B12" s="17">
        <f>IF(A12&lt;=B$5,IF($B$5=0,0,$E$3),IF(A12&gt;B$6,B$4,C12))</f>
        <v>1.4999999999999999E-2</v>
      </c>
      <c r="C12" s="17">
        <f>$B$8*A12 + $B$9</f>
        <v>-0.83333333333333326</v>
      </c>
    </row>
    <row r="13" spans="1:5" ht="13.5" x14ac:dyDescent="0.25">
      <c r="A13" s="42">
        <f>A12+$D$3</f>
        <v>1</v>
      </c>
      <c r="B13" s="17">
        <f t="shared" ref="B13:B76" si="0">IF(A13&lt;=B$5,IF($B$5=0,0,$E$3),IF(A13&gt;B$6,B$4,C13))</f>
        <v>1.4999999999999999E-2</v>
      </c>
      <c r="C13" s="17">
        <f t="shared" ref="C13:C76" si="1">$B$8*A13 + $B$9</f>
        <v>-0.66666666666666663</v>
      </c>
    </row>
    <row r="14" spans="1:5" ht="13.5" x14ac:dyDescent="0.25">
      <c r="A14" s="42">
        <f t="shared" ref="A14:A77" si="2">A13+$D$3</f>
        <v>2</v>
      </c>
      <c r="B14" s="17">
        <f t="shared" si="0"/>
        <v>1.4999999999999999E-2</v>
      </c>
      <c r="C14" s="17">
        <f t="shared" si="1"/>
        <v>-0.49999999999999994</v>
      </c>
    </row>
    <row r="15" spans="1:5" ht="13.5" x14ac:dyDescent="0.25">
      <c r="A15" s="42">
        <f t="shared" si="2"/>
        <v>3</v>
      </c>
      <c r="B15" s="17">
        <f t="shared" si="0"/>
        <v>1.4999999999999999E-2</v>
      </c>
      <c r="C15" s="17">
        <f t="shared" si="1"/>
        <v>-0.33333333333333326</v>
      </c>
    </row>
    <row r="16" spans="1:5" ht="13.5" x14ac:dyDescent="0.25">
      <c r="A16" s="42">
        <f t="shared" si="2"/>
        <v>4</v>
      </c>
      <c r="B16" s="17">
        <f t="shared" si="0"/>
        <v>1.4999999999999999E-2</v>
      </c>
      <c r="C16" s="17">
        <f t="shared" si="1"/>
        <v>-0.16666666666666663</v>
      </c>
    </row>
    <row r="17" spans="1:3" ht="13.5" x14ac:dyDescent="0.25">
      <c r="A17" s="42">
        <f t="shared" si="2"/>
        <v>5</v>
      </c>
      <c r="B17" s="17">
        <f t="shared" si="0"/>
        <v>1.4999999999999999E-2</v>
      </c>
      <c r="C17" s="17">
        <f t="shared" si="1"/>
        <v>0</v>
      </c>
    </row>
    <row r="18" spans="1:3" ht="13.5" x14ac:dyDescent="0.25">
      <c r="A18" s="42">
        <f t="shared" si="2"/>
        <v>6</v>
      </c>
      <c r="B18" s="17">
        <f t="shared" si="0"/>
        <v>0.16666666666666674</v>
      </c>
      <c r="C18" s="17">
        <f t="shared" si="1"/>
        <v>0.16666666666666674</v>
      </c>
    </row>
    <row r="19" spans="1:3" ht="13.5" x14ac:dyDescent="0.25">
      <c r="A19" s="42">
        <f t="shared" si="2"/>
        <v>7</v>
      </c>
      <c r="B19" s="17">
        <f t="shared" si="0"/>
        <v>0.33333333333333326</v>
      </c>
      <c r="C19" s="17">
        <f t="shared" si="1"/>
        <v>0.33333333333333326</v>
      </c>
    </row>
    <row r="20" spans="1:3" ht="13.5" x14ac:dyDescent="0.25">
      <c r="A20" s="42">
        <f t="shared" si="2"/>
        <v>8</v>
      </c>
      <c r="B20" s="17">
        <f t="shared" si="0"/>
        <v>0.5</v>
      </c>
      <c r="C20" s="17">
        <f t="shared" si="1"/>
        <v>0.5</v>
      </c>
    </row>
    <row r="21" spans="1:3" ht="13.5" x14ac:dyDescent="0.25">
      <c r="A21" s="42">
        <f t="shared" si="2"/>
        <v>9</v>
      </c>
      <c r="B21" s="17">
        <f t="shared" si="0"/>
        <v>0.66666666666666674</v>
      </c>
      <c r="C21" s="17">
        <f t="shared" si="1"/>
        <v>0.66666666666666674</v>
      </c>
    </row>
    <row r="22" spans="1:3" ht="13.5" x14ac:dyDescent="0.25">
      <c r="A22" s="42">
        <f t="shared" si="2"/>
        <v>10</v>
      </c>
      <c r="B22" s="17">
        <f t="shared" si="0"/>
        <v>0.83333333333333326</v>
      </c>
      <c r="C22" s="17">
        <f t="shared" si="1"/>
        <v>0.83333333333333326</v>
      </c>
    </row>
    <row r="23" spans="1:3" ht="13.5" x14ac:dyDescent="0.25">
      <c r="A23" s="42">
        <f t="shared" si="2"/>
        <v>11</v>
      </c>
      <c r="B23" s="17">
        <f t="shared" si="0"/>
        <v>1</v>
      </c>
      <c r="C23" s="17">
        <f t="shared" si="1"/>
        <v>1</v>
      </c>
    </row>
    <row r="24" spans="1:3" ht="13.5" x14ac:dyDescent="0.25">
      <c r="A24" s="42">
        <f t="shared" si="2"/>
        <v>12</v>
      </c>
      <c r="B24" s="17">
        <f t="shared" si="0"/>
        <v>1.1666666666666667</v>
      </c>
      <c r="C24" s="17">
        <f t="shared" si="1"/>
        <v>1.1666666666666667</v>
      </c>
    </row>
    <row r="25" spans="1:3" ht="13.5" x14ac:dyDescent="0.25">
      <c r="A25" s="42">
        <f t="shared" si="2"/>
        <v>13</v>
      </c>
      <c r="B25" s="17">
        <f t="shared" si="0"/>
        <v>1.3333333333333333</v>
      </c>
      <c r="C25" s="17">
        <f t="shared" si="1"/>
        <v>1.3333333333333333</v>
      </c>
    </row>
    <row r="26" spans="1:3" ht="13.5" x14ac:dyDescent="0.25">
      <c r="A26" s="42">
        <f t="shared" si="2"/>
        <v>14</v>
      </c>
      <c r="B26" s="17">
        <f t="shared" si="0"/>
        <v>1.4999999999999998</v>
      </c>
      <c r="C26" s="17">
        <f t="shared" si="1"/>
        <v>1.4999999999999998</v>
      </c>
    </row>
    <row r="27" spans="1:3" ht="13.5" x14ac:dyDescent="0.25">
      <c r="A27" s="42">
        <f t="shared" si="2"/>
        <v>15</v>
      </c>
      <c r="B27" s="17">
        <f t="shared" si="0"/>
        <v>1.6666666666666667</v>
      </c>
      <c r="C27" s="17">
        <f t="shared" si="1"/>
        <v>1.6666666666666667</v>
      </c>
    </row>
    <row r="28" spans="1:3" ht="13.5" x14ac:dyDescent="0.25">
      <c r="A28" s="42">
        <f t="shared" si="2"/>
        <v>16</v>
      </c>
      <c r="B28" s="17">
        <f t="shared" si="0"/>
        <v>1.8333333333333333</v>
      </c>
      <c r="C28" s="17">
        <f t="shared" si="1"/>
        <v>1.8333333333333333</v>
      </c>
    </row>
    <row r="29" spans="1:3" ht="13.5" x14ac:dyDescent="0.25">
      <c r="A29" s="42">
        <f t="shared" si="2"/>
        <v>17</v>
      </c>
      <c r="B29" s="17">
        <f t="shared" si="0"/>
        <v>1.9999999999999998</v>
      </c>
      <c r="C29" s="17">
        <f t="shared" si="1"/>
        <v>1.9999999999999998</v>
      </c>
    </row>
    <row r="30" spans="1:3" ht="13.5" x14ac:dyDescent="0.25">
      <c r="A30" s="42">
        <f t="shared" si="2"/>
        <v>18</v>
      </c>
      <c r="B30" s="17">
        <f t="shared" si="0"/>
        <v>2.166666666666667</v>
      </c>
      <c r="C30" s="17">
        <f t="shared" si="1"/>
        <v>2.166666666666667</v>
      </c>
    </row>
    <row r="31" spans="1:3" ht="13.5" x14ac:dyDescent="0.25">
      <c r="A31" s="42">
        <f t="shared" si="2"/>
        <v>19</v>
      </c>
      <c r="B31" s="17">
        <f t="shared" si="0"/>
        <v>2.333333333333333</v>
      </c>
      <c r="C31" s="17">
        <f t="shared" si="1"/>
        <v>2.333333333333333</v>
      </c>
    </row>
    <row r="32" spans="1:3" ht="13.5" x14ac:dyDescent="0.25">
      <c r="A32" s="42">
        <f t="shared" si="2"/>
        <v>20</v>
      </c>
      <c r="B32" s="17">
        <f t="shared" si="0"/>
        <v>2.5</v>
      </c>
      <c r="C32" s="17">
        <f t="shared" si="1"/>
        <v>2.5</v>
      </c>
    </row>
    <row r="33" spans="1:3" ht="13.5" x14ac:dyDescent="0.25">
      <c r="A33" s="42">
        <f t="shared" si="2"/>
        <v>21</v>
      </c>
      <c r="B33" s="17">
        <f t="shared" si="0"/>
        <v>2.666666666666667</v>
      </c>
      <c r="C33" s="17">
        <f t="shared" si="1"/>
        <v>2.666666666666667</v>
      </c>
    </row>
    <row r="34" spans="1:3" ht="13.5" x14ac:dyDescent="0.25">
      <c r="A34" s="42">
        <f t="shared" si="2"/>
        <v>22</v>
      </c>
      <c r="B34" s="17">
        <f t="shared" si="0"/>
        <v>2.833333333333333</v>
      </c>
      <c r="C34" s="17">
        <f t="shared" si="1"/>
        <v>2.833333333333333</v>
      </c>
    </row>
    <row r="35" spans="1:3" ht="13.5" x14ac:dyDescent="0.25">
      <c r="A35" s="42">
        <f t="shared" si="2"/>
        <v>23</v>
      </c>
      <c r="B35" s="17">
        <f t="shared" si="0"/>
        <v>3</v>
      </c>
      <c r="C35" s="17">
        <f t="shared" si="1"/>
        <v>3</v>
      </c>
    </row>
    <row r="36" spans="1:3" ht="13.5" x14ac:dyDescent="0.25">
      <c r="A36" s="42">
        <f t="shared" si="2"/>
        <v>24</v>
      </c>
      <c r="B36" s="17">
        <f t="shared" si="0"/>
        <v>3.166666666666667</v>
      </c>
      <c r="C36" s="17">
        <f t="shared" si="1"/>
        <v>3.166666666666667</v>
      </c>
    </row>
    <row r="37" spans="1:3" ht="13.5" x14ac:dyDescent="0.25">
      <c r="A37" s="42">
        <f t="shared" si="2"/>
        <v>25</v>
      </c>
      <c r="B37" s="17">
        <f t="shared" si="0"/>
        <v>3.333333333333333</v>
      </c>
      <c r="C37" s="17">
        <f t="shared" si="1"/>
        <v>3.333333333333333</v>
      </c>
    </row>
    <row r="38" spans="1:3" ht="13.5" x14ac:dyDescent="0.25">
      <c r="A38" s="42">
        <f t="shared" si="2"/>
        <v>26</v>
      </c>
      <c r="B38" s="17">
        <f t="shared" si="0"/>
        <v>3.5</v>
      </c>
      <c r="C38" s="17">
        <f t="shared" si="1"/>
        <v>3.5</v>
      </c>
    </row>
    <row r="39" spans="1:3" ht="13.5" x14ac:dyDescent="0.25">
      <c r="A39" s="42">
        <f t="shared" si="2"/>
        <v>27</v>
      </c>
      <c r="B39" s="17">
        <f t="shared" si="0"/>
        <v>3.666666666666667</v>
      </c>
      <c r="C39" s="17">
        <f t="shared" si="1"/>
        <v>3.666666666666667</v>
      </c>
    </row>
    <row r="40" spans="1:3" ht="13.5" x14ac:dyDescent="0.25">
      <c r="A40" s="42">
        <f t="shared" si="2"/>
        <v>28</v>
      </c>
      <c r="B40" s="17">
        <f t="shared" si="0"/>
        <v>3.833333333333333</v>
      </c>
      <c r="C40" s="17">
        <f t="shared" si="1"/>
        <v>3.833333333333333</v>
      </c>
    </row>
    <row r="41" spans="1:3" ht="13.5" x14ac:dyDescent="0.25">
      <c r="A41" s="42">
        <f t="shared" si="2"/>
        <v>29</v>
      </c>
      <c r="B41" s="17">
        <f t="shared" si="0"/>
        <v>4</v>
      </c>
      <c r="C41" s="17">
        <f t="shared" si="1"/>
        <v>4</v>
      </c>
    </row>
    <row r="42" spans="1:3" ht="13.5" x14ac:dyDescent="0.25">
      <c r="A42" s="42">
        <f t="shared" si="2"/>
        <v>30</v>
      </c>
      <c r="B42" s="17">
        <f t="shared" si="0"/>
        <v>4.166666666666667</v>
      </c>
      <c r="C42" s="17">
        <f t="shared" si="1"/>
        <v>4.166666666666667</v>
      </c>
    </row>
    <row r="43" spans="1:3" ht="13.5" x14ac:dyDescent="0.25">
      <c r="A43" s="42">
        <f t="shared" si="2"/>
        <v>31</v>
      </c>
      <c r="B43" s="17">
        <f t="shared" si="0"/>
        <v>4.333333333333333</v>
      </c>
      <c r="C43" s="17">
        <f t="shared" si="1"/>
        <v>4.333333333333333</v>
      </c>
    </row>
    <row r="44" spans="1:3" ht="13.5" x14ac:dyDescent="0.25">
      <c r="A44" s="42">
        <f t="shared" si="2"/>
        <v>32</v>
      </c>
      <c r="B44" s="17">
        <f t="shared" si="0"/>
        <v>4.5</v>
      </c>
      <c r="C44" s="17">
        <f t="shared" si="1"/>
        <v>4.5</v>
      </c>
    </row>
    <row r="45" spans="1:3" ht="13.5" x14ac:dyDescent="0.25">
      <c r="A45" s="42">
        <f t="shared" si="2"/>
        <v>33</v>
      </c>
      <c r="B45" s="17">
        <f t="shared" si="0"/>
        <v>4.666666666666667</v>
      </c>
      <c r="C45" s="17">
        <f t="shared" si="1"/>
        <v>4.666666666666667</v>
      </c>
    </row>
    <row r="46" spans="1:3" ht="13.5" x14ac:dyDescent="0.25">
      <c r="A46" s="42">
        <f t="shared" si="2"/>
        <v>34</v>
      </c>
      <c r="B46" s="17">
        <f t="shared" si="0"/>
        <v>4.833333333333333</v>
      </c>
      <c r="C46" s="17">
        <f t="shared" si="1"/>
        <v>4.833333333333333</v>
      </c>
    </row>
    <row r="47" spans="1:3" ht="13.5" x14ac:dyDescent="0.25">
      <c r="A47" s="42">
        <f t="shared" si="2"/>
        <v>35</v>
      </c>
      <c r="B47" s="17">
        <f t="shared" si="0"/>
        <v>5</v>
      </c>
      <c r="C47" s="17">
        <f t="shared" si="1"/>
        <v>5</v>
      </c>
    </row>
    <row r="48" spans="1:3" ht="13.5" x14ac:dyDescent="0.25">
      <c r="A48" s="42">
        <f t="shared" si="2"/>
        <v>36</v>
      </c>
      <c r="B48" s="17">
        <f t="shared" si="0"/>
        <v>5</v>
      </c>
      <c r="C48" s="17">
        <f t="shared" si="1"/>
        <v>5.166666666666667</v>
      </c>
    </row>
    <row r="49" spans="1:3" ht="13.5" x14ac:dyDescent="0.25">
      <c r="A49" s="42">
        <f t="shared" si="2"/>
        <v>37</v>
      </c>
      <c r="B49" s="17">
        <f t="shared" si="0"/>
        <v>5</v>
      </c>
      <c r="C49" s="17">
        <f t="shared" si="1"/>
        <v>5.333333333333333</v>
      </c>
    </row>
    <row r="50" spans="1:3" ht="13.5" x14ac:dyDescent="0.25">
      <c r="A50" s="42">
        <f t="shared" si="2"/>
        <v>38</v>
      </c>
      <c r="B50" s="17">
        <f t="shared" si="0"/>
        <v>5</v>
      </c>
      <c r="C50" s="17">
        <f t="shared" si="1"/>
        <v>5.5</v>
      </c>
    </row>
    <row r="51" spans="1:3" ht="13.5" x14ac:dyDescent="0.25">
      <c r="A51" s="42">
        <f t="shared" si="2"/>
        <v>39</v>
      </c>
      <c r="B51" s="17">
        <f t="shared" si="0"/>
        <v>5</v>
      </c>
      <c r="C51" s="17">
        <f t="shared" si="1"/>
        <v>5.666666666666667</v>
      </c>
    </row>
    <row r="52" spans="1:3" ht="13.5" x14ac:dyDescent="0.25">
      <c r="A52" s="42">
        <f t="shared" si="2"/>
        <v>40</v>
      </c>
      <c r="B52" s="17">
        <f t="shared" si="0"/>
        <v>5</v>
      </c>
      <c r="C52" s="17">
        <f t="shared" si="1"/>
        <v>5.833333333333333</v>
      </c>
    </row>
    <row r="53" spans="1:3" ht="13.5" x14ac:dyDescent="0.25">
      <c r="A53" s="42">
        <f t="shared" si="2"/>
        <v>41</v>
      </c>
      <c r="B53" s="17">
        <f t="shared" si="0"/>
        <v>5</v>
      </c>
      <c r="C53" s="17">
        <f t="shared" si="1"/>
        <v>6</v>
      </c>
    </row>
    <row r="54" spans="1:3" ht="13.5" x14ac:dyDescent="0.25">
      <c r="A54" s="42">
        <f t="shared" si="2"/>
        <v>42</v>
      </c>
      <c r="B54" s="17">
        <f t="shared" si="0"/>
        <v>5</v>
      </c>
      <c r="C54" s="17">
        <f t="shared" si="1"/>
        <v>6.166666666666667</v>
      </c>
    </row>
    <row r="55" spans="1:3" ht="13.5" x14ac:dyDescent="0.25">
      <c r="A55" s="42">
        <f t="shared" si="2"/>
        <v>43</v>
      </c>
      <c r="B55" s="17">
        <f t="shared" si="0"/>
        <v>5</v>
      </c>
      <c r="C55" s="17">
        <f t="shared" si="1"/>
        <v>6.333333333333333</v>
      </c>
    </row>
    <row r="56" spans="1:3" ht="13.5" x14ac:dyDescent="0.25">
      <c r="A56" s="42">
        <f t="shared" si="2"/>
        <v>44</v>
      </c>
      <c r="B56" s="17">
        <f t="shared" si="0"/>
        <v>5</v>
      </c>
      <c r="C56" s="17">
        <f t="shared" si="1"/>
        <v>6.5</v>
      </c>
    </row>
    <row r="57" spans="1:3" ht="13.5" x14ac:dyDescent="0.25">
      <c r="A57" s="42">
        <f t="shared" si="2"/>
        <v>45</v>
      </c>
      <c r="B57" s="17">
        <f t="shared" si="0"/>
        <v>5</v>
      </c>
      <c r="C57" s="17">
        <f t="shared" si="1"/>
        <v>6.666666666666667</v>
      </c>
    </row>
    <row r="58" spans="1:3" ht="13.5" x14ac:dyDescent="0.25">
      <c r="A58" s="42">
        <f t="shared" si="2"/>
        <v>46</v>
      </c>
      <c r="B58" s="17">
        <f t="shared" si="0"/>
        <v>5</v>
      </c>
      <c r="C58" s="17">
        <f t="shared" si="1"/>
        <v>6.833333333333333</v>
      </c>
    </row>
    <row r="59" spans="1:3" ht="13.5" x14ac:dyDescent="0.25">
      <c r="A59" s="42">
        <f t="shared" si="2"/>
        <v>47</v>
      </c>
      <c r="B59" s="17">
        <f t="shared" si="0"/>
        <v>5</v>
      </c>
      <c r="C59" s="17">
        <f t="shared" si="1"/>
        <v>7</v>
      </c>
    </row>
    <row r="60" spans="1:3" ht="13.5" x14ac:dyDescent="0.25">
      <c r="A60" s="42">
        <f t="shared" si="2"/>
        <v>48</v>
      </c>
      <c r="B60" s="17">
        <f t="shared" si="0"/>
        <v>5</v>
      </c>
      <c r="C60" s="17">
        <f t="shared" si="1"/>
        <v>7.166666666666667</v>
      </c>
    </row>
    <row r="61" spans="1:3" ht="13.5" x14ac:dyDescent="0.25">
      <c r="A61" s="42">
        <f t="shared" si="2"/>
        <v>49</v>
      </c>
      <c r="B61" s="17">
        <f t="shared" si="0"/>
        <v>5</v>
      </c>
      <c r="C61" s="17">
        <f t="shared" si="1"/>
        <v>7.333333333333333</v>
      </c>
    </row>
    <row r="62" spans="1:3" ht="13.5" x14ac:dyDescent="0.25">
      <c r="A62" s="42">
        <f t="shared" si="2"/>
        <v>50</v>
      </c>
      <c r="B62" s="17">
        <f t="shared" si="0"/>
        <v>5</v>
      </c>
      <c r="C62" s="17">
        <f t="shared" si="1"/>
        <v>7.4999999999999991</v>
      </c>
    </row>
    <row r="63" spans="1:3" ht="13.5" x14ac:dyDescent="0.25">
      <c r="A63" s="42">
        <f t="shared" si="2"/>
        <v>51</v>
      </c>
      <c r="B63" s="17">
        <f t="shared" si="0"/>
        <v>5</v>
      </c>
      <c r="C63" s="17">
        <f t="shared" si="1"/>
        <v>7.666666666666667</v>
      </c>
    </row>
    <row r="64" spans="1:3" ht="13.5" x14ac:dyDescent="0.25">
      <c r="A64" s="42">
        <f t="shared" si="2"/>
        <v>52</v>
      </c>
      <c r="B64" s="17">
        <f t="shared" si="0"/>
        <v>5</v>
      </c>
      <c r="C64" s="17">
        <f t="shared" si="1"/>
        <v>7.833333333333333</v>
      </c>
    </row>
    <row r="65" spans="1:3" ht="13.5" x14ac:dyDescent="0.25">
      <c r="A65" s="42">
        <f t="shared" si="2"/>
        <v>53</v>
      </c>
      <c r="B65" s="17">
        <f t="shared" si="0"/>
        <v>5</v>
      </c>
      <c r="C65" s="17">
        <f t="shared" si="1"/>
        <v>7.9999999999999991</v>
      </c>
    </row>
    <row r="66" spans="1:3" ht="13.5" x14ac:dyDescent="0.25">
      <c r="A66" s="42">
        <f t="shared" si="2"/>
        <v>54</v>
      </c>
      <c r="B66" s="17">
        <f t="shared" si="0"/>
        <v>5</v>
      </c>
      <c r="C66" s="17">
        <f t="shared" si="1"/>
        <v>8.1666666666666661</v>
      </c>
    </row>
    <row r="67" spans="1:3" ht="13.5" x14ac:dyDescent="0.25">
      <c r="A67" s="42">
        <f t="shared" si="2"/>
        <v>55</v>
      </c>
      <c r="B67" s="17">
        <f t="shared" si="0"/>
        <v>5</v>
      </c>
      <c r="C67" s="17">
        <f t="shared" si="1"/>
        <v>8.3333333333333321</v>
      </c>
    </row>
    <row r="68" spans="1:3" ht="13.5" x14ac:dyDescent="0.25">
      <c r="A68" s="42">
        <f t="shared" si="2"/>
        <v>56</v>
      </c>
      <c r="B68" s="17">
        <f t="shared" si="0"/>
        <v>5</v>
      </c>
      <c r="C68" s="17">
        <f t="shared" si="1"/>
        <v>8.4999999999999982</v>
      </c>
    </row>
    <row r="69" spans="1:3" ht="13.5" x14ac:dyDescent="0.25">
      <c r="A69" s="42">
        <f t="shared" si="2"/>
        <v>57</v>
      </c>
      <c r="B69" s="17">
        <f t="shared" si="0"/>
        <v>5</v>
      </c>
      <c r="C69" s="17">
        <f t="shared" si="1"/>
        <v>8.6666666666666661</v>
      </c>
    </row>
    <row r="70" spans="1:3" ht="13.5" x14ac:dyDescent="0.25">
      <c r="A70" s="42">
        <f t="shared" si="2"/>
        <v>58</v>
      </c>
      <c r="B70" s="17">
        <f t="shared" si="0"/>
        <v>5</v>
      </c>
      <c r="C70" s="17">
        <f t="shared" si="1"/>
        <v>8.8333333333333321</v>
      </c>
    </row>
    <row r="71" spans="1:3" ht="13.5" x14ac:dyDescent="0.25">
      <c r="A71" s="42">
        <f t="shared" si="2"/>
        <v>59</v>
      </c>
      <c r="B71" s="17">
        <f t="shared" si="0"/>
        <v>5</v>
      </c>
      <c r="C71" s="17">
        <f t="shared" si="1"/>
        <v>8.9999999999999982</v>
      </c>
    </row>
    <row r="72" spans="1:3" ht="13.5" x14ac:dyDescent="0.25">
      <c r="A72" s="42">
        <f t="shared" si="2"/>
        <v>60</v>
      </c>
      <c r="B72" s="17">
        <f t="shared" si="0"/>
        <v>5</v>
      </c>
      <c r="C72" s="17">
        <f t="shared" si="1"/>
        <v>9.1666666666666661</v>
      </c>
    </row>
    <row r="73" spans="1:3" ht="13.5" x14ac:dyDescent="0.25">
      <c r="A73" s="42">
        <f t="shared" si="2"/>
        <v>61</v>
      </c>
      <c r="B73" s="17">
        <f t="shared" si="0"/>
        <v>5</v>
      </c>
      <c r="C73" s="17">
        <f t="shared" si="1"/>
        <v>9.3333333333333321</v>
      </c>
    </row>
    <row r="74" spans="1:3" ht="13.5" x14ac:dyDescent="0.25">
      <c r="A74" s="42">
        <f t="shared" si="2"/>
        <v>62</v>
      </c>
      <c r="B74" s="17">
        <f t="shared" si="0"/>
        <v>5</v>
      </c>
      <c r="C74" s="17">
        <f t="shared" si="1"/>
        <v>9.4999999999999982</v>
      </c>
    </row>
    <row r="75" spans="1:3" ht="13.5" x14ac:dyDescent="0.25">
      <c r="A75" s="42">
        <f t="shared" si="2"/>
        <v>63</v>
      </c>
      <c r="B75" s="17">
        <f t="shared" si="0"/>
        <v>5</v>
      </c>
      <c r="C75" s="17">
        <f t="shared" si="1"/>
        <v>9.6666666666666661</v>
      </c>
    </row>
    <row r="76" spans="1:3" ht="13.5" x14ac:dyDescent="0.25">
      <c r="A76" s="42">
        <f t="shared" si="2"/>
        <v>64</v>
      </c>
      <c r="B76" s="17">
        <f t="shared" si="0"/>
        <v>5</v>
      </c>
      <c r="C76" s="17">
        <f t="shared" si="1"/>
        <v>9.8333333333333321</v>
      </c>
    </row>
    <row r="77" spans="1:3" ht="13.5" x14ac:dyDescent="0.25">
      <c r="A77" s="42">
        <f t="shared" si="2"/>
        <v>65</v>
      </c>
      <c r="B77" s="17">
        <f t="shared" ref="B77:B112" si="3">IF(A77&lt;=B$5,IF($B$5=0,0,$E$3),IF(A77&gt;B$6,B$4,C77))</f>
        <v>5</v>
      </c>
      <c r="C77" s="17">
        <f t="shared" ref="C77:C112" si="4">$B$8*A77 + $B$9</f>
        <v>9.9999999999999982</v>
      </c>
    </row>
    <row r="78" spans="1:3" ht="13.5" x14ac:dyDescent="0.25">
      <c r="A78" s="42">
        <f t="shared" ref="A78:A112" si="5">A77+$D$3</f>
        <v>66</v>
      </c>
      <c r="B78" s="17">
        <f t="shared" si="3"/>
        <v>5</v>
      </c>
      <c r="C78" s="17">
        <f t="shared" si="4"/>
        <v>10.166666666666666</v>
      </c>
    </row>
    <row r="79" spans="1:3" ht="13.5" x14ac:dyDescent="0.25">
      <c r="A79" s="42">
        <f t="shared" si="5"/>
        <v>67</v>
      </c>
      <c r="B79" s="17">
        <f t="shared" si="3"/>
        <v>5</v>
      </c>
      <c r="C79" s="17">
        <f t="shared" si="4"/>
        <v>10.333333333333332</v>
      </c>
    </row>
    <row r="80" spans="1:3" ht="13.5" x14ac:dyDescent="0.25">
      <c r="A80" s="42">
        <f t="shared" si="5"/>
        <v>68</v>
      </c>
      <c r="B80" s="17">
        <f t="shared" si="3"/>
        <v>5</v>
      </c>
      <c r="C80" s="17">
        <f t="shared" si="4"/>
        <v>10.499999999999998</v>
      </c>
    </row>
    <row r="81" spans="1:3" ht="13.5" x14ac:dyDescent="0.25">
      <c r="A81" s="42">
        <f t="shared" si="5"/>
        <v>69</v>
      </c>
      <c r="B81" s="17">
        <f t="shared" si="3"/>
        <v>5</v>
      </c>
      <c r="C81" s="17">
        <f t="shared" si="4"/>
        <v>10.666666666666666</v>
      </c>
    </row>
    <row r="82" spans="1:3" ht="13.5" x14ac:dyDescent="0.25">
      <c r="A82" s="42">
        <f t="shared" si="5"/>
        <v>70</v>
      </c>
      <c r="B82" s="17">
        <f t="shared" si="3"/>
        <v>5</v>
      </c>
      <c r="C82" s="17">
        <f t="shared" si="4"/>
        <v>10.833333333333332</v>
      </c>
    </row>
    <row r="83" spans="1:3" ht="13.5" x14ac:dyDescent="0.25">
      <c r="A83" s="42">
        <f t="shared" si="5"/>
        <v>71</v>
      </c>
      <c r="B83" s="17">
        <f t="shared" si="3"/>
        <v>5</v>
      </c>
      <c r="C83" s="17">
        <f t="shared" si="4"/>
        <v>10.999999999999998</v>
      </c>
    </row>
    <row r="84" spans="1:3" ht="13.5" x14ac:dyDescent="0.25">
      <c r="A84" s="42">
        <f t="shared" si="5"/>
        <v>72</v>
      </c>
      <c r="B84" s="17">
        <f t="shared" si="3"/>
        <v>5</v>
      </c>
      <c r="C84" s="17">
        <f t="shared" si="4"/>
        <v>11.166666666666666</v>
      </c>
    </row>
    <row r="85" spans="1:3" ht="13.5" x14ac:dyDescent="0.25">
      <c r="A85" s="42">
        <f t="shared" si="5"/>
        <v>73</v>
      </c>
      <c r="B85" s="17">
        <f t="shared" si="3"/>
        <v>5</v>
      </c>
      <c r="C85" s="17">
        <f t="shared" si="4"/>
        <v>11.333333333333332</v>
      </c>
    </row>
    <row r="86" spans="1:3" ht="13.5" x14ac:dyDescent="0.25">
      <c r="A86" s="42">
        <f t="shared" si="5"/>
        <v>74</v>
      </c>
      <c r="B86" s="17">
        <f t="shared" si="3"/>
        <v>5</v>
      </c>
      <c r="C86" s="17">
        <f t="shared" si="4"/>
        <v>11.499999999999998</v>
      </c>
    </row>
    <row r="87" spans="1:3" ht="13.5" x14ac:dyDescent="0.25">
      <c r="A87" s="42">
        <f t="shared" si="5"/>
        <v>75</v>
      </c>
      <c r="B87" s="17">
        <f t="shared" si="3"/>
        <v>5</v>
      </c>
      <c r="C87" s="17">
        <f t="shared" si="4"/>
        <v>11.666666666666666</v>
      </c>
    </row>
    <row r="88" spans="1:3" ht="13.5" x14ac:dyDescent="0.25">
      <c r="A88" s="42">
        <f t="shared" si="5"/>
        <v>76</v>
      </c>
      <c r="B88" s="17">
        <f t="shared" si="3"/>
        <v>5</v>
      </c>
      <c r="C88" s="17">
        <f t="shared" si="4"/>
        <v>11.833333333333332</v>
      </c>
    </row>
    <row r="89" spans="1:3" ht="13.5" x14ac:dyDescent="0.25">
      <c r="A89" s="42">
        <f t="shared" si="5"/>
        <v>77</v>
      </c>
      <c r="B89" s="17">
        <f t="shared" si="3"/>
        <v>5</v>
      </c>
      <c r="C89" s="17">
        <f t="shared" si="4"/>
        <v>11.999999999999998</v>
      </c>
    </row>
    <row r="90" spans="1:3" ht="13.5" x14ac:dyDescent="0.25">
      <c r="A90" s="42">
        <f t="shared" si="5"/>
        <v>78</v>
      </c>
      <c r="B90" s="17">
        <f t="shared" si="3"/>
        <v>5</v>
      </c>
      <c r="C90" s="17">
        <f t="shared" si="4"/>
        <v>12.166666666666666</v>
      </c>
    </row>
    <row r="91" spans="1:3" ht="13.5" x14ac:dyDescent="0.25">
      <c r="A91" s="42">
        <f t="shared" si="5"/>
        <v>79</v>
      </c>
      <c r="B91" s="17">
        <f t="shared" si="3"/>
        <v>5</v>
      </c>
      <c r="C91" s="17">
        <f t="shared" si="4"/>
        <v>12.333333333333332</v>
      </c>
    </row>
    <row r="92" spans="1:3" ht="13.5" x14ac:dyDescent="0.25">
      <c r="A92" s="42">
        <f t="shared" si="5"/>
        <v>80</v>
      </c>
      <c r="B92" s="17">
        <f t="shared" si="3"/>
        <v>5</v>
      </c>
      <c r="C92" s="17">
        <f t="shared" si="4"/>
        <v>12.499999999999998</v>
      </c>
    </row>
    <row r="93" spans="1:3" ht="13.5" x14ac:dyDescent="0.25">
      <c r="A93" s="42">
        <f t="shared" si="5"/>
        <v>81</v>
      </c>
      <c r="B93" s="17">
        <f t="shared" si="3"/>
        <v>5</v>
      </c>
      <c r="C93" s="17">
        <f t="shared" si="4"/>
        <v>12.666666666666666</v>
      </c>
    </row>
    <row r="94" spans="1:3" ht="13.5" x14ac:dyDescent="0.25">
      <c r="A94" s="42">
        <f t="shared" si="5"/>
        <v>82</v>
      </c>
      <c r="B94" s="17">
        <f t="shared" si="3"/>
        <v>5</v>
      </c>
      <c r="C94" s="17">
        <f t="shared" si="4"/>
        <v>12.833333333333332</v>
      </c>
    </row>
    <row r="95" spans="1:3" ht="13.5" x14ac:dyDescent="0.25">
      <c r="A95" s="42">
        <f t="shared" si="5"/>
        <v>83</v>
      </c>
      <c r="B95" s="17">
        <f t="shared" si="3"/>
        <v>5</v>
      </c>
      <c r="C95" s="17">
        <f t="shared" si="4"/>
        <v>12.999999999999998</v>
      </c>
    </row>
    <row r="96" spans="1:3" ht="13.5" x14ac:dyDescent="0.25">
      <c r="A96" s="42">
        <f t="shared" si="5"/>
        <v>84</v>
      </c>
      <c r="B96" s="17">
        <f t="shared" si="3"/>
        <v>5</v>
      </c>
      <c r="C96" s="17">
        <f t="shared" si="4"/>
        <v>13.166666666666666</v>
      </c>
    </row>
    <row r="97" spans="1:3" ht="13.5" x14ac:dyDescent="0.25">
      <c r="A97" s="42">
        <f t="shared" si="5"/>
        <v>85</v>
      </c>
      <c r="B97" s="17">
        <f t="shared" si="3"/>
        <v>5</v>
      </c>
      <c r="C97" s="17">
        <f t="shared" si="4"/>
        <v>13.333333333333332</v>
      </c>
    </row>
    <row r="98" spans="1:3" ht="13.5" x14ac:dyDescent="0.25">
      <c r="A98" s="42">
        <f t="shared" si="5"/>
        <v>86</v>
      </c>
      <c r="B98" s="17">
        <f t="shared" si="3"/>
        <v>5</v>
      </c>
      <c r="C98" s="17">
        <f t="shared" si="4"/>
        <v>13.499999999999998</v>
      </c>
    </row>
    <row r="99" spans="1:3" ht="13.5" x14ac:dyDescent="0.25">
      <c r="A99" s="42">
        <f t="shared" si="5"/>
        <v>87</v>
      </c>
      <c r="B99" s="17">
        <f t="shared" si="3"/>
        <v>5</v>
      </c>
      <c r="C99" s="17">
        <f t="shared" si="4"/>
        <v>13.666666666666666</v>
      </c>
    </row>
    <row r="100" spans="1:3" ht="13.5" x14ac:dyDescent="0.25">
      <c r="A100" s="42">
        <f t="shared" si="5"/>
        <v>88</v>
      </c>
      <c r="B100" s="17">
        <f t="shared" si="3"/>
        <v>5</v>
      </c>
      <c r="C100" s="17">
        <f t="shared" si="4"/>
        <v>13.833333333333332</v>
      </c>
    </row>
    <row r="101" spans="1:3" ht="13.5" x14ac:dyDescent="0.25">
      <c r="A101" s="42">
        <f t="shared" si="5"/>
        <v>89</v>
      </c>
      <c r="B101" s="17">
        <f t="shared" si="3"/>
        <v>5</v>
      </c>
      <c r="C101" s="17">
        <f t="shared" si="4"/>
        <v>13.999999999999998</v>
      </c>
    </row>
    <row r="102" spans="1:3" ht="13.5" x14ac:dyDescent="0.25">
      <c r="A102" s="42">
        <f t="shared" si="5"/>
        <v>90</v>
      </c>
      <c r="B102" s="17">
        <f t="shared" si="3"/>
        <v>5</v>
      </c>
      <c r="C102" s="17">
        <f t="shared" si="4"/>
        <v>14.166666666666666</v>
      </c>
    </row>
    <row r="103" spans="1:3" ht="13.5" x14ac:dyDescent="0.25">
      <c r="A103" s="42">
        <f t="shared" si="5"/>
        <v>91</v>
      </c>
      <c r="B103" s="17">
        <f t="shared" si="3"/>
        <v>5</v>
      </c>
      <c r="C103" s="17">
        <f t="shared" si="4"/>
        <v>14.333333333333332</v>
      </c>
    </row>
    <row r="104" spans="1:3" ht="13.5" x14ac:dyDescent="0.25">
      <c r="A104" s="42">
        <f t="shared" si="5"/>
        <v>92</v>
      </c>
      <c r="B104" s="17">
        <f t="shared" si="3"/>
        <v>5</v>
      </c>
      <c r="C104" s="17">
        <f t="shared" si="4"/>
        <v>14.499999999999998</v>
      </c>
    </row>
    <row r="105" spans="1:3" ht="13.5" x14ac:dyDescent="0.25">
      <c r="A105" s="42">
        <f t="shared" si="5"/>
        <v>93</v>
      </c>
      <c r="B105" s="17">
        <f t="shared" si="3"/>
        <v>5</v>
      </c>
      <c r="C105" s="17">
        <f t="shared" si="4"/>
        <v>14.666666666666666</v>
      </c>
    </row>
    <row r="106" spans="1:3" ht="13.5" x14ac:dyDescent="0.25">
      <c r="A106" s="42">
        <f t="shared" si="5"/>
        <v>94</v>
      </c>
      <c r="B106" s="17">
        <f t="shared" si="3"/>
        <v>5</v>
      </c>
      <c r="C106" s="17">
        <f t="shared" si="4"/>
        <v>14.833333333333332</v>
      </c>
    </row>
    <row r="107" spans="1:3" ht="13.5" x14ac:dyDescent="0.25">
      <c r="A107" s="42">
        <f t="shared" si="5"/>
        <v>95</v>
      </c>
      <c r="B107" s="17">
        <f t="shared" si="3"/>
        <v>5</v>
      </c>
      <c r="C107" s="17">
        <f t="shared" si="4"/>
        <v>14.999999999999998</v>
      </c>
    </row>
    <row r="108" spans="1:3" ht="13.5" x14ac:dyDescent="0.25">
      <c r="A108" s="42">
        <f t="shared" si="5"/>
        <v>96</v>
      </c>
      <c r="B108" s="17">
        <f t="shared" si="3"/>
        <v>5</v>
      </c>
      <c r="C108" s="17">
        <f t="shared" si="4"/>
        <v>15.166666666666666</v>
      </c>
    </row>
    <row r="109" spans="1:3" ht="13.5" x14ac:dyDescent="0.25">
      <c r="A109" s="42">
        <f t="shared" si="5"/>
        <v>97</v>
      </c>
      <c r="B109" s="17">
        <f t="shared" si="3"/>
        <v>5</v>
      </c>
      <c r="C109" s="17">
        <f t="shared" si="4"/>
        <v>15.33333333333333</v>
      </c>
    </row>
    <row r="110" spans="1:3" ht="13.5" x14ac:dyDescent="0.25">
      <c r="A110" s="42">
        <f t="shared" si="5"/>
        <v>98</v>
      </c>
      <c r="B110" s="17">
        <f t="shared" si="3"/>
        <v>5</v>
      </c>
      <c r="C110" s="17">
        <f t="shared" si="4"/>
        <v>15.499999999999998</v>
      </c>
    </row>
    <row r="111" spans="1:3" ht="13.5" x14ac:dyDescent="0.25">
      <c r="A111" s="42">
        <f t="shared" si="5"/>
        <v>99</v>
      </c>
      <c r="B111" s="17">
        <f t="shared" si="3"/>
        <v>5</v>
      </c>
      <c r="C111" s="17">
        <f t="shared" si="4"/>
        <v>15.666666666666666</v>
      </c>
    </row>
    <row r="112" spans="1:3" ht="13.5" x14ac:dyDescent="0.25">
      <c r="A112" s="42">
        <f t="shared" si="5"/>
        <v>100</v>
      </c>
      <c r="B112" s="17">
        <f t="shared" si="3"/>
        <v>5</v>
      </c>
      <c r="C112" s="17">
        <f t="shared" si="4"/>
        <v>15.83333333333333</v>
      </c>
    </row>
    <row r="113" spans="1:3" x14ac:dyDescent="0.2">
      <c r="A113" s="1"/>
      <c r="B113" s="1"/>
      <c r="C113" s="1"/>
    </row>
    <row r="114" spans="1:3" x14ac:dyDescent="0.2">
      <c r="A114" s="1"/>
      <c r="B114" s="1"/>
      <c r="C114" s="1"/>
    </row>
    <row r="115" spans="1:3" x14ac:dyDescent="0.2">
      <c r="A115" s="1"/>
      <c r="B115" s="1"/>
      <c r="C115" s="1"/>
    </row>
    <row r="116" spans="1:3" x14ac:dyDescent="0.2">
      <c r="A116" s="1"/>
      <c r="B116" s="1"/>
      <c r="C116" s="1"/>
    </row>
    <row r="117" spans="1:3" x14ac:dyDescent="0.2">
      <c r="A117" s="1"/>
      <c r="B117" s="1"/>
      <c r="C117" s="1"/>
    </row>
    <row r="118" spans="1:3" x14ac:dyDescent="0.2">
      <c r="A118" s="1"/>
      <c r="B118" s="1"/>
      <c r="C118" s="1"/>
    </row>
    <row r="119" spans="1:3" x14ac:dyDescent="0.2">
      <c r="A119" s="1"/>
      <c r="B119" s="1"/>
      <c r="C119" s="1"/>
    </row>
    <row r="120" spans="1:3" x14ac:dyDescent="0.2">
      <c r="A120" s="1"/>
      <c r="B120" s="1"/>
      <c r="C120" s="1"/>
    </row>
    <row r="121" spans="1:3" x14ac:dyDescent="0.2">
      <c r="A121" s="1"/>
      <c r="B121" s="1"/>
      <c r="C121" s="1"/>
    </row>
    <row r="122" spans="1:3" x14ac:dyDescent="0.2">
      <c r="A122" s="1"/>
      <c r="B122" s="1"/>
      <c r="C122" s="1"/>
    </row>
    <row r="123" spans="1:3" x14ac:dyDescent="0.2">
      <c r="A123" s="1"/>
      <c r="B123" s="1"/>
      <c r="C123" s="1"/>
    </row>
    <row r="124" spans="1:3" x14ac:dyDescent="0.2">
      <c r="A124" s="1"/>
      <c r="B124" s="1"/>
      <c r="C124" s="1"/>
    </row>
    <row r="125" spans="1:3" x14ac:dyDescent="0.2">
      <c r="A125" s="1"/>
      <c r="B125" s="1"/>
      <c r="C125" s="1"/>
    </row>
    <row r="126" spans="1:3" x14ac:dyDescent="0.2">
      <c r="A126" s="1"/>
      <c r="B126" s="1"/>
      <c r="C126" s="1"/>
    </row>
    <row r="127" spans="1:3" x14ac:dyDescent="0.2">
      <c r="A127" s="1"/>
      <c r="B127" s="1"/>
      <c r="C127" s="1"/>
    </row>
    <row r="128" spans="1:3" x14ac:dyDescent="0.2">
      <c r="A128" s="1"/>
      <c r="B128" s="1"/>
      <c r="C128" s="1"/>
    </row>
    <row r="129" spans="1:3" x14ac:dyDescent="0.2">
      <c r="A129" s="1"/>
      <c r="B129" s="1"/>
      <c r="C129" s="1"/>
    </row>
    <row r="130" spans="1:3" x14ac:dyDescent="0.2">
      <c r="A130" s="1"/>
      <c r="B130" s="1"/>
      <c r="C130" s="1"/>
    </row>
    <row r="131" spans="1:3" x14ac:dyDescent="0.2">
      <c r="A131" s="1"/>
      <c r="B131" s="1"/>
      <c r="C131" s="1"/>
    </row>
    <row r="132" spans="1:3" x14ac:dyDescent="0.2">
      <c r="A132" s="1"/>
      <c r="B132" s="1"/>
      <c r="C132" s="1"/>
    </row>
    <row r="133" spans="1:3" x14ac:dyDescent="0.2">
      <c r="A133" s="1"/>
      <c r="B133" s="1"/>
      <c r="C133" s="1"/>
    </row>
    <row r="134" spans="1:3" x14ac:dyDescent="0.2">
      <c r="A134" s="1"/>
      <c r="B134" s="1"/>
      <c r="C134" s="1"/>
    </row>
    <row r="135" spans="1:3" x14ac:dyDescent="0.2">
      <c r="A135" s="1"/>
      <c r="B135" s="1"/>
      <c r="C135" s="1"/>
    </row>
    <row r="136" spans="1:3" x14ac:dyDescent="0.2">
      <c r="A136" s="1"/>
      <c r="B136" s="1"/>
      <c r="C136" s="1"/>
    </row>
    <row r="137" spans="1:3" x14ac:dyDescent="0.2">
      <c r="A137" s="1"/>
      <c r="B137" s="1"/>
      <c r="C137" s="1"/>
    </row>
    <row r="138" spans="1:3" x14ac:dyDescent="0.2">
      <c r="A138" s="1"/>
      <c r="B138" s="1"/>
      <c r="C138" s="1"/>
    </row>
    <row r="139" spans="1:3" x14ac:dyDescent="0.2">
      <c r="A139" s="1"/>
      <c r="B139" s="1"/>
      <c r="C139" s="1"/>
    </row>
    <row r="140" spans="1:3" x14ac:dyDescent="0.2">
      <c r="A140" s="1"/>
      <c r="B140" s="1"/>
      <c r="C140" s="1"/>
    </row>
    <row r="141" spans="1:3" x14ac:dyDescent="0.2">
      <c r="A141" s="1"/>
      <c r="B141" s="1"/>
      <c r="C141" s="1"/>
    </row>
    <row r="142" spans="1:3" x14ac:dyDescent="0.2">
      <c r="A142" s="1"/>
      <c r="B142" s="1"/>
      <c r="C142" s="1"/>
    </row>
    <row r="143" spans="1:3" x14ac:dyDescent="0.2">
      <c r="A143" s="1"/>
      <c r="B143" s="1"/>
      <c r="C143" s="1"/>
    </row>
    <row r="144" spans="1:3" x14ac:dyDescent="0.2">
      <c r="A144" s="1"/>
      <c r="B144" s="1"/>
      <c r="C144" s="1"/>
    </row>
    <row r="145" spans="1:3" x14ac:dyDescent="0.2">
      <c r="A145" s="1"/>
      <c r="B145" s="1"/>
      <c r="C145" s="1"/>
    </row>
    <row r="146" spans="1:3" x14ac:dyDescent="0.2">
      <c r="A146" s="1"/>
      <c r="B146" s="1"/>
      <c r="C146" s="1"/>
    </row>
    <row r="147" spans="1:3" x14ac:dyDescent="0.2">
      <c r="A147" s="1"/>
      <c r="B147" s="1"/>
      <c r="C147" s="1"/>
    </row>
    <row r="148" spans="1:3" x14ac:dyDescent="0.2">
      <c r="A148" s="1"/>
      <c r="B148" s="1"/>
      <c r="C148" s="1"/>
    </row>
    <row r="149" spans="1:3" x14ac:dyDescent="0.2">
      <c r="A149" s="1"/>
      <c r="B149" s="1"/>
      <c r="C149" s="1"/>
    </row>
    <row r="150" spans="1:3" x14ac:dyDescent="0.2">
      <c r="A150" s="1"/>
      <c r="B150" s="1"/>
      <c r="C150" s="1"/>
    </row>
    <row r="151" spans="1:3" x14ac:dyDescent="0.2">
      <c r="A151" s="1"/>
      <c r="B151" s="1"/>
      <c r="C151" s="1"/>
    </row>
    <row r="152" spans="1:3" x14ac:dyDescent="0.2">
      <c r="A152" s="1"/>
      <c r="B152" s="1"/>
      <c r="C152" s="1"/>
    </row>
    <row r="153" spans="1:3" x14ac:dyDescent="0.2">
      <c r="A153" s="1"/>
      <c r="B153" s="1"/>
      <c r="C153" s="1"/>
    </row>
    <row r="154" spans="1:3" x14ac:dyDescent="0.2">
      <c r="A154" s="1"/>
      <c r="B154" s="1"/>
      <c r="C154" s="1"/>
    </row>
    <row r="155" spans="1:3" x14ac:dyDescent="0.2">
      <c r="A155" s="1"/>
      <c r="B155" s="1"/>
      <c r="C155" s="1"/>
    </row>
    <row r="156" spans="1:3" x14ac:dyDescent="0.2">
      <c r="A156" s="1"/>
      <c r="B156" s="1"/>
      <c r="C156" s="1"/>
    </row>
  </sheetData>
  <phoneticPr fontId="1"/>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01A1-34E9-4017-9B1E-3988F35783F6}">
  <sheetPr codeName="Sheet8"/>
  <dimension ref="A1:E112"/>
  <sheetViews>
    <sheetView workbookViewId="0"/>
  </sheetViews>
  <sheetFormatPr defaultColWidth="8.81640625" defaultRowHeight="12" x14ac:dyDescent="0.2"/>
  <cols>
    <col min="1" max="1" width="18" style="1" customWidth="1"/>
    <col min="2" max="2" width="12" style="1" customWidth="1"/>
    <col min="3" max="16384" width="8.81640625" style="1"/>
  </cols>
  <sheetData>
    <row r="1" spans="1:5" ht="14" x14ac:dyDescent="0.2">
      <c r="A1" s="6" t="s">
        <v>88</v>
      </c>
    </row>
    <row r="2" spans="1:5" x14ac:dyDescent="0.2">
      <c r="D2" s="8" t="s">
        <v>83</v>
      </c>
      <c r="E2" s="43" t="s">
        <v>84</v>
      </c>
    </row>
    <row r="3" spans="1:5" ht="12.5" x14ac:dyDescent="0.25">
      <c r="A3" s="9" t="s">
        <v>75</v>
      </c>
      <c r="B3" s="1">
        <v>0</v>
      </c>
      <c r="C3" s="1">
        <v>5</v>
      </c>
      <c r="D3" s="1">
        <f>(C3-B3)/10^2</f>
        <v>0.05</v>
      </c>
      <c r="E3" s="41">
        <f>IF($B$4&gt;10,0.03,0.015)</f>
        <v>1.4999999999999999E-2</v>
      </c>
    </row>
    <row r="4" spans="1:5" x14ac:dyDescent="0.2">
      <c r="A4" s="1" t="s">
        <v>76</v>
      </c>
      <c r="B4" s="1">
        <f>'入力（配点・基準値）'!B5</f>
        <v>5</v>
      </c>
    </row>
    <row r="5" spans="1:5" x14ac:dyDescent="0.2">
      <c r="A5" s="1" t="s">
        <v>77</v>
      </c>
      <c r="B5" s="1">
        <f>'入力（配点・基準値）'!C5</f>
        <v>0</v>
      </c>
    </row>
    <row r="6" spans="1:5" x14ac:dyDescent="0.2">
      <c r="A6" s="1" t="s">
        <v>78</v>
      </c>
      <c r="B6" s="1">
        <f>'入力（配点・基準値）'!D5</f>
        <v>10</v>
      </c>
    </row>
    <row r="8" spans="1:5" x14ac:dyDescent="0.2">
      <c r="A8" s="1" t="s">
        <v>79</v>
      </c>
      <c r="B8" s="1">
        <f>IFERROR(B4/(B6-B5),0)</f>
        <v>0.5</v>
      </c>
    </row>
    <row r="9" spans="1:5" x14ac:dyDescent="0.2">
      <c r="A9" s="1" t="s">
        <v>80</v>
      </c>
      <c r="B9" s="1">
        <f>-B8*B5</f>
        <v>0</v>
      </c>
    </row>
    <row r="11" spans="1:5" x14ac:dyDescent="0.2">
      <c r="A11" s="10" t="s">
        <v>89</v>
      </c>
      <c r="B11" s="10" t="s">
        <v>82</v>
      </c>
      <c r="C11" s="8" t="s">
        <v>29</v>
      </c>
    </row>
    <row r="12" spans="1:5" ht="12.5" x14ac:dyDescent="0.25">
      <c r="A12" s="17">
        <v>0</v>
      </c>
      <c r="B12" s="17">
        <f>IF(A12&lt;=B$5,IF($B$5=0,0,$E$3),IF(A12&gt;B$6,B$4,C12))</f>
        <v>0</v>
      </c>
      <c r="C12" s="17">
        <f>$B$8*A12 + $B$9</f>
        <v>0</v>
      </c>
    </row>
    <row r="13" spans="1:5" ht="12.5" x14ac:dyDescent="0.25">
      <c r="A13" s="17">
        <f>A12+$D$3</f>
        <v>0.05</v>
      </c>
      <c r="B13" s="17">
        <f t="shared" ref="B13:B62" si="0">IF(A13&lt;=B$5,IF($B$5=0,0,$E$3),IF(A13&gt;B$6,B$4,C13))</f>
        <v>2.5000000000000001E-2</v>
      </c>
      <c r="C13" s="17">
        <f t="shared" ref="C13:C62" si="1">$B$8*A13 + $B$9</f>
        <v>2.5000000000000001E-2</v>
      </c>
    </row>
    <row r="14" spans="1:5" ht="12.5" x14ac:dyDescent="0.25">
      <c r="A14" s="17">
        <f t="shared" ref="A14:A62" si="2">A13+$D$3</f>
        <v>0.1</v>
      </c>
      <c r="B14" s="17">
        <f t="shared" si="0"/>
        <v>0.05</v>
      </c>
      <c r="C14" s="17">
        <f t="shared" si="1"/>
        <v>0.05</v>
      </c>
    </row>
    <row r="15" spans="1:5" ht="12.5" x14ac:dyDescent="0.25">
      <c r="A15" s="17">
        <f t="shared" si="2"/>
        <v>0.15000000000000002</v>
      </c>
      <c r="B15" s="17">
        <f t="shared" si="0"/>
        <v>7.5000000000000011E-2</v>
      </c>
      <c r="C15" s="17">
        <f t="shared" si="1"/>
        <v>7.5000000000000011E-2</v>
      </c>
    </row>
    <row r="16" spans="1:5" ht="12.5" x14ac:dyDescent="0.25">
      <c r="A16" s="17">
        <f t="shared" si="2"/>
        <v>0.2</v>
      </c>
      <c r="B16" s="17">
        <f t="shared" si="0"/>
        <v>0.1</v>
      </c>
      <c r="C16" s="17">
        <f t="shared" si="1"/>
        <v>0.1</v>
      </c>
    </row>
    <row r="17" spans="1:3" ht="12.5" x14ac:dyDescent="0.25">
      <c r="A17" s="17">
        <f t="shared" si="2"/>
        <v>0.25</v>
      </c>
      <c r="B17" s="17">
        <f t="shared" si="0"/>
        <v>0.125</v>
      </c>
      <c r="C17" s="17">
        <f t="shared" si="1"/>
        <v>0.125</v>
      </c>
    </row>
    <row r="18" spans="1:3" ht="12.5" x14ac:dyDescent="0.25">
      <c r="A18" s="17">
        <f t="shared" si="2"/>
        <v>0.3</v>
      </c>
      <c r="B18" s="17">
        <f t="shared" si="0"/>
        <v>0.15</v>
      </c>
      <c r="C18" s="17">
        <f t="shared" si="1"/>
        <v>0.15</v>
      </c>
    </row>
    <row r="19" spans="1:3" ht="12.5" x14ac:dyDescent="0.25">
      <c r="A19" s="17">
        <f t="shared" si="2"/>
        <v>0.35</v>
      </c>
      <c r="B19" s="17">
        <f t="shared" si="0"/>
        <v>0.17499999999999999</v>
      </c>
      <c r="C19" s="17">
        <f t="shared" si="1"/>
        <v>0.17499999999999999</v>
      </c>
    </row>
    <row r="20" spans="1:3" ht="12.5" x14ac:dyDescent="0.25">
      <c r="A20" s="17">
        <f t="shared" si="2"/>
        <v>0.39999999999999997</v>
      </c>
      <c r="B20" s="17">
        <f t="shared" si="0"/>
        <v>0.19999999999999998</v>
      </c>
      <c r="C20" s="17">
        <f t="shared" si="1"/>
        <v>0.19999999999999998</v>
      </c>
    </row>
    <row r="21" spans="1:3" ht="12.5" x14ac:dyDescent="0.25">
      <c r="A21" s="17">
        <f t="shared" si="2"/>
        <v>0.44999999999999996</v>
      </c>
      <c r="B21" s="17">
        <f t="shared" si="0"/>
        <v>0.22499999999999998</v>
      </c>
      <c r="C21" s="17">
        <f t="shared" si="1"/>
        <v>0.22499999999999998</v>
      </c>
    </row>
    <row r="22" spans="1:3" ht="12.5" x14ac:dyDescent="0.25">
      <c r="A22" s="17">
        <f t="shared" si="2"/>
        <v>0.49999999999999994</v>
      </c>
      <c r="B22" s="17">
        <f t="shared" si="0"/>
        <v>0.24999999999999997</v>
      </c>
      <c r="C22" s="17">
        <f t="shared" si="1"/>
        <v>0.24999999999999997</v>
      </c>
    </row>
    <row r="23" spans="1:3" ht="12.5" x14ac:dyDescent="0.25">
      <c r="A23" s="17">
        <f t="shared" si="2"/>
        <v>0.54999999999999993</v>
      </c>
      <c r="B23" s="17">
        <f t="shared" si="0"/>
        <v>0.27499999999999997</v>
      </c>
      <c r="C23" s="17">
        <f t="shared" si="1"/>
        <v>0.27499999999999997</v>
      </c>
    </row>
    <row r="24" spans="1:3" ht="12.5" x14ac:dyDescent="0.25">
      <c r="A24" s="17">
        <f t="shared" si="2"/>
        <v>0.6</v>
      </c>
      <c r="B24" s="17">
        <f t="shared" si="0"/>
        <v>0.3</v>
      </c>
      <c r="C24" s="17">
        <f t="shared" si="1"/>
        <v>0.3</v>
      </c>
    </row>
    <row r="25" spans="1:3" ht="12.5" x14ac:dyDescent="0.25">
      <c r="A25" s="17">
        <f t="shared" si="2"/>
        <v>0.65</v>
      </c>
      <c r="B25" s="17">
        <f t="shared" si="0"/>
        <v>0.32500000000000001</v>
      </c>
      <c r="C25" s="17">
        <f t="shared" si="1"/>
        <v>0.32500000000000001</v>
      </c>
    </row>
    <row r="26" spans="1:3" ht="12.5" x14ac:dyDescent="0.25">
      <c r="A26" s="17">
        <f t="shared" si="2"/>
        <v>0.70000000000000007</v>
      </c>
      <c r="B26" s="17">
        <f t="shared" si="0"/>
        <v>0.35000000000000003</v>
      </c>
      <c r="C26" s="17">
        <f t="shared" si="1"/>
        <v>0.35000000000000003</v>
      </c>
    </row>
    <row r="27" spans="1:3" ht="12.5" x14ac:dyDescent="0.25">
      <c r="A27" s="17">
        <f t="shared" si="2"/>
        <v>0.75000000000000011</v>
      </c>
      <c r="B27" s="17">
        <f t="shared" si="0"/>
        <v>0.37500000000000006</v>
      </c>
      <c r="C27" s="17">
        <f t="shared" si="1"/>
        <v>0.37500000000000006</v>
      </c>
    </row>
    <row r="28" spans="1:3" ht="12.5" x14ac:dyDescent="0.25">
      <c r="A28" s="17">
        <f t="shared" si="2"/>
        <v>0.80000000000000016</v>
      </c>
      <c r="B28" s="17">
        <f t="shared" si="0"/>
        <v>0.40000000000000008</v>
      </c>
      <c r="C28" s="17">
        <f t="shared" si="1"/>
        <v>0.40000000000000008</v>
      </c>
    </row>
    <row r="29" spans="1:3" ht="12.5" x14ac:dyDescent="0.25">
      <c r="A29" s="17">
        <f t="shared" si="2"/>
        <v>0.8500000000000002</v>
      </c>
      <c r="B29" s="17">
        <f t="shared" si="0"/>
        <v>0.4250000000000001</v>
      </c>
      <c r="C29" s="17">
        <f t="shared" si="1"/>
        <v>0.4250000000000001</v>
      </c>
    </row>
    <row r="30" spans="1:3" ht="12.5" x14ac:dyDescent="0.25">
      <c r="A30" s="17">
        <f t="shared" si="2"/>
        <v>0.90000000000000024</v>
      </c>
      <c r="B30" s="17">
        <f t="shared" si="0"/>
        <v>0.45000000000000012</v>
      </c>
      <c r="C30" s="17">
        <f t="shared" si="1"/>
        <v>0.45000000000000012</v>
      </c>
    </row>
    <row r="31" spans="1:3" ht="12.5" x14ac:dyDescent="0.25">
      <c r="A31" s="17">
        <f t="shared" si="2"/>
        <v>0.95000000000000029</v>
      </c>
      <c r="B31" s="17">
        <f t="shared" si="0"/>
        <v>0.47500000000000014</v>
      </c>
      <c r="C31" s="17">
        <f t="shared" si="1"/>
        <v>0.47500000000000014</v>
      </c>
    </row>
    <row r="32" spans="1:3" ht="12.5" x14ac:dyDescent="0.25">
      <c r="A32" s="17">
        <f t="shared" si="2"/>
        <v>1.0000000000000002</v>
      </c>
      <c r="B32" s="17">
        <f t="shared" si="0"/>
        <v>0.50000000000000011</v>
      </c>
      <c r="C32" s="17">
        <f t="shared" si="1"/>
        <v>0.50000000000000011</v>
      </c>
    </row>
    <row r="33" spans="1:3" ht="12.5" x14ac:dyDescent="0.25">
      <c r="A33" s="17">
        <f t="shared" si="2"/>
        <v>1.0500000000000003</v>
      </c>
      <c r="B33" s="17">
        <f t="shared" si="0"/>
        <v>0.52500000000000013</v>
      </c>
      <c r="C33" s="17">
        <f t="shared" si="1"/>
        <v>0.52500000000000013</v>
      </c>
    </row>
    <row r="34" spans="1:3" ht="12.5" x14ac:dyDescent="0.25">
      <c r="A34" s="17">
        <f t="shared" si="2"/>
        <v>1.1000000000000003</v>
      </c>
      <c r="B34" s="17">
        <f t="shared" si="0"/>
        <v>0.55000000000000016</v>
      </c>
      <c r="C34" s="17">
        <f t="shared" si="1"/>
        <v>0.55000000000000016</v>
      </c>
    </row>
    <row r="35" spans="1:3" ht="12.5" x14ac:dyDescent="0.25">
      <c r="A35" s="17">
        <f t="shared" si="2"/>
        <v>1.1500000000000004</v>
      </c>
      <c r="B35" s="17">
        <f t="shared" si="0"/>
        <v>0.57500000000000018</v>
      </c>
      <c r="C35" s="17">
        <f t="shared" si="1"/>
        <v>0.57500000000000018</v>
      </c>
    </row>
    <row r="36" spans="1:3" ht="12.5" x14ac:dyDescent="0.25">
      <c r="A36" s="17">
        <f t="shared" si="2"/>
        <v>1.2000000000000004</v>
      </c>
      <c r="B36" s="17">
        <f t="shared" si="0"/>
        <v>0.6000000000000002</v>
      </c>
      <c r="C36" s="17">
        <f t="shared" si="1"/>
        <v>0.6000000000000002</v>
      </c>
    </row>
    <row r="37" spans="1:3" ht="12.5" x14ac:dyDescent="0.25">
      <c r="A37" s="17">
        <f t="shared" si="2"/>
        <v>1.2500000000000004</v>
      </c>
      <c r="B37" s="17">
        <f t="shared" si="0"/>
        <v>0.62500000000000022</v>
      </c>
      <c r="C37" s="17">
        <f t="shared" si="1"/>
        <v>0.62500000000000022</v>
      </c>
    </row>
    <row r="38" spans="1:3" ht="12.5" x14ac:dyDescent="0.25">
      <c r="A38" s="17">
        <f t="shared" si="2"/>
        <v>1.3000000000000005</v>
      </c>
      <c r="B38" s="17">
        <f t="shared" si="0"/>
        <v>0.65000000000000024</v>
      </c>
      <c r="C38" s="17">
        <f t="shared" si="1"/>
        <v>0.65000000000000024</v>
      </c>
    </row>
    <row r="39" spans="1:3" ht="12.5" x14ac:dyDescent="0.25">
      <c r="A39" s="17">
        <f t="shared" si="2"/>
        <v>1.3500000000000005</v>
      </c>
      <c r="B39" s="17">
        <f t="shared" si="0"/>
        <v>0.67500000000000027</v>
      </c>
      <c r="C39" s="17">
        <f t="shared" si="1"/>
        <v>0.67500000000000027</v>
      </c>
    </row>
    <row r="40" spans="1:3" ht="12.5" x14ac:dyDescent="0.25">
      <c r="A40" s="17">
        <f t="shared" si="2"/>
        <v>1.4000000000000006</v>
      </c>
      <c r="B40" s="17">
        <f t="shared" si="0"/>
        <v>0.70000000000000029</v>
      </c>
      <c r="C40" s="17">
        <f t="shared" si="1"/>
        <v>0.70000000000000029</v>
      </c>
    </row>
    <row r="41" spans="1:3" ht="12.5" x14ac:dyDescent="0.25">
      <c r="A41" s="17">
        <f t="shared" si="2"/>
        <v>1.4500000000000006</v>
      </c>
      <c r="B41" s="17">
        <f t="shared" si="0"/>
        <v>0.72500000000000031</v>
      </c>
      <c r="C41" s="17">
        <f t="shared" si="1"/>
        <v>0.72500000000000031</v>
      </c>
    </row>
    <row r="42" spans="1:3" ht="12.5" x14ac:dyDescent="0.25">
      <c r="A42" s="17">
        <f t="shared" si="2"/>
        <v>1.5000000000000007</v>
      </c>
      <c r="B42" s="17">
        <f t="shared" si="0"/>
        <v>0.75000000000000033</v>
      </c>
      <c r="C42" s="17">
        <f t="shared" si="1"/>
        <v>0.75000000000000033</v>
      </c>
    </row>
    <row r="43" spans="1:3" ht="12.5" x14ac:dyDescent="0.25">
      <c r="A43" s="17">
        <f t="shared" si="2"/>
        <v>1.5500000000000007</v>
      </c>
      <c r="B43" s="17">
        <f t="shared" si="0"/>
        <v>0.77500000000000036</v>
      </c>
      <c r="C43" s="17">
        <f t="shared" si="1"/>
        <v>0.77500000000000036</v>
      </c>
    </row>
    <row r="44" spans="1:3" ht="12.5" x14ac:dyDescent="0.25">
      <c r="A44" s="17">
        <f t="shared" si="2"/>
        <v>1.6000000000000008</v>
      </c>
      <c r="B44" s="17">
        <f t="shared" si="0"/>
        <v>0.80000000000000038</v>
      </c>
      <c r="C44" s="17">
        <f t="shared" si="1"/>
        <v>0.80000000000000038</v>
      </c>
    </row>
    <row r="45" spans="1:3" ht="12.5" x14ac:dyDescent="0.25">
      <c r="A45" s="17">
        <f t="shared" si="2"/>
        <v>1.6500000000000008</v>
      </c>
      <c r="B45" s="17">
        <f t="shared" si="0"/>
        <v>0.8250000000000004</v>
      </c>
      <c r="C45" s="17">
        <f t="shared" si="1"/>
        <v>0.8250000000000004</v>
      </c>
    </row>
    <row r="46" spans="1:3" ht="12.5" x14ac:dyDescent="0.25">
      <c r="A46" s="17">
        <f t="shared" si="2"/>
        <v>1.7000000000000008</v>
      </c>
      <c r="B46" s="17">
        <f t="shared" si="0"/>
        <v>0.85000000000000042</v>
      </c>
      <c r="C46" s="17">
        <f t="shared" si="1"/>
        <v>0.85000000000000042</v>
      </c>
    </row>
    <row r="47" spans="1:3" ht="12.5" x14ac:dyDescent="0.25">
      <c r="A47" s="17">
        <f t="shared" si="2"/>
        <v>1.7500000000000009</v>
      </c>
      <c r="B47" s="17">
        <f t="shared" si="0"/>
        <v>0.87500000000000044</v>
      </c>
      <c r="C47" s="17">
        <f t="shared" si="1"/>
        <v>0.87500000000000044</v>
      </c>
    </row>
    <row r="48" spans="1:3" ht="12.5" x14ac:dyDescent="0.25">
      <c r="A48" s="17">
        <f t="shared" si="2"/>
        <v>1.8000000000000009</v>
      </c>
      <c r="B48" s="17">
        <f t="shared" si="0"/>
        <v>0.90000000000000047</v>
      </c>
      <c r="C48" s="17">
        <f t="shared" si="1"/>
        <v>0.90000000000000047</v>
      </c>
    </row>
    <row r="49" spans="1:3" ht="12.5" x14ac:dyDescent="0.25">
      <c r="A49" s="17">
        <f t="shared" si="2"/>
        <v>1.850000000000001</v>
      </c>
      <c r="B49" s="17">
        <f t="shared" si="0"/>
        <v>0.92500000000000049</v>
      </c>
      <c r="C49" s="17">
        <f t="shared" si="1"/>
        <v>0.92500000000000049</v>
      </c>
    </row>
    <row r="50" spans="1:3" ht="12.5" x14ac:dyDescent="0.25">
      <c r="A50" s="17">
        <f t="shared" si="2"/>
        <v>1.900000000000001</v>
      </c>
      <c r="B50" s="17">
        <f t="shared" si="0"/>
        <v>0.95000000000000051</v>
      </c>
      <c r="C50" s="17">
        <f t="shared" si="1"/>
        <v>0.95000000000000051</v>
      </c>
    </row>
    <row r="51" spans="1:3" ht="12.5" x14ac:dyDescent="0.25">
      <c r="A51" s="17">
        <f t="shared" si="2"/>
        <v>1.9500000000000011</v>
      </c>
      <c r="B51" s="17">
        <f t="shared" si="0"/>
        <v>0.97500000000000053</v>
      </c>
      <c r="C51" s="17">
        <f t="shared" si="1"/>
        <v>0.97500000000000053</v>
      </c>
    </row>
    <row r="52" spans="1:3" ht="12.5" x14ac:dyDescent="0.25">
      <c r="A52" s="17">
        <f t="shared" si="2"/>
        <v>2.0000000000000009</v>
      </c>
      <c r="B52" s="17">
        <f t="shared" si="0"/>
        <v>1.0000000000000004</v>
      </c>
      <c r="C52" s="17">
        <f t="shared" si="1"/>
        <v>1.0000000000000004</v>
      </c>
    </row>
    <row r="53" spans="1:3" ht="12.5" x14ac:dyDescent="0.25">
      <c r="A53" s="17">
        <f t="shared" si="2"/>
        <v>2.0500000000000007</v>
      </c>
      <c r="B53" s="17">
        <f t="shared" si="0"/>
        <v>1.0250000000000004</v>
      </c>
      <c r="C53" s="17">
        <f t="shared" si="1"/>
        <v>1.0250000000000004</v>
      </c>
    </row>
    <row r="54" spans="1:3" ht="12.5" x14ac:dyDescent="0.25">
      <c r="A54" s="17">
        <f t="shared" si="2"/>
        <v>2.1000000000000005</v>
      </c>
      <c r="B54" s="17">
        <f t="shared" si="0"/>
        <v>1.0500000000000003</v>
      </c>
      <c r="C54" s="17">
        <f t="shared" si="1"/>
        <v>1.0500000000000003</v>
      </c>
    </row>
    <row r="55" spans="1:3" ht="12.5" x14ac:dyDescent="0.25">
      <c r="A55" s="17">
        <f t="shared" si="2"/>
        <v>2.1500000000000004</v>
      </c>
      <c r="B55" s="17">
        <f t="shared" si="0"/>
        <v>1.0750000000000002</v>
      </c>
      <c r="C55" s="17">
        <f t="shared" si="1"/>
        <v>1.0750000000000002</v>
      </c>
    </row>
    <row r="56" spans="1:3" ht="12.5" x14ac:dyDescent="0.25">
      <c r="A56" s="17">
        <f t="shared" si="2"/>
        <v>2.2000000000000002</v>
      </c>
      <c r="B56" s="17">
        <f t="shared" si="0"/>
        <v>1.1000000000000001</v>
      </c>
      <c r="C56" s="17">
        <f t="shared" si="1"/>
        <v>1.1000000000000001</v>
      </c>
    </row>
    <row r="57" spans="1:3" ht="12.5" x14ac:dyDescent="0.25">
      <c r="A57" s="17">
        <f t="shared" si="2"/>
        <v>2.25</v>
      </c>
      <c r="B57" s="17">
        <f t="shared" si="0"/>
        <v>1.125</v>
      </c>
      <c r="C57" s="17">
        <f t="shared" si="1"/>
        <v>1.125</v>
      </c>
    </row>
    <row r="58" spans="1:3" ht="12.5" x14ac:dyDescent="0.25">
      <c r="A58" s="17">
        <f t="shared" si="2"/>
        <v>2.2999999999999998</v>
      </c>
      <c r="B58" s="17">
        <f t="shared" si="0"/>
        <v>1.1499999999999999</v>
      </c>
      <c r="C58" s="17">
        <f t="shared" si="1"/>
        <v>1.1499999999999999</v>
      </c>
    </row>
    <row r="59" spans="1:3" ht="12.5" x14ac:dyDescent="0.25">
      <c r="A59" s="17">
        <f t="shared" si="2"/>
        <v>2.3499999999999996</v>
      </c>
      <c r="B59" s="17">
        <f t="shared" si="0"/>
        <v>1.1749999999999998</v>
      </c>
      <c r="C59" s="17">
        <f t="shared" si="1"/>
        <v>1.1749999999999998</v>
      </c>
    </row>
    <row r="60" spans="1:3" ht="12.5" x14ac:dyDescent="0.25">
      <c r="A60" s="17">
        <f t="shared" si="2"/>
        <v>2.3999999999999995</v>
      </c>
      <c r="B60" s="17">
        <f t="shared" si="0"/>
        <v>1.1999999999999997</v>
      </c>
      <c r="C60" s="17">
        <f t="shared" si="1"/>
        <v>1.1999999999999997</v>
      </c>
    </row>
    <row r="61" spans="1:3" ht="12.5" x14ac:dyDescent="0.25">
      <c r="A61" s="17">
        <f t="shared" si="2"/>
        <v>2.4499999999999993</v>
      </c>
      <c r="B61" s="17">
        <f t="shared" si="0"/>
        <v>1.2249999999999996</v>
      </c>
      <c r="C61" s="17">
        <f t="shared" si="1"/>
        <v>1.2249999999999996</v>
      </c>
    </row>
    <row r="62" spans="1:3" ht="12.5" x14ac:dyDescent="0.25">
      <c r="A62" s="17">
        <f t="shared" si="2"/>
        <v>2.4999999999999991</v>
      </c>
      <c r="B62" s="17">
        <f t="shared" si="0"/>
        <v>1.2499999999999996</v>
      </c>
      <c r="C62" s="17">
        <f t="shared" si="1"/>
        <v>1.2499999999999996</v>
      </c>
    </row>
    <row r="63" spans="1:3" x14ac:dyDescent="0.2">
      <c r="A63" s="2"/>
      <c r="B63" s="2"/>
      <c r="C63" s="2"/>
    </row>
    <row r="64" spans="1:3" x14ac:dyDescent="0.2">
      <c r="A64" s="2"/>
      <c r="B64" s="2"/>
      <c r="C64" s="2"/>
    </row>
    <row r="65" spans="1:3" x14ac:dyDescent="0.2">
      <c r="A65" s="2"/>
      <c r="B65" s="2"/>
      <c r="C65" s="2"/>
    </row>
    <row r="66" spans="1:3" x14ac:dyDescent="0.2">
      <c r="A66" s="2"/>
      <c r="B66" s="2"/>
      <c r="C66" s="2"/>
    </row>
    <row r="67" spans="1:3" x14ac:dyDescent="0.2">
      <c r="A67" s="2"/>
      <c r="B67" s="2"/>
      <c r="C67" s="2"/>
    </row>
    <row r="68" spans="1:3" x14ac:dyDescent="0.2">
      <c r="A68" s="2"/>
      <c r="B68" s="2"/>
      <c r="C68" s="2"/>
    </row>
    <row r="69" spans="1:3" x14ac:dyDescent="0.2">
      <c r="A69" s="2"/>
      <c r="B69" s="2"/>
      <c r="C69" s="2"/>
    </row>
    <row r="70" spans="1:3" x14ac:dyDescent="0.2">
      <c r="A70" s="2"/>
      <c r="B70" s="2"/>
      <c r="C70" s="2"/>
    </row>
    <row r="71" spans="1:3" x14ac:dyDescent="0.2">
      <c r="A71" s="2"/>
      <c r="B71" s="2"/>
      <c r="C71" s="2"/>
    </row>
    <row r="72" spans="1:3" x14ac:dyDescent="0.2">
      <c r="A72" s="2"/>
      <c r="B72" s="2"/>
      <c r="C72" s="2"/>
    </row>
    <row r="73" spans="1:3" x14ac:dyDescent="0.2">
      <c r="A73" s="2"/>
      <c r="B73" s="2"/>
      <c r="C73" s="2"/>
    </row>
    <row r="74" spans="1:3" x14ac:dyDescent="0.2">
      <c r="A74" s="2"/>
      <c r="B74" s="2"/>
      <c r="C74" s="2"/>
    </row>
    <row r="75" spans="1:3" x14ac:dyDescent="0.2">
      <c r="A75" s="2"/>
      <c r="B75" s="2"/>
      <c r="C75" s="2"/>
    </row>
    <row r="76" spans="1:3" x14ac:dyDescent="0.2">
      <c r="A76" s="2"/>
      <c r="B76" s="2"/>
      <c r="C76" s="2"/>
    </row>
    <row r="77" spans="1:3" x14ac:dyDescent="0.2">
      <c r="A77" s="2"/>
      <c r="B77" s="2"/>
      <c r="C77" s="2"/>
    </row>
    <row r="78" spans="1:3" x14ac:dyDescent="0.2">
      <c r="A78" s="2"/>
      <c r="B78" s="2"/>
      <c r="C78" s="2"/>
    </row>
    <row r="79" spans="1:3" x14ac:dyDescent="0.2">
      <c r="A79" s="2"/>
      <c r="B79" s="2"/>
      <c r="C79" s="2"/>
    </row>
    <row r="80" spans="1:3" x14ac:dyDescent="0.2">
      <c r="A80" s="2"/>
      <c r="B80" s="2"/>
      <c r="C80" s="2"/>
    </row>
    <row r="81" spans="1:3" x14ac:dyDescent="0.2">
      <c r="A81" s="2"/>
      <c r="B81" s="2"/>
      <c r="C81" s="2"/>
    </row>
    <row r="82" spans="1:3" x14ac:dyDescent="0.2">
      <c r="A82" s="2"/>
      <c r="B82" s="2"/>
      <c r="C82" s="2"/>
    </row>
    <row r="83" spans="1:3" x14ac:dyDescent="0.2">
      <c r="A83" s="2"/>
      <c r="B83" s="2"/>
      <c r="C83" s="2"/>
    </row>
    <row r="84" spans="1:3" x14ac:dyDescent="0.2">
      <c r="A84" s="2"/>
      <c r="B84" s="2"/>
      <c r="C84" s="2"/>
    </row>
    <row r="85" spans="1:3" x14ac:dyDescent="0.2">
      <c r="A85" s="2"/>
      <c r="B85" s="2"/>
      <c r="C85" s="2"/>
    </row>
    <row r="86" spans="1:3" x14ac:dyDescent="0.2">
      <c r="A86" s="2"/>
      <c r="B86" s="2"/>
      <c r="C86" s="2"/>
    </row>
    <row r="87" spans="1:3" x14ac:dyDescent="0.2">
      <c r="A87" s="2"/>
      <c r="B87" s="2"/>
      <c r="C87" s="2"/>
    </row>
    <row r="88" spans="1:3" x14ac:dyDescent="0.2">
      <c r="A88" s="2"/>
      <c r="B88" s="2"/>
      <c r="C88" s="2"/>
    </row>
    <row r="89" spans="1:3" x14ac:dyDescent="0.2">
      <c r="A89" s="2"/>
      <c r="B89" s="2"/>
      <c r="C89" s="2"/>
    </row>
    <row r="90" spans="1:3" x14ac:dyDescent="0.2">
      <c r="A90" s="2"/>
      <c r="B90" s="2"/>
      <c r="C90" s="2"/>
    </row>
    <row r="91" spans="1:3" x14ac:dyDescent="0.2">
      <c r="A91" s="2"/>
      <c r="B91" s="2"/>
      <c r="C91" s="2"/>
    </row>
    <row r="92" spans="1:3" x14ac:dyDescent="0.2">
      <c r="A92" s="2"/>
      <c r="B92" s="2"/>
      <c r="C92" s="2"/>
    </row>
    <row r="93" spans="1:3" x14ac:dyDescent="0.2">
      <c r="A93" s="2"/>
      <c r="B93" s="2"/>
      <c r="C93" s="2"/>
    </row>
    <row r="94" spans="1:3" x14ac:dyDescent="0.2">
      <c r="A94" s="2"/>
      <c r="B94" s="2"/>
      <c r="C94" s="2"/>
    </row>
    <row r="95" spans="1:3" x14ac:dyDescent="0.2">
      <c r="A95" s="2"/>
      <c r="B95" s="2"/>
      <c r="C95" s="2"/>
    </row>
    <row r="96" spans="1:3" x14ac:dyDescent="0.2">
      <c r="A96" s="2"/>
      <c r="B96" s="2"/>
      <c r="C96" s="2"/>
    </row>
    <row r="97" spans="1:3" x14ac:dyDescent="0.2">
      <c r="A97" s="2"/>
      <c r="B97" s="2"/>
      <c r="C97" s="2"/>
    </row>
    <row r="98" spans="1:3" x14ac:dyDescent="0.2">
      <c r="A98" s="2"/>
      <c r="B98" s="2"/>
      <c r="C98" s="2"/>
    </row>
    <row r="99" spans="1:3" x14ac:dyDescent="0.2">
      <c r="A99" s="2"/>
      <c r="B99" s="2"/>
      <c r="C99" s="2"/>
    </row>
    <row r="100" spans="1:3" x14ac:dyDescent="0.2">
      <c r="A100" s="2"/>
      <c r="B100" s="2"/>
      <c r="C100" s="2"/>
    </row>
    <row r="101" spans="1:3" x14ac:dyDescent="0.2">
      <c r="A101" s="2"/>
      <c r="B101" s="2"/>
      <c r="C101" s="2"/>
    </row>
    <row r="102" spans="1:3" x14ac:dyDescent="0.2">
      <c r="A102" s="2"/>
      <c r="B102" s="2"/>
      <c r="C102" s="2"/>
    </row>
    <row r="103" spans="1:3" x14ac:dyDescent="0.2">
      <c r="A103" s="2"/>
      <c r="B103" s="2"/>
      <c r="C103" s="2"/>
    </row>
    <row r="104" spans="1:3" x14ac:dyDescent="0.2">
      <c r="A104" s="2"/>
      <c r="B104" s="2"/>
      <c r="C104" s="2"/>
    </row>
    <row r="105" spans="1:3" x14ac:dyDescent="0.2">
      <c r="A105" s="2"/>
      <c r="B105" s="2"/>
      <c r="C105" s="2"/>
    </row>
    <row r="106" spans="1:3" x14ac:dyDescent="0.2">
      <c r="A106" s="2"/>
      <c r="B106" s="2"/>
      <c r="C106" s="2"/>
    </row>
    <row r="107" spans="1:3" x14ac:dyDescent="0.2">
      <c r="A107" s="2"/>
      <c r="B107" s="2"/>
      <c r="C107" s="2"/>
    </row>
    <row r="108" spans="1:3" x14ac:dyDescent="0.2">
      <c r="A108" s="2"/>
      <c r="B108" s="2"/>
      <c r="C108" s="2"/>
    </row>
    <row r="109" spans="1:3" x14ac:dyDescent="0.2">
      <c r="A109" s="2"/>
      <c r="B109" s="2"/>
      <c r="C109" s="2"/>
    </row>
    <row r="110" spans="1:3" x14ac:dyDescent="0.2">
      <c r="A110" s="2"/>
      <c r="B110" s="2"/>
      <c r="C110" s="2"/>
    </row>
    <row r="111" spans="1:3" x14ac:dyDescent="0.2">
      <c r="A111" s="2"/>
      <c r="B111" s="2"/>
      <c r="C111" s="2"/>
    </row>
    <row r="112" spans="1:3" x14ac:dyDescent="0.2">
      <c r="A112" s="2"/>
      <c r="B112" s="2"/>
      <c r="C112" s="2"/>
    </row>
  </sheetData>
  <phoneticPr fontId="1"/>
  <pageMargins left="0.75" right="0.75" top="1" bottom="1" header="0.5" footer="0.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3" ma:contentTypeDescription="新しいドキュメントを作成します。" ma:contentTypeScope="" ma:versionID="b6d28e367dde64c0ee74a46f77edfc28">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e0b9a658dbad80ea40df274a3630aa5a"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2E72D0-9DBC-486A-A2CD-FA7041F1F615}">
  <ds:schemaRefs>
    <ds:schemaRef ds:uri="http://schemas.microsoft.com/sharepoint/v3/contenttype/forms"/>
  </ds:schemaRefs>
</ds:datastoreItem>
</file>

<file path=customXml/itemProps2.xml><?xml version="1.0" encoding="utf-8"?>
<ds:datastoreItem xmlns:ds="http://schemas.openxmlformats.org/officeDocument/2006/customXml" ds:itemID="{6D35C948-B486-49B5-B505-F93C79644F33}">
  <ds:schemaRefs>
    <ds:schemaRef ds:uri="http://purl.org/dc/terms/"/>
    <ds:schemaRef ds:uri="http://purl.org/dc/dcmitype/"/>
    <ds:schemaRef ds:uri="http://purl.org/dc/elements/1.1/"/>
    <ds:schemaRef ds:uri="http://www.w3.org/XML/1998/namespace"/>
    <ds:schemaRef ds:uri="http://schemas.microsoft.com/office/infopath/2007/PartnerControls"/>
    <ds:schemaRef ds:uri="e9d33e58-4a70-4799-89b5-fbd48a9ef91c"/>
    <ds:schemaRef ds:uri="http://schemas.microsoft.com/office/2006/documentManagement/types"/>
    <ds:schemaRef ds:uri="http://schemas.openxmlformats.org/package/2006/metadata/core-properties"/>
    <ds:schemaRef ds:uri="acd276d6-825f-4adf-b230-fb8f800f4f96"/>
    <ds:schemaRef ds:uri="http://schemas.microsoft.com/office/2006/metadata/properties"/>
  </ds:schemaRefs>
</ds:datastoreItem>
</file>

<file path=customXml/itemProps3.xml><?xml version="1.0" encoding="utf-8"?>
<ds:datastoreItem xmlns:ds="http://schemas.openxmlformats.org/officeDocument/2006/customXml" ds:itemID="{87CCDE31-BCED-42CC-AF85-3A0D7F74C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算定用シート</vt:lpstr>
      <vt:lpstr>ツール①（加算点算出）</vt:lpstr>
      <vt:lpstr>ツール②（総合評価の評価方法に掲載する計算式）</vt:lpstr>
      <vt:lpstr>ツール③（加算点評価項目（ア～カ）グラフ）</vt:lpstr>
      <vt:lpstr>入力（配点・基準値）</vt:lpstr>
      <vt:lpstr>'ツール①（加算点算出）'!Print_Area</vt:lpstr>
      <vt:lpstr>'ツール②（総合評価の評価方法に掲載する計算式）'!Print_Area</vt:lpstr>
      <vt:lpstr>'ツール③（加算点評価項目（ア～カ）グラフ）'!Print_Area</vt:lpstr>
      <vt:lpstr>算定用シート!Print_Area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ies>
</file>