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s2059\Downloads\"/>
    </mc:Choice>
  </mc:AlternateContent>
  <xr:revisionPtr revIDLastSave="0" documentId="13_ncr:1_{6A3D6A15-EF68-4D48-9043-EC7D056ABECA}" xr6:coauthVersionLast="47" xr6:coauthVersionMax="47" xr10:uidLastSave="{00000000-0000-0000-0000-000000000000}"/>
  <bookViews>
    <workbookView xWindow="-108" yWindow="-108" windowWidth="23256" windowHeight="15576" tabRatio="931" firstSheet="15" activeTab="15" xr2:uid="{00000000-000D-0000-FFFF-FFFF00000000}"/>
  </bookViews>
  <sheets>
    <sheet name="はじめに" sheetId="1" r:id="rId1"/>
    <sheet name="留意点" sheetId="23" r:id="rId2"/>
    <sheet name="Sheet1" sheetId="41" state="hidden" r:id="rId3"/>
    <sheet name="【調達機関情報】" sheetId="3" r:id="rId4"/>
    <sheet name="【1-1】電気（概要）" sheetId="4" r:id="rId5"/>
    <sheet name="【1-2】電気（高圧・特別高圧）" sheetId="5" r:id="rId6"/>
    <sheet name="【1-3】電気（低圧等）" sheetId="6" r:id="rId7"/>
    <sheet name="【1-4】電気（アンケート）" sheetId="28" r:id="rId8"/>
    <sheet name="【2-1】自動車（概要）" sheetId="7" r:id="rId9"/>
    <sheet name="【2-2】自動車（詳細）" sheetId="8" r:id="rId10"/>
    <sheet name="【3-1】船舶1（概略設計・基本設計）" sheetId="9" r:id="rId11"/>
    <sheet name="【3-2】船舶2（小型船舶）" sheetId="10" r:id="rId12"/>
    <sheet name="【4-1A】建築物設計（概要）" sheetId="26" r:id="rId13"/>
    <sheet name="【4-1B】建築物設計（詳細）" sheetId="14" r:id="rId14"/>
    <sheet name="【4-2A】建築物維持管理（概要）" sheetId="33" r:id="rId15"/>
    <sheet name="【4-2B】建築物維持管理（詳細）" sheetId="39" r:id="rId16"/>
    <sheet name="【4-2B】建築物維持管理（詳細）※記載例" sheetId="43" r:id="rId17"/>
    <sheet name="一覧" sheetId="40" state="hidden" r:id="rId18"/>
    <sheet name="【4-3A】建築物改修（改修計画）" sheetId="34" r:id="rId19"/>
    <sheet name="【4-3B】建築物改修（ESCO検討）" sheetId="11" r:id="rId20"/>
    <sheet name="【4-3C】建築物改修（ESCO事業）" sheetId="12" r:id="rId21"/>
    <sheet name="【4-3D】建築物改修（その他概要）" sheetId="35" r:id="rId22"/>
    <sheet name="【4-3E】建築物改修（その他詳細）" sheetId="38" r:id="rId23"/>
    <sheet name="【4-3E】建築物改修（その他詳細）※記載例" sheetId="37" r:id="rId24"/>
    <sheet name="【5-1】産廃（概要）" sheetId="15" r:id="rId25"/>
    <sheet name="【5-2】産廃（詳細）" sheetId="16" r:id="rId26"/>
    <sheet name="【5-3】産廃（アンケート）" sheetId="18" r:id="rId27"/>
    <sheet name="(参考)産廃換算表" sheetId="17" r:id="rId28"/>
    <sheet name="【6】その他" sheetId="19" r:id="rId29"/>
  </sheets>
  <definedNames>
    <definedName name="_xlnm.Print_Area" localSheetId="27">'(参考)産廃換算表'!$A$1:$E$43</definedName>
    <definedName name="_xlnm.Print_Area" localSheetId="4">'【1-1】電気（概要）'!$A$1:$H$42</definedName>
    <definedName name="_xlnm.Print_Area" localSheetId="5">'【1-2】電気（高圧・特別高圧）'!$A$1:$CY$100</definedName>
    <definedName name="_xlnm.Print_Area" localSheetId="6">'【1-3】電気（低圧等）'!$A$1:$CZ$100</definedName>
    <definedName name="_xlnm.Print_Area" localSheetId="8">'【2-1】自動車（概要）'!$A$1:$H$48</definedName>
    <definedName name="_xlnm.Print_Area" localSheetId="9">'【2-2】自動車（詳細）'!$A$1:$AB$32</definedName>
    <definedName name="_xlnm.Print_Area" localSheetId="13">'【4-1B】建築物設計（詳細）'!$A$1:$H$43</definedName>
    <definedName name="_xlnm.Print_Area" localSheetId="14">'【4-2A】建築物維持管理（概要）'!$A$1:$E$33</definedName>
    <definedName name="_xlnm.Print_Area" localSheetId="15">'【4-2B】建築物維持管理（詳細）'!$A:$K</definedName>
    <definedName name="_xlnm.Print_Area" localSheetId="16">'【4-2B】建築物維持管理（詳細）※記載例'!$A:$K</definedName>
    <definedName name="_xlnm.Print_Area" localSheetId="18">'【4-3A】建築物改修（改修計画）'!$A$1:$K$44</definedName>
    <definedName name="_xlnm.Print_Area" localSheetId="19">'【4-3B】建築物改修（ESCO検討）'!$A$1:$J$34</definedName>
    <definedName name="_xlnm.Print_Area" localSheetId="20">'【4-3C】建築物改修（ESCO事業）'!$A$1:$J$76</definedName>
    <definedName name="_xlnm.Print_Area" localSheetId="21">'【4-3D】建築物改修（その他概要）'!$A$1:$E$33</definedName>
    <definedName name="_xlnm.Print_Area" localSheetId="22">'【4-3E】建築物改修（その他詳細）'!$A$1:$I$99</definedName>
    <definedName name="_xlnm.Print_Area" localSheetId="23">'【4-3E】建築物改修（その他詳細）※記載例'!$A$1:$I$99</definedName>
    <definedName name="_xlnm.Print_Area" localSheetId="24">'【5-1】産廃（概要）'!$A$1:$F$27</definedName>
    <definedName name="_xlnm.Print_Area" localSheetId="25">'【5-2】産廃（詳細）'!$A$1:$AP$44</definedName>
    <definedName name="_xlnm.Print_Area" localSheetId="26">'【5-3】産廃（アンケート）'!$A$1:$F$23</definedName>
    <definedName name="_xlnm.Print_Area" localSheetId="3">【調達機関情報】!$A$1:$E$68</definedName>
    <definedName name="_xlnm.Print_Area" localSheetId="0">はじめに!$A$1:$G$48</definedName>
    <definedName name="_xlnm.Print_Area" localSheetId="1">留意点!$A$1:$G$96</definedName>
    <definedName name="_xlnm.Print_Titles" localSheetId="5">'【1-2】電気（高圧・特別高圧）'!$13:$14</definedName>
    <definedName name="_xlnm.Print_Titles" localSheetId="6">'【1-3】電気（低圧等）'!$14:$15</definedName>
    <definedName name="Z_0199004E_6640_4BE5_B2D5_6A0A715378D4_.wvu.PrintArea" localSheetId="4" hidden="1">'【1-1】電気（概要）'!$A:$E</definedName>
    <definedName name="Z_0199004E_6640_4BE5_B2D5_6A0A715378D4_.wvu.PrintArea" localSheetId="5" hidden="1">'【1-2】電気（高圧・特別高圧）'!$A$1:$CS$105</definedName>
    <definedName name="Z_0199004E_6640_4BE5_B2D5_6A0A715378D4_.wvu.PrintArea" localSheetId="6" hidden="1">'【1-3】電気（低圧等）'!$A$1:$BX$105</definedName>
    <definedName name="Z_0199004E_6640_4BE5_B2D5_6A0A715378D4_.wvu.PrintArea" localSheetId="8" hidden="1">'【2-1】自動車（概要）'!$A$1:$H$21</definedName>
    <definedName name="Z_0199004E_6640_4BE5_B2D5_6A0A715378D4_.wvu.PrintArea" localSheetId="9" hidden="1">'【2-2】自動車（詳細）'!$A:$AB</definedName>
    <definedName name="Z_0199004E_6640_4BE5_B2D5_6A0A715378D4_.wvu.PrintArea" localSheetId="24" hidden="1">'【5-1】産廃（概要）'!$A$1:$F$27</definedName>
    <definedName name="Z_0199004E_6640_4BE5_B2D5_6A0A715378D4_.wvu.PrintArea" localSheetId="0" hidden="1">はじめに!$A$1:$G$48</definedName>
    <definedName name="Z_0199004E_6640_4BE5_B2D5_6A0A715378D4_.wvu.PrintTitles" localSheetId="5" hidden="1">'【1-2】電気（高圧・特別高圧）'!$13:$14</definedName>
    <definedName name="Z_0199004E_6640_4BE5_B2D5_6A0A715378D4_.wvu.PrintTitles" localSheetId="6" hidden="1">'【1-3】電気（低圧等）'!$14:$15</definedName>
    <definedName name="Z_96F83B05_D121_40EB_85BB_212F4250A2EA_.wvu.Cols" localSheetId="25" hidden="1">'【5-2】産廃（詳細）'!$AR:$AR</definedName>
    <definedName name="Z_96F83B05_D121_40EB_85BB_212F4250A2EA_.wvu.PrintArea" localSheetId="27" hidden="1">'(参考)産廃換算表'!$A$1:$E$43</definedName>
    <definedName name="Z_96F83B05_D121_40EB_85BB_212F4250A2EA_.wvu.PrintArea" localSheetId="4" hidden="1">'【1-1】電気（概要）'!$A$1:$G$42</definedName>
    <definedName name="Z_96F83B05_D121_40EB_85BB_212F4250A2EA_.wvu.PrintArea" localSheetId="5" hidden="1">'【1-2】電気（高圧・特別高圧）'!$A$1:$CV$105</definedName>
    <definedName name="Z_96F83B05_D121_40EB_85BB_212F4250A2EA_.wvu.PrintArea" localSheetId="6" hidden="1">'【1-3】電気（低圧等）'!$A$1:$CX$105</definedName>
    <definedName name="Z_96F83B05_D121_40EB_85BB_212F4250A2EA_.wvu.PrintArea" localSheetId="8" hidden="1">'【2-1】自動車（概要）'!$A$1:$H$36</definedName>
    <definedName name="Z_96F83B05_D121_40EB_85BB_212F4250A2EA_.wvu.PrintArea" localSheetId="9" hidden="1">'【2-2】自動車（詳細）'!$A$1:$AB$32</definedName>
    <definedName name="Z_96F83B05_D121_40EB_85BB_212F4250A2EA_.wvu.PrintArea" localSheetId="24" hidden="1">'【5-1】産廃（概要）'!$A$1:$F$27</definedName>
    <definedName name="Z_96F83B05_D121_40EB_85BB_212F4250A2EA_.wvu.PrintArea" localSheetId="25" hidden="1">'【5-2】産廃（詳細）'!$A$1:$AP$44</definedName>
    <definedName name="Z_96F83B05_D121_40EB_85BB_212F4250A2EA_.wvu.PrintArea" localSheetId="26" hidden="1">'【5-3】産廃（アンケート）'!$A$1:$F$22</definedName>
    <definedName name="Z_96F83B05_D121_40EB_85BB_212F4250A2EA_.wvu.PrintArea" localSheetId="0" hidden="1">はじめに!$A$1:$G$48</definedName>
    <definedName name="Z_96F83B05_D121_40EB_85BB_212F4250A2EA_.wvu.PrintArea" localSheetId="1" hidden="1">留意点!$A:$G</definedName>
    <definedName name="Z_96F83B05_D121_40EB_85BB_212F4250A2EA_.wvu.PrintTitles" localSheetId="5" hidden="1">'【1-2】電気（高圧・特別高圧）'!$13:$14</definedName>
    <definedName name="Z_96F83B05_D121_40EB_85BB_212F4250A2EA_.wvu.PrintTitles" localSheetId="6" hidden="1">'【1-3】電気（低圧等）'!$14:$15</definedName>
  </definedNames>
  <calcPr calcId="191029"/>
  <customWorkbookViews>
    <customWorkbookView name="高橋 晴彦 - 個人用ビュー" guid="{96F83B05-D121-40EB-85BB-212F4250A2EA}" mergeInterval="0" personalView="1" maximized="1" xWindow="-11" yWindow="-11" windowWidth="1942" windowHeight="1042" tabRatio="931" activeSheetId="5"/>
    <customWorkbookView name="関根 瑞恵 - 個人用ビュー" guid="{0199004E-6640-4BE5-B2D5-6A0A715378D4}" mergeInterval="0" personalView="1" maximized="1" windowWidth="1260" windowHeight="471" tabRatio="93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5" i="7" l="1"/>
  <c r="E45" i="7"/>
  <c r="Z39" i="40"/>
  <c r="Y39" i="40"/>
  <c r="X39" i="40"/>
  <c r="W39" i="40"/>
  <c r="V39" i="40"/>
  <c r="U39" i="40"/>
  <c r="T39" i="40"/>
  <c r="S39" i="40"/>
  <c r="R39" i="40"/>
  <c r="Z38" i="40"/>
  <c r="Y38" i="40"/>
  <c r="X38" i="40"/>
  <c r="W38" i="40"/>
  <c r="V38" i="40"/>
  <c r="U38" i="40"/>
  <c r="T38" i="40"/>
  <c r="S38" i="40"/>
  <c r="R38" i="40"/>
  <c r="Z32" i="40"/>
  <c r="Y32" i="40"/>
  <c r="X32" i="40"/>
  <c r="W32" i="40"/>
  <c r="V32" i="40"/>
  <c r="U32" i="40"/>
  <c r="T32" i="40"/>
  <c r="S32" i="40"/>
  <c r="R32" i="40"/>
  <c r="Z31" i="40"/>
  <c r="Y31" i="40"/>
  <c r="X31" i="40"/>
  <c r="W31" i="40"/>
  <c r="V31" i="40"/>
  <c r="U31" i="40"/>
  <c r="T31" i="40"/>
  <c r="S31" i="40"/>
  <c r="R31" i="40"/>
  <c r="Z26" i="40"/>
  <c r="Y26" i="40"/>
  <c r="X26" i="40"/>
  <c r="W26" i="40"/>
  <c r="V26" i="40"/>
  <c r="U26" i="40"/>
  <c r="T26" i="40"/>
  <c r="S26" i="40"/>
  <c r="R26" i="40"/>
  <c r="Z25" i="40"/>
  <c r="Y25" i="40"/>
  <c r="X25" i="40"/>
  <c r="W25" i="40"/>
  <c r="V25" i="40"/>
  <c r="U25" i="40"/>
  <c r="T25" i="40"/>
  <c r="S25" i="40"/>
  <c r="R25" i="40"/>
  <c r="Z24" i="40"/>
  <c r="Y24" i="40"/>
  <c r="X24" i="40"/>
  <c r="W24" i="40"/>
  <c r="V24" i="40"/>
  <c r="U24" i="40"/>
  <c r="T24" i="40"/>
  <c r="S24" i="40"/>
  <c r="R24" i="40"/>
  <c r="Z19" i="40"/>
  <c r="Y19" i="40"/>
  <c r="X19" i="40"/>
  <c r="W19" i="40"/>
  <c r="V19" i="40"/>
  <c r="U19" i="40"/>
  <c r="T19" i="40"/>
  <c r="S19" i="40"/>
  <c r="R19" i="40"/>
  <c r="Z18" i="40"/>
  <c r="Y18" i="40"/>
  <c r="X18" i="40"/>
  <c r="W18" i="40"/>
  <c r="V18" i="40"/>
  <c r="U18" i="40"/>
  <c r="T18" i="40"/>
  <c r="S18" i="40"/>
  <c r="R18" i="40"/>
  <c r="Z17" i="40"/>
  <c r="Y17" i="40"/>
  <c r="X17" i="40"/>
  <c r="W17" i="40"/>
  <c r="V17" i="40"/>
  <c r="U17" i="40"/>
  <c r="T17" i="40"/>
  <c r="S17" i="40"/>
  <c r="R17" i="40"/>
  <c r="CE100" i="6"/>
  <c r="CE99" i="6"/>
  <c r="CE98" i="6"/>
  <c r="CE97" i="6"/>
  <c r="CE96" i="6"/>
  <c r="CE95" i="6"/>
  <c r="CE94" i="6"/>
  <c r="CE93" i="6"/>
  <c r="CE92" i="6"/>
  <c r="CE91" i="6"/>
  <c r="CE90" i="6"/>
  <c r="CE89" i="6"/>
  <c r="CE88" i="6"/>
  <c r="CE87" i="6"/>
  <c r="CE86" i="6"/>
  <c r="CE85" i="6"/>
  <c r="CE84" i="6"/>
  <c r="CE83" i="6"/>
  <c r="CE82" i="6"/>
  <c r="CE81" i="6"/>
  <c r="CE80" i="6"/>
  <c r="CE79" i="6"/>
  <c r="CE78" i="6"/>
  <c r="CE77" i="6"/>
  <c r="CE76" i="6"/>
  <c r="CE75" i="6"/>
  <c r="CE74" i="6"/>
  <c r="CE73" i="6"/>
  <c r="CE72" i="6"/>
  <c r="CE71" i="6"/>
  <c r="CE70" i="6"/>
  <c r="CE69" i="6"/>
  <c r="CE68" i="6"/>
  <c r="CE67" i="6"/>
  <c r="CE66" i="6"/>
  <c r="CE65" i="6"/>
  <c r="CE64" i="6"/>
  <c r="CE63" i="6"/>
  <c r="CE62" i="6"/>
  <c r="CE61" i="6"/>
  <c r="CE60" i="6"/>
  <c r="CE59" i="6"/>
  <c r="CE58" i="6"/>
  <c r="CE57" i="6"/>
  <c r="CE56" i="6"/>
  <c r="CE55" i="6"/>
  <c r="CE54" i="6"/>
  <c r="CE53" i="6"/>
  <c r="CE52" i="6"/>
  <c r="CE51" i="6"/>
  <c r="CE50" i="6"/>
  <c r="CE49" i="6"/>
  <c r="CE48" i="6"/>
  <c r="CE47" i="6"/>
  <c r="CE46" i="6"/>
  <c r="CE45" i="6"/>
  <c r="CE44" i="6"/>
  <c r="CE43" i="6"/>
  <c r="CE42" i="6"/>
  <c r="CE41" i="6"/>
  <c r="CE40" i="6"/>
  <c r="CE39" i="6"/>
  <c r="CE38" i="6"/>
  <c r="CE37" i="6"/>
  <c r="CE36" i="6"/>
  <c r="CE35" i="6"/>
  <c r="CE34" i="6"/>
  <c r="CE33" i="6"/>
  <c r="CE32" i="6"/>
  <c r="CE31" i="6"/>
  <c r="CE30" i="6"/>
  <c r="CE29" i="6"/>
  <c r="CE28" i="6"/>
  <c r="CE27" i="6"/>
  <c r="CE26" i="6"/>
  <c r="CE25" i="6"/>
  <c r="CE24" i="6"/>
  <c r="CE23" i="6"/>
  <c r="CE22" i="6"/>
  <c r="CE21" i="6"/>
  <c r="CE20" i="6"/>
  <c r="CE18" i="6"/>
  <c r="CE17" i="6"/>
  <c r="CE16" i="6"/>
  <c r="CD100" i="5"/>
  <c r="CD99" i="5"/>
  <c r="CD98" i="5"/>
  <c r="CD97" i="5"/>
  <c r="CD96" i="5"/>
  <c r="CD95" i="5"/>
  <c r="CD94" i="5"/>
  <c r="CD93" i="5"/>
  <c r="CD92" i="5"/>
  <c r="CD91" i="5"/>
  <c r="CD90" i="5"/>
  <c r="CD89" i="5"/>
  <c r="CD88" i="5"/>
  <c r="CD87" i="5"/>
  <c r="CD86" i="5"/>
  <c r="CD85" i="5"/>
  <c r="CD84" i="5"/>
  <c r="CD83" i="5"/>
  <c r="CD82" i="5"/>
  <c r="CD81" i="5"/>
  <c r="CD80" i="5"/>
  <c r="CD79" i="5"/>
  <c r="CD78" i="5"/>
  <c r="CD77" i="5"/>
  <c r="CD76" i="5"/>
  <c r="CD75" i="5"/>
  <c r="CD74" i="5"/>
  <c r="CD73" i="5"/>
  <c r="CD72" i="5"/>
  <c r="CD71" i="5"/>
  <c r="CD70" i="5"/>
  <c r="CD69" i="5"/>
  <c r="CD68" i="5"/>
  <c r="CD67" i="5"/>
  <c r="CD66" i="5"/>
  <c r="CD65" i="5"/>
  <c r="CD64" i="5"/>
  <c r="CD63" i="5"/>
  <c r="CD62" i="5"/>
  <c r="CD61" i="5"/>
  <c r="CD60" i="5"/>
  <c r="CD59" i="5"/>
  <c r="CD58" i="5"/>
  <c r="CD57" i="5"/>
  <c r="CD56" i="5"/>
  <c r="CD55" i="5"/>
  <c r="CD54" i="5"/>
  <c r="CD53" i="5"/>
  <c r="CD52" i="5"/>
  <c r="CD51" i="5"/>
  <c r="CD50" i="5"/>
  <c r="CD49" i="5"/>
  <c r="CD48" i="5"/>
  <c r="CD47" i="5"/>
  <c r="CD46" i="5"/>
  <c r="CD45" i="5"/>
  <c r="CD44" i="5"/>
  <c r="CD43" i="5"/>
  <c r="CD42" i="5"/>
  <c r="CD41" i="5"/>
  <c r="CD40" i="5"/>
  <c r="CD39" i="5"/>
  <c r="CD38" i="5"/>
  <c r="CD37" i="5"/>
  <c r="CD36" i="5"/>
  <c r="CD35" i="5"/>
  <c r="CD34" i="5"/>
  <c r="CD33" i="5"/>
  <c r="CD32" i="5"/>
  <c r="CD31" i="5"/>
  <c r="CD30" i="5"/>
  <c r="CD29" i="5"/>
  <c r="CD28" i="5"/>
  <c r="CD27" i="5"/>
  <c r="CD26" i="5"/>
  <c r="CD25" i="5"/>
  <c r="CD24" i="5"/>
  <c r="CD23" i="5"/>
  <c r="CD22" i="5"/>
  <c r="CD21" i="5"/>
  <c r="CD19" i="5"/>
  <c r="CD17" i="5"/>
  <c r="CD16" i="5"/>
  <c r="CD15" i="5"/>
  <c r="L22" i="39" l="1"/>
  <c r="G14" i="39"/>
  <c r="I16" i="39" s="1"/>
  <c r="J16" i="39" s="1"/>
  <c r="H19"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8" i="16"/>
  <c r="H17" i="16"/>
  <c r="H15" i="16"/>
  <c r="H14" i="16"/>
  <c r="I28" i="43" l="1"/>
  <c r="H28" i="43"/>
  <c r="G28" i="43"/>
  <c r="I27" i="43"/>
  <c r="H27" i="43"/>
  <c r="G27" i="43"/>
  <c r="I26" i="43"/>
  <c r="H26" i="43"/>
  <c r="G26" i="43"/>
  <c r="H25" i="43"/>
  <c r="J25" i="43" s="1"/>
  <c r="I24" i="43"/>
  <c r="H24" i="43"/>
  <c r="J24" i="43" s="1"/>
  <c r="G24" i="43"/>
  <c r="J23" i="43"/>
  <c r="H23" i="43"/>
  <c r="G23" i="43"/>
  <c r="J22" i="43"/>
  <c r="H22" i="43"/>
  <c r="G22" i="43"/>
  <c r="I15" i="43"/>
  <c r="G14" i="43"/>
  <c r="H23" i="39"/>
  <c r="J23" i="39"/>
  <c r="J27" i="43" l="1"/>
  <c r="J28" i="43"/>
  <c r="J26" i="43"/>
  <c r="J29" i="43" s="1"/>
  <c r="J30" i="43" s="1"/>
  <c r="H29" i="43"/>
  <c r="H30" i="43" s="1"/>
  <c r="J15" i="43"/>
  <c r="AF41" i="40" l="1"/>
  <c r="AB41" i="40"/>
  <c r="AF40" i="40"/>
  <c r="AB40" i="40"/>
  <c r="AF39" i="40"/>
  <c r="AB39" i="40"/>
  <c r="AF38" i="40"/>
  <c r="AB38" i="40"/>
  <c r="AF37" i="40"/>
  <c r="AB37" i="40"/>
  <c r="AF36" i="40"/>
  <c r="AB36" i="40"/>
  <c r="AF35" i="40"/>
  <c r="AB35" i="40"/>
  <c r="AF34" i="40"/>
  <c r="AB34" i="40"/>
  <c r="AF33" i="40"/>
  <c r="AB33" i="40"/>
  <c r="AF27" i="40"/>
  <c r="AB27" i="40"/>
  <c r="AF26" i="40"/>
  <c r="AB26" i="40"/>
  <c r="AF25" i="40"/>
  <c r="AB25" i="40"/>
  <c r="AF24" i="40"/>
  <c r="AB24" i="40"/>
  <c r="AF23" i="40"/>
  <c r="AB23" i="40"/>
  <c r="AF22" i="40"/>
  <c r="AB22" i="40"/>
  <c r="AF21" i="40"/>
  <c r="AB21" i="40"/>
  <c r="AF20" i="40"/>
  <c r="AB20" i="40"/>
  <c r="AF19" i="40"/>
  <c r="AB19" i="40"/>
  <c r="P32" i="40"/>
  <c r="P39" i="40" s="1"/>
  <c r="P31" i="40"/>
  <c r="P38" i="40" s="1"/>
  <c r="K32" i="40"/>
  <c r="N32" i="40" s="1"/>
  <c r="Q32" i="40" s="1"/>
  <c r="Q39" i="40" s="1"/>
  <c r="N31" i="40"/>
  <c r="Q31" i="40" s="1"/>
  <c r="Q38" i="40" s="1"/>
  <c r="K19" i="40"/>
  <c r="N19" i="40" s="1"/>
  <c r="Q19" i="40" s="1"/>
  <c r="K18" i="40"/>
  <c r="N18" i="40" s="1"/>
  <c r="Q18" i="40" s="1"/>
  <c r="N17" i="40"/>
  <c r="Q17" i="40" s="1"/>
  <c r="P19" i="40" l="1"/>
  <c r="P26" i="40" s="1"/>
  <c r="P18" i="40"/>
  <c r="P25" i="40" s="1"/>
  <c r="P17" i="40"/>
  <c r="P24" i="40" s="1"/>
  <c r="J22" i="39" l="1"/>
  <c r="H27" i="39"/>
  <c r="H24" i="39"/>
  <c r="L28" i="39" l="1"/>
  <c r="L27" i="39"/>
  <c r="L26" i="39"/>
  <c r="L25" i="39"/>
  <c r="L24" i="39"/>
  <c r="L23" i="39"/>
  <c r="AF13" i="40" l="1"/>
  <c r="AB13" i="40"/>
  <c r="AF12" i="40"/>
  <c r="AB12" i="40"/>
  <c r="AF11" i="40"/>
  <c r="AB11" i="40"/>
  <c r="AF10" i="40"/>
  <c r="AB10" i="40"/>
  <c r="AF9" i="40"/>
  <c r="AB9" i="40"/>
  <c r="AF8" i="40"/>
  <c r="AB8" i="40"/>
  <c r="AF7" i="40"/>
  <c r="AB7" i="40"/>
  <c r="AF6" i="40"/>
  <c r="AB6" i="40"/>
  <c r="P6" i="40"/>
  <c r="P13" i="40" s="1"/>
  <c r="K6" i="40"/>
  <c r="N6" i="40" s="1"/>
  <c r="AF5" i="40"/>
  <c r="AB5" i="40"/>
  <c r="P5" i="40"/>
  <c r="P12" i="40" s="1"/>
  <c r="K5" i="40"/>
  <c r="N5" i="40" s="1"/>
  <c r="P4" i="40"/>
  <c r="P11" i="40" s="1"/>
  <c r="K4" i="40"/>
  <c r="P3" i="40"/>
  <c r="P10" i="40" s="1"/>
  <c r="N3" i="40"/>
  <c r="I28" i="39"/>
  <c r="H28" i="39"/>
  <c r="G28" i="39"/>
  <c r="I27" i="39"/>
  <c r="G27" i="39"/>
  <c r="I26" i="39"/>
  <c r="H26" i="39"/>
  <c r="G26" i="39"/>
  <c r="H25" i="39"/>
  <c r="J25" i="39" s="1"/>
  <c r="I24" i="39"/>
  <c r="J24" i="39" s="1"/>
  <c r="G24" i="39"/>
  <c r="G23" i="39"/>
  <c r="H22" i="39"/>
  <c r="G22" i="39"/>
  <c r="I15" i="39"/>
  <c r="N4" i="40" l="1"/>
  <c r="I16" i="43"/>
  <c r="I31" i="39"/>
  <c r="F31" i="39"/>
  <c r="H29" i="39"/>
  <c r="H30" i="39" s="1"/>
  <c r="Q3" i="40"/>
  <c r="Q10" i="40" s="1"/>
  <c r="Q24" i="40"/>
  <c r="Q5" i="40"/>
  <c r="Q12" i="40" s="1"/>
  <c r="Q26" i="40"/>
  <c r="Q6" i="40"/>
  <c r="Q13" i="40" s="1"/>
  <c r="Q4" i="40"/>
  <c r="Q11" i="40" s="1"/>
  <c r="Q25" i="40"/>
  <c r="J26" i="39"/>
  <c r="J28" i="39"/>
  <c r="J27" i="39"/>
  <c r="J15" i="39"/>
  <c r="J16" i="43" l="1"/>
  <c r="I31" i="43"/>
  <c r="J31" i="43" s="1"/>
  <c r="J32" i="43" s="1"/>
  <c r="F31" i="43"/>
  <c r="H31" i="43" s="1"/>
  <c r="H32" i="43" s="1"/>
  <c r="H31" i="39"/>
  <c r="H32" i="39" s="1"/>
  <c r="J29" i="39"/>
  <c r="J30" i="39" s="1"/>
  <c r="J31" i="39" l="1"/>
  <c r="J32" i="39" s="1"/>
  <c r="D28" i="35" l="1"/>
  <c r="D20" i="33"/>
  <c r="F23" i="26" l="1"/>
  <c r="E23" i="26"/>
  <c r="F15" i="26"/>
  <c r="F24" i="26" s="1"/>
  <c r="F12" i="26"/>
  <c r="E24" i="26" s="1"/>
  <c r="D19" i="9" l="1"/>
  <c r="B33" i="4"/>
  <c r="B14" i="4"/>
  <c r="D15" i="15" a="1"/>
  <c r="D15" i="15" s="1"/>
  <c r="B23" i="4"/>
  <c r="C14" i="4"/>
  <c r="D69" i="3"/>
  <c r="G5" i="43" s="1"/>
  <c r="E15" i="15" a="1"/>
  <c r="E15" i="15" s="1"/>
  <c r="F15" i="15" a="1"/>
  <c r="F15" i="15" s="1"/>
  <c r="D16" i="15" a="1"/>
  <c r="D16" i="15" s="1"/>
  <c r="E16" i="15" a="1"/>
  <c r="E16" i="15" s="1"/>
  <c r="F16" i="15" a="1"/>
  <c r="F16" i="15" s="1"/>
  <c r="D17" i="15" a="1"/>
  <c r="D17" i="15" s="1"/>
  <c r="E17" i="15" a="1"/>
  <c r="E17" i="15" s="1"/>
  <c r="F17" i="15" a="1"/>
  <c r="F17" i="15" s="1"/>
  <c r="D25" i="15" a="1"/>
  <c r="D25" i="15" s="1"/>
  <c r="E25" i="15" a="1"/>
  <c r="E25" i="15" s="1"/>
  <c r="F25" i="15" a="1"/>
  <c r="F25" i="15" s="1"/>
  <c r="D26" i="15" a="1"/>
  <c r="D26" i="15" s="1"/>
  <c r="E26" i="15" a="1"/>
  <c r="E26" i="15" s="1"/>
  <c r="F26" i="15" a="1"/>
  <c r="F26" i="15" s="1"/>
  <c r="D27" i="15" a="1"/>
  <c r="D27" i="15" s="1"/>
  <c r="E27" i="15" a="1"/>
  <c r="E27" i="15" s="1"/>
  <c r="F27" i="15" a="1"/>
  <c r="F27" i="15" s="1"/>
  <c r="E28" i="7"/>
  <c r="F28" i="7"/>
  <c r="CE101" i="6"/>
  <c r="CE102" i="6"/>
  <c r="CE103" i="6"/>
  <c r="CE104" i="6"/>
  <c r="CE105" i="6"/>
  <c r="D14" i="4"/>
  <c r="E14" i="4"/>
  <c r="F14" i="4"/>
  <c r="G14" i="4"/>
  <c r="C23" i="4"/>
  <c r="D23" i="4"/>
  <c r="E23" i="4"/>
  <c r="F23" i="4"/>
  <c r="G23" i="4"/>
  <c r="C33" i="4"/>
  <c r="D33" i="4"/>
  <c r="E33" i="4"/>
  <c r="F33" i="4"/>
  <c r="G33" i="4"/>
  <c r="B42" i="4"/>
  <c r="C42" i="4"/>
  <c r="D42" i="4"/>
  <c r="E42" i="4"/>
  <c r="F42" i="4"/>
  <c r="G42" i="4"/>
  <c r="G5" i="39" l="1"/>
  <c r="E5" i="38"/>
  <c r="E5" i="37"/>
  <c r="G5" i="34"/>
  <c r="D5" i="33"/>
  <c r="D5" i="35"/>
  <c r="E5" i="26"/>
  <c r="F5" i="28"/>
  <c r="D5" i="9"/>
  <c r="H5" i="6"/>
  <c r="G5" i="11"/>
  <c r="T5" i="8"/>
  <c r="G5" i="5"/>
  <c r="G5" i="12"/>
  <c r="E5" i="15"/>
  <c r="D5" i="18"/>
  <c r="F5" i="19"/>
  <c r="V5" i="16"/>
  <c r="D5" i="7"/>
  <c r="F5" i="4"/>
  <c r="F5" i="14"/>
  <c r="I5" i="10"/>
  <c r="C27" i="15"/>
  <c r="C25" i="15"/>
  <c r="C16" i="15"/>
  <c r="F18" i="15"/>
  <c r="C26" i="15"/>
  <c r="C17" i="15"/>
  <c r="E18" i="15"/>
  <c r="C15" i="15"/>
  <c r="D18" i="15"/>
  <c r="C18"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yamakage</author>
  </authors>
  <commentList>
    <comment ref="I12" authorId="0" shapeId="0" xr:uid="{00000000-0006-0000-0F00-000001000000}">
      <text>
        <r>
          <rPr>
            <b/>
            <sz val="9"/>
            <color indexed="81"/>
            <rFont val="ＭＳ Ｐゴシック"/>
            <family val="3"/>
            <charset val="128"/>
          </rPr>
          <t>複数の建物がある場合は、
延床面積及びエネルギー
使用量は合算してください。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yamakage</author>
  </authors>
  <commentList>
    <comment ref="I12" authorId="0" shapeId="0" xr:uid="{00000000-0006-0000-1000-000001000000}">
      <text>
        <r>
          <rPr>
            <b/>
            <sz val="9"/>
            <color indexed="81"/>
            <rFont val="ＭＳ Ｐゴシック"/>
            <family val="3"/>
            <charset val="128"/>
          </rPr>
          <t>複数の建物がある場合は、
延床面積及びエネルギー
使用量は合算してください。</t>
        </r>
      </text>
    </comment>
  </commentList>
</comments>
</file>

<file path=xl/sharedStrings.xml><?xml version="1.0" encoding="utf-8"?>
<sst xmlns="http://schemas.openxmlformats.org/spreadsheetml/2006/main" count="2594" uniqueCount="1369">
  <si>
    <t>・</t>
    <phoneticPr fontId="7"/>
  </si>
  <si>
    <t>３．船舶の調達に係る契約</t>
    <rPh sb="2" eb="4">
      <t>センパク</t>
    </rPh>
    <rPh sb="5" eb="7">
      <t>チョウタツ</t>
    </rPh>
    <rPh sb="8" eb="9">
      <t>カカ</t>
    </rPh>
    <rPh sb="10" eb="12">
      <t>ケイヤク</t>
    </rPh>
    <phoneticPr fontId="7"/>
  </si>
  <si>
    <t>総合評価落札方式</t>
  </si>
  <si>
    <t>入札結果</t>
  </si>
  <si>
    <t>様式２－２</t>
    <rPh sb="0" eb="2">
      <t>ヨウシキ</t>
    </rPh>
    <phoneticPr fontId="7"/>
  </si>
  <si>
    <t>（１）総合評価落札方式による自動車の購入及び賃貸借の実績</t>
  </si>
  <si>
    <t>自動車の購入台数</t>
    <rPh sb="0" eb="3">
      <t>ジドウシャ</t>
    </rPh>
    <rPh sb="4" eb="6">
      <t>コウニュウ</t>
    </rPh>
    <rPh sb="6" eb="8">
      <t>ダイスウ</t>
    </rPh>
    <phoneticPr fontId="7"/>
  </si>
  <si>
    <t>総数</t>
    <rPh sb="0" eb="2">
      <t>ソウスウ</t>
    </rPh>
    <phoneticPr fontId="7"/>
  </si>
  <si>
    <t>左記のうち総合評価落札方式による購入台数</t>
    <rPh sb="0" eb="2">
      <t>サキ</t>
    </rPh>
    <rPh sb="5" eb="7">
      <t>ソウゴウ</t>
    </rPh>
    <rPh sb="7" eb="9">
      <t>ヒョウカ</t>
    </rPh>
    <rPh sb="9" eb="11">
      <t>ラクサツ</t>
    </rPh>
    <rPh sb="11" eb="13">
      <t>ホウシキ</t>
    </rPh>
    <rPh sb="16" eb="18">
      <t>コウニュウ</t>
    </rPh>
    <rPh sb="18" eb="20">
      <t>ダイスウ</t>
    </rPh>
    <phoneticPr fontId="7"/>
  </si>
  <si>
    <t>※総合評価落札方式に
　よらない場合を含む</t>
    <phoneticPr fontId="7"/>
  </si>
  <si>
    <t>自動車の賃貸借台数</t>
    <rPh sb="0" eb="3">
      <t>ジドウシャ</t>
    </rPh>
    <rPh sb="4" eb="7">
      <t>チンタイシャク</t>
    </rPh>
    <rPh sb="7" eb="9">
      <t>ダイスウ</t>
    </rPh>
    <phoneticPr fontId="7"/>
  </si>
  <si>
    <t>左記のうち総合評価落札方式による賃貸借台数</t>
    <rPh sb="0" eb="2">
      <t>サキ</t>
    </rPh>
    <rPh sb="5" eb="7">
      <t>ソウゴウ</t>
    </rPh>
    <rPh sb="7" eb="9">
      <t>ヒョウカ</t>
    </rPh>
    <rPh sb="9" eb="11">
      <t>ラクサツ</t>
    </rPh>
    <rPh sb="11" eb="13">
      <t>ホウシキ</t>
    </rPh>
    <rPh sb="16" eb="19">
      <t>チンタイシャク</t>
    </rPh>
    <rPh sb="19" eb="21">
      <t>ダイスウ</t>
    </rPh>
    <phoneticPr fontId="7"/>
  </si>
  <si>
    <t>様式２－１</t>
    <rPh sb="0" eb="2">
      <t>ヨウシキ</t>
    </rPh>
    <phoneticPr fontId="7"/>
  </si>
  <si>
    <t>（２）総合評価落札方式を採用しなかった理由</t>
    <phoneticPr fontId="7"/>
  </si>
  <si>
    <t>フィージビリティ・スタディの実施状況</t>
    <rPh sb="14" eb="16">
      <t>ジッシ</t>
    </rPh>
    <rPh sb="16" eb="18">
      <t>ジョウキョウ</t>
    </rPh>
    <phoneticPr fontId="7"/>
  </si>
  <si>
    <t>対象施設名</t>
    <rPh sb="0" eb="2">
      <t>タイショウ</t>
    </rPh>
    <rPh sb="2" eb="4">
      <t>シセツ</t>
    </rPh>
    <rPh sb="4" eb="5">
      <t>メイ</t>
    </rPh>
    <phoneticPr fontId="7"/>
  </si>
  <si>
    <t>施設概要</t>
    <rPh sb="0" eb="2">
      <t>シセツ</t>
    </rPh>
    <rPh sb="2" eb="4">
      <t>ガイヨウ</t>
    </rPh>
    <phoneticPr fontId="7"/>
  </si>
  <si>
    <t>延床面積計</t>
    <rPh sb="0" eb="1">
      <t>ノ</t>
    </rPh>
    <rPh sb="1" eb="2">
      <t>ユカ</t>
    </rPh>
    <rPh sb="2" eb="4">
      <t>メンセキ</t>
    </rPh>
    <rPh sb="4" eb="5">
      <t>ケイ</t>
    </rPh>
    <phoneticPr fontId="7"/>
  </si>
  <si>
    <t>㎡</t>
    <phoneticPr fontId="7"/>
  </si>
  <si>
    <t>棟数</t>
    <rPh sb="0" eb="1">
      <t>ムネ</t>
    </rPh>
    <rPh sb="1" eb="2">
      <t>カズ</t>
    </rPh>
    <phoneticPr fontId="7"/>
  </si>
  <si>
    <t>棟</t>
    <rPh sb="0" eb="1">
      <t>ムネ</t>
    </rPh>
    <phoneticPr fontId="7"/>
  </si>
  <si>
    <t>契約電力</t>
    <rPh sb="0" eb="2">
      <t>ケイヤク</t>
    </rPh>
    <rPh sb="2" eb="4">
      <t>デンリョク</t>
    </rPh>
    <phoneticPr fontId="7"/>
  </si>
  <si>
    <t>kW</t>
    <phoneticPr fontId="7"/>
  </si>
  <si>
    <t>空調設備</t>
    <rPh sb="0" eb="2">
      <t>クウチョウ</t>
    </rPh>
    <rPh sb="2" eb="4">
      <t>セツビ</t>
    </rPh>
    <phoneticPr fontId="7"/>
  </si>
  <si>
    <t>フィージビリティ・スタディ</t>
    <phoneticPr fontId="7"/>
  </si>
  <si>
    <t>実施年月</t>
    <rPh sb="0" eb="2">
      <t>ジッシ</t>
    </rPh>
    <rPh sb="2" eb="4">
      <t>ネンゲツ</t>
    </rPh>
    <phoneticPr fontId="7"/>
  </si>
  <si>
    <t>年</t>
    <rPh sb="0" eb="1">
      <t>ネン</t>
    </rPh>
    <phoneticPr fontId="7"/>
  </si>
  <si>
    <t>月</t>
    <rPh sb="0" eb="1">
      <t>ツキ</t>
    </rPh>
    <phoneticPr fontId="7"/>
  </si>
  <si>
    <t>結果</t>
    <rPh sb="0" eb="2">
      <t>ケッカ</t>
    </rPh>
    <phoneticPr fontId="7"/>
  </si>
  <si>
    <t>備考</t>
    <rPh sb="0" eb="2">
      <t>ビコウ</t>
    </rPh>
    <phoneticPr fontId="7"/>
  </si>
  <si>
    <t>事業主</t>
    <rPh sb="0" eb="3">
      <t>ジギョウヌシ</t>
    </rPh>
    <phoneticPr fontId="7"/>
  </si>
  <si>
    <r>
      <t xml:space="preserve">施設概要
</t>
    </r>
    <r>
      <rPr>
        <sz val="9"/>
        <color indexed="8"/>
        <rFont val="ＭＳ Ｐゴシック"/>
        <family val="3"/>
        <charset val="128"/>
      </rPr>
      <t>（※階数、築年数は主たる建築物を記載）</t>
    </r>
    <rPh sb="0" eb="2">
      <t>シセツ</t>
    </rPh>
    <rPh sb="2" eb="4">
      <t>ガイヨウ</t>
    </rPh>
    <rPh sb="7" eb="9">
      <t>カイスウ</t>
    </rPh>
    <rPh sb="10" eb="13">
      <t>チクネンスウ</t>
    </rPh>
    <rPh sb="14" eb="15">
      <t>シュ</t>
    </rPh>
    <rPh sb="17" eb="20">
      <t>ケンチクブツ</t>
    </rPh>
    <rPh sb="21" eb="23">
      <t>キサイ</t>
    </rPh>
    <phoneticPr fontId="7"/>
  </si>
  <si>
    <t>所在地</t>
    <rPh sb="0" eb="3">
      <t>ショザイチ</t>
    </rPh>
    <phoneticPr fontId="7"/>
  </si>
  <si>
    <t>階数</t>
    <rPh sb="0" eb="2">
      <t>カイスウ</t>
    </rPh>
    <phoneticPr fontId="7"/>
  </si>
  <si>
    <t>築年数</t>
    <rPh sb="0" eb="3">
      <t>チクネンスウ</t>
    </rPh>
    <phoneticPr fontId="7"/>
  </si>
  <si>
    <t>記載例（主に熱源設備を記載）：●●冷凍機○kW×●台、○○ボイラー○kW×●台</t>
    <rPh sb="0" eb="2">
      <t>キサイ</t>
    </rPh>
    <rPh sb="2" eb="3">
      <t>レイ</t>
    </rPh>
    <rPh sb="4" eb="5">
      <t>オモ</t>
    </rPh>
    <rPh sb="6" eb="8">
      <t>ネツゲン</t>
    </rPh>
    <rPh sb="8" eb="10">
      <t>セツビ</t>
    </rPh>
    <rPh sb="11" eb="13">
      <t>キサイ</t>
    </rPh>
    <rPh sb="17" eb="20">
      <t>レイトウキ</t>
    </rPh>
    <rPh sb="25" eb="26">
      <t>ダイ</t>
    </rPh>
    <rPh sb="38" eb="39">
      <t>ダイ</t>
    </rPh>
    <phoneticPr fontId="7"/>
  </si>
  <si>
    <t>契約方式・期間</t>
    <rPh sb="0" eb="2">
      <t>ケイヤク</t>
    </rPh>
    <rPh sb="2" eb="4">
      <t>ホウシキ</t>
    </rPh>
    <rPh sb="5" eb="7">
      <t>キカン</t>
    </rPh>
    <phoneticPr fontId="7"/>
  </si>
  <si>
    <t>１　ギャランティード・セイビングス契約</t>
    <rPh sb="17" eb="19">
      <t>ケイヤク</t>
    </rPh>
    <phoneticPr fontId="7"/>
  </si>
  <si>
    <t>２　シェアード・セイビングス契約</t>
    <phoneticPr fontId="7"/>
  </si>
  <si>
    <t>３　その他　（具体的に：　　　　　　　　　　　　　　　　　　　　　　　　　　　　　　　　　　　　）</t>
    <rPh sb="4" eb="5">
      <t>タ</t>
    </rPh>
    <rPh sb="7" eb="10">
      <t>グタイテキ</t>
    </rPh>
    <phoneticPr fontId="7"/>
  </si>
  <si>
    <t>期間</t>
    <rPh sb="0" eb="2">
      <t>キカン</t>
    </rPh>
    <phoneticPr fontId="7"/>
  </si>
  <si>
    <t>年</t>
    <phoneticPr fontId="7"/>
  </si>
  <si>
    <t>事業規模（支払金額）</t>
    <rPh sb="0" eb="2">
      <t>ジギョウ</t>
    </rPh>
    <rPh sb="2" eb="4">
      <t>キボ</t>
    </rPh>
    <rPh sb="5" eb="7">
      <t>シハライ</t>
    </rPh>
    <rPh sb="7" eb="9">
      <t>キンガク</t>
    </rPh>
    <phoneticPr fontId="7"/>
  </si>
  <si>
    <t>初年度</t>
    <rPh sb="0" eb="3">
      <t>ショネンド</t>
    </rPh>
    <phoneticPr fontId="7"/>
  </si>
  <si>
    <t>円／年</t>
    <phoneticPr fontId="7"/>
  </si>
  <si>
    <t>２年目
以降</t>
    <rPh sb="1" eb="3">
      <t>ネンメ</t>
    </rPh>
    <rPh sb="4" eb="6">
      <t>イコウ</t>
    </rPh>
    <phoneticPr fontId="7"/>
  </si>
  <si>
    <t>円／年</t>
    <phoneticPr fontId="7"/>
  </si>
  <si>
    <t>タイプ</t>
    <phoneticPr fontId="7"/>
  </si>
  <si>
    <t>１　設備更新型ESCO事業である</t>
    <rPh sb="2" eb="4">
      <t>セツビ</t>
    </rPh>
    <rPh sb="4" eb="7">
      <t>コウシンガタ</t>
    </rPh>
    <rPh sb="11" eb="13">
      <t>ジギョウ</t>
    </rPh>
    <phoneticPr fontId="7"/>
  </si>
  <si>
    <t>２　設備更新型ESCO事業ではない</t>
    <rPh sb="2" eb="4">
      <t>セツビ</t>
    </rPh>
    <rPh sb="4" eb="7">
      <t>コウシンガタ</t>
    </rPh>
    <rPh sb="11" eb="13">
      <t>ジギョウ</t>
    </rPh>
    <phoneticPr fontId="7"/>
  </si>
  <si>
    <t>事業方式</t>
    <rPh sb="0" eb="2">
      <t>ジギョウ</t>
    </rPh>
    <rPh sb="2" eb="4">
      <t>ホウシキ</t>
    </rPh>
    <phoneticPr fontId="7"/>
  </si>
  <si>
    <t>１　BTO方式</t>
    <rPh sb="5" eb="7">
      <t>ホウシキ</t>
    </rPh>
    <phoneticPr fontId="7"/>
  </si>
  <si>
    <t>２　BOT方式</t>
    <rPh sb="5" eb="7">
      <t>ホウシキ</t>
    </rPh>
    <phoneticPr fontId="7"/>
  </si>
  <si>
    <t>入札方式</t>
    <rPh sb="0" eb="2">
      <t>ニュウサツ</t>
    </rPh>
    <rPh sb="2" eb="4">
      <t>ホウシキ</t>
    </rPh>
    <phoneticPr fontId="7"/>
  </si>
  <si>
    <t>１　総合評価落札方式</t>
    <rPh sb="2" eb="4">
      <t>ソウゴウ</t>
    </rPh>
    <rPh sb="4" eb="6">
      <t>ヒョウカ</t>
    </rPh>
    <rPh sb="6" eb="8">
      <t>ラクサツ</t>
    </rPh>
    <rPh sb="8" eb="10">
      <t>ホウシキ</t>
    </rPh>
    <phoneticPr fontId="7"/>
  </si>
  <si>
    <t>２　企画競争</t>
    <rPh sb="2" eb="4">
      <t>キカク</t>
    </rPh>
    <rPh sb="4" eb="6">
      <t>キョウソウ</t>
    </rPh>
    <phoneticPr fontId="7"/>
  </si>
  <si>
    <t>３　その他　（　　　　　　　　　　　）</t>
    <rPh sb="4" eb="5">
      <t>タ</t>
    </rPh>
    <phoneticPr fontId="7"/>
  </si>
  <si>
    <t>請負業者</t>
    <rPh sb="0" eb="2">
      <t>ウケオイ</t>
    </rPh>
    <rPh sb="2" eb="4">
      <t>ギョウシャ</t>
    </rPh>
    <phoneticPr fontId="7"/>
  </si>
  <si>
    <t>補助金</t>
    <rPh sb="0" eb="3">
      <t>ホジョキン</t>
    </rPh>
    <phoneticPr fontId="7"/>
  </si>
  <si>
    <t>１　有　（補助率　　○/○）　</t>
    <rPh sb="2" eb="3">
      <t>ア</t>
    </rPh>
    <phoneticPr fontId="7"/>
  </si>
  <si>
    <t>２　無</t>
    <phoneticPr fontId="7"/>
  </si>
  <si>
    <r>
      <t xml:space="preserve">省エネルギー効果等
</t>
    </r>
    <r>
      <rPr>
        <sz val="9"/>
        <color indexed="8"/>
        <rFont val="ＭＳ Ｐゴシック"/>
        <family val="3"/>
        <charset val="128"/>
      </rPr>
      <t>（※施設全体基準とする）</t>
    </r>
    <rPh sb="0" eb="1">
      <t>ショウ</t>
    </rPh>
    <rPh sb="6" eb="8">
      <t>コウカ</t>
    </rPh>
    <rPh sb="8" eb="9">
      <t>トウ</t>
    </rPh>
    <rPh sb="12" eb="14">
      <t>シセツ</t>
    </rPh>
    <rPh sb="14" eb="16">
      <t>ゼンタイ</t>
    </rPh>
    <rPh sb="16" eb="18">
      <t>キジュン</t>
    </rPh>
    <phoneticPr fontId="7"/>
  </si>
  <si>
    <t>改修前（実績等（３箇年の平均））</t>
    <rPh sb="0" eb="3">
      <t>カイシュウマエ</t>
    </rPh>
    <rPh sb="4" eb="6">
      <t>ジッセキ</t>
    </rPh>
    <rPh sb="6" eb="7">
      <t>トウ</t>
    </rPh>
    <rPh sb="9" eb="11">
      <t>カネン</t>
    </rPh>
    <rPh sb="12" eb="14">
      <t>ヘイキン</t>
    </rPh>
    <phoneticPr fontId="7"/>
  </si>
  <si>
    <t>改修後（見込も可）</t>
    <rPh sb="0" eb="3">
      <t>カイシュウゴ</t>
    </rPh>
    <rPh sb="4" eb="6">
      <t>ミコ</t>
    </rPh>
    <rPh sb="7" eb="8">
      <t>カ</t>
    </rPh>
    <phoneticPr fontId="7"/>
  </si>
  <si>
    <t>データの期間</t>
    <rPh sb="4" eb="6">
      <t>キカン</t>
    </rPh>
    <phoneticPr fontId="7"/>
  </si>
  <si>
    <t>エネルギー使用量</t>
    <rPh sb="5" eb="8">
      <t>シヨウリョウ</t>
    </rPh>
    <phoneticPr fontId="7"/>
  </si>
  <si>
    <t>GJ</t>
    <phoneticPr fontId="7"/>
  </si>
  <si>
    <t>電気使用量</t>
    <rPh sb="0" eb="2">
      <t>デンキ</t>
    </rPh>
    <rPh sb="2" eb="5">
      <t>シヨウリョウ</t>
    </rPh>
    <phoneticPr fontId="7"/>
  </si>
  <si>
    <t>kWh</t>
    <phoneticPr fontId="7"/>
  </si>
  <si>
    <t>A重油使用量</t>
    <rPh sb="1" eb="3">
      <t>ジュウユ</t>
    </rPh>
    <rPh sb="3" eb="6">
      <t>シヨウリョウ</t>
    </rPh>
    <phoneticPr fontId="7"/>
  </si>
  <si>
    <t>kL</t>
    <phoneticPr fontId="7"/>
  </si>
  <si>
    <t>熱使用量</t>
    <rPh sb="0" eb="1">
      <t>ネツ</t>
    </rPh>
    <rPh sb="1" eb="4">
      <t>シヨウリョウ</t>
    </rPh>
    <phoneticPr fontId="7"/>
  </si>
  <si>
    <t>GJ</t>
    <phoneticPr fontId="7"/>
  </si>
  <si>
    <t>ガス使用量</t>
    <rPh sb="2" eb="5">
      <t>シヨウリョウ</t>
    </rPh>
    <phoneticPr fontId="7"/>
  </si>
  <si>
    <t>水使用量</t>
    <rPh sb="0" eb="1">
      <t>ミズ</t>
    </rPh>
    <rPh sb="1" eb="4">
      <t>シヨウリョウ</t>
    </rPh>
    <phoneticPr fontId="7"/>
  </si>
  <si>
    <t>光熱水費</t>
    <rPh sb="0" eb="2">
      <t>コウネツ</t>
    </rPh>
    <rPh sb="3" eb="4">
      <t>ヒ</t>
    </rPh>
    <phoneticPr fontId="7"/>
  </si>
  <si>
    <t>円</t>
    <phoneticPr fontId="7"/>
  </si>
  <si>
    <t>ＣＯ２排出量</t>
    <rPh sb="3" eb="6">
      <t>ハイシュツリョウ</t>
    </rPh>
    <phoneticPr fontId="7"/>
  </si>
  <si>
    <t>省エネルギー率</t>
    <rPh sb="0" eb="1">
      <t>ショウ</t>
    </rPh>
    <rPh sb="6" eb="7">
      <t>リツ</t>
    </rPh>
    <phoneticPr fontId="7"/>
  </si>
  <si>
    <t>％</t>
    <phoneticPr fontId="7"/>
  </si>
  <si>
    <t>主な省エネルギー項目</t>
    <rPh sb="0" eb="1">
      <t>オモ</t>
    </rPh>
    <rPh sb="2" eb="3">
      <t>ショウ</t>
    </rPh>
    <rPh sb="8" eb="10">
      <t>コウモク</t>
    </rPh>
    <phoneticPr fontId="7"/>
  </si>
  <si>
    <t>様式１－２</t>
    <rPh sb="0" eb="2">
      <t>ヨウシキ</t>
    </rPh>
    <phoneticPr fontId="7"/>
  </si>
  <si>
    <t>環境配慮型プロポーザル方式の実施状況</t>
    <rPh sb="0" eb="2">
      <t>カンキョウ</t>
    </rPh>
    <rPh sb="2" eb="4">
      <t>ハイリョ</t>
    </rPh>
    <rPh sb="4" eb="5">
      <t>ガタ</t>
    </rPh>
    <rPh sb="11" eb="13">
      <t>ホウシキ</t>
    </rPh>
    <rPh sb="14" eb="16">
      <t>ジッシ</t>
    </rPh>
    <rPh sb="16" eb="18">
      <t>ジョウキョウ</t>
    </rPh>
    <phoneticPr fontId="7"/>
  </si>
  <si>
    <t>事業名</t>
    <rPh sb="0" eb="2">
      <t>ジギョウ</t>
    </rPh>
    <rPh sb="2" eb="3">
      <t>メイ</t>
    </rPh>
    <phoneticPr fontId="7"/>
  </si>
  <si>
    <t>都道府県</t>
    <rPh sb="0" eb="4">
      <t>トドウフケン</t>
    </rPh>
    <phoneticPr fontId="7"/>
  </si>
  <si>
    <t>市区町村</t>
    <rPh sb="0" eb="2">
      <t>シク</t>
    </rPh>
    <rPh sb="2" eb="4">
      <t>チョウソン</t>
    </rPh>
    <phoneticPr fontId="7"/>
  </si>
  <si>
    <t>建物概要</t>
    <rPh sb="0" eb="2">
      <t>タテモノ</t>
    </rPh>
    <rPh sb="2" eb="4">
      <t>ガイヨウ</t>
    </rPh>
    <phoneticPr fontId="7"/>
  </si>
  <si>
    <t>用途</t>
    <rPh sb="0" eb="2">
      <t>ヨウト</t>
    </rPh>
    <phoneticPr fontId="7"/>
  </si>
  <si>
    <t>契約年月</t>
    <rPh sb="0" eb="2">
      <t>ケイヤク</t>
    </rPh>
    <rPh sb="2" eb="4">
      <t>ネンゲツ</t>
    </rPh>
    <phoneticPr fontId="7"/>
  </si>
  <si>
    <t>※入札(裾切り方式)に
　よらない場合を含む</t>
    <rPh sb="1" eb="3">
      <t>ニュウサツ</t>
    </rPh>
    <rPh sb="4" eb="5">
      <t>スソ</t>
    </rPh>
    <rPh sb="5" eb="6">
      <t>キ</t>
    </rPh>
    <phoneticPr fontId="7"/>
  </si>
  <si>
    <t>番号</t>
    <rPh sb="0" eb="2">
      <t>バンゴウ</t>
    </rPh>
    <phoneticPr fontId="7"/>
  </si>
  <si>
    <t>調達機関：</t>
    <rPh sb="0" eb="2">
      <t>チョウタツ</t>
    </rPh>
    <rPh sb="2" eb="4">
      <t>キカン</t>
    </rPh>
    <phoneticPr fontId="7"/>
  </si>
  <si>
    <t>理　　由</t>
    <rPh sb="0" eb="1">
      <t>リ</t>
    </rPh>
    <rPh sb="3" eb="4">
      <t>ヨシ</t>
    </rPh>
    <phoneticPr fontId="7"/>
  </si>
  <si>
    <t>件数</t>
    <rPh sb="0" eb="2">
      <t>ケンスウ</t>
    </rPh>
    <phoneticPr fontId="7"/>
  </si>
  <si>
    <t>（１）環境配慮型船舶プロポーザル方式の実施実績</t>
    <rPh sb="3" eb="5">
      <t>カンキョウ</t>
    </rPh>
    <rPh sb="5" eb="8">
      <t>ハイリョガタ</t>
    </rPh>
    <rPh sb="8" eb="10">
      <t>センパク</t>
    </rPh>
    <rPh sb="16" eb="18">
      <t>ホウシキ</t>
    </rPh>
    <rPh sb="19" eb="21">
      <t>ジッシ</t>
    </rPh>
    <rPh sb="21" eb="23">
      <t>ジッセキ</t>
    </rPh>
    <phoneticPr fontId="7"/>
  </si>
  <si>
    <t>様式３－１</t>
    <rPh sb="0" eb="2">
      <t>ヨウシキ</t>
    </rPh>
    <phoneticPr fontId="7"/>
  </si>
  <si>
    <t>ウ）その他</t>
    <rPh sb="4" eb="5">
      <t>タ</t>
    </rPh>
    <phoneticPr fontId="7"/>
  </si>
  <si>
    <t>上記、ウ）に該当する設計業務がある場合、その事情</t>
    <rPh sb="0" eb="2">
      <t>ジョウキ</t>
    </rPh>
    <rPh sb="6" eb="8">
      <t>ガイトウ</t>
    </rPh>
    <rPh sb="10" eb="12">
      <t>セッケイ</t>
    </rPh>
    <rPh sb="12" eb="14">
      <t>ギョウム</t>
    </rPh>
    <rPh sb="17" eb="19">
      <t>バアイ</t>
    </rPh>
    <rPh sb="22" eb="24">
      <t>ジジョウ</t>
    </rPh>
    <phoneticPr fontId="7"/>
  </si>
  <si>
    <t>（３）環境配慮型船舶プロポーザル方式を実施した場合、設計者に求めたテーマ</t>
    <rPh sb="3" eb="5">
      <t>カンキョウ</t>
    </rPh>
    <rPh sb="5" eb="8">
      <t>ハイリョガタ</t>
    </rPh>
    <rPh sb="8" eb="10">
      <t>センパク</t>
    </rPh>
    <rPh sb="19" eb="21">
      <t>ジッシ</t>
    </rPh>
    <rPh sb="23" eb="25">
      <t>バアイ</t>
    </rPh>
    <rPh sb="26" eb="29">
      <t>セッケイシャ</t>
    </rPh>
    <rPh sb="30" eb="31">
      <t>モト</t>
    </rPh>
    <phoneticPr fontId="7"/>
  </si>
  <si>
    <t>様式３－２</t>
    <rPh sb="0" eb="2">
      <t>ヨウシキ</t>
    </rPh>
    <phoneticPr fontId="7"/>
  </si>
  <si>
    <t>船名等</t>
    <rPh sb="0" eb="2">
      <t>センメイ</t>
    </rPh>
    <rPh sb="2" eb="3">
      <t>トウ</t>
    </rPh>
    <phoneticPr fontId="7"/>
  </si>
  <si>
    <t>△△丸</t>
    <rPh sb="2" eb="3">
      <t>マル</t>
    </rPh>
    <phoneticPr fontId="7"/>
  </si>
  <si>
    <t>調査船</t>
    <rPh sb="0" eb="3">
      <t>チョウサセン</t>
    </rPh>
    <phoneticPr fontId="7"/>
  </si>
  <si>
    <t>調達方法
（注２）</t>
    <rPh sb="0" eb="2">
      <t>チョウタツ</t>
    </rPh>
    <rPh sb="2" eb="4">
      <t>ホウホウ</t>
    </rPh>
    <rPh sb="6" eb="7">
      <t>チュウ</t>
    </rPh>
    <phoneticPr fontId="7"/>
  </si>
  <si>
    <t>　注２）「調達方法」</t>
    <rPh sb="1" eb="2">
      <t>チュウ</t>
    </rPh>
    <rPh sb="5" eb="7">
      <t>チョウタツ</t>
    </rPh>
    <rPh sb="7" eb="9">
      <t>ホウホウ</t>
    </rPh>
    <phoneticPr fontId="7"/>
  </si>
  <si>
    <t>ガソリン／ディーゼル　の別</t>
    <rPh sb="12" eb="13">
      <t>ベツ</t>
    </rPh>
    <phoneticPr fontId="7"/>
  </si>
  <si>
    <t>機関
(注１)</t>
    <rPh sb="0" eb="2">
      <t>キカン</t>
    </rPh>
    <rPh sb="4" eb="5">
      <t>チュウ</t>
    </rPh>
    <phoneticPr fontId="7"/>
  </si>
  <si>
    <t>　注１）「機関」</t>
    <rPh sb="1" eb="2">
      <t>チュウ</t>
    </rPh>
    <rPh sb="5" eb="7">
      <t>キカン</t>
    </rPh>
    <phoneticPr fontId="7"/>
  </si>
  <si>
    <t>環境配慮契約</t>
    <rPh sb="0" eb="2">
      <t>カンキョウ</t>
    </rPh>
    <rPh sb="2" eb="4">
      <t>ハイリョ</t>
    </rPh>
    <rPh sb="4" eb="6">
      <t>ケイヤク</t>
    </rPh>
    <phoneticPr fontId="7"/>
  </si>
  <si>
    <t>調達機関：</t>
    <rPh sb="0" eb="4">
      <t>チョウタツキカン</t>
    </rPh>
    <phoneticPr fontId="7"/>
  </si>
  <si>
    <t>その他環境配慮契約の推進に関する重要事項等　調査</t>
    <rPh sb="2" eb="3">
      <t>タ</t>
    </rPh>
    <rPh sb="3" eb="5">
      <t>カンキョウ</t>
    </rPh>
    <rPh sb="5" eb="7">
      <t>ハイリョ</t>
    </rPh>
    <rPh sb="7" eb="9">
      <t>ケイヤク</t>
    </rPh>
    <rPh sb="10" eb="12">
      <t>スイシン</t>
    </rPh>
    <rPh sb="13" eb="14">
      <t>カン</t>
    </rPh>
    <rPh sb="16" eb="18">
      <t>ジュウヨウ</t>
    </rPh>
    <rPh sb="18" eb="20">
      <t>ジコウ</t>
    </rPh>
    <rPh sb="20" eb="21">
      <t>ナド</t>
    </rPh>
    <rPh sb="22" eb="24">
      <t>チョウサ</t>
    </rPh>
    <phoneticPr fontId="7"/>
  </si>
  <si>
    <t>随意契約／環境配慮契約／環境配慮契約以外の入札　など</t>
    <rPh sb="0" eb="2">
      <t>ズイイ</t>
    </rPh>
    <rPh sb="2" eb="4">
      <t>ケイヤク</t>
    </rPh>
    <rPh sb="5" eb="7">
      <t>カンキョウ</t>
    </rPh>
    <rPh sb="7" eb="9">
      <t>ハイリョ</t>
    </rPh>
    <rPh sb="9" eb="11">
      <t>ケイヤク</t>
    </rPh>
    <rPh sb="12" eb="14">
      <t>カンキョウ</t>
    </rPh>
    <rPh sb="14" eb="16">
      <t>ハイリョ</t>
    </rPh>
    <rPh sb="16" eb="18">
      <t>ケイヤク</t>
    </rPh>
    <rPh sb="18" eb="20">
      <t>イガイ</t>
    </rPh>
    <rPh sb="21" eb="23">
      <t>ニュウサツ</t>
    </rPh>
    <phoneticPr fontId="7"/>
  </si>
  <si>
    <t>様式１－１</t>
    <rPh sb="0" eb="2">
      <t>ヨウシキ</t>
    </rPh>
    <phoneticPr fontId="7"/>
  </si>
  <si>
    <r>
      <t>車両</t>
    </r>
    <r>
      <rPr>
        <sz val="10"/>
        <color indexed="8"/>
        <rFont val="Arial"/>
        <family val="2"/>
      </rPr>
      <t xml:space="preserve">NO
</t>
    </r>
    <r>
      <rPr>
        <sz val="10"/>
        <color indexed="8"/>
        <rFont val="ＭＳ ゴシック"/>
        <family val="3"/>
        <charset val="128"/>
      </rPr>
      <t>※</t>
    </r>
    <r>
      <rPr>
        <sz val="10"/>
        <color indexed="8"/>
        <rFont val="Arial"/>
        <family val="2"/>
      </rPr>
      <t>1</t>
    </r>
    <rPh sb="0" eb="2">
      <t>シャリョウ</t>
    </rPh>
    <phoneticPr fontId="7"/>
  </si>
  <si>
    <t>仕様</t>
  </si>
  <si>
    <t>落札者</t>
    <phoneticPr fontId="7"/>
  </si>
  <si>
    <r>
      <t>調達車両</t>
    </r>
    <r>
      <rPr>
        <sz val="10"/>
        <rFont val="Arial"/>
        <family val="2"/>
      </rPr>
      <t>1</t>
    </r>
    <r>
      <rPr>
        <sz val="10"/>
        <rFont val="ＭＳ Ｐゴシック"/>
        <family val="3"/>
        <charset val="128"/>
      </rPr>
      <t>台当たり</t>
    </r>
    <r>
      <rPr>
        <sz val="10"/>
        <rFont val="Arial"/>
        <family val="2"/>
      </rPr>
      <t>1</t>
    </r>
    <r>
      <rPr>
        <sz val="10"/>
        <rFont val="ＭＳ Ｐゴシック"/>
        <family val="3"/>
        <charset val="128"/>
      </rPr>
      <t>行記入</t>
    </r>
    <phoneticPr fontId="7"/>
  </si>
  <si>
    <r>
      <t>※</t>
    </r>
    <r>
      <rPr>
        <sz val="10"/>
        <rFont val="Arial"/>
        <family val="2"/>
      </rPr>
      <t>1</t>
    </r>
    <phoneticPr fontId="7"/>
  </si>
  <si>
    <t>乗用車／貨物車／その他（具体的に）</t>
    <phoneticPr fontId="7"/>
  </si>
  <si>
    <r>
      <t>※</t>
    </r>
    <r>
      <rPr>
        <sz val="10"/>
        <rFont val="Arial"/>
        <family val="2"/>
      </rPr>
      <t>2</t>
    </r>
    <phoneticPr fontId="7"/>
  </si>
  <si>
    <r>
      <t>※</t>
    </r>
    <r>
      <rPr>
        <sz val="10"/>
        <rFont val="Arial"/>
        <family val="2"/>
      </rPr>
      <t>3</t>
    </r>
    <phoneticPr fontId="7"/>
  </si>
  <si>
    <t>車両NO</t>
    <rPh sb="0" eb="2">
      <t>シャリョウ</t>
    </rPh>
    <phoneticPr fontId="7"/>
  </si>
  <si>
    <t>車種</t>
    <rPh sb="0" eb="2">
      <t>シャシュ</t>
    </rPh>
    <phoneticPr fontId="7"/>
  </si>
  <si>
    <t>価格順位</t>
    <rPh sb="0" eb="2">
      <t>カカク</t>
    </rPh>
    <rPh sb="2" eb="4">
      <t>ジュンイ</t>
    </rPh>
    <phoneticPr fontId="7"/>
  </si>
  <si>
    <t>燃費順位</t>
    <rPh sb="0" eb="2">
      <t>ネンピ</t>
    </rPh>
    <rPh sb="2" eb="4">
      <t>ジュンイ</t>
    </rPh>
    <phoneticPr fontId="7"/>
  </si>
  <si>
    <t>最低価格を提示した車を１位とする</t>
    <rPh sb="0" eb="2">
      <t>サイテイ</t>
    </rPh>
    <rPh sb="2" eb="4">
      <t>カカク</t>
    </rPh>
    <rPh sb="5" eb="7">
      <t>テイジ</t>
    </rPh>
    <rPh sb="9" eb="10">
      <t>クルマ</t>
    </rPh>
    <rPh sb="12" eb="13">
      <t>クライ</t>
    </rPh>
    <phoneticPr fontId="7"/>
  </si>
  <si>
    <t>最も燃費がよい車を１位とする</t>
    <rPh sb="0" eb="1">
      <t>モット</t>
    </rPh>
    <rPh sb="2" eb="4">
      <t>ネンピ</t>
    </rPh>
    <rPh sb="7" eb="8">
      <t>クルマ</t>
    </rPh>
    <rPh sb="10" eb="11">
      <t>クライ</t>
    </rPh>
    <phoneticPr fontId="7"/>
  </si>
  <si>
    <t>購入／
賃貸借</t>
    <phoneticPr fontId="7"/>
  </si>
  <si>
    <t>車種
※2</t>
    <phoneticPr fontId="7"/>
  </si>
  <si>
    <t>燃費
(km/㍑)</t>
    <phoneticPr fontId="7"/>
  </si>
  <si>
    <t>車両
重量
（kg）</t>
    <rPh sb="0" eb="2">
      <t>シャリョウ</t>
    </rPh>
    <rPh sb="3" eb="5">
      <t>ジュウリョウ</t>
    </rPh>
    <phoneticPr fontId="7"/>
  </si>
  <si>
    <t>事業区分</t>
    <rPh sb="0" eb="2">
      <t>ジギョウ</t>
    </rPh>
    <rPh sb="2" eb="4">
      <t>クブン</t>
    </rPh>
    <phoneticPr fontId="7"/>
  </si>
  <si>
    <t>構造</t>
    <rPh sb="0" eb="2">
      <t>コウゾウ</t>
    </rPh>
    <phoneticPr fontId="7"/>
  </si>
  <si>
    <t>延床面積</t>
    <rPh sb="0" eb="1">
      <t>エン</t>
    </rPh>
    <rPh sb="1" eb="4">
      <t>ユカメンセキ</t>
    </rPh>
    <phoneticPr fontId="7"/>
  </si>
  <si>
    <t>㎡</t>
    <phoneticPr fontId="7"/>
  </si>
  <si>
    <t>敷地面積</t>
    <rPh sb="0" eb="2">
      <t>シキチ</t>
    </rPh>
    <rPh sb="2" eb="4">
      <t>メンセキ</t>
    </rPh>
    <phoneticPr fontId="7"/>
  </si>
  <si>
    <t>高さ</t>
    <rPh sb="0" eb="1">
      <t>タカ</t>
    </rPh>
    <phoneticPr fontId="7"/>
  </si>
  <si>
    <t>ｍ</t>
    <phoneticPr fontId="7"/>
  </si>
  <si>
    <t>地上</t>
    <rPh sb="0" eb="2">
      <t>チジョウ</t>
    </rPh>
    <phoneticPr fontId="7"/>
  </si>
  <si>
    <t>地下</t>
    <rPh sb="0" eb="2">
      <t>チカ</t>
    </rPh>
    <phoneticPr fontId="7"/>
  </si>
  <si>
    <t>業務発注の際に技術提案書に求めた環境配慮に関するテーマ</t>
    <rPh sb="0" eb="2">
      <t>ギョウム</t>
    </rPh>
    <rPh sb="2" eb="4">
      <t>ハッチュウ</t>
    </rPh>
    <rPh sb="5" eb="6">
      <t>サイ</t>
    </rPh>
    <rPh sb="7" eb="9">
      <t>ギジュツ</t>
    </rPh>
    <rPh sb="9" eb="12">
      <t>テイアンショ</t>
    </rPh>
    <rPh sb="13" eb="14">
      <t>モト</t>
    </rPh>
    <rPh sb="16" eb="20">
      <t>カンキョウハイリョ</t>
    </rPh>
    <phoneticPr fontId="7"/>
  </si>
  <si>
    <t>設計内容に盛り込まれた主な環境負荷低減措置</t>
    <rPh sb="0" eb="2">
      <t>セッケイ</t>
    </rPh>
    <rPh sb="2" eb="4">
      <t>ナイヨウ</t>
    </rPh>
    <rPh sb="5" eb="6">
      <t>モ</t>
    </rPh>
    <rPh sb="7" eb="8">
      <t>コ</t>
    </rPh>
    <rPh sb="11" eb="12">
      <t>オモ</t>
    </rPh>
    <rPh sb="13" eb="15">
      <t>カンキョウ</t>
    </rPh>
    <rPh sb="15" eb="17">
      <t>フカ</t>
    </rPh>
    <rPh sb="17" eb="19">
      <t>テイゲン</t>
    </rPh>
    <rPh sb="19" eb="21">
      <t>ソチ</t>
    </rPh>
    <phoneticPr fontId="7"/>
  </si>
  <si>
    <t>環境性能
評価結果</t>
    <rPh sb="0" eb="2">
      <t>カンキョウ</t>
    </rPh>
    <rPh sb="2" eb="4">
      <t>セイノウ</t>
    </rPh>
    <rPh sb="5" eb="7">
      <t>ヒョウカ</t>
    </rPh>
    <rPh sb="7" eb="9">
      <t>ケッカ</t>
    </rPh>
    <phoneticPr fontId="7"/>
  </si>
  <si>
    <t>評価方法：</t>
    <rPh sb="0" eb="2">
      <t>ヒョウカ</t>
    </rPh>
    <rPh sb="2" eb="4">
      <t>ホウホウ</t>
    </rPh>
    <phoneticPr fontId="7"/>
  </si>
  <si>
    <t>評価結果：</t>
    <rPh sb="0" eb="2">
      <t>ヒョウカ</t>
    </rPh>
    <rPh sb="2" eb="4">
      <t>ケッカ</t>
    </rPh>
    <phoneticPr fontId="7"/>
  </si>
  <si>
    <r>
      <t>LCCO</t>
    </r>
    <r>
      <rPr>
        <vertAlign val="subscript"/>
        <sz val="10"/>
        <rFont val="Arial"/>
        <family val="2"/>
      </rPr>
      <t>2</t>
    </r>
    <phoneticPr fontId="7"/>
  </si>
  <si>
    <r>
      <t>CO</t>
    </r>
    <r>
      <rPr>
        <vertAlign val="subscript"/>
        <sz val="10"/>
        <rFont val="Arial"/>
        <family val="2"/>
      </rPr>
      <t>2</t>
    </r>
    <r>
      <rPr>
        <sz val="10"/>
        <rFont val="ＭＳ ゴシック"/>
        <family val="3"/>
        <charset val="128"/>
      </rPr>
      <t>削減量</t>
    </r>
    <rPh sb="3" eb="5">
      <t>サクゲン</t>
    </rPh>
    <rPh sb="5" eb="6">
      <t>リョウ</t>
    </rPh>
    <phoneticPr fontId="7"/>
  </si>
  <si>
    <t>ｍ</t>
    <phoneticPr fontId="7"/>
  </si>
  <si>
    <t>材質</t>
    <rPh sb="0" eb="2">
      <t>ザイシツ</t>
    </rPh>
    <phoneticPr fontId="7"/>
  </si>
  <si>
    <t>鋼</t>
    <rPh sb="0" eb="1">
      <t>ハガネ</t>
    </rPh>
    <phoneticPr fontId="7"/>
  </si>
  <si>
    <r>
      <t xml:space="preserve">総ﾄﾝ数
</t>
    </r>
    <r>
      <rPr>
        <sz val="9"/>
        <rFont val="ＭＳ Ｐゴシック"/>
        <family val="3"/>
        <charset val="128"/>
      </rPr>
      <t>（トン）</t>
    </r>
    <rPh sb="0" eb="1">
      <t>ソウ</t>
    </rPh>
    <rPh sb="3" eb="4">
      <t>スウ</t>
    </rPh>
    <phoneticPr fontId="7"/>
  </si>
  <si>
    <t>調達した船舶の概要</t>
    <rPh sb="0" eb="2">
      <t>チョウタツ</t>
    </rPh>
    <rPh sb="4" eb="6">
      <t>センパク</t>
    </rPh>
    <rPh sb="7" eb="9">
      <t>ガイヨウ</t>
    </rPh>
    <phoneticPr fontId="7"/>
  </si>
  <si>
    <r>
      <t xml:space="preserve">最大
出力
</t>
    </r>
    <r>
      <rPr>
        <sz val="9"/>
        <rFont val="ＭＳ Ｐゴシック"/>
        <family val="3"/>
        <charset val="128"/>
      </rPr>
      <t>(kW)</t>
    </r>
    <rPh sb="0" eb="2">
      <t>サイダイ</t>
    </rPh>
    <rPh sb="3" eb="5">
      <t>シュツリョク</t>
    </rPh>
    <phoneticPr fontId="7"/>
  </si>
  <si>
    <r>
      <t xml:space="preserve">定格
出力
</t>
    </r>
    <r>
      <rPr>
        <sz val="9"/>
        <rFont val="ＭＳ Ｐゴシック"/>
        <family val="3"/>
        <charset val="128"/>
      </rPr>
      <t>(kW)</t>
    </r>
    <rPh sb="0" eb="2">
      <t>テイカク</t>
    </rPh>
    <rPh sb="3" eb="5">
      <t>シュツリョク</t>
    </rPh>
    <phoneticPr fontId="7"/>
  </si>
  <si>
    <r>
      <t xml:space="preserve">燃料
消費率
</t>
    </r>
    <r>
      <rPr>
        <sz val="9"/>
        <rFont val="ＭＳ Ｐゴシック"/>
        <family val="3"/>
        <charset val="128"/>
      </rPr>
      <t>(g/kWh)</t>
    </r>
    <rPh sb="0" eb="2">
      <t>ネンリョウ</t>
    </rPh>
    <rPh sb="3" eb="5">
      <t>ショウヒ</t>
    </rPh>
    <rPh sb="5" eb="6">
      <t>リツ</t>
    </rPh>
    <phoneticPr fontId="7"/>
  </si>
  <si>
    <r>
      <t xml:space="preserve">最低価格を提示した者
</t>
    </r>
    <r>
      <rPr>
        <sz val="8"/>
        <rFont val="ＭＳ ゴシック"/>
        <family val="3"/>
        <charset val="128"/>
      </rPr>
      <t>(最低価格を提示したものが落札した場合は記入不要)</t>
    </r>
    <rPh sb="0" eb="2">
      <t>サイテイ</t>
    </rPh>
    <rPh sb="2" eb="4">
      <t>カカク</t>
    </rPh>
    <rPh sb="5" eb="7">
      <t>テイジ</t>
    </rPh>
    <rPh sb="9" eb="10">
      <t>モノ</t>
    </rPh>
    <rPh sb="12" eb="14">
      <t>サイテイ</t>
    </rPh>
    <rPh sb="14" eb="16">
      <t>カカク</t>
    </rPh>
    <rPh sb="17" eb="19">
      <t>テイジ</t>
    </rPh>
    <rPh sb="24" eb="26">
      <t>ラクサツ</t>
    </rPh>
    <rPh sb="28" eb="30">
      <t>バアイ</t>
    </rPh>
    <rPh sb="31" eb="33">
      <t>キニュウ</t>
    </rPh>
    <rPh sb="33" eb="35">
      <t>フヨウ</t>
    </rPh>
    <phoneticPr fontId="7"/>
  </si>
  <si>
    <t>ガソリン</t>
    <phoneticPr fontId="7"/>
  </si>
  <si>
    <t>㎡</t>
    <phoneticPr fontId="7"/>
  </si>
  <si>
    <r>
      <t>kg-CO</t>
    </r>
    <r>
      <rPr>
        <vertAlign val="subscript"/>
        <sz val="10"/>
        <rFont val="Arial"/>
        <family val="2"/>
      </rPr>
      <t>2</t>
    </r>
    <r>
      <rPr>
        <sz val="10"/>
        <rFont val="Arial"/>
        <family val="2"/>
      </rPr>
      <t>/</t>
    </r>
    <r>
      <rPr>
        <sz val="10"/>
        <rFont val="ＭＳ ゴシック"/>
        <family val="3"/>
        <charset val="128"/>
      </rPr>
      <t>年･㎡</t>
    </r>
    <phoneticPr fontId="7"/>
  </si>
  <si>
    <t>該当しない場合も含めて全シートに記入してください。</t>
    <rPh sb="0" eb="2">
      <t>ガイトウ</t>
    </rPh>
    <rPh sb="5" eb="7">
      <t>バアイ</t>
    </rPh>
    <rPh sb="8" eb="9">
      <t>フク</t>
    </rPh>
    <rPh sb="11" eb="12">
      <t>ゼン</t>
    </rPh>
    <rPh sb="16" eb="18">
      <t>キニュウ</t>
    </rPh>
    <phoneticPr fontId="7"/>
  </si>
  <si>
    <t>１．概要</t>
    <rPh sb="2" eb="4">
      <t>ガイヨウ</t>
    </rPh>
    <phoneticPr fontId="7"/>
  </si>
  <si>
    <t>２．提出</t>
    <rPh sb="2" eb="4">
      <t>テイシュツ</t>
    </rPh>
    <phoneticPr fontId="7"/>
  </si>
  <si>
    <t>機関別に１ファイルにまとめる必要はありません。</t>
    <rPh sb="0" eb="2">
      <t>キカン</t>
    </rPh>
    <rPh sb="2" eb="3">
      <t>ベツ</t>
    </rPh>
    <rPh sb="14" eb="16">
      <t>ヒツヨウ</t>
    </rPh>
    <phoneticPr fontId="7"/>
  </si>
  <si>
    <t>地方局等はそれぞれが１ファイルでも構いません。</t>
    <rPh sb="0" eb="2">
      <t>チホウ</t>
    </rPh>
    <rPh sb="2" eb="4">
      <t>キョクトウ</t>
    </rPh>
    <rPh sb="17" eb="18">
      <t>カマ</t>
    </rPh>
    <phoneticPr fontId="7"/>
  </si>
  <si>
    <t>３．(共通）注意事項</t>
    <rPh sb="3" eb="5">
      <t>キョウツウ</t>
    </rPh>
    <rPh sb="6" eb="8">
      <t>チュウイ</t>
    </rPh>
    <rPh sb="8" eb="10">
      <t>ジコウ</t>
    </rPh>
    <phoneticPr fontId="7"/>
  </si>
  <si>
    <t>総合評価落札方式の詳細（想定走行距離、落札車の燃費、最安車の燃費など）</t>
    <rPh sb="0" eb="2">
      <t>ソウゴウ</t>
    </rPh>
    <rPh sb="2" eb="4">
      <t>ヒョウカ</t>
    </rPh>
    <rPh sb="4" eb="6">
      <t>ラクサツ</t>
    </rPh>
    <rPh sb="6" eb="8">
      <t>ホウシキ</t>
    </rPh>
    <rPh sb="9" eb="11">
      <t>ショウサイ</t>
    </rPh>
    <rPh sb="12" eb="14">
      <t>ソウテイ</t>
    </rPh>
    <rPh sb="14" eb="16">
      <t>ソウコウ</t>
    </rPh>
    <rPh sb="16" eb="18">
      <t>キョリ</t>
    </rPh>
    <rPh sb="19" eb="21">
      <t>ラクサツ</t>
    </rPh>
    <rPh sb="21" eb="22">
      <t>クルマ</t>
    </rPh>
    <rPh sb="23" eb="25">
      <t>ネンピ</t>
    </rPh>
    <rPh sb="26" eb="27">
      <t>サイ</t>
    </rPh>
    <rPh sb="27" eb="28">
      <t>アン</t>
    </rPh>
    <rPh sb="28" eb="29">
      <t>クルマ</t>
    </rPh>
    <rPh sb="30" eb="32">
      <t>ネンピ</t>
    </rPh>
    <phoneticPr fontId="7"/>
  </si>
  <si>
    <t>購入／賃貸借総数及び総合評価による調達台数、未実施の理由</t>
    <rPh sb="0" eb="2">
      <t>コウニュウ</t>
    </rPh>
    <rPh sb="3" eb="6">
      <t>チンタイシャク</t>
    </rPh>
    <rPh sb="6" eb="8">
      <t>ソウスウ</t>
    </rPh>
    <rPh sb="8" eb="9">
      <t>オヨ</t>
    </rPh>
    <rPh sb="10" eb="12">
      <t>ソウゴウ</t>
    </rPh>
    <rPh sb="12" eb="14">
      <t>ヒョウカ</t>
    </rPh>
    <rPh sb="17" eb="19">
      <t>チョウタツ</t>
    </rPh>
    <rPh sb="19" eb="21">
      <t>ダイスウ</t>
    </rPh>
    <rPh sb="22" eb="25">
      <t>ミジッシ</t>
    </rPh>
    <rPh sb="26" eb="28">
      <t>リユウ</t>
    </rPh>
    <phoneticPr fontId="7"/>
  </si>
  <si>
    <r>
      <t>Nm</t>
    </r>
    <r>
      <rPr>
        <vertAlign val="superscript"/>
        <sz val="11"/>
        <color indexed="8"/>
        <rFont val="ＭＳ Ｐゴシック"/>
        <family val="3"/>
        <charset val="128"/>
      </rPr>
      <t>3</t>
    </r>
    <phoneticPr fontId="7"/>
  </si>
  <si>
    <r>
      <t>m</t>
    </r>
    <r>
      <rPr>
        <vertAlign val="superscript"/>
        <sz val="11"/>
        <color indexed="8"/>
        <rFont val="ＭＳ Ｐゴシック"/>
        <family val="3"/>
        <charset val="128"/>
      </rPr>
      <t>3</t>
    </r>
    <phoneticPr fontId="7"/>
  </si>
  <si>
    <r>
      <t>CO</t>
    </r>
    <r>
      <rPr>
        <vertAlign val="subscript"/>
        <sz val="11"/>
        <color indexed="8"/>
        <rFont val="ＭＳ Ｐゴシック"/>
        <family val="3"/>
        <charset val="128"/>
      </rPr>
      <t>2</t>
    </r>
    <r>
      <rPr>
        <sz val="11"/>
        <color indexed="8"/>
        <rFont val="ＭＳ Ｐゴシック"/>
        <family val="3"/>
        <charset val="128"/>
      </rPr>
      <t>削減率</t>
    </r>
    <rPh sb="3" eb="5">
      <t>サクゲン</t>
    </rPh>
    <rPh sb="5" eb="6">
      <t>リツ</t>
    </rPh>
    <phoneticPr fontId="7"/>
  </si>
  <si>
    <r>
      <t>t-CO</t>
    </r>
    <r>
      <rPr>
        <vertAlign val="subscript"/>
        <sz val="11"/>
        <color indexed="8"/>
        <rFont val="ＭＳ Ｐゴシック"/>
        <family val="3"/>
        <charset val="128"/>
      </rPr>
      <t>2</t>
    </r>
    <phoneticPr fontId="7"/>
  </si>
  <si>
    <t>環境配慮型プロポーザル方式の詳細（施設概要、求めたテーマ、仕様書への反映など）</t>
    <rPh sb="0" eb="2">
      <t>カンキョウ</t>
    </rPh>
    <rPh sb="2" eb="5">
      <t>ハイリョガタ</t>
    </rPh>
    <rPh sb="11" eb="13">
      <t>ホウシキ</t>
    </rPh>
    <rPh sb="14" eb="16">
      <t>ショウサイ</t>
    </rPh>
    <rPh sb="17" eb="19">
      <t>シセツ</t>
    </rPh>
    <rPh sb="19" eb="21">
      <t>ガイヨウ</t>
    </rPh>
    <rPh sb="22" eb="23">
      <t>モト</t>
    </rPh>
    <rPh sb="29" eb="32">
      <t>シヨウショ</t>
    </rPh>
    <rPh sb="34" eb="36">
      <t>ハンエイ</t>
    </rPh>
    <phoneticPr fontId="7"/>
  </si>
  <si>
    <t>４．各シートの記入要領</t>
    <rPh sb="2" eb="3">
      <t>カク</t>
    </rPh>
    <rPh sb="7" eb="9">
      <t>キニュウ</t>
    </rPh>
    <rPh sb="9" eb="11">
      <t>ヨウリョウ</t>
    </rPh>
    <phoneticPr fontId="7"/>
  </si>
  <si>
    <t>各シートの記入欄を選択すると、記入に関するメッセージが表示されます。</t>
    <rPh sb="0" eb="1">
      <t>カク</t>
    </rPh>
    <rPh sb="5" eb="7">
      <t>キニュウ</t>
    </rPh>
    <rPh sb="7" eb="8">
      <t>ラン</t>
    </rPh>
    <rPh sb="9" eb="11">
      <t>センタク</t>
    </rPh>
    <rPh sb="15" eb="17">
      <t>キニュウ</t>
    </rPh>
    <rPh sb="18" eb="19">
      <t>カン</t>
    </rPh>
    <rPh sb="27" eb="29">
      <t>ヒョウジ</t>
    </rPh>
    <phoneticPr fontId="7"/>
  </si>
  <si>
    <t>そのメッセージに従って記入してください。</t>
    <rPh sb="8" eb="9">
      <t>シタガ</t>
    </rPh>
    <rPh sb="11" eb="13">
      <t>キニュウ</t>
    </rPh>
    <phoneticPr fontId="7"/>
  </si>
  <si>
    <t>その他（　　　 　）</t>
    <rPh sb="2" eb="3">
      <t>タ</t>
    </rPh>
    <phoneticPr fontId="7"/>
  </si>
  <si>
    <t>記入例：○○省○○局</t>
    <rPh sb="0" eb="2">
      <t>キニュウ</t>
    </rPh>
    <rPh sb="2" eb="3">
      <t>レイ</t>
    </rPh>
    <rPh sb="6" eb="7">
      <t>ショウ</t>
    </rPh>
    <rPh sb="9" eb="10">
      <t>キョク</t>
    </rPh>
    <phoneticPr fontId="7"/>
  </si>
  <si>
    <r>
      <t>※</t>
    </r>
    <r>
      <rPr>
        <sz val="10"/>
        <rFont val="Arial"/>
        <family val="2"/>
      </rPr>
      <t>4</t>
    </r>
    <phoneticPr fontId="7"/>
  </si>
  <si>
    <t>想定供用期間</t>
    <rPh sb="0" eb="2">
      <t>ソウテイ</t>
    </rPh>
    <rPh sb="2" eb="6">
      <t>キョウヨウキカン</t>
    </rPh>
    <phoneticPr fontId="7"/>
  </si>
  <si>
    <t>賃貸借の場合は賃貸借期間</t>
    <rPh sb="0" eb="3">
      <t>チンタイシャク</t>
    </rPh>
    <rPh sb="4" eb="6">
      <t>バアイ</t>
    </rPh>
    <rPh sb="7" eb="10">
      <t>チンタイシャク</t>
    </rPh>
    <rPh sb="10" eb="12">
      <t>キカン</t>
    </rPh>
    <phoneticPr fontId="7"/>
  </si>
  <si>
    <r>
      <t>※</t>
    </r>
    <r>
      <rPr>
        <sz val="10"/>
        <rFont val="Arial"/>
        <family val="2"/>
      </rPr>
      <t>5</t>
    </r>
    <phoneticPr fontId="7"/>
  </si>
  <si>
    <r>
      <t>※</t>
    </r>
    <r>
      <rPr>
        <sz val="10"/>
        <rFont val="Arial"/>
        <family val="2"/>
      </rPr>
      <t>6</t>
    </r>
    <phoneticPr fontId="7"/>
  </si>
  <si>
    <t>価格
順位
※5</t>
    <phoneticPr fontId="7"/>
  </si>
  <si>
    <t>燃費
順位
※6</t>
    <phoneticPr fontId="7"/>
  </si>
  <si>
    <t>※詳細を記入するシートにおいて行が足りない場合は、適宜必要な行を追加してください。</t>
    <rPh sb="1" eb="3">
      <t>ショウサイ</t>
    </rPh>
    <rPh sb="4" eb="6">
      <t>キニュウ</t>
    </rPh>
    <rPh sb="15" eb="16">
      <t>ギョウ</t>
    </rPh>
    <rPh sb="17" eb="18">
      <t>タ</t>
    </rPh>
    <rPh sb="21" eb="23">
      <t>バアイ</t>
    </rPh>
    <rPh sb="25" eb="27">
      <t>テキギ</t>
    </rPh>
    <rPh sb="27" eb="29">
      <t>ヒツヨウ</t>
    </rPh>
    <rPh sb="30" eb="31">
      <t>ギョウ</t>
    </rPh>
    <rPh sb="32" eb="34">
      <t>ツイカ</t>
    </rPh>
    <phoneticPr fontId="7"/>
  </si>
  <si>
    <t>←新築・増築・改築・大規模改修の別を選択する</t>
    <rPh sb="1" eb="3">
      <t>シンチク</t>
    </rPh>
    <rPh sb="4" eb="6">
      <t>ゾウチク</t>
    </rPh>
    <rPh sb="7" eb="9">
      <t>カイチク</t>
    </rPh>
    <rPh sb="10" eb="13">
      <t>ダイキボ</t>
    </rPh>
    <rPh sb="13" eb="15">
      <t>カイシュウ</t>
    </rPh>
    <rPh sb="16" eb="17">
      <t>ベツ</t>
    </rPh>
    <rPh sb="18" eb="20">
      <t>センタク</t>
    </rPh>
    <phoneticPr fontId="7"/>
  </si>
  <si>
    <t>産業廃棄物の種類</t>
    <rPh sb="0" eb="2">
      <t>サンギョウ</t>
    </rPh>
    <rPh sb="2" eb="5">
      <t>ハイキブツ</t>
    </rPh>
    <rPh sb="6" eb="8">
      <t>シュルイ</t>
    </rPh>
    <phoneticPr fontId="7"/>
  </si>
  <si>
    <t>単価契約／
総価契約
の別</t>
    <rPh sb="0" eb="2">
      <t>タンカ</t>
    </rPh>
    <rPh sb="2" eb="4">
      <t>ケイヤク</t>
    </rPh>
    <rPh sb="6" eb="7">
      <t>ソウ</t>
    </rPh>
    <rPh sb="7" eb="8">
      <t>アタイ</t>
    </rPh>
    <rPh sb="8" eb="10">
      <t>ケイヤク</t>
    </rPh>
    <rPh sb="12" eb="13">
      <t>ベツ</t>
    </rPh>
    <phoneticPr fontId="7"/>
  </si>
  <si>
    <t>（入札の場合のみ）</t>
    <rPh sb="1" eb="3">
      <t>ニュウサツ</t>
    </rPh>
    <rPh sb="4" eb="6">
      <t>バアイ</t>
    </rPh>
    <phoneticPr fontId="7"/>
  </si>
  <si>
    <t>（説明）
→</t>
    <rPh sb="1" eb="3">
      <t>セツメイ</t>
    </rPh>
    <phoneticPr fontId="7"/>
  </si>
  <si>
    <t>例１）</t>
    <rPh sb="0" eb="1">
      <t>レイ</t>
    </rPh>
    <phoneticPr fontId="7"/>
  </si>
  <si>
    <t>例２）</t>
    <rPh sb="0" eb="1">
      <t>レイ</t>
    </rPh>
    <phoneticPr fontId="7"/>
  </si>
  <si>
    <t>□□丸</t>
    <rPh sb="2" eb="3">
      <t>マル</t>
    </rPh>
    <phoneticPr fontId="7"/>
  </si>
  <si>
    <t>故障エンジンの代替品の調達であったため</t>
    <rPh sb="0" eb="2">
      <t>コショウ</t>
    </rPh>
    <rPh sb="7" eb="9">
      <t>ダイタイ</t>
    </rPh>
    <rPh sb="9" eb="10">
      <t>ヒン</t>
    </rPh>
    <rPh sb="11" eb="13">
      <t>チョウタツ</t>
    </rPh>
    <phoneticPr fontId="7"/>
  </si>
  <si>
    <t>総数　(a)</t>
    <rPh sb="0" eb="2">
      <t>ソウスウ</t>
    </rPh>
    <phoneticPr fontId="7"/>
  </si>
  <si>
    <r>
      <t>建築物の</t>
    </r>
    <r>
      <rPr>
        <sz val="11"/>
        <color indexed="12"/>
        <rFont val="ＭＳ Ｐゴシック"/>
        <family val="3"/>
        <charset val="128"/>
      </rPr>
      <t>大規模な改修工事</t>
    </r>
    <r>
      <rPr>
        <sz val="11"/>
        <rFont val="ＭＳ Ｐゴシック"/>
        <family val="3"/>
        <charset val="128"/>
      </rPr>
      <t>に係る設計業務</t>
    </r>
    <rPh sb="0" eb="3">
      <t>ケンチクブツ</t>
    </rPh>
    <rPh sb="4" eb="7">
      <t>ダイキボ</t>
    </rPh>
    <rPh sb="8" eb="10">
      <t>カイシュウ</t>
    </rPh>
    <rPh sb="10" eb="12">
      <t>コウジ</t>
    </rPh>
    <rPh sb="13" eb="14">
      <t>カカ</t>
    </rPh>
    <rPh sb="15" eb="17">
      <t>セッケイ</t>
    </rPh>
    <rPh sb="17" eb="19">
      <t>ギョウム</t>
    </rPh>
    <phoneticPr fontId="7"/>
  </si>
  <si>
    <t>○○事務所</t>
    <rPh sb="2" eb="4">
      <t>ジム</t>
    </rPh>
    <rPh sb="4" eb="5">
      <t>ショ</t>
    </rPh>
    <phoneticPr fontId="7"/>
  </si>
  <si>
    <t>○</t>
  </si>
  <si>
    <t>例３）</t>
    <rPh sb="0" eb="1">
      <t>レイ</t>
    </rPh>
    <phoneticPr fontId="7"/>
  </si>
  <si>
    <t>△△作業所</t>
    <rPh sb="2" eb="4">
      <t>サギョウ</t>
    </rPh>
    <rPh sb="4" eb="5">
      <t>ショ</t>
    </rPh>
    <phoneticPr fontId="7"/>
  </si>
  <si>
    <t>○</t>
    <phoneticPr fontId="7"/>
  </si>
  <si>
    <t>産業廃棄物処理に係る契約の詳細</t>
    <rPh sb="0" eb="2">
      <t>サンギョウ</t>
    </rPh>
    <rPh sb="2" eb="5">
      <t>ハイキブツ</t>
    </rPh>
    <rPh sb="5" eb="7">
      <t>ショリ</t>
    </rPh>
    <rPh sb="8" eb="9">
      <t>カカ</t>
    </rPh>
    <rPh sb="10" eb="12">
      <t>ケイヤク</t>
    </rPh>
    <rPh sb="13" eb="15">
      <t>ショウサイ</t>
    </rPh>
    <phoneticPr fontId="7"/>
  </si>
  <si>
    <t>株式会社エネット</t>
  </si>
  <si>
    <t>ミツウロコグリーンエネルギー株式会社</t>
  </si>
  <si>
    <t>◎</t>
    <phoneticPr fontId="7"/>
  </si>
  <si>
    <t>産業廃棄物の体積から重量への換算係数（参考値）</t>
    <rPh sb="19" eb="21">
      <t>サンコウ</t>
    </rPh>
    <rPh sb="21" eb="22">
      <t>チ</t>
    </rPh>
    <phoneticPr fontId="7"/>
  </si>
  <si>
    <t>出典：　産業廃棄物管理票に関する報告書及び電子マニフェストの普及について（通知）</t>
    <rPh sb="0" eb="2">
      <t>シュッテン</t>
    </rPh>
    <phoneticPr fontId="7"/>
  </si>
  <si>
    <t>　　　　（平成１８年１２月２７日、環廃産発第061227006号）</t>
    <phoneticPr fontId="7"/>
  </si>
  <si>
    <t>燃え殻</t>
  </si>
  <si>
    <t>汚泥</t>
  </si>
  <si>
    <t>廃油</t>
  </si>
  <si>
    <t>廃酸</t>
  </si>
  <si>
    <t>廃アルカリ</t>
  </si>
  <si>
    <t>廃プラスチック</t>
  </si>
  <si>
    <t>紙くず</t>
  </si>
  <si>
    <t>木くず</t>
  </si>
  <si>
    <t>繊維くず</t>
  </si>
  <si>
    <t>食料品製造業、医薬品製造業又は香料製造業において原料として使用した動物又は植物に係る固形状の不要物</t>
  </si>
  <si>
    <t>とさつし、又は解体した獣畜及び食鳥処理した食鳥に係る固形状の不要物</t>
  </si>
  <si>
    <t>鉱さい</t>
  </si>
  <si>
    <t>工作物の新築、改築又は除去に伴って生じたコンクリートの破片その他これに類する不要物</t>
  </si>
  <si>
    <t>動物のふん尿</t>
  </si>
  <si>
    <t>動物の死体</t>
  </si>
  <si>
    <t>ばいじん</t>
  </si>
  <si>
    <t>産業廃棄物を処分するために処理したものであって、前各号に掲げる産業廃棄物に該当しないもの</t>
  </si>
  <si>
    <t>建設混合廃棄物</t>
  </si>
  <si>
    <t>廃電気機械器具</t>
  </si>
  <si>
    <t>感染性産業廃棄物</t>
  </si>
  <si>
    <t>廃石綿等</t>
  </si>
  <si>
    <t>ゴムくず</t>
    <phoneticPr fontId="7"/>
  </si>
  <si>
    <t>金属くず</t>
    <phoneticPr fontId="7"/>
  </si>
  <si>
    <t>ガラスくず、コンクリートくず（工作物の新築、改築又は除去に伴って生じたものを除く。）及び陶磁器くず</t>
    <phoneticPr fontId="7"/>
  </si>
  <si>
    <t>換算係数</t>
    <rPh sb="0" eb="2">
      <t>カンサン</t>
    </rPh>
    <rPh sb="2" eb="4">
      <t>ケイスウ</t>
    </rPh>
    <phoneticPr fontId="7"/>
  </si>
  <si>
    <t>【註１】上記の換算係数は1立方メートル当たりのトン数（ｔ/立米）。</t>
  </si>
  <si>
    <t>【註２】この換算表はあくまでマクロ的な重量を把握するための参考値という位置付けで</t>
  </si>
  <si>
    <t>【註３】特別管理産業廃棄物のうち、感染性産業廃棄物及び廃石綿等以外については、そ</t>
  </si>
  <si>
    <t>【註４】「２ｔ車１台」といったような場合には、積載した廃棄物の体積を推計し、それ</t>
  </si>
  <si>
    <t>庁舎
宿泊施設
試験研究施設
病院
大学
その他</t>
    <rPh sb="0" eb="2">
      <t>チョウシャ</t>
    </rPh>
    <rPh sb="3" eb="5">
      <t>シュクハク</t>
    </rPh>
    <rPh sb="5" eb="7">
      <t>シセツ</t>
    </rPh>
    <rPh sb="8" eb="10">
      <t>シケン</t>
    </rPh>
    <rPh sb="10" eb="12">
      <t>ケンキュウ</t>
    </rPh>
    <rPh sb="12" eb="14">
      <t>シセツ</t>
    </rPh>
    <rPh sb="15" eb="17">
      <t>ビョウイン</t>
    </rPh>
    <rPh sb="18" eb="20">
      <t>ダイガク</t>
    </rPh>
    <rPh sb="23" eb="24">
      <t>タ</t>
    </rPh>
    <phoneticPr fontId="7"/>
  </si>
  <si>
    <t>「特別管理産業廃棄物」
または、
「特別管理産業廃棄物以外」</t>
    <rPh sb="1" eb="3">
      <t>トクベツ</t>
    </rPh>
    <rPh sb="3" eb="5">
      <t>カンリ</t>
    </rPh>
    <rPh sb="5" eb="7">
      <t>サンギョウ</t>
    </rPh>
    <rPh sb="7" eb="10">
      <t>ハイキブツ</t>
    </rPh>
    <rPh sb="18" eb="20">
      <t>トクベツ</t>
    </rPh>
    <rPh sb="20" eb="22">
      <t>カンリ</t>
    </rPh>
    <rPh sb="22" eb="24">
      <t>サンギョウ</t>
    </rPh>
    <rPh sb="24" eb="27">
      <t>ハイキブツ</t>
    </rPh>
    <rPh sb="27" eb="29">
      <t>イガイ</t>
    </rPh>
    <phoneticPr fontId="7"/>
  </si>
  <si>
    <t>単価
総価</t>
    <rPh sb="0" eb="2">
      <t>タンカ</t>
    </rPh>
    <rPh sb="3" eb="4">
      <t>ソウ</t>
    </rPh>
    <rPh sb="4" eb="5">
      <t>アタイ</t>
    </rPh>
    <phoneticPr fontId="7"/>
  </si>
  <si>
    <t>収集運搬
処分業
収集運搬＋処分業</t>
    <rPh sb="0" eb="2">
      <t>シュウシュウ</t>
    </rPh>
    <rPh sb="2" eb="4">
      <t>ウンパン</t>
    </rPh>
    <rPh sb="5" eb="7">
      <t>ショブン</t>
    </rPh>
    <rPh sb="7" eb="8">
      <t>ギョウ</t>
    </rPh>
    <rPh sb="9" eb="11">
      <t>シュウシュウ</t>
    </rPh>
    <rPh sb="11" eb="13">
      <t>ウンパン</t>
    </rPh>
    <rPh sb="14" eb="16">
      <t>ショブン</t>
    </rPh>
    <rPh sb="16" eb="17">
      <t>ギョウ</t>
    </rPh>
    <phoneticPr fontId="7"/>
  </si>
  <si>
    <t>体積から重量への換算はシート[換算表]を参照のこと</t>
    <rPh sb="0" eb="2">
      <t>タイセキ</t>
    </rPh>
    <rPh sb="4" eb="6">
      <t>ジュウリョウ</t>
    </rPh>
    <rPh sb="8" eb="10">
      <t>カンサン</t>
    </rPh>
    <rPh sb="15" eb="17">
      <t>カンサン</t>
    </rPh>
    <rPh sb="17" eb="18">
      <t>ヒョウ</t>
    </rPh>
    <rPh sb="20" eb="22">
      <t>サンショウ</t>
    </rPh>
    <phoneticPr fontId="7"/>
  </si>
  <si>
    <t>環境配慮型プロポーザル方式を実施した件数　　　⇒</t>
    <rPh sb="0" eb="2">
      <t>カンキョウ</t>
    </rPh>
    <rPh sb="2" eb="5">
      <t>ハイリョガタ</t>
    </rPh>
    <rPh sb="11" eb="13">
      <t>ホウシキ</t>
    </rPh>
    <rPh sb="14" eb="16">
      <t>ジッシ</t>
    </rPh>
    <rPh sb="18" eb="20">
      <t>ケンスウ</t>
    </rPh>
    <phoneticPr fontId="7"/>
  </si>
  <si>
    <t>予定使用電力量（kWh/年）</t>
    <rPh sb="0" eb="2">
      <t>ヨテイ</t>
    </rPh>
    <rPh sb="2" eb="4">
      <t>シヨウ</t>
    </rPh>
    <rPh sb="4" eb="6">
      <t>デンリョク</t>
    </rPh>
    <rPh sb="6" eb="7">
      <t>リョウ</t>
    </rPh>
    <rPh sb="12" eb="13">
      <t>ネン</t>
    </rPh>
    <phoneticPr fontId="7"/>
  </si>
  <si>
    <t>合計</t>
    <rPh sb="0" eb="2">
      <t>ゴウケイ</t>
    </rPh>
    <phoneticPr fontId="7"/>
  </si>
  <si>
    <t>（２）予定使用電力量の集計</t>
    <rPh sb="3" eb="10">
      <t>ヨテイシヨウデンリョクリョウ</t>
    </rPh>
    <rPh sb="11" eb="13">
      <t>シュウケイ</t>
    </rPh>
    <phoneticPr fontId="7"/>
  </si>
  <si>
    <t>　あることに留意されたい。</t>
    <phoneticPr fontId="7"/>
  </si>
  <si>
    <t>　れぞれ1-19に該当する品目の換算係数に準拠。</t>
    <phoneticPr fontId="7"/>
  </si>
  <si>
    <t>　に上記換算係数を掛けることによりトン数を計算する方法がある。</t>
    <phoneticPr fontId="7"/>
  </si>
  <si>
    <t>A</t>
  </si>
  <si>
    <t>総数（合計）</t>
    <rPh sb="0" eb="2">
      <t>ソウスウ</t>
    </rPh>
    <rPh sb="3" eb="5">
      <t>ゴウケイ</t>
    </rPh>
    <phoneticPr fontId="7"/>
  </si>
  <si>
    <t>（１）環境配慮型プロポーザル方式の実施実績（新築、増築等）</t>
    <rPh sb="3" eb="5">
      <t>カンキョウ</t>
    </rPh>
    <rPh sb="5" eb="8">
      <t>ハイリョガタ</t>
    </rPh>
    <rPh sb="14" eb="16">
      <t>ホウシキ</t>
    </rPh>
    <rPh sb="17" eb="19">
      <t>ジッシ</t>
    </rPh>
    <rPh sb="19" eb="21">
      <t>ジッセキ</t>
    </rPh>
    <rPh sb="22" eb="24">
      <t>シンチク</t>
    </rPh>
    <rPh sb="25" eb="27">
      <t>ゾウチク</t>
    </rPh>
    <rPh sb="27" eb="28">
      <t>トウ</t>
    </rPh>
    <phoneticPr fontId="7"/>
  </si>
  <si>
    <r>
      <t>建築物の</t>
    </r>
    <r>
      <rPr>
        <sz val="11"/>
        <color indexed="12"/>
        <rFont val="ＭＳ Ｐゴシック"/>
        <family val="3"/>
        <charset val="128"/>
      </rPr>
      <t>建築（新築、増築等）</t>
    </r>
    <r>
      <rPr>
        <sz val="11"/>
        <rFont val="ＭＳ Ｐゴシック"/>
        <family val="3"/>
        <charset val="128"/>
      </rPr>
      <t>に係る設計業務</t>
    </r>
    <rPh sb="0" eb="3">
      <t>ケンチクブツ</t>
    </rPh>
    <rPh sb="4" eb="6">
      <t>ケンチク</t>
    </rPh>
    <rPh sb="7" eb="9">
      <t>シンチク</t>
    </rPh>
    <rPh sb="10" eb="12">
      <t>ゾウチク</t>
    </rPh>
    <rPh sb="12" eb="13">
      <t>トウ</t>
    </rPh>
    <rPh sb="15" eb="16">
      <t>カカ</t>
    </rPh>
    <rPh sb="17" eb="19">
      <t>セッケイ</t>
    </rPh>
    <rPh sb="19" eb="21">
      <t>ギョウム</t>
    </rPh>
    <phoneticPr fontId="7"/>
  </si>
  <si>
    <t>施設名・件名等</t>
    <phoneticPr fontId="7"/>
  </si>
  <si>
    <t>発注案件単位で入力</t>
    <rPh sb="0" eb="2">
      <t>ハッチュウ</t>
    </rPh>
    <rPh sb="2" eb="4">
      <t>アンケン</t>
    </rPh>
    <rPh sb="4" eb="6">
      <t>タンイ</t>
    </rPh>
    <rPh sb="7" eb="9">
      <t>ニュウリョク</t>
    </rPh>
    <phoneticPr fontId="7"/>
  </si>
  <si>
    <t>施設用途</t>
    <rPh sb="0" eb="2">
      <t>シセツ</t>
    </rPh>
    <rPh sb="2" eb="4">
      <t>ヨウト</t>
    </rPh>
    <phoneticPr fontId="7"/>
  </si>
  <si>
    <t>入札契約方式</t>
    <rPh sb="0" eb="2">
      <t>ニュウサツ</t>
    </rPh>
    <rPh sb="2" eb="4">
      <t>ケイヤク</t>
    </rPh>
    <rPh sb="4" eb="6">
      <t>ホウシキ</t>
    </rPh>
    <phoneticPr fontId="7"/>
  </si>
  <si>
    <t>履行期間</t>
    <rPh sb="0" eb="2">
      <t>リコウ</t>
    </rPh>
    <rPh sb="2" eb="4">
      <t>キカン</t>
    </rPh>
    <phoneticPr fontId="7"/>
  </si>
  <si>
    <t>業務内容</t>
    <rPh sb="0" eb="2">
      <t>ギョウム</t>
    </rPh>
    <rPh sb="2" eb="4">
      <t>ナイヨウ</t>
    </rPh>
    <phoneticPr fontId="7"/>
  </si>
  <si>
    <t>入札参加者数</t>
    <rPh sb="0" eb="2">
      <t>ニュウサツ</t>
    </rPh>
    <rPh sb="2" eb="4">
      <t>サンカ</t>
    </rPh>
    <rPh sb="4" eb="5">
      <t>シャ</t>
    </rPh>
    <rPh sb="5" eb="6">
      <t>スウ</t>
    </rPh>
    <phoneticPr fontId="7"/>
  </si>
  <si>
    <t>産業廃棄物処理に係る契約件数</t>
    <rPh sb="0" eb="2">
      <t>サンギョウ</t>
    </rPh>
    <rPh sb="2" eb="5">
      <t>ハイキブツ</t>
    </rPh>
    <rPh sb="5" eb="7">
      <t>ショリ</t>
    </rPh>
    <rPh sb="8" eb="9">
      <t>カカ</t>
    </rPh>
    <rPh sb="10" eb="12">
      <t>ケイヤク</t>
    </rPh>
    <rPh sb="12" eb="14">
      <t>ケンスウ</t>
    </rPh>
    <phoneticPr fontId="7"/>
  </si>
  <si>
    <t>（１）入札の実施件数</t>
    <rPh sb="3" eb="5">
      <t>ニュウサツ</t>
    </rPh>
    <rPh sb="6" eb="8">
      <t>ジッシ</t>
    </rPh>
    <rPh sb="8" eb="9">
      <t>ケン</t>
    </rPh>
    <rPh sb="9" eb="10">
      <t>スウ</t>
    </rPh>
    <phoneticPr fontId="7"/>
  </si>
  <si>
    <t>（１）産業廃棄物処理に係る契約件数</t>
    <rPh sb="3" eb="5">
      <t>サンギョウ</t>
    </rPh>
    <rPh sb="5" eb="8">
      <t>ハイキブツ</t>
    </rPh>
    <rPh sb="8" eb="10">
      <t>ショリ</t>
    </rPh>
    <rPh sb="11" eb="12">
      <t>カカ</t>
    </rPh>
    <rPh sb="13" eb="15">
      <t>ケイヤク</t>
    </rPh>
    <rPh sb="15" eb="17">
      <t>ケンスウ</t>
    </rPh>
    <phoneticPr fontId="7"/>
  </si>
  <si>
    <t>収集運搬</t>
    <rPh sb="0" eb="2">
      <t>シュウシュウ</t>
    </rPh>
    <rPh sb="2" eb="4">
      <t>ウンパン</t>
    </rPh>
    <phoneticPr fontId="7"/>
  </si>
  <si>
    <t>（２）産業廃棄物数量（予定を含む）</t>
    <rPh sb="3" eb="5">
      <t>サンギョウ</t>
    </rPh>
    <rPh sb="5" eb="8">
      <t>ハイキブツ</t>
    </rPh>
    <rPh sb="8" eb="10">
      <t>スウリョウ</t>
    </rPh>
    <rPh sb="11" eb="13">
      <t>ヨテイ</t>
    </rPh>
    <rPh sb="14" eb="15">
      <t>フク</t>
    </rPh>
    <phoneticPr fontId="7"/>
  </si>
  <si>
    <t>（２）環境配慮契約法基本方針について</t>
    <rPh sb="3" eb="5">
      <t>カンキョウ</t>
    </rPh>
    <rPh sb="5" eb="7">
      <t>ハイリョ</t>
    </rPh>
    <rPh sb="7" eb="9">
      <t>ケイヤク</t>
    </rPh>
    <rPh sb="9" eb="10">
      <t>ホウ</t>
    </rPh>
    <rPh sb="10" eb="12">
      <t>キホン</t>
    </rPh>
    <rPh sb="12" eb="14">
      <t>ホウシン</t>
    </rPh>
    <phoneticPr fontId="7"/>
  </si>
  <si>
    <t>（３）環境配慮契約法基本方針解説資料、本実績調査について</t>
    <rPh sb="3" eb="5">
      <t>カンキョウ</t>
    </rPh>
    <rPh sb="5" eb="7">
      <t>ハイリョ</t>
    </rPh>
    <rPh sb="7" eb="9">
      <t>ケイヤク</t>
    </rPh>
    <rPh sb="9" eb="10">
      <t>ホウ</t>
    </rPh>
    <rPh sb="10" eb="12">
      <t>キホン</t>
    </rPh>
    <rPh sb="12" eb="14">
      <t>ホウシン</t>
    </rPh>
    <rPh sb="14" eb="16">
      <t>カイセツ</t>
    </rPh>
    <rPh sb="16" eb="18">
      <t>シリョウ</t>
    </rPh>
    <rPh sb="19" eb="20">
      <t>ホン</t>
    </rPh>
    <rPh sb="20" eb="22">
      <t>ジッセキ</t>
    </rPh>
    <rPh sb="22" eb="24">
      <t>チョウサ</t>
    </rPh>
    <phoneticPr fontId="7"/>
  </si>
  <si>
    <t>解説資料、本実績調査の他、環境配慮契約を推進する上で修正等の意見・要望があれば記入して下さい。</t>
    <rPh sb="0" eb="2">
      <t>カイセツ</t>
    </rPh>
    <rPh sb="2" eb="4">
      <t>シリョウ</t>
    </rPh>
    <rPh sb="5" eb="6">
      <t>ホン</t>
    </rPh>
    <rPh sb="6" eb="8">
      <t>ジッセキ</t>
    </rPh>
    <rPh sb="8" eb="10">
      <t>チョウサ</t>
    </rPh>
    <rPh sb="11" eb="12">
      <t>ホカ</t>
    </rPh>
    <rPh sb="13" eb="15">
      <t>カンキョウ</t>
    </rPh>
    <rPh sb="15" eb="17">
      <t>ハイリョ</t>
    </rPh>
    <rPh sb="17" eb="19">
      <t>ケイヤク</t>
    </rPh>
    <rPh sb="20" eb="22">
      <t>スイシン</t>
    </rPh>
    <rPh sb="24" eb="25">
      <t>ウエ</t>
    </rPh>
    <rPh sb="26" eb="28">
      <t>シュウセイ</t>
    </rPh>
    <rPh sb="28" eb="29">
      <t>トウ</t>
    </rPh>
    <rPh sb="30" eb="32">
      <t>イケン</t>
    </rPh>
    <rPh sb="33" eb="35">
      <t>ヨウボウ</t>
    </rPh>
    <rPh sb="39" eb="41">
      <t>キニュウ</t>
    </rPh>
    <rPh sb="43" eb="44">
      <t>クダ</t>
    </rPh>
    <phoneticPr fontId="7"/>
  </si>
  <si>
    <t>入札参加者数</t>
    <rPh sb="2" eb="4">
      <t>サンカ</t>
    </rPh>
    <phoneticPr fontId="7"/>
  </si>
  <si>
    <t>仕様に記載した推進機の性能</t>
    <rPh sb="0" eb="2">
      <t>シヨウ</t>
    </rPh>
    <rPh sb="3" eb="5">
      <t>キサイ</t>
    </rPh>
    <rPh sb="7" eb="9">
      <t>スイシン</t>
    </rPh>
    <rPh sb="9" eb="10">
      <t>キ</t>
    </rPh>
    <rPh sb="11" eb="13">
      <t>セイノウ</t>
    </rPh>
    <phoneticPr fontId="7"/>
  </si>
  <si>
    <r>
      <t>備考
（</t>
    </r>
    <r>
      <rPr>
        <sz val="9"/>
        <rFont val="ＭＳ Ｐゴシック"/>
        <family val="3"/>
        <charset val="128"/>
      </rPr>
      <t>環境配慮契約の場合は仕様作成に当たり参考とした基準を、環境配慮契約でない場合はその理由を記載）</t>
    </r>
    <rPh sb="0" eb="2">
      <t>ビコウ</t>
    </rPh>
    <rPh sb="4" eb="6">
      <t>カンキョウ</t>
    </rPh>
    <rPh sb="6" eb="8">
      <t>ハイリョ</t>
    </rPh>
    <rPh sb="8" eb="10">
      <t>ケイヤク</t>
    </rPh>
    <rPh sb="11" eb="13">
      <t>バアイ</t>
    </rPh>
    <rPh sb="14" eb="16">
      <t>シヨウ</t>
    </rPh>
    <rPh sb="16" eb="18">
      <t>サクセイ</t>
    </rPh>
    <rPh sb="19" eb="20">
      <t>ア</t>
    </rPh>
    <rPh sb="22" eb="24">
      <t>サンコウ</t>
    </rPh>
    <rPh sb="27" eb="29">
      <t>キジュン</t>
    </rPh>
    <rPh sb="31" eb="33">
      <t>カンキョウ</t>
    </rPh>
    <rPh sb="33" eb="35">
      <t>ハイリョ</t>
    </rPh>
    <rPh sb="35" eb="37">
      <t>ケイヤク</t>
    </rPh>
    <rPh sb="40" eb="42">
      <t>バアイ</t>
    </rPh>
    <rPh sb="45" eb="47">
      <t>リユウ</t>
    </rPh>
    <rPh sb="48" eb="50">
      <t>キサイ</t>
    </rPh>
    <phoneticPr fontId="7"/>
  </si>
  <si>
    <t>環境保全型ガソリン船外機関型式認定基準</t>
    <rPh sb="0" eb="2">
      <t>カンキョウ</t>
    </rPh>
    <rPh sb="2" eb="5">
      <t>ホゼンガタ</t>
    </rPh>
    <rPh sb="9" eb="11">
      <t>センガイ</t>
    </rPh>
    <rPh sb="11" eb="13">
      <t>キカン</t>
    </rPh>
    <rPh sb="13" eb="15">
      <t>カタシキ</t>
    </rPh>
    <rPh sb="15" eb="17">
      <t>ニンテイ</t>
    </rPh>
    <rPh sb="17" eb="19">
      <t>キジュン</t>
    </rPh>
    <phoneticPr fontId="7"/>
  </si>
  <si>
    <t>このファイルには、このシート及び留意点のシートの他に以下のシートがあります。</t>
    <rPh sb="14" eb="15">
      <t>オヨ</t>
    </rPh>
    <rPh sb="16" eb="19">
      <t>リュウイテン</t>
    </rPh>
    <rPh sb="24" eb="25">
      <t>ホカ</t>
    </rPh>
    <rPh sb="26" eb="28">
      <t>イカ</t>
    </rPh>
    <phoneticPr fontId="7"/>
  </si>
  <si>
    <t>留意点シートの調査票記入に当たっての留意点を確認の上、記入してください。</t>
    <rPh sb="0" eb="3">
      <t>リュウイテン</t>
    </rPh>
    <rPh sb="7" eb="9">
      <t>チョウサ</t>
    </rPh>
    <rPh sb="9" eb="10">
      <t>ヒョウ</t>
    </rPh>
    <rPh sb="10" eb="12">
      <t>キニュウ</t>
    </rPh>
    <rPh sb="13" eb="14">
      <t>ア</t>
    </rPh>
    <rPh sb="18" eb="21">
      <t>リュウイテン</t>
    </rPh>
    <rPh sb="22" eb="24">
      <t>カクニン</t>
    </rPh>
    <rPh sb="25" eb="26">
      <t>ウエ</t>
    </rPh>
    <rPh sb="27" eb="29">
      <t>キニュウ</t>
    </rPh>
    <phoneticPr fontId="7"/>
  </si>
  <si>
    <t>実績調査票 記入の際の留意点について</t>
    <rPh sb="0" eb="2">
      <t>ジッセキ</t>
    </rPh>
    <rPh sb="2" eb="5">
      <t>チョウサヒョウ</t>
    </rPh>
    <rPh sb="6" eb="8">
      <t>キニュウ</t>
    </rPh>
    <rPh sb="9" eb="10">
      <t>サイ</t>
    </rPh>
    <rPh sb="11" eb="14">
      <t>リュウイテン</t>
    </rPh>
    <phoneticPr fontId="7"/>
  </si>
  <si>
    <t>１．電気の供給を受ける契約</t>
    <rPh sb="2" eb="4">
      <t>デンキ</t>
    </rPh>
    <rPh sb="5" eb="7">
      <t>キョウキュウ</t>
    </rPh>
    <rPh sb="8" eb="9">
      <t>ウ</t>
    </rPh>
    <rPh sb="11" eb="13">
      <t>ケイヤク</t>
    </rPh>
    <phoneticPr fontId="7"/>
  </si>
  <si>
    <t>２．自動車の購入及び賃貸借に係る契約</t>
    <rPh sb="2" eb="5">
      <t>ジドウシャ</t>
    </rPh>
    <rPh sb="6" eb="8">
      <t>コウニュウ</t>
    </rPh>
    <rPh sb="8" eb="9">
      <t>オヨ</t>
    </rPh>
    <rPh sb="10" eb="13">
      <t>チンタイシャク</t>
    </rPh>
    <rPh sb="14" eb="15">
      <t>カカ</t>
    </rPh>
    <rPh sb="16" eb="18">
      <t>ケイヤク</t>
    </rPh>
    <phoneticPr fontId="7"/>
  </si>
  <si>
    <t>B</t>
  </si>
  <si>
    <t>C</t>
  </si>
  <si>
    <t>特別管理産業廃棄物</t>
  </si>
  <si>
    <t>特別管理産業廃棄物以外</t>
  </si>
  <si>
    <t>収集運搬＋処分業</t>
  </si>
  <si>
    <t>処分業</t>
  </si>
  <si>
    <t>処分業</t>
    <rPh sb="0" eb="2">
      <t>ショブン</t>
    </rPh>
    <rPh sb="2" eb="3">
      <t>ギョウ</t>
    </rPh>
    <phoneticPr fontId="7"/>
  </si>
  <si>
    <t>○○</t>
    <phoneticPr fontId="7"/>
  </si>
  <si>
    <t>庁舎</t>
  </si>
  <si>
    <t>病院</t>
  </si>
  <si>
    <t>試験研究施設</t>
  </si>
  <si>
    <t>収集運搬</t>
  </si>
  <si>
    <t>単価</t>
  </si>
  <si>
    <t>総価</t>
  </si>
  <si>
    <t>（環境配慮契約による裾切りを
未実施の場合のみ）</t>
    <rPh sb="1" eb="3">
      <t>カンキョウ</t>
    </rPh>
    <rPh sb="3" eb="5">
      <t>ハイリョ</t>
    </rPh>
    <rPh sb="5" eb="7">
      <t>ケイヤク</t>
    </rPh>
    <rPh sb="10" eb="11">
      <t>スソ</t>
    </rPh>
    <rPh sb="11" eb="12">
      <t>キ</t>
    </rPh>
    <rPh sb="15" eb="16">
      <t>ミ</t>
    </rPh>
    <rPh sb="16" eb="18">
      <t>ジッシ</t>
    </rPh>
    <rPh sb="19" eb="21">
      <t>バアイ</t>
    </rPh>
    <phoneticPr fontId="7"/>
  </si>
  <si>
    <t>※行が不足する場合はこの下にコピーしてください（このシートは保護していません）</t>
    <rPh sb="1" eb="2">
      <t>ギョウ</t>
    </rPh>
    <rPh sb="3" eb="5">
      <t>フソク</t>
    </rPh>
    <rPh sb="7" eb="9">
      <t>バアイ</t>
    </rPh>
    <rPh sb="12" eb="13">
      <t>シタ</t>
    </rPh>
    <rPh sb="30" eb="32">
      <t>ホゴ</t>
    </rPh>
    <phoneticPr fontId="7"/>
  </si>
  <si>
    <t>60～80</t>
    <phoneticPr fontId="7"/>
  </si>
  <si>
    <t>産業廃棄物数量（トン）</t>
    <rPh sb="0" eb="2">
      <t>サンギョウ</t>
    </rPh>
    <rPh sb="2" eb="5">
      <t>ハイキブツ</t>
    </rPh>
    <rPh sb="5" eb="7">
      <t>スウリョウ</t>
    </rPh>
    <phoneticPr fontId="7"/>
  </si>
  <si>
    <t xml:space="preserve">・
</t>
    <phoneticPr fontId="7"/>
  </si>
  <si>
    <t>環境配慮契約
以外の入札</t>
    <rPh sb="0" eb="2">
      <t>カンキョウ</t>
    </rPh>
    <rPh sb="2" eb="4">
      <t>ハイリョ</t>
    </rPh>
    <rPh sb="4" eb="6">
      <t>ケイヤク</t>
    </rPh>
    <rPh sb="7" eb="9">
      <t>イガイ</t>
    </rPh>
    <rPh sb="10" eb="12">
      <t>ニュウサツ</t>
    </rPh>
    <phoneticPr fontId="7"/>
  </si>
  <si>
    <t>課題点およびご意見</t>
    <rPh sb="0" eb="2">
      <t>カダイ</t>
    </rPh>
    <rPh sb="2" eb="3">
      <t>テン</t>
    </rPh>
    <rPh sb="7" eb="9">
      <t>イケン</t>
    </rPh>
    <phoneticPr fontId="7"/>
  </si>
  <si>
    <t>理由もしくは対応策</t>
    <rPh sb="0" eb="2">
      <t>リユウ</t>
    </rPh>
    <rPh sb="6" eb="9">
      <t>タイオウサク</t>
    </rPh>
    <phoneticPr fontId="7"/>
  </si>
  <si>
    <t>環境配慮契約への課題点およびご意見をお書きください。</t>
    <rPh sb="0" eb="2">
      <t>カンキョウ</t>
    </rPh>
    <rPh sb="2" eb="4">
      <t>ハイリョ</t>
    </rPh>
    <rPh sb="4" eb="6">
      <t>ケイヤク</t>
    </rPh>
    <rPh sb="8" eb="10">
      <t>カダイ</t>
    </rPh>
    <rPh sb="10" eb="11">
      <t>テン</t>
    </rPh>
    <rPh sb="15" eb="17">
      <t>イケン</t>
    </rPh>
    <rPh sb="19" eb="20">
      <t>カ</t>
    </rPh>
    <phoneticPr fontId="7"/>
  </si>
  <si>
    <t>課題点と感じる理由もしくは、実際の入札時の対応を教えて下さい。</t>
    <rPh sb="0" eb="2">
      <t>カダイ</t>
    </rPh>
    <rPh sb="2" eb="3">
      <t>テン</t>
    </rPh>
    <rPh sb="4" eb="5">
      <t>カン</t>
    </rPh>
    <rPh sb="7" eb="9">
      <t>リユウ</t>
    </rPh>
    <rPh sb="14" eb="16">
      <t>ジッサイ</t>
    </rPh>
    <rPh sb="17" eb="19">
      <t>ニュウサツ</t>
    </rPh>
    <rPh sb="19" eb="20">
      <t>ジ</t>
    </rPh>
    <rPh sb="21" eb="23">
      <t>タイオウ</t>
    </rPh>
    <rPh sb="24" eb="25">
      <t>オシ</t>
    </rPh>
    <rPh sb="27" eb="28">
      <t>クダ</t>
    </rPh>
    <phoneticPr fontId="7"/>
  </si>
  <si>
    <t>処分業</t>
    <rPh sb="0" eb="3">
      <t>ショブンギョウ</t>
    </rPh>
    <phoneticPr fontId="7"/>
  </si>
  <si>
    <t>裾切りの点数が高い。</t>
    <rPh sb="0" eb="2">
      <t>スソキ</t>
    </rPh>
    <rPh sb="4" eb="6">
      <t>テンスウ</t>
    </rPh>
    <rPh sb="7" eb="8">
      <t>タカ</t>
    </rPh>
    <phoneticPr fontId="7"/>
  </si>
  <si>
    <t>事前調査を行うと、現行の裾切り点を超える得点を獲得出来る業者が少なかった。
60%の得点率で裾切りするところを40%に下げて裾切りを行った。</t>
    <rPh sb="0" eb="2">
      <t>ジゼン</t>
    </rPh>
    <rPh sb="2" eb="4">
      <t>チョウサ</t>
    </rPh>
    <rPh sb="5" eb="6">
      <t>オコナ</t>
    </rPh>
    <rPh sb="9" eb="11">
      <t>ゲンコウ</t>
    </rPh>
    <rPh sb="12" eb="14">
      <t>スソキ</t>
    </rPh>
    <rPh sb="15" eb="16">
      <t>テン</t>
    </rPh>
    <rPh sb="17" eb="18">
      <t>コ</t>
    </rPh>
    <rPh sb="20" eb="22">
      <t>トクテン</t>
    </rPh>
    <rPh sb="23" eb="27">
      <t>カクトクデキ</t>
    </rPh>
    <rPh sb="28" eb="30">
      <t>ギョウシャ</t>
    </rPh>
    <rPh sb="31" eb="32">
      <t>スク</t>
    </rPh>
    <rPh sb="42" eb="44">
      <t>トクテン</t>
    </rPh>
    <rPh sb="44" eb="45">
      <t>リツ</t>
    </rPh>
    <rPh sb="46" eb="48">
      <t>スソキ</t>
    </rPh>
    <rPh sb="59" eb="60">
      <t>サ</t>
    </rPh>
    <rPh sb="62" eb="64">
      <t>スソキ</t>
    </rPh>
    <rPh sb="66" eb="67">
      <t>オコナ</t>
    </rPh>
    <phoneticPr fontId="7"/>
  </si>
  <si>
    <t>業務共通</t>
    <rPh sb="0" eb="2">
      <t>ギョウム</t>
    </rPh>
    <rPh sb="2" eb="4">
      <t>キョウツウ</t>
    </rPh>
    <phoneticPr fontId="7"/>
  </si>
  <si>
    <t>評価項目、電子マニフェストを要件にするのは時期尚早でないか？</t>
    <rPh sb="0" eb="2">
      <t>ヒョウカ</t>
    </rPh>
    <rPh sb="2" eb="4">
      <t>コウモク</t>
    </rPh>
    <rPh sb="5" eb="7">
      <t>デンシ</t>
    </rPh>
    <rPh sb="14" eb="16">
      <t>ヨウケン</t>
    </rPh>
    <rPh sb="21" eb="25">
      <t>ジキショウソウ</t>
    </rPh>
    <phoneticPr fontId="7"/>
  </si>
  <si>
    <t>当該入札地域で電子マニフェストはまだ十分に普及していない。
電子マニフェストに関する評価項目を削除し、裾切りを行った。</t>
    <rPh sb="0" eb="2">
      <t>トウガイ</t>
    </rPh>
    <rPh sb="2" eb="4">
      <t>ニュウサツ</t>
    </rPh>
    <rPh sb="4" eb="6">
      <t>チイキ</t>
    </rPh>
    <rPh sb="7" eb="9">
      <t>デンシ</t>
    </rPh>
    <rPh sb="18" eb="20">
      <t>ジュウブン</t>
    </rPh>
    <rPh sb="21" eb="23">
      <t>フキュウ</t>
    </rPh>
    <rPh sb="30" eb="32">
      <t>デンシ</t>
    </rPh>
    <rPh sb="39" eb="40">
      <t>カン</t>
    </rPh>
    <rPh sb="42" eb="44">
      <t>ヒョウカ</t>
    </rPh>
    <rPh sb="44" eb="46">
      <t>コウモク</t>
    </rPh>
    <rPh sb="47" eb="49">
      <t>サクジョ</t>
    </rPh>
    <rPh sb="51" eb="53">
      <t>スソキ</t>
    </rPh>
    <rPh sb="55" eb="56">
      <t>オコナ</t>
    </rPh>
    <phoneticPr fontId="7"/>
  </si>
  <si>
    <t>環境省ホームページにあるチェックリストを用いて、内容を確認しているが、
⑦などをみると、
”情報を公開する日の属する月の前々月までの三年間（以下「直前三年間」という。）の各月のデータが公開されていること”
という趣旨の記載がある。各月のデータを逐次アップロードしていくのは現状厳しい業者もいるので、公開条件を緩和した。</t>
    <rPh sb="0" eb="3">
      <t>カンキョウショウ</t>
    </rPh>
    <rPh sb="20" eb="21">
      <t>モチ</t>
    </rPh>
    <rPh sb="24" eb="26">
      <t>ナイヨウ</t>
    </rPh>
    <rPh sb="27" eb="29">
      <t>カクニン</t>
    </rPh>
    <rPh sb="92" eb="94">
      <t>コウカイ</t>
    </rPh>
    <rPh sb="106" eb="108">
      <t>シュシ</t>
    </rPh>
    <rPh sb="109" eb="111">
      <t>キサイ</t>
    </rPh>
    <rPh sb="115" eb="117">
      <t>カクツキ</t>
    </rPh>
    <rPh sb="122" eb="124">
      <t>チクジ</t>
    </rPh>
    <rPh sb="136" eb="138">
      <t>ゲンジョウ</t>
    </rPh>
    <rPh sb="138" eb="139">
      <t>キビ</t>
    </rPh>
    <rPh sb="141" eb="143">
      <t>ギョウシャ</t>
    </rPh>
    <rPh sb="149" eb="151">
      <t>コウカイ</t>
    </rPh>
    <rPh sb="151" eb="153">
      <t>ジョウケン</t>
    </rPh>
    <rPh sb="154" eb="156">
      <t>カンワ</t>
    </rPh>
    <phoneticPr fontId="7"/>
  </si>
  <si>
    <t>追加項目</t>
    <rPh sb="0" eb="2">
      <t>ツイカ</t>
    </rPh>
    <rPh sb="2" eb="4">
      <t>コウモク</t>
    </rPh>
    <phoneticPr fontId="7"/>
  </si>
  <si>
    <t>追加方法</t>
    <rPh sb="0" eb="2">
      <t>ツイカ</t>
    </rPh>
    <rPh sb="2" eb="4">
      <t>ホウホウ</t>
    </rPh>
    <phoneticPr fontId="7"/>
  </si>
  <si>
    <t>追加項目を記載してください。</t>
    <rPh sb="0" eb="2">
      <t>ツイカ</t>
    </rPh>
    <rPh sb="2" eb="4">
      <t>コウモク</t>
    </rPh>
    <rPh sb="5" eb="7">
      <t>キサイ</t>
    </rPh>
    <phoneticPr fontId="7"/>
  </si>
  <si>
    <t>低公害機器の導入</t>
    <rPh sb="0" eb="3">
      <t>テイコウガイ</t>
    </rPh>
    <rPh sb="3" eb="5">
      <t>キキ</t>
    </rPh>
    <rPh sb="6" eb="8">
      <t>ドウニュウ</t>
    </rPh>
    <phoneticPr fontId="7"/>
  </si>
  <si>
    <t>中間処理で破砕処理の契約であるので、破砕機器を追加項目とした。
解説資料の評価項目a)環境配慮への取組状況、b)優良認定への適合状況、に加え”c)中間処理業固有の取組”追加項目を定義した。
評価方法は基本方針解説資料の通り。</t>
    <rPh sb="0" eb="2">
      <t>チュウカン</t>
    </rPh>
    <rPh sb="2" eb="4">
      <t>ショリ</t>
    </rPh>
    <rPh sb="5" eb="7">
      <t>ハサイ</t>
    </rPh>
    <rPh sb="7" eb="9">
      <t>ショリ</t>
    </rPh>
    <rPh sb="10" eb="12">
      <t>ケイヤク</t>
    </rPh>
    <rPh sb="18" eb="20">
      <t>ハサイ</t>
    </rPh>
    <rPh sb="20" eb="22">
      <t>キキ</t>
    </rPh>
    <rPh sb="23" eb="25">
      <t>ツイカ</t>
    </rPh>
    <rPh sb="25" eb="27">
      <t>コウモク</t>
    </rPh>
    <rPh sb="32" eb="34">
      <t>カイセツ</t>
    </rPh>
    <rPh sb="34" eb="36">
      <t>シリョウ</t>
    </rPh>
    <rPh sb="37" eb="39">
      <t>ヒョウカ</t>
    </rPh>
    <rPh sb="39" eb="41">
      <t>コウモク</t>
    </rPh>
    <rPh sb="43" eb="45">
      <t>カンキョウ</t>
    </rPh>
    <rPh sb="45" eb="47">
      <t>ハイリョ</t>
    </rPh>
    <rPh sb="49" eb="51">
      <t>トリクミ</t>
    </rPh>
    <rPh sb="51" eb="53">
      <t>ジョウキョウ</t>
    </rPh>
    <rPh sb="56" eb="58">
      <t>ユウリョウ</t>
    </rPh>
    <rPh sb="58" eb="60">
      <t>ニンテイ</t>
    </rPh>
    <rPh sb="62" eb="64">
      <t>テキゴウ</t>
    </rPh>
    <rPh sb="64" eb="66">
      <t>ジョウキョウ</t>
    </rPh>
    <rPh sb="68" eb="69">
      <t>クワ</t>
    </rPh>
    <rPh sb="73" eb="75">
      <t>チュウカン</t>
    </rPh>
    <rPh sb="75" eb="78">
      <t>ショリギョウ</t>
    </rPh>
    <rPh sb="78" eb="80">
      <t>コユウ</t>
    </rPh>
    <rPh sb="81" eb="83">
      <t>トリクミ</t>
    </rPh>
    <rPh sb="84" eb="86">
      <t>ツイカ</t>
    </rPh>
    <rPh sb="86" eb="88">
      <t>コウモク</t>
    </rPh>
    <rPh sb="89" eb="91">
      <t>テイギ</t>
    </rPh>
    <rPh sb="95" eb="97">
      <t>ヒョウカ</t>
    </rPh>
    <rPh sb="97" eb="99">
      <t>ホウホウ</t>
    </rPh>
    <rPh sb="100" eb="102">
      <t>キホン</t>
    </rPh>
    <rPh sb="102" eb="104">
      <t>ホウシン</t>
    </rPh>
    <rPh sb="104" eb="106">
      <t>カイセツ</t>
    </rPh>
    <rPh sb="106" eb="108">
      <t>シリョウ</t>
    </rPh>
    <rPh sb="109" eb="110">
      <t>トオ</t>
    </rPh>
    <phoneticPr fontId="7"/>
  </si>
  <si>
    <t>例2）</t>
    <rPh sb="0" eb="1">
      <t>レイ</t>
    </rPh>
    <phoneticPr fontId="7"/>
  </si>
  <si>
    <t>以下3項目追加
①環境に配慮した運転
②低燃費車の導入
③低排出ガス車導入割合</t>
    <rPh sb="0" eb="2">
      <t>イカ</t>
    </rPh>
    <rPh sb="3" eb="5">
      <t>コウモク</t>
    </rPh>
    <rPh sb="5" eb="7">
      <t>ツイカ</t>
    </rPh>
    <rPh sb="9" eb="11">
      <t>カンキョウ</t>
    </rPh>
    <rPh sb="12" eb="14">
      <t>ハイリョ</t>
    </rPh>
    <rPh sb="16" eb="18">
      <t>ウンテン</t>
    </rPh>
    <rPh sb="20" eb="24">
      <t>テイネンピシャ</t>
    </rPh>
    <rPh sb="25" eb="27">
      <t>ドウニュウ</t>
    </rPh>
    <rPh sb="29" eb="32">
      <t>テイハイシュツ</t>
    </rPh>
    <rPh sb="34" eb="35">
      <t>シャ</t>
    </rPh>
    <rPh sb="35" eb="37">
      <t>ドウニュウ</t>
    </rPh>
    <rPh sb="37" eb="39">
      <t>ワリアイ</t>
    </rPh>
    <phoneticPr fontId="7"/>
  </si>
  <si>
    <t>環境配慮法基本方針関連資料を参考に解説資料通りに追加項目を定義し、評価を行った。</t>
    <rPh sb="0" eb="2">
      <t>カンキョウ</t>
    </rPh>
    <rPh sb="2" eb="4">
      <t>ハイリョ</t>
    </rPh>
    <rPh sb="4" eb="5">
      <t>ホウ</t>
    </rPh>
    <rPh sb="5" eb="7">
      <t>キホン</t>
    </rPh>
    <rPh sb="7" eb="9">
      <t>ホウシン</t>
    </rPh>
    <rPh sb="9" eb="11">
      <t>カンレン</t>
    </rPh>
    <rPh sb="11" eb="13">
      <t>シリョウ</t>
    </rPh>
    <rPh sb="14" eb="16">
      <t>サンコウ</t>
    </rPh>
    <rPh sb="17" eb="19">
      <t>カイセツ</t>
    </rPh>
    <rPh sb="19" eb="21">
      <t>シリョウ</t>
    </rPh>
    <rPh sb="21" eb="22">
      <t>ドオ</t>
    </rPh>
    <rPh sb="24" eb="26">
      <t>ツイカ</t>
    </rPh>
    <rPh sb="26" eb="28">
      <t>コウモク</t>
    </rPh>
    <rPh sb="29" eb="31">
      <t>テイギ</t>
    </rPh>
    <rPh sb="33" eb="35">
      <t>ヒョウカ</t>
    </rPh>
    <rPh sb="36" eb="37">
      <t>オコナ</t>
    </rPh>
    <phoneticPr fontId="7"/>
  </si>
  <si>
    <t>各業務内容特有の内容であれば（収集運搬、処分業、収集運搬＋処分業）として下さい。
特に、業務に特化したものでなければ（業務共通）としてください。</t>
    <rPh sb="0" eb="1">
      <t>カク</t>
    </rPh>
    <rPh sb="1" eb="3">
      <t>ギョウム</t>
    </rPh>
    <rPh sb="3" eb="5">
      <t>ナイヨウ</t>
    </rPh>
    <rPh sb="5" eb="7">
      <t>トクユウ</t>
    </rPh>
    <rPh sb="8" eb="10">
      <t>ナイヨウ</t>
    </rPh>
    <rPh sb="15" eb="17">
      <t>シュウシュウ</t>
    </rPh>
    <rPh sb="17" eb="19">
      <t>ウンパン</t>
    </rPh>
    <rPh sb="20" eb="23">
      <t>ショブンギョウ</t>
    </rPh>
    <rPh sb="24" eb="26">
      <t>シュウシュウ</t>
    </rPh>
    <rPh sb="26" eb="28">
      <t>ウンパン</t>
    </rPh>
    <rPh sb="29" eb="32">
      <t>ショブンギョウ</t>
    </rPh>
    <rPh sb="36" eb="37">
      <t>クダ</t>
    </rPh>
    <rPh sb="41" eb="42">
      <t>トク</t>
    </rPh>
    <rPh sb="44" eb="46">
      <t>ギョウム</t>
    </rPh>
    <rPh sb="47" eb="49">
      <t>トッカ</t>
    </rPh>
    <rPh sb="59" eb="61">
      <t>ギョウム</t>
    </rPh>
    <rPh sb="61" eb="63">
      <t>キョウツウ</t>
    </rPh>
    <phoneticPr fontId="7"/>
  </si>
  <si>
    <t>追加項目は、解説資料通りとした。合格点の計算方法は、解説資料にある以下のようにある
（業者の総得点）/(評価項目ポイントの満点）＝（業者の総得点）/((a）＋（ｂ）＋（ｃ））＝(業者の総得点）/105&gt;0.6
　＊(a)環境配慮への取組状況=25、(b)優良認定への適合状況=50、（c）収集運搬業固有の取組=30
この方法では、追加項目があることで、その項目でも得点ができないと厳しい評価となる場合もあることから
（ｃ）の追加項目が単純に加点となるように以下のように評価方法を以下のように変更した
(業者の総得点）/((a）＋（ｂ）)=(業者の総得点)/75&gt;0.6</t>
    <rPh sb="0" eb="2">
      <t>ツイカ</t>
    </rPh>
    <rPh sb="2" eb="4">
      <t>コウモク</t>
    </rPh>
    <rPh sb="6" eb="8">
      <t>カイセツ</t>
    </rPh>
    <rPh sb="8" eb="10">
      <t>シリョウ</t>
    </rPh>
    <rPh sb="10" eb="11">
      <t>ドオ</t>
    </rPh>
    <rPh sb="16" eb="19">
      <t>ゴウカクテン</t>
    </rPh>
    <rPh sb="20" eb="22">
      <t>ケイサン</t>
    </rPh>
    <rPh sb="22" eb="24">
      <t>ホウホウ</t>
    </rPh>
    <rPh sb="26" eb="28">
      <t>カイセツ</t>
    </rPh>
    <rPh sb="28" eb="30">
      <t>シリョウ</t>
    </rPh>
    <rPh sb="33" eb="35">
      <t>イカ</t>
    </rPh>
    <rPh sb="43" eb="45">
      <t>ギョウシャ</t>
    </rPh>
    <rPh sb="46" eb="49">
      <t>ソウトクテン</t>
    </rPh>
    <rPh sb="52" eb="54">
      <t>ヒョウカ</t>
    </rPh>
    <rPh sb="54" eb="56">
      <t>コウモク</t>
    </rPh>
    <rPh sb="61" eb="63">
      <t>マンテン</t>
    </rPh>
    <rPh sb="66" eb="68">
      <t>ギョウシャ</t>
    </rPh>
    <rPh sb="69" eb="72">
      <t>ソウトクテン</t>
    </rPh>
    <rPh sb="89" eb="91">
      <t>ギョウシャ</t>
    </rPh>
    <rPh sb="92" eb="95">
      <t>ソウトクテン</t>
    </rPh>
    <rPh sb="110" eb="112">
      <t>カンキョウ</t>
    </rPh>
    <rPh sb="112" eb="114">
      <t>ハイリョ</t>
    </rPh>
    <rPh sb="116" eb="118">
      <t>トリクミ</t>
    </rPh>
    <rPh sb="118" eb="120">
      <t>ジョウキョウ</t>
    </rPh>
    <rPh sb="127" eb="129">
      <t>ユウリョウ</t>
    </rPh>
    <rPh sb="129" eb="131">
      <t>ニンテイ</t>
    </rPh>
    <rPh sb="133" eb="135">
      <t>テキゴウ</t>
    </rPh>
    <rPh sb="135" eb="137">
      <t>ジョウキョウ</t>
    </rPh>
    <rPh sb="144" eb="146">
      <t>シュウシュウ</t>
    </rPh>
    <rPh sb="146" eb="148">
      <t>ウンパン</t>
    </rPh>
    <rPh sb="148" eb="149">
      <t>ギョウ</t>
    </rPh>
    <rPh sb="149" eb="151">
      <t>コユウ</t>
    </rPh>
    <rPh sb="152" eb="154">
      <t>トリクミ</t>
    </rPh>
    <rPh sb="160" eb="162">
      <t>ホウホウ</t>
    </rPh>
    <rPh sb="165" eb="167">
      <t>ツイカ</t>
    </rPh>
    <rPh sb="167" eb="169">
      <t>コウモク</t>
    </rPh>
    <rPh sb="178" eb="180">
      <t>コウモク</t>
    </rPh>
    <rPh sb="182" eb="184">
      <t>トクテン</t>
    </rPh>
    <rPh sb="190" eb="191">
      <t>キビ</t>
    </rPh>
    <rPh sb="193" eb="195">
      <t>ヒョウカ</t>
    </rPh>
    <rPh sb="198" eb="200">
      <t>バアイ</t>
    </rPh>
    <rPh sb="212" eb="214">
      <t>ツイカ</t>
    </rPh>
    <rPh sb="214" eb="216">
      <t>コウモク</t>
    </rPh>
    <rPh sb="217" eb="219">
      <t>タンジュン</t>
    </rPh>
    <rPh sb="234" eb="236">
      <t>ヒョウカ</t>
    </rPh>
    <rPh sb="236" eb="238">
      <t>ホウホウ</t>
    </rPh>
    <rPh sb="239" eb="241">
      <t>イカ</t>
    </rPh>
    <rPh sb="245" eb="247">
      <t>ヘンコウ</t>
    </rPh>
    <rPh sb="251" eb="253">
      <t>ギョウシャ</t>
    </rPh>
    <rPh sb="254" eb="257">
      <t>ソウトクテン</t>
    </rPh>
    <rPh sb="270" eb="272">
      <t>ギョウシャ</t>
    </rPh>
    <rPh sb="273" eb="276">
      <t>ソウトクテン</t>
    </rPh>
    <phoneticPr fontId="7"/>
  </si>
  <si>
    <t>事業の透明性のチェック基準（チェックリスト内参照）が厳しすぎる。</t>
    <rPh sb="0" eb="2">
      <t>ジギョウ</t>
    </rPh>
    <rPh sb="3" eb="6">
      <t>トウメイセイ</t>
    </rPh>
    <rPh sb="11" eb="13">
      <t>キジュン</t>
    </rPh>
    <rPh sb="21" eb="22">
      <t>ナイ</t>
    </rPh>
    <rPh sb="22" eb="24">
      <t>サンショウ</t>
    </rPh>
    <rPh sb="26" eb="27">
      <t>キビ</t>
    </rPh>
    <phoneticPr fontId="7"/>
  </si>
  <si>
    <t>×</t>
    <phoneticPr fontId="7"/>
  </si>
  <si>
    <t>環境省</t>
    <rPh sb="0" eb="3">
      <t>カンキョウショウ</t>
    </rPh>
    <phoneticPr fontId="7"/>
  </si>
  <si>
    <t>② 一部のシートは保護しています。保護パスワードはありません。</t>
    <rPh sb="2" eb="4">
      <t>イチブ</t>
    </rPh>
    <rPh sb="9" eb="11">
      <t>ホゴ</t>
    </rPh>
    <rPh sb="17" eb="19">
      <t>ホゴ</t>
    </rPh>
    <phoneticPr fontId="7"/>
  </si>
  <si>
    <t>③ 一部のセルには入力規則（数値のみ/選択入力など）が設定してあります。</t>
    <rPh sb="2" eb="4">
      <t>イチブ</t>
    </rPh>
    <rPh sb="9" eb="11">
      <t>ニュウリョク</t>
    </rPh>
    <rPh sb="11" eb="13">
      <t>キソク</t>
    </rPh>
    <rPh sb="14" eb="16">
      <t>スウチ</t>
    </rPh>
    <rPh sb="19" eb="21">
      <t>センタク</t>
    </rPh>
    <rPh sb="21" eb="23">
      <t>ニュウリョク</t>
    </rPh>
    <rPh sb="27" eb="29">
      <t>セッテイ</t>
    </rPh>
    <phoneticPr fontId="7"/>
  </si>
  <si>
    <t>各府省庁等</t>
    <rPh sb="0" eb="1">
      <t>カク</t>
    </rPh>
    <rPh sb="1" eb="2">
      <t>フ</t>
    </rPh>
    <rPh sb="2" eb="4">
      <t>ショウチョウ</t>
    </rPh>
    <rPh sb="4" eb="5">
      <t>トウ</t>
    </rPh>
    <phoneticPr fontId="7"/>
  </si>
  <si>
    <t>調達機関名</t>
    <rPh sb="0" eb="2">
      <t>チョウタツ</t>
    </rPh>
    <rPh sb="2" eb="4">
      <t>キカン</t>
    </rPh>
    <rPh sb="4" eb="5">
      <t>メイ</t>
    </rPh>
    <phoneticPr fontId="7"/>
  </si>
  <si>
    <t>区分</t>
    <rPh sb="0" eb="2">
      <t>クブン</t>
    </rPh>
    <phoneticPr fontId="7"/>
  </si>
  <si>
    <t>文部科学省</t>
  </si>
  <si>
    <t>厚生労働省</t>
  </si>
  <si>
    <t>農林水産省</t>
  </si>
  <si>
    <t>経済産業省</t>
  </si>
  <si>
    <t>国土交通省</t>
  </si>
  <si>
    <t>環境省</t>
  </si>
  <si>
    <t>国の機関</t>
    <rPh sb="0" eb="1">
      <t>クニ</t>
    </rPh>
    <rPh sb="2" eb="4">
      <t>キカン</t>
    </rPh>
    <phoneticPr fontId="7"/>
  </si>
  <si>
    <r>
      <rPr>
        <sz val="9"/>
        <color indexed="8"/>
        <rFont val="ＭＳ Ｐゴシック"/>
        <family val="3"/>
        <charset val="128"/>
      </rPr>
      <t>内閣官房</t>
    </r>
    <rPh sb="0" eb="2">
      <t>ナイカク</t>
    </rPh>
    <rPh sb="2" eb="4">
      <t>カンボウ</t>
    </rPh>
    <phoneticPr fontId="7"/>
  </si>
  <si>
    <r>
      <rPr>
        <sz val="9"/>
        <color indexed="8"/>
        <rFont val="ＭＳ Ｐゴシック"/>
        <family val="3"/>
        <charset val="128"/>
      </rPr>
      <t>人事院</t>
    </r>
    <rPh sb="0" eb="3">
      <t>ジンジイン</t>
    </rPh>
    <phoneticPr fontId="7"/>
  </si>
  <si>
    <r>
      <rPr>
        <sz val="9"/>
        <color indexed="8"/>
        <rFont val="ＭＳ Ｐゴシック"/>
        <family val="3"/>
        <charset val="128"/>
      </rPr>
      <t>内閣府</t>
    </r>
    <rPh sb="0" eb="2">
      <t>ナイカク</t>
    </rPh>
    <rPh sb="2" eb="3">
      <t>フ</t>
    </rPh>
    <phoneticPr fontId="7"/>
  </si>
  <si>
    <r>
      <rPr>
        <sz val="9"/>
        <color indexed="8"/>
        <rFont val="ＭＳ Ｐゴシック"/>
        <family val="3"/>
        <charset val="128"/>
      </rPr>
      <t>宮内庁</t>
    </r>
    <rPh sb="0" eb="3">
      <t>クナイチョウ</t>
    </rPh>
    <phoneticPr fontId="7"/>
  </si>
  <si>
    <r>
      <rPr>
        <sz val="9"/>
        <color indexed="8"/>
        <rFont val="ＭＳ Ｐゴシック"/>
        <family val="3"/>
        <charset val="128"/>
      </rPr>
      <t>公正取引委員会</t>
    </r>
    <rPh sb="0" eb="2">
      <t>コウセイ</t>
    </rPh>
    <rPh sb="2" eb="4">
      <t>トリヒキ</t>
    </rPh>
    <rPh sb="4" eb="7">
      <t>イインカイ</t>
    </rPh>
    <phoneticPr fontId="7"/>
  </si>
  <si>
    <r>
      <rPr>
        <sz val="9"/>
        <color indexed="8"/>
        <rFont val="ＭＳ Ｐゴシック"/>
        <family val="3"/>
        <charset val="128"/>
      </rPr>
      <t>警察庁</t>
    </r>
    <rPh sb="0" eb="3">
      <t>ケイサツチョウ</t>
    </rPh>
    <phoneticPr fontId="7"/>
  </si>
  <si>
    <r>
      <rPr>
        <sz val="9"/>
        <color indexed="8"/>
        <rFont val="ＭＳ Ｐゴシック"/>
        <family val="3"/>
        <charset val="128"/>
      </rPr>
      <t>金融庁</t>
    </r>
    <rPh sb="0" eb="3">
      <t>キンユウチョウ</t>
    </rPh>
    <phoneticPr fontId="7"/>
  </si>
  <si>
    <r>
      <rPr>
        <sz val="9"/>
        <color indexed="8"/>
        <rFont val="ＭＳ Ｐゴシック"/>
        <family val="3"/>
        <charset val="128"/>
      </rPr>
      <t>消費者庁</t>
    </r>
    <rPh sb="0" eb="3">
      <t>ショウヒシャ</t>
    </rPh>
    <rPh sb="3" eb="4">
      <t>チョウ</t>
    </rPh>
    <phoneticPr fontId="7"/>
  </si>
  <si>
    <r>
      <rPr>
        <sz val="9"/>
        <color indexed="8"/>
        <rFont val="ＭＳ Ｐゴシック"/>
        <family val="3"/>
        <charset val="128"/>
      </rPr>
      <t>復興庁</t>
    </r>
    <rPh sb="0" eb="2">
      <t>フッコウ</t>
    </rPh>
    <rPh sb="2" eb="3">
      <t>チョウ</t>
    </rPh>
    <phoneticPr fontId="7"/>
  </si>
  <si>
    <r>
      <rPr>
        <sz val="9"/>
        <color indexed="8"/>
        <rFont val="ＭＳ Ｐゴシック"/>
        <family val="3"/>
        <charset val="128"/>
      </rPr>
      <t>総務省</t>
    </r>
    <rPh sb="0" eb="3">
      <t>ソウムショウ</t>
    </rPh>
    <phoneticPr fontId="7"/>
  </si>
  <si>
    <r>
      <rPr>
        <sz val="9"/>
        <color indexed="8"/>
        <rFont val="ＭＳ Ｐゴシック"/>
        <family val="3"/>
        <charset val="128"/>
      </rPr>
      <t>法務省</t>
    </r>
    <rPh sb="0" eb="3">
      <t>ホウムショウ</t>
    </rPh>
    <phoneticPr fontId="7"/>
  </si>
  <si>
    <r>
      <rPr>
        <sz val="9"/>
        <color indexed="8"/>
        <rFont val="ＭＳ Ｐゴシック"/>
        <family val="3"/>
        <charset val="128"/>
      </rPr>
      <t>外務省</t>
    </r>
    <rPh sb="0" eb="3">
      <t>ガイムショウ</t>
    </rPh>
    <phoneticPr fontId="7"/>
  </si>
  <si>
    <r>
      <rPr>
        <sz val="9"/>
        <color indexed="8"/>
        <rFont val="ＭＳ Ｐゴシック"/>
        <family val="3"/>
        <charset val="128"/>
      </rPr>
      <t>財務省</t>
    </r>
    <rPh sb="0" eb="3">
      <t>ザイムショウ</t>
    </rPh>
    <phoneticPr fontId="7"/>
  </si>
  <si>
    <r>
      <rPr>
        <sz val="9"/>
        <color indexed="8"/>
        <rFont val="ＭＳ Ｐゴシック"/>
        <family val="3"/>
        <charset val="128"/>
      </rPr>
      <t>防衛省</t>
    </r>
    <rPh sb="0" eb="3">
      <t>ボウエイショウ</t>
    </rPh>
    <phoneticPr fontId="7"/>
  </si>
  <si>
    <r>
      <rPr>
        <sz val="9"/>
        <color indexed="8"/>
        <rFont val="ＭＳ Ｐゴシック"/>
        <family val="3"/>
        <charset val="128"/>
      </rPr>
      <t>会計検査院</t>
    </r>
    <rPh sb="0" eb="2">
      <t>カイケイ</t>
    </rPh>
    <rPh sb="2" eb="5">
      <t>ケンサイン</t>
    </rPh>
    <phoneticPr fontId="7"/>
  </si>
  <si>
    <r>
      <rPr>
        <sz val="9"/>
        <color indexed="8"/>
        <rFont val="ＭＳ Ｐゴシック"/>
        <family val="3"/>
        <charset val="128"/>
      </rPr>
      <t>衆議院</t>
    </r>
    <rPh sb="0" eb="3">
      <t>シュウギイン</t>
    </rPh>
    <phoneticPr fontId="7"/>
  </si>
  <si>
    <r>
      <rPr>
        <sz val="9"/>
        <color indexed="8"/>
        <rFont val="ＭＳ Ｐゴシック"/>
        <family val="3"/>
        <charset val="128"/>
      </rPr>
      <t>参議院</t>
    </r>
    <rPh sb="0" eb="3">
      <t>サンギイン</t>
    </rPh>
    <phoneticPr fontId="7"/>
  </si>
  <si>
    <r>
      <rPr>
        <sz val="9"/>
        <color indexed="8"/>
        <rFont val="ＭＳ Ｐゴシック"/>
        <family val="3"/>
        <charset val="128"/>
      </rPr>
      <t>最高裁判所</t>
    </r>
    <rPh sb="0" eb="2">
      <t>サイコウ</t>
    </rPh>
    <rPh sb="2" eb="4">
      <t>サイバン</t>
    </rPh>
    <rPh sb="4" eb="5">
      <t>ショ</t>
    </rPh>
    <phoneticPr fontId="7"/>
  </si>
  <si>
    <r>
      <rPr>
        <sz val="9"/>
        <color indexed="8"/>
        <rFont val="ＭＳ Ｐゴシック"/>
        <family val="3"/>
        <charset val="128"/>
      </rPr>
      <t>国立国会図書館</t>
    </r>
    <rPh sb="0" eb="2">
      <t>コクリツ</t>
    </rPh>
    <rPh sb="2" eb="4">
      <t>コッカイ</t>
    </rPh>
    <rPh sb="4" eb="7">
      <t>トショカン</t>
    </rPh>
    <phoneticPr fontId="7"/>
  </si>
  <si>
    <t>独立行政法人等</t>
    <rPh sb="0" eb="2">
      <t>ドクリツ</t>
    </rPh>
    <rPh sb="2" eb="4">
      <t>ギョウセイ</t>
    </rPh>
    <rPh sb="4" eb="6">
      <t>ホウジン</t>
    </rPh>
    <rPh sb="6" eb="7">
      <t>トウ</t>
    </rPh>
    <phoneticPr fontId="7"/>
  </si>
  <si>
    <t>独立行政法人</t>
    <rPh sb="0" eb="2">
      <t>ドクリツ</t>
    </rPh>
    <rPh sb="2" eb="4">
      <t>ギョウセイ</t>
    </rPh>
    <rPh sb="4" eb="6">
      <t>ホウジン</t>
    </rPh>
    <phoneticPr fontId="7"/>
  </si>
  <si>
    <t>特殊法人</t>
    <rPh sb="0" eb="2">
      <t>トクシュ</t>
    </rPh>
    <rPh sb="2" eb="4">
      <t>ホウジン</t>
    </rPh>
    <phoneticPr fontId="7"/>
  </si>
  <si>
    <t>国立大学法人</t>
    <rPh sb="0" eb="2">
      <t>コクリツ</t>
    </rPh>
    <rPh sb="2" eb="4">
      <t>ダイガク</t>
    </rPh>
    <rPh sb="4" eb="6">
      <t>ホウジン</t>
    </rPh>
    <phoneticPr fontId="7"/>
  </si>
  <si>
    <t>大学共同利用機関法人</t>
    <rPh sb="0" eb="2">
      <t>ダイガク</t>
    </rPh>
    <rPh sb="2" eb="4">
      <t>キョウドウ</t>
    </rPh>
    <rPh sb="4" eb="6">
      <t>リヨウ</t>
    </rPh>
    <rPh sb="6" eb="8">
      <t>キカン</t>
    </rPh>
    <rPh sb="8" eb="10">
      <t>ホウジン</t>
    </rPh>
    <phoneticPr fontId="7"/>
  </si>
  <si>
    <t>日本司法支援センター</t>
    <rPh sb="0" eb="2">
      <t>ニホン</t>
    </rPh>
    <rPh sb="2" eb="4">
      <t>シホウ</t>
    </rPh>
    <rPh sb="4" eb="6">
      <t>シエン</t>
    </rPh>
    <phoneticPr fontId="7"/>
  </si>
  <si>
    <t>※独立行政法人等においては所管する「府省庁等」を</t>
    <rPh sb="1" eb="3">
      <t>ドクリツ</t>
    </rPh>
    <rPh sb="3" eb="5">
      <t>ギョウセイ</t>
    </rPh>
    <rPh sb="5" eb="7">
      <t>ホウジン</t>
    </rPh>
    <rPh sb="7" eb="8">
      <t>トウ</t>
    </rPh>
    <rPh sb="13" eb="15">
      <t>ショカン</t>
    </rPh>
    <rPh sb="18" eb="19">
      <t>フ</t>
    </rPh>
    <rPh sb="19" eb="21">
      <t>ショウチョウ</t>
    </rPh>
    <rPh sb="21" eb="22">
      <t>トウ</t>
    </rPh>
    <phoneticPr fontId="7"/>
  </si>
  <si>
    <t>↑選択してください（下表の「国の機関」リスト参照）。</t>
    <rPh sb="1" eb="3">
      <t>センタク</t>
    </rPh>
    <rPh sb="10" eb="12">
      <t>カヒョウ</t>
    </rPh>
    <rPh sb="14" eb="15">
      <t>クニ</t>
    </rPh>
    <rPh sb="16" eb="18">
      <t>キカン</t>
    </rPh>
    <rPh sb="22" eb="24">
      <t>サンショウ</t>
    </rPh>
    <phoneticPr fontId="7"/>
  </si>
  <si>
    <t>　選択してください。</t>
    <rPh sb="1" eb="3">
      <t>センタク</t>
    </rPh>
    <phoneticPr fontId="7"/>
  </si>
  <si>
    <t>↑記入してください</t>
    <rPh sb="1" eb="3">
      <t>キニュウ</t>
    </rPh>
    <phoneticPr fontId="7"/>
  </si>
  <si>
    <t>　その名称を記入</t>
    <rPh sb="3" eb="5">
      <t>メイショウ</t>
    </rPh>
    <rPh sb="6" eb="8">
      <t>キニュウ</t>
    </rPh>
    <phoneticPr fontId="7"/>
  </si>
  <si>
    <t>※独立行政法人等の場合：　法人名称</t>
    <rPh sb="1" eb="3">
      <t>ドクリツ</t>
    </rPh>
    <rPh sb="3" eb="5">
      <t>ギョウセイ</t>
    </rPh>
    <rPh sb="5" eb="7">
      <t>ホウジン</t>
    </rPh>
    <rPh sb="7" eb="8">
      <t>トウ</t>
    </rPh>
    <rPh sb="9" eb="11">
      <t>バアイ</t>
    </rPh>
    <rPh sb="13" eb="15">
      <t>ホウジン</t>
    </rPh>
    <rPh sb="15" eb="17">
      <t>メイショウ</t>
    </rPh>
    <phoneticPr fontId="7"/>
  </si>
  <si>
    <t>↑「国の機関」又は「独立行政法人等」を選択してください</t>
    <rPh sb="2" eb="3">
      <t>クニ</t>
    </rPh>
    <rPh sb="4" eb="6">
      <t>キカン</t>
    </rPh>
    <rPh sb="7" eb="8">
      <t>マタ</t>
    </rPh>
    <rPh sb="10" eb="12">
      <t>ドクリツ</t>
    </rPh>
    <rPh sb="12" eb="14">
      <t>ギョウセイ</t>
    </rPh>
    <rPh sb="14" eb="16">
      <t>ホウジン</t>
    </rPh>
    <rPh sb="16" eb="17">
      <t>トウ</t>
    </rPh>
    <rPh sb="19" eb="21">
      <t>センタク</t>
    </rPh>
    <phoneticPr fontId="7"/>
  </si>
  <si>
    <t>※各府省庁等の場合：　「全省」等又は空欄</t>
    <rPh sb="1" eb="2">
      <t>カク</t>
    </rPh>
    <rPh sb="2" eb="3">
      <t>フ</t>
    </rPh>
    <rPh sb="3" eb="5">
      <t>ショウチョウ</t>
    </rPh>
    <rPh sb="5" eb="6">
      <t>トウ</t>
    </rPh>
    <rPh sb="7" eb="9">
      <t>バアイ</t>
    </rPh>
    <rPh sb="12" eb="14">
      <t>ゼンショウ</t>
    </rPh>
    <rPh sb="15" eb="16">
      <t>トウ</t>
    </rPh>
    <rPh sb="16" eb="17">
      <t>マタ</t>
    </rPh>
    <rPh sb="18" eb="20">
      <t>クウラン</t>
    </rPh>
    <phoneticPr fontId="7"/>
  </si>
  <si>
    <t>※地方支分部局等ごとにファイルを作成する場合は</t>
    <rPh sb="1" eb="3">
      <t>チホウ</t>
    </rPh>
    <rPh sb="3" eb="4">
      <t>シ</t>
    </rPh>
    <rPh sb="4" eb="5">
      <t>ブン</t>
    </rPh>
    <rPh sb="5" eb="7">
      <t>ブキョク</t>
    </rPh>
    <rPh sb="7" eb="8">
      <t>トウ</t>
    </rPh>
    <rPh sb="16" eb="18">
      <t>サクセイ</t>
    </rPh>
    <rPh sb="20" eb="22">
      <t>バアイ</t>
    </rPh>
    <phoneticPr fontId="7"/>
  </si>
  <si>
    <t>■記入例２　地方支分部局等ごとにファイルを作成する場合</t>
    <rPh sb="1" eb="3">
      <t>キニュウ</t>
    </rPh>
    <rPh sb="3" eb="4">
      <t>レイ</t>
    </rPh>
    <rPh sb="6" eb="8">
      <t>チホウ</t>
    </rPh>
    <rPh sb="8" eb="9">
      <t>シ</t>
    </rPh>
    <rPh sb="9" eb="10">
      <t>ブン</t>
    </rPh>
    <rPh sb="10" eb="12">
      <t>ブキョク</t>
    </rPh>
    <rPh sb="12" eb="13">
      <t>トウ</t>
    </rPh>
    <rPh sb="21" eb="23">
      <t>サクセイ</t>
    </rPh>
    <rPh sb="25" eb="27">
      <t>バアイ</t>
    </rPh>
    <phoneticPr fontId="7"/>
  </si>
  <si>
    <t>生物多様性センター</t>
    <rPh sb="0" eb="2">
      <t>セイブツ</t>
    </rPh>
    <rPh sb="2" eb="5">
      <t>タヨウセイ</t>
    </rPh>
    <phoneticPr fontId="7"/>
  </si>
  <si>
    <t>■記入例１　本府省庁の場合もしくは各府省庁等でまとめる場合</t>
    <rPh sb="1" eb="3">
      <t>キニュウ</t>
    </rPh>
    <rPh sb="3" eb="4">
      <t>レイ</t>
    </rPh>
    <rPh sb="6" eb="7">
      <t>ホン</t>
    </rPh>
    <rPh sb="7" eb="8">
      <t>フ</t>
    </rPh>
    <rPh sb="8" eb="10">
      <t>ショウチョウ</t>
    </rPh>
    <rPh sb="11" eb="13">
      <t>バアイ</t>
    </rPh>
    <rPh sb="17" eb="18">
      <t>カク</t>
    </rPh>
    <rPh sb="18" eb="19">
      <t>フ</t>
    </rPh>
    <rPh sb="19" eb="21">
      <t>ショウチョウ</t>
    </rPh>
    <rPh sb="21" eb="22">
      <t>トウ</t>
    </rPh>
    <rPh sb="27" eb="29">
      <t>バアイ</t>
    </rPh>
    <phoneticPr fontId="7"/>
  </si>
  <si>
    <t>■記入例３　独立行政法人等の場合</t>
    <rPh sb="1" eb="3">
      <t>キニュウ</t>
    </rPh>
    <rPh sb="3" eb="4">
      <t>レイ</t>
    </rPh>
    <rPh sb="6" eb="8">
      <t>ドクリツ</t>
    </rPh>
    <rPh sb="8" eb="10">
      <t>ギョウセイ</t>
    </rPh>
    <rPh sb="10" eb="12">
      <t>ホウジン</t>
    </rPh>
    <rPh sb="12" eb="13">
      <t>トウ</t>
    </rPh>
    <rPh sb="14" eb="16">
      <t>バアイ</t>
    </rPh>
    <phoneticPr fontId="7"/>
  </si>
  <si>
    <t>確認⇒</t>
    <rPh sb="0" eb="2">
      <t>カクニン</t>
    </rPh>
    <phoneticPr fontId="7"/>
  </si>
  <si>
    <t>【調達機関情報】</t>
    <rPh sb="1" eb="3">
      <t>チョウタツ</t>
    </rPh>
    <rPh sb="3" eb="5">
      <t>キカン</t>
    </rPh>
    <rPh sb="5" eb="7">
      <t>ジョウホウ</t>
    </rPh>
    <phoneticPr fontId="7"/>
  </si>
  <si>
    <t>調達機関の名称など</t>
    <rPh sb="0" eb="2">
      <t>チョウタツ</t>
    </rPh>
    <rPh sb="2" eb="4">
      <t>キカン</t>
    </rPh>
    <rPh sb="5" eb="7">
      <t>メイショウ</t>
    </rPh>
    <phoneticPr fontId="7"/>
  </si>
  <si>
    <t>① 【調達機関情報】に調達機関名を入力すると、他のシートにも調達機関名が表示されます。</t>
    <rPh sb="3" eb="5">
      <t>チョウタツ</t>
    </rPh>
    <rPh sb="5" eb="7">
      <t>キカン</t>
    </rPh>
    <rPh sb="7" eb="9">
      <t>ジョウホウ</t>
    </rPh>
    <rPh sb="11" eb="13">
      <t>チョウタツ</t>
    </rPh>
    <rPh sb="13" eb="15">
      <t>キカン</t>
    </rPh>
    <rPh sb="15" eb="16">
      <t>メイ</t>
    </rPh>
    <rPh sb="17" eb="19">
      <t>ニュウリョク</t>
    </rPh>
    <rPh sb="23" eb="24">
      <t>ホカ</t>
    </rPh>
    <rPh sb="30" eb="32">
      <t>チョウタツ</t>
    </rPh>
    <rPh sb="32" eb="34">
      <t>キカン</t>
    </rPh>
    <rPh sb="34" eb="35">
      <t>メイ</t>
    </rPh>
    <rPh sb="36" eb="38">
      <t>ヒョウジ</t>
    </rPh>
    <phoneticPr fontId="7"/>
  </si>
  <si>
    <t>０．調達機関情報</t>
    <rPh sb="2" eb="4">
      <t>チョウタツ</t>
    </rPh>
    <rPh sb="4" eb="6">
      <t>キカン</t>
    </rPh>
    <rPh sb="6" eb="8">
      <t>ジョウホウ</t>
    </rPh>
    <phoneticPr fontId="7"/>
  </si>
  <si>
    <t>行を挿入する場合は、シートの行番号を右クリックして「挿入」を選択してください。</t>
    <rPh sb="0" eb="1">
      <t>ギョウ</t>
    </rPh>
    <rPh sb="2" eb="4">
      <t>ソウニュウ</t>
    </rPh>
    <rPh sb="6" eb="8">
      <t>バアイ</t>
    </rPh>
    <rPh sb="14" eb="17">
      <t>ギョウバンゴウ</t>
    </rPh>
    <rPh sb="18" eb="19">
      <t>ミギ</t>
    </rPh>
    <rPh sb="26" eb="28">
      <t>ソウニュウ</t>
    </rPh>
    <rPh sb="30" eb="32">
      <t>センタク</t>
    </rPh>
    <phoneticPr fontId="7"/>
  </si>
  <si>
    <t>　中期目標管理法人</t>
    <rPh sb="1" eb="3">
      <t>チュウキ</t>
    </rPh>
    <rPh sb="3" eb="5">
      <t>モクヒョウ</t>
    </rPh>
    <rPh sb="5" eb="7">
      <t>カンリ</t>
    </rPh>
    <rPh sb="7" eb="9">
      <t>ホウジン</t>
    </rPh>
    <phoneticPr fontId="7"/>
  </si>
  <si>
    <t>　行政執行法人</t>
    <rPh sb="1" eb="3">
      <t>ギョウセイ</t>
    </rPh>
    <rPh sb="3" eb="5">
      <t>シッコウ</t>
    </rPh>
    <rPh sb="5" eb="7">
      <t>ホウジン</t>
    </rPh>
    <phoneticPr fontId="7"/>
  </si>
  <si>
    <t>　国立研究開発法人</t>
    <rPh sb="1" eb="3">
      <t>コクリツ</t>
    </rPh>
    <rPh sb="3" eb="5">
      <t>ケンキュウ</t>
    </rPh>
    <rPh sb="5" eb="7">
      <t>カイハツ</t>
    </rPh>
    <rPh sb="7" eb="9">
      <t>ホウジン</t>
    </rPh>
    <phoneticPr fontId="7"/>
  </si>
  <si>
    <t>需要家への情報提供</t>
    <rPh sb="0" eb="3">
      <t>ジュヨウカ</t>
    </rPh>
    <rPh sb="5" eb="7">
      <t>ジョウホウ</t>
    </rPh>
    <rPh sb="7" eb="9">
      <t>テイキョウ</t>
    </rPh>
    <phoneticPr fontId="7"/>
  </si>
  <si>
    <t>その他</t>
    <rPh sb="2" eb="3">
      <t>タ</t>
    </rPh>
    <phoneticPr fontId="7"/>
  </si>
  <si>
    <t>継続案件／
単発案件
の別</t>
    <rPh sb="0" eb="2">
      <t>ケイゾク</t>
    </rPh>
    <rPh sb="2" eb="4">
      <t>アンケン</t>
    </rPh>
    <rPh sb="6" eb="8">
      <t>タンパツ</t>
    </rPh>
    <rPh sb="8" eb="10">
      <t>アンケン</t>
    </rPh>
    <rPh sb="12" eb="13">
      <t>ベツ</t>
    </rPh>
    <phoneticPr fontId="7"/>
  </si>
  <si>
    <t>継続案件
単発案件</t>
    <rPh sb="0" eb="2">
      <t>ケイゾク</t>
    </rPh>
    <rPh sb="2" eb="4">
      <t>アンケン</t>
    </rPh>
    <rPh sb="6" eb="8">
      <t>タンパツ</t>
    </rPh>
    <rPh sb="8" eb="10">
      <t>アンケン</t>
    </rPh>
    <phoneticPr fontId="7"/>
  </si>
  <si>
    <t>継続</t>
  </si>
  <si>
    <t>単発</t>
  </si>
  <si>
    <t>⑤ 記入例や説明の行がある場合は、これらの行を削除しないでください。</t>
    <rPh sb="2" eb="4">
      <t>キニュウ</t>
    </rPh>
    <rPh sb="4" eb="5">
      <t>レイ</t>
    </rPh>
    <rPh sb="6" eb="8">
      <t>セツメイ</t>
    </rPh>
    <rPh sb="9" eb="10">
      <t>ギョウ</t>
    </rPh>
    <rPh sb="13" eb="15">
      <t>バアイ</t>
    </rPh>
    <rPh sb="21" eb="22">
      <t>ギョウ</t>
    </rPh>
    <rPh sb="23" eb="25">
      <t>サクジョ</t>
    </rPh>
    <phoneticPr fontId="7"/>
  </si>
  <si>
    <t>未利用エネルギー活用状況</t>
    <rPh sb="0" eb="3">
      <t>ミリヨウ</t>
    </rPh>
    <rPh sb="8" eb="10">
      <t>カツヨウ</t>
    </rPh>
    <rPh sb="10" eb="12">
      <t>ジョウキョウ</t>
    </rPh>
    <phoneticPr fontId="7"/>
  </si>
  <si>
    <t>再生可能エネルギーの導入状況</t>
    <rPh sb="0" eb="2">
      <t>サイセイ</t>
    </rPh>
    <rPh sb="2" eb="4">
      <t>カノウ</t>
    </rPh>
    <rPh sb="10" eb="12">
      <t>ドウニュウ</t>
    </rPh>
    <rPh sb="12" eb="14">
      <t>ジョウキョウ</t>
    </rPh>
    <phoneticPr fontId="7"/>
  </si>
  <si>
    <t>総数の内
ISO14001認証取得事業者</t>
    <rPh sb="0" eb="2">
      <t>ソウスウ</t>
    </rPh>
    <rPh sb="3" eb="4">
      <t>ウチ</t>
    </rPh>
    <rPh sb="13" eb="15">
      <t>ニンショウ</t>
    </rPh>
    <rPh sb="15" eb="17">
      <t>シュトク</t>
    </rPh>
    <rPh sb="17" eb="19">
      <t>ジギョウ</t>
    </rPh>
    <rPh sb="19" eb="20">
      <t>シャ</t>
    </rPh>
    <phoneticPr fontId="7"/>
  </si>
  <si>
    <t>総数の内優良産廃処理事業者</t>
    <rPh sb="0" eb="2">
      <t>ソウスウ</t>
    </rPh>
    <rPh sb="3" eb="4">
      <t>ウチ</t>
    </rPh>
    <rPh sb="4" eb="6">
      <t>ユウリョウ</t>
    </rPh>
    <rPh sb="6" eb="8">
      <t>サンパイ</t>
    </rPh>
    <rPh sb="8" eb="10">
      <t>ショリ</t>
    </rPh>
    <rPh sb="10" eb="13">
      <t>ジギョウシャ</t>
    </rPh>
    <phoneticPr fontId="7"/>
  </si>
  <si>
    <t>総数の内その他のEMS構築事業者</t>
    <rPh sb="0" eb="2">
      <t>ソウスウ</t>
    </rPh>
    <rPh sb="3" eb="4">
      <t>ウチ</t>
    </rPh>
    <rPh sb="6" eb="7">
      <t>タ</t>
    </rPh>
    <rPh sb="11" eb="13">
      <t>コウチク</t>
    </rPh>
    <rPh sb="13" eb="15">
      <t>ジギョウ</t>
    </rPh>
    <rPh sb="15" eb="16">
      <t>シャ</t>
    </rPh>
    <phoneticPr fontId="7"/>
  </si>
  <si>
    <t>評価項目</t>
    <rPh sb="0" eb="2">
      <t>ヒョウカ</t>
    </rPh>
    <rPh sb="2" eb="4">
      <t>コウモク</t>
    </rPh>
    <phoneticPr fontId="7"/>
  </si>
  <si>
    <t>環境・CSR報告書</t>
    <rPh sb="0" eb="2">
      <t>カンキョウ</t>
    </rPh>
    <rPh sb="6" eb="9">
      <t>ホウコクショ</t>
    </rPh>
    <phoneticPr fontId="7"/>
  </si>
  <si>
    <t>温室効果ガス排出削減計画・目標</t>
    <rPh sb="0" eb="2">
      <t>オンシツ</t>
    </rPh>
    <rPh sb="2" eb="4">
      <t>コウカ</t>
    </rPh>
    <rPh sb="6" eb="8">
      <t>ハイシュツ</t>
    </rPh>
    <rPh sb="8" eb="10">
      <t>サクゲン</t>
    </rPh>
    <rPh sb="10" eb="12">
      <t>ケイカク</t>
    </rPh>
    <rPh sb="13" eb="15">
      <t>モクヒョウ</t>
    </rPh>
    <phoneticPr fontId="7"/>
  </si>
  <si>
    <t>従業員への研修・教育</t>
    <rPh sb="0" eb="3">
      <t>ジュウギョウイン</t>
    </rPh>
    <rPh sb="5" eb="7">
      <t>ケンシュウ</t>
    </rPh>
    <rPh sb="8" eb="10">
      <t>キョウイク</t>
    </rPh>
    <phoneticPr fontId="7"/>
  </si>
  <si>
    <t>優良適正（遵法性）</t>
    <rPh sb="0" eb="2">
      <t>ユウリョウ</t>
    </rPh>
    <rPh sb="2" eb="4">
      <t>テキセイ</t>
    </rPh>
    <rPh sb="5" eb="7">
      <t>ジュンポウ</t>
    </rPh>
    <rPh sb="7" eb="8">
      <t>セイ</t>
    </rPh>
    <phoneticPr fontId="7"/>
  </si>
  <si>
    <t>事業の透明性</t>
    <rPh sb="0" eb="2">
      <t>ジギョウ</t>
    </rPh>
    <rPh sb="3" eb="6">
      <t>トウメイセイ</t>
    </rPh>
    <phoneticPr fontId="7"/>
  </si>
  <si>
    <t>環境配慮の取組</t>
    <rPh sb="0" eb="2">
      <t>カンキョウ</t>
    </rPh>
    <rPh sb="2" eb="4">
      <t>ハイリョ</t>
    </rPh>
    <rPh sb="5" eb="7">
      <t>トリクミ</t>
    </rPh>
    <phoneticPr fontId="7"/>
  </si>
  <si>
    <t>電子マニフェスト</t>
    <rPh sb="0" eb="2">
      <t>デンシ</t>
    </rPh>
    <phoneticPr fontId="7"/>
  </si>
  <si>
    <t>財務体質の健全性</t>
    <rPh sb="0" eb="2">
      <t>ザイム</t>
    </rPh>
    <rPh sb="2" eb="4">
      <t>タイシツ</t>
    </rPh>
    <rPh sb="5" eb="8">
      <t>ケンゼンセイ</t>
    </rPh>
    <phoneticPr fontId="7"/>
  </si>
  <si>
    <t xml:space="preserve">解説資料どおりではなく、独自に評価項目を作成した場合は該当項目に○をつけてください。
</t>
    <rPh sb="0" eb="2">
      <t>カイセツ</t>
    </rPh>
    <rPh sb="2" eb="4">
      <t>シリョウ</t>
    </rPh>
    <rPh sb="12" eb="14">
      <t>ドクジ</t>
    </rPh>
    <rPh sb="15" eb="17">
      <t>ヒョウカ</t>
    </rPh>
    <rPh sb="17" eb="19">
      <t>コウモク</t>
    </rPh>
    <rPh sb="20" eb="22">
      <t>サクセイ</t>
    </rPh>
    <rPh sb="24" eb="26">
      <t>バアイ</t>
    </rPh>
    <rPh sb="27" eb="29">
      <t>ガイトウ</t>
    </rPh>
    <rPh sb="29" eb="31">
      <t>コウモク</t>
    </rPh>
    <phoneticPr fontId="7"/>
  </si>
  <si>
    <t>その他・備考</t>
    <rPh sb="2" eb="3">
      <t>タ</t>
    </rPh>
    <rPh sb="4" eb="6">
      <t>ビコウ</t>
    </rPh>
    <phoneticPr fontId="7"/>
  </si>
  <si>
    <t>〇</t>
  </si>
  <si>
    <t>解説資料のとおりの８項目（右）を設定</t>
    <rPh sb="0" eb="2">
      <t>カイセツ</t>
    </rPh>
    <rPh sb="2" eb="4">
      <t>シリョウ</t>
    </rPh>
    <rPh sb="10" eb="12">
      <t>コウモク</t>
    </rPh>
    <rPh sb="13" eb="14">
      <t>ミギ</t>
    </rPh>
    <rPh sb="16" eb="18">
      <t>セッテイ</t>
    </rPh>
    <phoneticPr fontId="7"/>
  </si>
  <si>
    <t>（Ａ）</t>
    <phoneticPr fontId="7"/>
  </si>
  <si>
    <t>（Ｂ）</t>
    <phoneticPr fontId="7"/>
  </si>
  <si>
    <t>（C）</t>
    <phoneticPr fontId="7"/>
  </si>
  <si>
    <t>※廃棄物数量に表示されるトン数は、0.１の桁で四捨五入して表示しております。集計上問題ありませんので、小数点以下の数量もそのまま入力してください。</t>
  </si>
  <si>
    <t>※継続案件：　定期的又は継続的に契約が発生する案件</t>
    <rPh sb="1" eb="3">
      <t>ケイゾク</t>
    </rPh>
    <rPh sb="3" eb="5">
      <t>アンケン</t>
    </rPh>
    <rPh sb="7" eb="10">
      <t>テイキテキ</t>
    </rPh>
    <rPh sb="10" eb="11">
      <t>マタ</t>
    </rPh>
    <rPh sb="12" eb="15">
      <t>ケイゾクテキ</t>
    </rPh>
    <rPh sb="16" eb="18">
      <t>ケイヤク</t>
    </rPh>
    <rPh sb="19" eb="21">
      <t>ハッセイ</t>
    </rPh>
    <rPh sb="23" eb="25">
      <t>アンケン</t>
    </rPh>
    <phoneticPr fontId="7"/>
  </si>
  <si>
    <t>「評価項目」は、環境配慮契約（裾切り方式）を実施した場合に、採用した評価項目を選択してください。</t>
    <rPh sb="1" eb="3">
      <t>ヒョウカ</t>
    </rPh>
    <rPh sb="3" eb="5">
      <t>コウモク</t>
    </rPh>
    <rPh sb="8" eb="10">
      <t>カンキョウ</t>
    </rPh>
    <rPh sb="10" eb="12">
      <t>ハイリョ</t>
    </rPh>
    <rPh sb="12" eb="14">
      <t>ケイヤク</t>
    </rPh>
    <rPh sb="15" eb="16">
      <t>スソ</t>
    </rPh>
    <rPh sb="16" eb="17">
      <t>キ</t>
    </rPh>
    <rPh sb="18" eb="20">
      <t>ホウシキ</t>
    </rPh>
    <rPh sb="22" eb="24">
      <t>ジッシ</t>
    </rPh>
    <rPh sb="26" eb="28">
      <t>バアイ</t>
    </rPh>
    <rPh sb="30" eb="32">
      <t>サイヨウ</t>
    </rPh>
    <rPh sb="34" eb="36">
      <t>ヒョウカ</t>
    </rPh>
    <rPh sb="36" eb="38">
      <t>コウモク</t>
    </rPh>
    <rPh sb="39" eb="41">
      <t>センタク</t>
    </rPh>
    <phoneticPr fontId="7"/>
  </si>
  <si>
    <r>
      <t>電気の供給を受ける契約</t>
    </r>
    <r>
      <rPr>
        <sz val="11"/>
        <rFont val="ＭＳ Ｐゴシック"/>
        <family val="3"/>
        <charset val="128"/>
      </rPr>
      <t>締結件数</t>
    </r>
    <rPh sb="0" eb="2">
      <t>デンキ</t>
    </rPh>
    <rPh sb="3" eb="5">
      <t>キョウキュウ</t>
    </rPh>
    <rPh sb="6" eb="7">
      <t>ウ</t>
    </rPh>
    <rPh sb="9" eb="11">
      <t>ケイヤク</t>
    </rPh>
    <rPh sb="11" eb="13">
      <t>テイケツ</t>
    </rPh>
    <rPh sb="13" eb="15">
      <t>ケンスウ</t>
    </rPh>
    <phoneticPr fontId="7"/>
  </si>
  <si>
    <t>総数の内エコアクション21認証取得事業者</t>
    <rPh sb="0" eb="2">
      <t>ソウスウ</t>
    </rPh>
    <rPh sb="3" eb="4">
      <t>ウチ</t>
    </rPh>
    <rPh sb="13" eb="15">
      <t>ニンショウ</t>
    </rPh>
    <rPh sb="15" eb="17">
      <t>シュトク</t>
    </rPh>
    <rPh sb="17" eb="19">
      <t>ジギョウ</t>
    </rPh>
    <rPh sb="19" eb="20">
      <t>シャ</t>
    </rPh>
    <phoneticPr fontId="7"/>
  </si>
  <si>
    <t>入札参加者数のうち、優良産廃処理事業者もしくはEMS（エコマネジメントシステム）の認定を受けている事業者数</t>
    <rPh sb="0" eb="2">
      <t>ニュウサツ</t>
    </rPh>
    <rPh sb="2" eb="4">
      <t>サンカ</t>
    </rPh>
    <rPh sb="4" eb="5">
      <t>シャ</t>
    </rPh>
    <rPh sb="5" eb="6">
      <t>スウ</t>
    </rPh>
    <rPh sb="10" eb="12">
      <t>ユウリョウ</t>
    </rPh>
    <rPh sb="12" eb="14">
      <t>サンパイ</t>
    </rPh>
    <rPh sb="14" eb="16">
      <t>ショリ</t>
    </rPh>
    <rPh sb="16" eb="19">
      <t>ジギョウシャ</t>
    </rPh>
    <rPh sb="41" eb="43">
      <t>ニンテイ</t>
    </rPh>
    <rPh sb="44" eb="45">
      <t>ウ</t>
    </rPh>
    <rPh sb="49" eb="52">
      <t>ジギョウシャ</t>
    </rPh>
    <rPh sb="52" eb="53">
      <t>スウ</t>
    </rPh>
    <phoneticPr fontId="7"/>
  </si>
  <si>
    <t>個人情報保護委員会</t>
    <rPh sb="0" eb="2">
      <t>コジン</t>
    </rPh>
    <rPh sb="2" eb="4">
      <t>ジョウホウ</t>
    </rPh>
    <rPh sb="4" eb="6">
      <t>ホゴ</t>
    </rPh>
    <rPh sb="6" eb="9">
      <t>イインカイ</t>
    </rPh>
    <phoneticPr fontId="7"/>
  </si>
  <si>
    <t>東京都</t>
    <rPh sb="0" eb="2">
      <t>トウキョウ</t>
    </rPh>
    <rPh sb="2" eb="3">
      <t>ト</t>
    </rPh>
    <phoneticPr fontId="7"/>
  </si>
  <si>
    <t>千葉県</t>
    <rPh sb="0" eb="3">
      <t>チバケン</t>
    </rPh>
    <phoneticPr fontId="7"/>
  </si>
  <si>
    <t>埼玉県</t>
    <rPh sb="0" eb="3">
      <t>サイタマケン</t>
    </rPh>
    <phoneticPr fontId="7"/>
  </si>
  <si>
    <t>国立研究開発法人国立環境研究所</t>
    <rPh sb="0" eb="2">
      <t>コクリツ</t>
    </rPh>
    <rPh sb="2" eb="4">
      <t>ケンキュウ</t>
    </rPh>
    <rPh sb="4" eb="6">
      <t>カイハツ</t>
    </rPh>
    <rPh sb="6" eb="8">
      <t>ホウジン</t>
    </rPh>
    <rPh sb="8" eb="10">
      <t>コクリツ</t>
    </rPh>
    <rPh sb="10" eb="12">
      <t>カンキョウ</t>
    </rPh>
    <rPh sb="12" eb="15">
      <t>ケンキュウジョ</t>
    </rPh>
    <phoneticPr fontId="7"/>
  </si>
  <si>
    <t>様式１－３</t>
    <rPh sb="0" eb="2">
      <t>ヨウシキ</t>
    </rPh>
    <phoneticPr fontId="7"/>
  </si>
  <si>
    <t>購入</t>
    <rPh sb="0" eb="2">
      <t>コウニュウ</t>
    </rPh>
    <phoneticPr fontId="7"/>
  </si>
  <si>
    <t>賃貸借</t>
    <rPh sb="0" eb="3">
      <t>チンタイシャク</t>
    </rPh>
    <phoneticPr fontId="7"/>
  </si>
  <si>
    <t>（総合評価落札方式によらない調達があった場合に、理由別に台数を回答）</t>
    <rPh sb="24" eb="26">
      <t>リユウ</t>
    </rPh>
    <rPh sb="26" eb="27">
      <t>ベツ</t>
    </rPh>
    <rPh sb="28" eb="30">
      <t>ダイスウ</t>
    </rPh>
    <phoneticPr fontId="7"/>
  </si>
  <si>
    <t>主な理由</t>
    <rPh sb="0" eb="1">
      <t>オモ</t>
    </rPh>
    <rPh sb="2" eb="4">
      <t>リユウ</t>
    </rPh>
    <phoneticPr fontId="7"/>
  </si>
  <si>
    <t>その他３</t>
    <rPh sb="2" eb="3">
      <t>タ</t>
    </rPh>
    <phoneticPr fontId="7"/>
  </si>
  <si>
    <t>その他２</t>
    <rPh sb="2" eb="3">
      <t>タ</t>
    </rPh>
    <phoneticPr fontId="7"/>
  </si>
  <si>
    <t>その他１</t>
    <rPh sb="2" eb="3">
      <t>タ</t>
    </rPh>
    <phoneticPr fontId="7"/>
  </si>
  <si>
    <t>その他の内容</t>
    <rPh sb="2" eb="3">
      <t>タ</t>
    </rPh>
    <rPh sb="4" eb="6">
      <t>ナイヨウ</t>
    </rPh>
    <phoneticPr fontId="7"/>
  </si>
  <si>
    <t>　　その他１</t>
    <rPh sb="4" eb="5">
      <t>タ</t>
    </rPh>
    <phoneticPr fontId="7"/>
  </si>
  <si>
    <t>　　その他２</t>
    <rPh sb="4" eb="5">
      <t>タ</t>
    </rPh>
    <phoneticPr fontId="7"/>
  </si>
  <si>
    <t>　　その他３</t>
    <rPh sb="4" eb="5">
      <t>タ</t>
    </rPh>
    <phoneticPr fontId="7"/>
  </si>
  <si>
    <t>契約の締結が急を要するものであったため</t>
  </si>
  <si>
    <t>裾切り方式による入札を行うための体制が未整備であったため</t>
  </si>
  <si>
    <t>裾切り方式による入札を行うための準備が不十分であったため</t>
  </si>
  <si>
    <t>業者への周知が間に合わなかったため</t>
  </si>
  <si>
    <t>一定の競争性を確保するのが難しくなるため</t>
  </si>
  <si>
    <t>周辺地域の業者数が限定され裾切り方式では契約ができないため</t>
  </si>
  <si>
    <t>応札可能業者が少数であり、十分な競争性を確保できないため</t>
  </si>
  <si>
    <t>競争性の確保が困難であるため、中小企業の受注機会の確保</t>
  </si>
  <si>
    <t>PCB 廃棄物の処理のため受託業者が特定されているため</t>
  </si>
  <si>
    <t>RI 廃棄物の集荷のため受託業者が特定されているため</t>
  </si>
  <si>
    <t>環境配慮契約を実施しなかった理由</t>
    <phoneticPr fontId="7"/>
  </si>
  <si>
    <t>【低圧等】</t>
    <rPh sb="1" eb="3">
      <t>テイアツ</t>
    </rPh>
    <rPh sb="3" eb="4">
      <t>トウ</t>
    </rPh>
    <phoneticPr fontId="7"/>
  </si>
  <si>
    <t>【高圧・特別高圧】</t>
    <rPh sb="1" eb="3">
      <t>コウアツ</t>
    </rPh>
    <rPh sb="4" eb="6">
      <t>トクベツ</t>
    </rPh>
    <rPh sb="6" eb="8">
      <t>コウアツ</t>
    </rPh>
    <phoneticPr fontId="7"/>
  </si>
  <si>
    <t>契約方式</t>
    <rPh sb="0" eb="2">
      <t>ケイヤク</t>
    </rPh>
    <rPh sb="2" eb="4">
      <t>ホウシキ</t>
    </rPh>
    <phoneticPr fontId="7"/>
  </si>
  <si>
    <t>電力種別</t>
    <rPh sb="0" eb="2">
      <t>デンリョク</t>
    </rPh>
    <rPh sb="2" eb="4">
      <t>シュベツ</t>
    </rPh>
    <phoneticPr fontId="7"/>
  </si>
  <si>
    <t>従量電灯
または
低圧電力</t>
    <rPh sb="0" eb="2">
      <t>ジュウリョウ</t>
    </rPh>
    <rPh sb="2" eb="4">
      <t>デントウ</t>
    </rPh>
    <rPh sb="9" eb="11">
      <t>テイアツ</t>
    </rPh>
    <rPh sb="11" eb="13">
      <t>デンリョク</t>
    </rPh>
    <phoneticPr fontId="7"/>
  </si>
  <si>
    <t>低圧電力</t>
  </si>
  <si>
    <t>従量電灯</t>
  </si>
  <si>
    <t>「入札結果」の価格欄には税込の金額を記入してください。</t>
    <phoneticPr fontId="7"/>
  </si>
  <si>
    <t>価格</t>
    <rPh sb="0" eb="2">
      <t>カカク</t>
    </rPh>
    <phoneticPr fontId="7"/>
  </si>
  <si>
    <t>税込価格を記入</t>
    <rPh sb="0" eb="2">
      <t>ゼイコミ</t>
    </rPh>
    <rPh sb="2" eb="4">
      <t>カカク</t>
    </rPh>
    <rPh sb="5" eb="7">
      <t>キニュウ</t>
    </rPh>
    <phoneticPr fontId="7"/>
  </si>
  <si>
    <t>D</t>
  </si>
  <si>
    <t>E</t>
  </si>
  <si>
    <t>◇◇事務所</t>
    <rPh sb="2" eb="4">
      <t>ジム</t>
    </rPh>
    <rPh sb="4" eb="5">
      <t>ショ</t>
    </rPh>
    <phoneticPr fontId="7"/>
  </si>
  <si>
    <t>□□作業所</t>
    <rPh sb="2" eb="4">
      <t>サギョウ</t>
    </rPh>
    <rPh sb="4" eb="5">
      <t>ショ</t>
    </rPh>
    <phoneticPr fontId="7"/>
  </si>
  <si>
    <t>神奈川県</t>
    <rPh sb="0" eb="4">
      <t>カナガワケン</t>
    </rPh>
    <phoneticPr fontId="7"/>
  </si>
  <si>
    <t>群馬県</t>
    <rPh sb="0" eb="3">
      <t>グンマケン</t>
    </rPh>
    <phoneticPr fontId="7"/>
  </si>
  <si>
    <t>○</t>
    <phoneticPr fontId="7"/>
  </si>
  <si>
    <t>（D）</t>
    <phoneticPr fontId="7"/>
  </si>
  <si>
    <t>（E）</t>
    <phoneticPr fontId="7"/>
  </si>
  <si>
    <t>（B）</t>
    <phoneticPr fontId="7"/>
  </si>
  <si>
    <t>（A）</t>
    <phoneticPr fontId="7"/>
  </si>
  <si>
    <t>契約期間</t>
    <rPh sb="0" eb="2">
      <t>ケイヤク</t>
    </rPh>
    <rPh sb="2" eb="4">
      <t>キカン</t>
    </rPh>
    <phoneticPr fontId="7"/>
  </si>
  <si>
    <t>【1-2】、【1-3】の自動集計につき記入不要</t>
    <rPh sb="12" eb="14">
      <t>ジドウ</t>
    </rPh>
    <rPh sb="14" eb="16">
      <t>シュウケイ</t>
    </rPh>
    <rPh sb="19" eb="21">
      <t>キニュウ</t>
    </rPh>
    <rPh sb="21" eb="23">
      <t>フヨウ</t>
    </rPh>
    <phoneticPr fontId="7"/>
  </si>
  <si>
    <t>●●合同庁舎</t>
    <rPh sb="2" eb="4">
      <t>ゴウドウ</t>
    </rPh>
    <rPh sb="4" eb="6">
      <t>チョウシャ</t>
    </rPh>
    <phoneticPr fontId="7"/>
  </si>
  <si>
    <t>価格
（万円）
※7</t>
    <phoneticPr fontId="7"/>
  </si>
  <si>
    <t>全施設の電気の調達状況（高圧・特別高圧）</t>
    <rPh sb="0" eb="1">
      <t>ゼン</t>
    </rPh>
    <rPh sb="1" eb="3">
      <t>シセツ</t>
    </rPh>
    <rPh sb="4" eb="6">
      <t>デンキ</t>
    </rPh>
    <rPh sb="7" eb="9">
      <t>チョウタツ</t>
    </rPh>
    <rPh sb="9" eb="11">
      <t>ジョウキョウ</t>
    </rPh>
    <phoneticPr fontId="7"/>
  </si>
  <si>
    <t>全施設の電気の調達状況（低圧等）</t>
    <rPh sb="0" eb="1">
      <t>ゼン</t>
    </rPh>
    <rPh sb="1" eb="3">
      <t>シセツ</t>
    </rPh>
    <rPh sb="4" eb="6">
      <t>デンキ</t>
    </rPh>
    <rPh sb="7" eb="9">
      <t>チョウタツ</t>
    </rPh>
    <rPh sb="9" eb="11">
      <t>ジョウキョウ</t>
    </rPh>
    <phoneticPr fontId="7"/>
  </si>
  <si>
    <t>※記入の必要はありません</t>
    <phoneticPr fontId="7"/>
  </si>
  <si>
    <t>○○○○のため</t>
    <phoneticPr fontId="7"/>
  </si>
  <si>
    <t>ホームページ</t>
    <phoneticPr fontId="7"/>
  </si>
  <si>
    <t>パンフレット</t>
    <phoneticPr fontId="7"/>
  </si>
  <si>
    <t>チラシ</t>
    <phoneticPr fontId="7"/>
  </si>
  <si>
    <t>④ シート名は変更しないでください。また、列は追加しないでください。</t>
    <rPh sb="5" eb="6">
      <t>メイ</t>
    </rPh>
    <rPh sb="7" eb="9">
      <t>ヘンコウ</t>
    </rPh>
    <rPh sb="21" eb="22">
      <t>レツ</t>
    </rPh>
    <rPh sb="23" eb="25">
      <t>ツイカ</t>
    </rPh>
    <phoneticPr fontId="7"/>
  </si>
  <si>
    <t>未利用エネルギー活用状況及び再生可能エネルギー導入状況の実績年度</t>
    <rPh sb="0" eb="3">
      <t>ミリヨウ</t>
    </rPh>
    <rPh sb="8" eb="10">
      <t>カツヨウ</t>
    </rPh>
    <rPh sb="10" eb="12">
      <t>ジョウキョウ</t>
    </rPh>
    <rPh sb="12" eb="13">
      <t>オヨ</t>
    </rPh>
    <rPh sb="14" eb="16">
      <t>サイセイ</t>
    </rPh>
    <rPh sb="16" eb="18">
      <t>カノウ</t>
    </rPh>
    <rPh sb="23" eb="25">
      <t>ドウニュウ</t>
    </rPh>
    <rPh sb="25" eb="27">
      <t>ジョウキョウ</t>
    </rPh>
    <rPh sb="28" eb="30">
      <t>ジッセキ</t>
    </rPh>
    <rPh sb="30" eb="32">
      <t>ネンド</t>
    </rPh>
    <phoneticPr fontId="7"/>
  </si>
  <si>
    <t>環境配慮型船舶プロポーザル方式の実績</t>
    <rPh sb="0" eb="2">
      <t>カンキョウ</t>
    </rPh>
    <rPh sb="2" eb="5">
      <t>ハイリョガタ</t>
    </rPh>
    <rPh sb="5" eb="7">
      <t>センパク</t>
    </rPh>
    <rPh sb="13" eb="15">
      <t>ホウシキ</t>
    </rPh>
    <rPh sb="16" eb="18">
      <t>ジッセキ</t>
    </rPh>
    <phoneticPr fontId="7"/>
  </si>
  <si>
    <t>小型船舶の調達に関する実績</t>
    <rPh sb="0" eb="2">
      <t>コガタ</t>
    </rPh>
    <rPh sb="2" eb="4">
      <t>センパク</t>
    </rPh>
    <rPh sb="5" eb="7">
      <t>チョウタツ</t>
    </rPh>
    <rPh sb="8" eb="9">
      <t>カン</t>
    </rPh>
    <rPh sb="11" eb="13">
      <t>ジッセキ</t>
    </rPh>
    <phoneticPr fontId="7"/>
  </si>
  <si>
    <t>裾切り方式実施の
今後の見通し</t>
    <rPh sb="0" eb="2">
      <t>スソキ</t>
    </rPh>
    <rPh sb="3" eb="5">
      <t>ホウシキ</t>
    </rPh>
    <rPh sb="5" eb="7">
      <t>ジッシ</t>
    </rPh>
    <rPh sb="9" eb="11">
      <t>コンゴ</t>
    </rPh>
    <rPh sb="12" eb="14">
      <t>ミトオ</t>
    </rPh>
    <phoneticPr fontId="7"/>
  </si>
  <si>
    <t>（旧一般電気事業者名を選択）</t>
    <rPh sb="1" eb="2">
      <t>キュウ</t>
    </rPh>
    <phoneticPr fontId="7"/>
  </si>
  <si>
    <t>東京電力</t>
    <rPh sb="0" eb="2">
      <t>トウキョウ</t>
    </rPh>
    <rPh sb="2" eb="4">
      <t>デンリョク</t>
    </rPh>
    <phoneticPr fontId="7"/>
  </si>
  <si>
    <t>施設所在地</t>
    <rPh sb="0" eb="2">
      <t>シセツ</t>
    </rPh>
    <rPh sb="2" eb="5">
      <t>ショザイチ</t>
    </rPh>
    <phoneticPr fontId="7"/>
  </si>
  <si>
    <t>実施困難</t>
  </si>
  <si>
    <r>
      <t xml:space="preserve">実施困難な理由
</t>
    </r>
    <r>
      <rPr>
        <b/>
        <sz val="11"/>
        <color indexed="10"/>
        <rFont val="ＭＳ Ｐゴシック"/>
        <family val="3"/>
        <charset val="128"/>
      </rPr>
      <t>※「今後の見通し」で「実施困難」を選択した場合に記入してください。</t>
    </r>
    <rPh sb="0" eb="2">
      <t>ジッシ</t>
    </rPh>
    <rPh sb="2" eb="4">
      <t>コンナン</t>
    </rPh>
    <rPh sb="5" eb="7">
      <t>リユウ</t>
    </rPh>
    <rPh sb="11" eb="13">
      <t>コンゴ</t>
    </rPh>
    <rPh sb="14" eb="16">
      <t>ミトオ</t>
    </rPh>
    <rPh sb="20" eb="22">
      <t>ジッシ</t>
    </rPh>
    <rPh sb="22" eb="24">
      <t>コンナン</t>
    </rPh>
    <rPh sb="26" eb="28">
      <t>センタク</t>
    </rPh>
    <rPh sb="30" eb="32">
      <t>バアイ</t>
    </rPh>
    <rPh sb="33" eb="35">
      <t>キニュウ</t>
    </rPh>
    <phoneticPr fontId="7"/>
  </si>
  <si>
    <t>例1</t>
    <rPh sb="0" eb="1">
      <t>レイ</t>
    </rPh>
    <phoneticPr fontId="7"/>
  </si>
  <si>
    <t>例2</t>
    <rPh sb="0" eb="1">
      <t>レイ</t>
    </rPh>
    <phoneticPr fontId="7"/>
  </si>
  <si>
    <t>例3</t>
    <rPh sb="0" eb="1">
      <t>レイ</t>
    </rPh>
    <phoneticPr fontId="7"/>
  </si>
  <si>
    <t>例4</t>
    <rPh sb="0" eb="1">
      <t>レイ</t>
    </rPh>
    <phoneticPr fontId="7"/>
  </si>
  <si>
    <t>例5</t>
    <rPh sb="0" eb="1">
      <t>レイ</t>
    </rPh>
    <phoneticPr fontId="7"/>
  </si>
  <si>
    <t>入　札　又　は　随　意　契　約　の　詳　細</t>
    <phoneticPr fontId="7"/>
  </si>
  <si>
    <t>契約事業者の
電源構成及び二酸化炭素排出係数の情報の開示方法</t>
    <rPh sb="0" eb="2">
      <t>ケイヤク</t>
    </rPh>
    <rPh sb="2" eb="5">
      <t>ジギョウシャ</t>
    </rPh>
    <rPh sb="7" eb="9">
      <t>デンゲン</t>
    </rPh>
    <rPh sb="9" eb="11">
      <t>コウセイ</t>
    </rPh>
    <rPh sb="11" eb="12">
      <t>オヨ</t>
    </rPh>
    <rPh sb="13" eb="16">
      <t>ニサンカ</t>
    </rPh>
    <rPh sb="16" eb="18">
      <t>タンソ</t>
    </rPh>
    <rPh sb="18" eb="20">
      <t>ハイシュツ</t>
    </rPh>
    <rPh sb="20" eb="22">
      <t>ケイスウ</t>
    </rPh>
    <rPh sb="23" eb="25">
      <t>ジョウホウ</t>
    </rPh>
    <rPh sb="26" eb="28">
      <t>カイジ</t>
    </rPh>
    <rPh sb="28" eb="30">
      <t>ホウホウ</t>
    </rPh>
    <phoneticPr fontId="7"/>
  </si>
  <si>
    <t>契約事業者の
未利用エネルギー活用状況（％）</t>
    <rPh sb="0" eb="2">
      <t>ケイヤク</t>
    </rPh>
    <rPh sb="2" eb="5">
      <t>ジギョウシャ</t>
    </rPh>
    <rPh sb="7" eb="10">
      <t>ミリヨウ</t>
    </rPh>
    <rPh sb="15" eb="17">
      <t>カツヨウ</t>
    </rPh>
    <rPh sb="17" eb="19">
      <t>ジョウキョウ</t>
    </rPh>
    <phoneticPr fontId="7"/>
  </si>
  <si>
    <t>契約事業者の
再生可能エネルギー導入状況（％）</t>
    <rPh sb="0" eb="2">
      <t>ケイヤク</t>
    </rPh>
    <rPh sb="2" eb="5">
      <t>ジギョウシャ</t>
    </rPh>
    <rPh sb="7" eb="9">
      <t>サイセイ</t>
    </rPh>
    <rPh sb="9" eb="11">
      <t>カノウ</t>
    </rPh>
    <rPh sb="16" eb="18">
      <t>ドウニュウ</t>
    </rPh>
    <rPh sb="18" eb="20">
      <t>ジョウキョウ</t>
    </rPh>
    <phoneticPr fontId="7"/>
  </si>
  <si>
    <t>二酸化炭素排出係数以外の評価項目</t>
    <rPh sb="0" eb="3">
      <t>ニサンカ</t>
    </rPh>
    <rPh sb="3" eb="5">
      <t>タンソ</t>
    </rPh>
    <rPh sb="5" eb="7">
      <t>ハイシュツ</t>
    </rPh>
    <rPh sb="7" eb="9">
      <t>ケイスウ</t>
    </rPh>
    <rPh sb="9" eb="11">
      <t>イガイ</t>
    </rPh>
    <rPh sb="12" eb="14">
      <t>ヒョウカ</t>
    </rPh>
    <rPh sb="14" eb="16">
      <t>コウモク</t>
    </rPh>
    <phoneticPr fontId="7"/>
  </si>
  <si>
    <r>
      <t xml:space="preserve">契約事業者名
</t>
    </r>
    <r>
      <rPr>
        <b/>
        <sz val="11"/>
        <color indexed="10"/>
        <rFont val="ＭＳ Ｐゴシック"/>
        <family val="3"/>
        <charset val="128"/>
      </rPr>
      <t>※必要に応じて参照式を上書きしてください。
BH列の「その他」の項目に契約事業者名を記入した場合は、直接事業者名を記入してください。</t>
    </r>
    <rPh sb="0" eb="2">
      <t>ケイヤク</t>
    </rPh>
    <rPh sb="2" eb="5">
      <t>ジギョウシャ</t>
    </rPh>
    <rPh sb="5" eb="6">
      <t>メイ</t>
    </rPh>
    <rPh sb="9" eb="11">
      <t>ヒツヨウ</t>
    </rPh>
    <rPh sb="12" eb="13">
      <t>オウ</t>
    </rPh>
    <rPh sb="15" eb="17">
      <t>サンショウ</t>
    </rPh>
    <rPh sb="17" eb="18">
      <t>シキ</t>
    </rPh>
    <rPh sb="19" eb="21">
      <t>ウワガ</t>
    </rPh>
    <rPh sb="32" eb="33">
      <t>レツ</t>
    </rPh>
    <rPh sb="37" eb="38">
      <t>タ</t>
    </rPh>
    <rPh sb="40" eb="42">
      <t>コウモク</t>
    </rPh>
    <rPh sb="43" eb="45">
      <t>ケイヤク</t>
    </rPh>
    <rPh sb="45" eb="49">
      <t>ジギョウシャメイ</t>
    </rPh>
    <rPh sb="50" eb="52">
      <t>キニュウ</t>
    </rPh>
    <rPh sb="54" eb="56">
      <t>バアイ</t>
    </rPh>
    <rPh sb="58" eb="60">
      <t>チョクセツ</t>
    </rPh>
    <rPh sb="60" eb="64">
      <t>ジギョウシャメイ</t>
    </rPh>
    <rPh sb="65" eb="67">
      <t>キニュウ</t>
    </rPh>
    <phoneticPr fontId="7"/>
  </si>
  <si>
    <r>
      <t xml:space="preserve">その他
</t>
    </r>
    <r>
      <rPr>
        <b/>
        <sz val="8"/>
        <color indexed="10"/>
        <rFont val="ＭＳ ゴシック"/>
        <family val="3"/>
        <charset val="128"/>
      </rPr>
      <t>　※名称を記入（複数業者いる場合は列を追加せず、同じセル内に並記してください）</t>
    </r>
    <rPh sb="2" eb="3">
      <t>タ</t>
    </rPh>
    <rPh sb="34" eb="36">
      <t>ヘイキ</t>
    </rPh>
    <phoneticPr fontId="7"/>
  </si>
  <si>
    <r>
      <t xml:space="preserve">その他
</t>
    </r>
    <r>
      <rPr>
        <b/>
        <sz val="8"/>
        <color indexed="10"/>
        <rFont val="ＭＳ ゴシック"/>
        <family val="3"/>
        <charset val="128"/>
      </rPr>
      <t>　※名称を記入（複数業者いる場合は列を追加せず、同じセル内に並記してください）</t>
    </r>
    <rPh sb="2" eb="3">
      <t>タ</t>
    </rPh>
    <rPh sb="6" eb="8">
      <t>メイショウ</t>
    </rPh>
    <rPh sb="9" eb="11">
      <t>キニュウ</t>
    </rPh>
    <rPh sb="12" eb="14">
      <t>フクスウ</t>
    </rPh>
    <rPh sb="14" eb="16">
      <t>ギョウシャ</t>
    </rPh>
    <rPh sb="18" eb="20">
      <t>バアイ</t>
    </rPh>
    <rPh sb="21" eb="22">
      <t>レツ</t>
    </rPh>
    <rPh sb="23" eb="25">
      <t>ツイカ</t>
    </rPh>
    <rPh sb="28" eb="29">
      <t>オナ</t>
    </rPh>
    <rPh sb="32" eb="33">
      <t>ナイ</t>
    </rPh>
    <rPh sb="34" eb="36">
      <t>ヘイキ</t>
    </rPh>
    <phoneticPr fontId="7"/>
  </si>
  <si>
    <t>車種等を具体に限定する必要があったため</t>
    <rPh sb="0" eb="2">
      <t>シャシュ</t>
    </rPh>
    <rPh sb="2" eb="3">
      <t>トウ</t>
    </rPh>
    <rPh sb="4" eb="6">
      <t>グタイ</t>
    </rPh>
    <rPh sb="7" eb="9">
      <t>ゲンテイ</t>
    </rPh>
    <rPh sb="11" eb="13">
      <t>ヒツヨウ</t>
    </rPh>
    <phoneticPr fontId="7"/>
  </si>
  <si>
    <t>イ）修繕等を目的としているなど、温室効果ガス等の排出の削減について設計上の工夫の余地がない業務だった</t>
    <rPh sb="2" eb="4">
      <t>シュウゼン</t>
    </rPh>
    <rPh sb="4" eb="5">
      <t>トウ</t>
    </rPh>
    <rPh sb="6" eb="8">
      <t>モクテキ</t>
    </rPh>
    <rPh sb="45" eb="47">
      <t>ギョウム</t>
    </rPh>
    <phoneticPr fontId="7"/>
  </si>
  <si>
    <t>ア）特殊用途に用いる船等で、温室効果ガス等の排出の削減以外の性能を優先せざるを得なかった</t>
    <rPh sb="7" eb="8">
      <t>モチ</t>
    </rPh>
    <rPh sb="11" eb="12">
      <t>トウ</t>
    </rPh>
    <rPh sb="30" eb="32">
      <t>セイノウ</t>
    </rPh>
    <rPh sb="33" eb="35">
      <t>ユウセン</t>
    </rPh>
    <rPh sb="39" eb="40">
      <t>エ</t>
    </rPh>
    <phoneticPr fontId="7"/>
  </si>
  <si>
    <t>電気・自動車・船舶・ESCO・建築物設計・建築物維持管理・産業廃棄物処理以外に</t>
    <rPh sb="0" eb="2">
      <t>デンキ</t>
    </rPh>
    <rPh sb="3" eb="6">
      <t>ジドウシャ</t>
    </rPh>
    <rPh sb="7" eb="9">
      <t>センパク</t>
    </rPh>
    <rPh sb="15" eb="17">
      <t>ケンチク</t>
    </rPh>
    <rPh sb="17" eb="18">
      <t>ブツ</t>
    </rPh>
    <rPh sb="18" eb="20">
      <t>セッケイ</t>
    </rPh>
    <rPh sb="21" eb="24">
      <t>ケンチクブツ</t>
    </rPh>
    <rPh sb="24" eb="26">
      <t>イジ</t>
    </rPh>
    <rPh sb="26" eb="28">
      <t>カンリ</t>
    </rPh>
    <rPh sb="29" eb="31">
      <t>サンギョウ</t>
    </rPh>
    <rPh sb="31" eb="34">
      <t>ハイキブツ</t>
    </rPh>
    <rPh sb="34" eb="36">
      <t>ショリ</t>
    </rPh>
    <rPh sb="36" eb="38">
      <t>イガイ</t>
    </rPh>
    <phoneticPr fontId="7"/>
  </si>
  <si>
    <t>環境配慮契約を実施している契約があれば、その概要を記入してください。</t>
    <rPh sb="4" eb="6">
      <t>ケイヤク</t>
    </rPh>
    <rPh sb="22" eb="24">
      <t>ガイヨウ</t>
    </rPh>
    <rPh sb="25" eb="27">
      <t>キニュウ</t>
    </rPh>
    <phoneticPr fontId="7"/>
  </si>
  <si>
    <t>環境配慮契約法基本方針の施行の状況について検討を加え、その結果に基づいて、同基本方針の必要な見直しを行うものとされています。
今後、追加もしくは見直しを行うべき契約類型の提案・要望があれば記入してください。</t>
    <rPh sb="0" eb="2">
      <t>カンキョウ</t>
    </rPh>
    <rPh sb="2" eb="4">
      <t>ハイリョ</t>
    </rPh>
    <rPh sb="4" eb="6">
      <t>ケイヤク</t>
    </rPh>
    <rPh sb="6" eb="7">
      <t>ホウ</t>
    </rPh>
    <rPh sb="7" eb="9">
      <t>キホン</t>
    </rPh>
    <rPh sb="9" eb="11">
      <t>ホウシン</t>
    </rPh>
    <rPh sb="12" eb="14">
      <t>セコウ</t>
    </rPh>
    <rPh sb="15" eb="17">
      <t>ジョウキョウ</t>
    </rPh>
    <rPh sb="21" eb="23">
      <t>ケントウ</t>
    </rPh>
    <rPh sb="24" eb="25">
      <t>クワ</t>
    </rPh>
    <rPh sb="29" eb="31">
      <t>ケッカ</t>
    </rPh>
    <rPh sb="32" eb="33">
      <t>モト</t>
    </rPh>
    <rPh sb="37" eb="38">
      <t>ドウ</t>
    </rPh>
    <rPh sb="38" eb="40">
      <t>キホン</t>
    </rPh>
    <rPh sb="40" eb="42">
      <t>ホウシン</t>
    </rPh>
    <rPh sb="43" eb="45">
      <t>ヒツヨウ</t>
    </rPh>
    <rPh sb="46" eb="48">
      <t>ミナオ</t>
    </rPh>
    <rPh sb="50" eb="51">
      <t>オコナ</t>
    </rPh>
    <rPh sb="63" eb="65">
      <t>コンゴ</t>
    </rPh>
    <rPh sb="66" eb="68">
      <t>ツイカ</t>
    </rPh>
    <rPh sb="72" eb="74">
      <t>ミナオ</t>
    </rPh>
    <rPh sb="76" eb="77">
      <t>オコナ</t>
    </rPh>
    <rPh sb="80" eb="82">
      <t>ケイヤク</t>
    </rPh>
    <rPh sb="82" eb="84">
      <t>ルイケイ</t>
    </rPh>
    <rPh sb="85" eb="87">
      <t>テイアン</t>
    </rPh>
    <rPh sb="88" eb="90">
      <t>ヨウボウ</t>
    </rPh>
    <rPh sb="94" eb="96">
      <t>キニュウ</t>
    </rPh>
    <phoneticPr fontId="7"/>
  </si>
  <si>
    <t>○年○月～○年○月</t>
    <rPh sb="1" eb="2">
      <t>ネン</t>
    </rPh>
    <rPh sb="3" eb="4">
      <t>ガツ</t>
    </rPh>
    <rPh sb="6" eb="7">
      <t>ネン</t>
    </rPh>
    <rPh sb="8" eb="9">
      <t>ガツ</t>
    </rPh>
    <phoneticPr fontId="7"/>
  </si>
  <si>
    <t>○年○月～○年○月 or 見込み</t>
    <rPh sb="1" eb="2">
      <t>ネン</t>
    </rPh>
    <rPh sb="3" eb="4">
      <t>ガツ</t>
    </rPh>
    <rPh sb="6" eb="7">
      <t>ネン</t>
    </rPh>
    <rPh sb="8" eb="9">
      <t>ガツ</t>
    </rPh>
    <rPh sb="13" eb="15">
      <t>ミコ</t>
    </rPh>
    <phoneticPr fontId="7"/>
  </si>
  <si>
    <r>
      <t>※</t>
    </r>
    <r>
      <rPr>
        <sz val="11"/>
        <rFont val="Arial"/>
        <family val="2"/>
      </rPr>
      <t>7</t>
    </r>
    <phoneticPr fontId="7"/>
  </si>
  <si>
    <t>「最大出力(kW)」、「定格出力(kW)」、「燃料消費率(g/kWh)」は仕様書等に記載した数値を記入してください。</t>
    <rPh sb="37" eb="40">
      <t>シヨウショ</t>
    </rPh>
    <rPh sb="40" eb="41">
      <t>トウ</t>
    </rPh>
    <rPh sb="42" eb="44">
      <t>キサイ</t>
    </rPh>
    <rPh sb="46" eb="48">
      <t>スウチ</t>
    </rPh>
    <rPh sb="49" eb="51">
      <t>キニュウ</t>
    </rPh>
    <phoneticPr fontId="7"/>
  </si>
  <si>
    <t>「入札契約方式」の選択肢「A)環境配慮契約（裾切り方式）（不落随意契約含む）」は環境配慮契約を行ったが不落となり、その後、通常の一般競争又は入札参加者と随意契約を行った場合も該当します。</t>
    <rPh sb="1" eb="3">
      <t>ニュウサツ</t>
    </rPh>
    <rPh sb="3" eb="5">
      <t>ケイヤク</t>
    </rPh>
    <rPh sb="5" eb="7">
      <t>ホウシキ</t>
    </rPh>
    <rPh sb="9" eb="12">
      <t>センタクシ</t>
    </rPh>
    <rPh sb="15" eb="17">
      <t>カンキョウ</t>
    </rPh>
    <rPh sb="17" eb="19">
      <t>ハイリョ</t>
    </rPh>
    <rPh sb="19" eb="21">
      <t>ケイヤク</t>
    </rPh>
    <rPh sb="22" eb="24">
      <t>スソキ</t>
    </rPh>
    <rPh sb="25" eb="27">
      <t>ホウシキ</t>
    </rPh>
    <rPh sb="29" eb="30">
      <t>フ</t>
    </rPh>
    <rPh sb="30" eb="31">
      <t>ラク</t>
    </rPh>
    <rPh sb="31" eb="33">
      <t>ズイイ</t>
    </rPh>
    <rPh sb="33" eb="35">
      <t>ケイヤク</t>
    </rPh>
    <rPh sb="35" eb="36">
      <t>フク</t>
    </rPh>
    <rPh sb="40" eb="42">
      <t>カンキョウ</t>
    </rPh>
    <rPh sb="42" eb="44">
      <t>ハイリョ</t>
    </rPh>
    <rPh sb="44" eb="46">
      <t>ケイヤク</t>
    </rPh>
    <rPh sb="47" eb="48">
      <t>オコナ</t>
    </rPh>
    <rPh sb="51" eb="52">
      <t>フ</t>
    </rPh>
    <rPh sb="52" eb="53">
      <t>ラク</t>
    </rPh>
    <rPh sb="59" eb="60">
      <t>ゴ</t>
    </rPh>
    <rPh sb="61" eb="63">
      <t>ツウジョウ</t>
    </rPh>
    <rPh sb="64" eb="66">
      <t>イッパン</t>
    </rPh>
    <rPh sb="66" eb="68">
      <t>キョウソウ</t>
    </rPh>
    <rPh sb="68" eb="69">
      <t>マタ</t>
    </rPh>
    <rPh sb="70" eb="72">
      <t>ニュウサツ</t>
    </rPh>
    <rPh sb="72" eb="74">
      <t>サンカ</t>
    </rPh>
    <rPh sb="74" eb="75">
      <t>シャ</t>
    </rPh>
    <rPh sb="76" eb="78">
      <t>ズイイ</t>
    </rPh>
    <rPh sb="78" eb="80">
      <t>ケイヤク</t>
    </rPh>
    <rPh sb="81" eb="82">
      <t>オコナ</t>
    </rPh>
    <rPh sb="84" eb="86">
      <t>バアイ</t>
    </rPh>
    <rPh sb="87" eb="89">
      <t>ガイトウ</t>
    </rPh>
    <phoneticPr fontId="7"/>
  </si>
  <si>
    <r>
      <t xml:space="preserve">月数
</t>
    </r>
    <r>
      <rPr>
        <sz val="9"/>
        <color indexed="30"/>
        <rFont val="ＭＳ Ｐゴシック"/>
        <family val="3"/>
        <charset val="128"/>
      </rPr>
      <t>（1年契約の場合は「12」）</t>
    </r>
    <rPh sb="0" eb="2">
      <t>ツキスウ</t>
    </rPh>
    <rPh sb="6" eb="7">
      <t>ネン</t>
    </rPh>
    <rPh sb="7" eb="9">
      <t>ケイヤク</t>
    </rPh>
    <rPh sb="10" eb="12">
      <t>バアイ</t>
    </rPh>
    <phoneticPr fontId="7"/>
  </si>
  <si>
    <r>
      <t>産業廃棄物処理に係る契約の概要（契約件数、排出量）</t>
    </r>
    <r>
      <rPr>
        <sz val="9"/>
        <color indexed="10"/>
        <rFont val="ＭＳ ゴシック"/>
        <family val="3"/>
        <charset val="128"/>
      </rPr>
      <t>※記入の必要はありません</t>
    </r>
    <rPh sb="0" eb="2">
      <t>サンギョウ</t>
    </rPh>
    <rPh sb="2" eb="5">
      <t>ハイキブツ</t>
    </rPh>
    <rPh sb="5" eb="7">
      <t>ショリ</t>
    </rPh>
    <rPh sb="8" eb="9">
      <t>カカ</t>
    </rPh>
    <rPh sb="10" eb="12">
      <t>ケイヤク</t>
    </rPh>
    <rPh sb="13" eb="15">
      <t>ガイヨウ</t>
    </rPh>
    <rPh sb="16" eb="18">
      <t>ケイヤク</t>
    </rPh>
    <rPh sb="18" eb="20">
      <t>ケンスウ</t>
    </rPh>
    <rPh sb="21" eb="23">
      <t>ハイシュツ</t>
    </rPh>
    <rPh sb="23" eb="24">
      <t>リョウ</t>
    </rPh>
    <phoneticPr fontId="7"/>
  </si>
  <si>
    <t>府省庁等名や調達機関名を記入してください。</t>
    <rPh sb="0" eb="1">
      <t>フ</t>
    </rPh>
    <rPh sb="1" eb="3">
      <t>ショウチョウ</t>
    </rPh>
    <rPh sb="3" eb="4">
      <t>トウ</t>
    </rPh>
    <rPh sb="4" eb="5">
      <t>メイ</t>
    </rPh>
    <rPh sb="6" eb="8">
      <t>チョウタツ</t>
    </rPh>
    <rPh sb="8" eb="10">
      <t>キカン</t>
    </rPh>
    <rPh sb="10" eb="11">
      <t>メイ</t>
    </rPh>
    <rPh sb="12" eb="14">
      <t>キニュウ</t>
    </rPh>
    <phoneticPr fontId="7"/>
  </si>
  <si>
    <t>※</t>
    <phoneticPr fontId="7"/>
  </si>
  <si>
    <t>契約1件に対して、1行に記入してください。</t>
    <rPh sb="0" eb="2">
      <t>ケイヤク</t>
    </rPh>
    <rPh sb="3" eb="4">
      <t>ケン</t>
    </rPh>
    <rPh sb="5" eb="6">
      <t>タイ</t>
    </rPh>
    <rPh sb="10" eb="11">
      <t>ギョウ</t>
    </rPh>
    <rPh sb="12" eb="14">
      <t>キニュウ</t>
    </rPh>
    <phoneticPr fontId="7"/>
  </si>
  <si>
    <t>「予定使用電力量」には、1年契約の場合は契約書記載の予定使用電力量をそのまま記入してください。複数年契約の場合は1年間の予定使用電力量に換算して記入してください。なお、予定使用電力量を設定していない場合は、直近の過去1年間の使用実績量を記載してください。</t>
    <rPh sb="1" eb="3">
      <t>ヨテイ</t>
    </rPh>
    <rPh sb="3" eb="5">
      <t>シヨウ</t>
    </rPh>
    <rPh sb="5" eb="7">
      <t>デンリョク</t>
    </rPh>
    <rPh sb="7" eb="8">
      <t>リョウ</t>
    </rPh>
    <rPh sb="13" eb="14">
      <t>ネン</t>
    </rPh>
    <rPh sb="14" eb="16">
      <t>ケイヤク</t>
    </rPh>
    <rPh sb="17" eb="19">
      <t>バアイ</t>
    </rPh>
    <rPh sb="20" eb="23">
      <t>ケイヤクショ</t>
    </rPh>
    <rPh sb="23" eb="25">
      <t>キサイ</t>
    </rPh>
    <rPh sb="26" eb="30">
      <t>ヨテイシヨウ</t>
    </rPh>
    <rPh sb="30" eb="33">
      <t>デンリョクリョウ</t>
    </rPh>
    <rPh sb="38" eb="40">
      <t>キニュウ</t>
    </rPh>
    <rPh sb="47" eb="50">
      <t>フクスウネン</t>
    </rPh>
    <rPh sb="50" eb="52">
      <t>ケイヤク</t>
    </rPh>
    <rPh sb="53" eb="55">
      <t>バアイ</t>
    </rPh>
    <rPh sb="57" eb="59">
      <t>ネンカン</t>
    </rPh>
    <rPh sb="60" eb="62">
      <t>ヨテイ</t>
    </rPh>
    <rPh sb="62" eb="64">
      <t>シヨウ</t>
    </rPh>
    <rPh sb="64" eb="66">
      <t>デンリョク</t>
    </rPh>
    <rPh sb="66" eb="67">
      <t>リョウ</t>
    </rPh>
    <rPh sb="68" eb="70">
      <t>カンサン</t>
    </rPh>
    <rPh sb="72" eb="74">
      <t>キニュウ</t>
    </rPh>
    <phoneticPr fontId="7"/>
  </si>
  <si>
    <t>ホームページ</t>
    <phoneticPr fontId="7"/>
  </si>
  <si>
    <t>パンフレット</t>
    <phoneticPr fontId="7"/>
  </si>
  <si>
    <t>チラシ</t>
    <phoneticPr fontId="7"/>
  </si>
  <si>
    <t>年間
予定使用
電力量
(kWh)</t>
    <rPh sb="0" eb="2">
      <t>ネンカン</t>
    </rPh>
    <rPh sb="3" eb="5">
      <t>ヨテイ</t>
    </rPh>
    <rPh sb="5" eb="7">
      <t>シヨウ</t>
    </rPh>
    <rPh sb="8" eb="10">
      <t>デンリョク</t>
    </rPh>
    <rPh sb="10" eb="11">
      <t>リョウ</t>
    </rPh>
    <phoneticPr fontId="7"/>
  </si>
  <si>
    <r>
      <t xml:space="preserve">入札参加者（契約事業者に◎印、その他の入札参加事業者に○、裾切りにより入札に参加できなかった者に×を選択して記入）
または
随意契約事業者（契約事業者に◎印、相見積を行った場合、その他事業者に○印を記入）
</t>
    </r>
    <r>
      <rPr>
        <b/>
        <u/>
        <sz val="14"/>
        <color indexed="10"/>
        <rFont val="ＭＳ Ｐゴシック"/>
        <family val="3"/>
        <charset val="128"/>
      </rPr>
      <t>※　「契約方式」の項目の回答内容にかかわらず、必ず記入してください。
なお、「契約方式」の項目が「B」の場合、最終的に締結した契約の情報を記入してください。</t>
    </r>
    <rPh sb="0" eb="2">
      <t>ニュウサツ</t>
    </rPh>
    <rPh sb="2" eb="4">
      <t>サンカ</t>
    </rPh>
    <rPh sb="4" eb="5">
      <t>シャ</t>
    </rPh>
    <rPh sb="6" eb="8">
      <t>ケイヤク</t>
    </rPh>
    <rPh sb="8" eb="9">
      <t>コト</t>
    </rPh>
    <rPh sb="9" eb="11">
      <t>ギョウシャ</t>
    </rPh>
    <rPh sb="13" eb="14">
      <t>シルシ</t>
    </rPh>
    <rPh sb="17" eb="18">
      <t>ホカ</t>
    </rPh>
    <rPh sb="19" eb="21">
      <t>ニュウサツ</t>
    </rPh>
    <rPh sb="21" eb="23">
      <t>サンカ</t>
    </rPh>
    <rPh sb="23" eb="26">
      <t>ジギョウシャ</t>
    </rPh>
    <rPh sb="29" eb="30">
      <t>スソ</t>
    </rPh>
    <rPh sb="30" eb="31">
      <t>キ</t>
    </rPh>
    <rPh sb="35" eb="37">
      <t>ニュウサツ</t>
    </rPh>
    <rPh sb="38" eb="40">
      <t>サンカ</t>
    </rPh>
    <rPh sb="46" eb="47">
      <t>モノ</t>
    </rPh>
    <rPh sb="50" eb="52">
      <t>センタク</t>
    </rPh>
    <rPh sb="54" eb="56">
      <t>キニュウ</t>
    </rPh>
    <rPh sb="62" eb="64">
      <t>ズイイ</t>
    </rPh>
    <rPh sb="64" eb="66">
      <t>ケイヤク</t>
    </rPh>
    <rPh sb="66" eb="68">
      <t>ジギョウ</t>
    </rPh>
    <rPh sb="68" eb="69">
      <t>シャ</t>
    </rPh>
    <rPh sb="79" eb="82">
      <t>アイミツモリ</t>
    </rPh>
    <rPh sb="83" eb="84">
      <t>オコナ</t>
    </rPh>
    <rPh sb="86" eb="88">
      <t>バアイ</t>
    </rPh>
    <rPh sb="91" eb="92">
      <t>タ</t>
    </rPh>
    <rPh sb="92" eb="95">
      <t>ジギョウシャ</t>
    </rPh>
    <rPh sb="97" eb="98">
      <t>ジルシ</t>
    </rPh>
    <rPh sb="99" eb="101">
      <t>キニュウ</t>
    </rPh>
    <rPh sb="107" eb="109">
      <t>ケイヤク</t>
    </rPh>
    <rPh sb="109" eb="111">
      <t>ホウシキ</t>
    </rPh>
    <rPh sb="113" eb="115">
      <t>コウモク</t>
    </rPh>
    <rPh sb="116" eb="118">
      <t>カイトウ</t>
    </rPh>
    <rPh sb="118" eb="120">
      <t>ナイヨウ</t>
    </rPh>
    <rPh sb="127" eb="128">
      <t>カナラ</t>
    </rPh>
    <rPh sb="163" eb="165">
      <t>テイケツ</t>
    </rPh>
    <phoneticPr fontId="7"/>
  </si>
  <si>
    <r>
      <t xml:space="preserve">環境配慮契約（裾切り方式）の実施情報
</t>
    </r>
    <r>
      <rPr>
        <b/>
        <u/>
        <sz val="14"/>
        <color indexed="10"/>
        <rFont val="ＭＳ Ｐゴシック"/>
        <family val="3"/>
        <charset val="128"/>
      </rPr>
      <t>※「契約方式」の項目が「A」の場合、必ず記入してください。</t>
    </r>
    <rPh sb="0" eb="2">
      <t>カンキョウ</t>
    </rPh>
    <rPh sb="2" eb="4">
      <t>ハイリョ</t>
    </rPh>
    <rPh sb="4" eb="6">
      <t>ケイヤク</t>
    </rPh>
    <rPh sb="7" eb="9">
      <t>スソキ</t>
    </rPh>
    <rPh sb="10" eb="12">
      <t>ホウシキ</t>
    </rPh>
    <rPh sb="14" eb="16">
      <t>ジッシ</t>
    </rPh>
    <rPh sb="37" eb="38">
      <t>カナラ</t>
    </rPh>
    <phoneticPr fontId="7"/>
  </si>
  <si>
    <t>（参考）産廃換算係数</t>
    <rPh sb="1" eb="3">
      <t>サンコウ</t>
    </rPh>
    <rPh sb="4" eb="5">
      <t>サン</t>
    </rPh>
    <rPh sb="5" eb="6">
      <t>ハイ</t>
    </rPh>
    <rPh sb="6" eb="8">
      <t>カンサン</t>
    </rPh>
    <rPh sb="8" eb="10">
      <t>ケイスウ</t>
    </rPh>
    <phoneticPr fontId="7"/>
  </si>
  <si>
    <t>（参考）産業廃棄物の体積から重量への換算係数</t>
    <rPh sb="1" eb="3">
      <t>サンコウ</t>
    </rPh>
    <rPh sb="4" eb="6">
      <t>サンギョウ</t>
    </rPh>
    <rPh sb="6" eb="9">
      <t>ハイキブツ</t>
    </rPh>
    <rPh sb="10" eb="12">
      <t>タイセキ</t>
    </rPh>
    <rPh sb="14" eb="16">
      <t>ジュウリョウ</t>
    </rPh>
    <rPh sb="18" eb="20">
      <t>カンサン</t>
    </rPh>
    <rPh sb="20" eb="22">
      <t>ケイスウ</t>
    </rPh>
    <phoneticPr fontId="7"/>
  </si>
  <si>
    <t>当該シートの記入例を参考に記入してください。</t>
    <rPh sb="0" eb="2">
      <t>トウガイ</t>
    </rPh>
    <rPh sb="6" eb="8">
      <t>キニュウ</t>
    </rPh>
    <rPh sb="8" eb="9">
      <t>レイ</t>
    </rPh>
    <rPh sb="10" eb="12">
      <t>サンコウ</t>
    </rPh>
    <rPh sb="13" eb="15">
      <t>キニュウ</t>
    </rPh>
    <phoneticPr fontId="7"/>
  </si>
  <si>
    <t>記入必須</t>
    <phoneticPr fontId="7"/>
  </si>
  <si>
    <t>民間賃貸ビル等に入居している場合などにより、国及び独立行政法人等が小売電気事業者と契約を締結していない場合は調査対象外です。</t>
    <phoneticPr fontId="7"/>
  </si>
  <si>
    <t>【1-2】電気（高圧・特別高圧）</t>
    <rPh sb="8" eb="10">
      <t>コウアツ</t>
    </rPh>
    <rPh sb="11" eb="13">
      <t>トクベツ</t>
    </rPh>
    <rPh sb="13" eb="15">
      <t>コウアツ</t>
    </rPh>
    <phoneticPr fontId="7"/>
  </si>
  <si>
    <t>【1-3】電気（低圧等）</t>
    <rPh sb="5" eb="7">
      <t>デンキ</t>
    </rPh>
    <rPh sb="8" eb="10">
      <t>テイアツ</t>
    </rPh>
    <rPh sb="10" eb="11">
      <t>トウ</t>
    </rPh>
    <phoneticPr fontId="7"/>
  </si>
  <si>
    <t>「【1-2】電気（高圧・特別高圧）」及び「【1-3】電気（低圧等）」から自動集計しており、記入の必要はありません。</t>
    <rPh sb="9" eb="11">
      <t>コウアツ</t>
    </rPh>
    <rPh sb="12" eb="14">
      <t>トクベツ</t>
    </rPh>
    <rPh sb="14" eb="16">
      <t>コウアツ</t>
    </rPh>
    <rPh sb="26" eb="28">
      <t>デンキ</t>
    </rPh>
    <rPh sb="36" eb="38">
      <t>ジドウ</t>
    </rPh>
    <phoneticPr fontId="7"/>
  </si>
  <si>
    <t>調達または賃貸借車両1台に対し1行に記入してください。</t>
    <rPh sb="0" eb="2">
      <t>チョウタツ</t>
    </rPh>
    <rPh sb="5" eb="8">
      <t>チンタイシャク</t>
    </rPh>
    <rPh sb="8" eb="10">
      <t>シャリョウ</t>
    </rPh>
    <rPh sb="11" eb="12">
      <t>ダイ</t>
    </rPh>
    <rPh sb="13" eb="14">
      <t>タイ</t>
    </rPh>
    <rPh sb="16" eb="17">
      <t>ギョウ</t>
    </rPh>
    <rPh sb="18" eb="20">
      <t>キニュウ</t>
    </rPh>
    <phoneticPr fontId="7"/>
  </si>
  <si>
    <t>「入札参加者数」は入札時に札入れを行った者の数とし、入札辞退や無効となった者は含みません。</t>
    <rPh sb="1" eb="3">
      <t>ニュウサツ</t>
    </rPh>
    <rPh sb="3" eb="7">
      <t>サンカシャスウ</t>
    </rPh>
    <rPh sb="9" eb="12">
      <t>ニュウサツジ</t>
    </rPh>
    <rPh sb="13" eb="14">
      <t>フダ</t>
    </rPh>
    <rPh sb="14" eb="15">
      <t>イ</t>
    </rPh>
    <rPh sb="17" eb="18">
      <t>オコナ</t>
    </rPh>
    <rPh sb="20" eb="21">
      <t>シャ</t>
    </rPh>
    <rPh sb="22" eb="23">
      <t>スウ</t>
    </rPh>
    <rPh sb="26" eb="28">
      <t>ニュウサツ</t>
    </rPh>
    <rPh sb="28" eb="30">
      <t>ジタイ</t>
    </rPh>
    <rPh sb="31" eb="33">
      <t>ムコウ</t>
    </rPh>
    <rPh sb="37" eb="38">
      <t>シャ</t>
    </rPh>
    <rPh sb="39" eb="40">
      <t>フク</t>
    </rPh>
    <phoneticPr fontId="7"/>
  </si>
  <si>
    <t>【3-1】船舶1（概略設計・基本設計）</t>
    <phoneticPr fontId="7"/>
  </si>
  <si>
    <t>【3-2】船舶2（小型船舶）</t>
    <phoneticPr fontId="7"/>
  </si>
  <si>
    <t>【3-1】船舶1（概略設計又は基本設計）</t>
    <rPh sb="9" eb="11">
      <t>ガイリャク</t>
    </rPh>
    <rPh sb="11" eb="13">
      <t>セッケイ</t>
    </rPh>
    <rPh sb="13" eb="14">
      <t>マタ</t>
    </rPh>
    <rPh sb="15" eb="17">
      <t>キホン</t>
    </rPh>
    <rPh sb="17" eb="19">
      <t>セッケイ</t>
    </rPh>
    <phoneticPr fontId="7"/>
  </si>
  <si>
    <t>【3-2】船舶2（小型船舶）</t>
    <rPh sb="9" eb="11">
      <t>コガタ</t>
    </rPh>
    <rPh sb="11" eb="13">
      <t>センパク</t>
    </rPh>
    <phoneticPr fontId="7"/>
  </si>
  <si>
    <r>
      <t>小型船舶の調達に関しては、</t>
    </r>
    <r>
      <rPr>
        <u/>
        <sz val="11"/>
        <color indexed="10"/>
        <rFont val="ＭＳ ゴシック"/>
        <family val="3"/>
        <charset val="128"/>
      </rPr>
      <t>環境配慮契約（燃料消費率及び排出ガスに関する基準の設定）の実施の有無にかかわらず全ての調達（エンジンのみの調達を含む）が調査対象</t>
    </r>
    <r>
      <rPr>
        <sz val="11"/>
        <rFont val="ＭＳ ゴシック"/>
        <family val="3"/>
        <charset val="128"/>
      </rPr>
      <t>になります。ただし、燃料を必要としない船舶（手漕ぎボート等）は調査対象外です。</t>
    </r>
    <rPh sb="0" eb="2">
      <t>コガタ</t>
    </rPh>
    <rPh sb="2" eb="4">
      <t>センパク</t>
    </rPh>
    <rPh sb="5" eb="7">
      <t>チョウタツ</t>
    </rPh>
    <rPh sb="8" eb="9">
      <t>カン</t>
    </rPh>
    <rPh sb="20" eb="22">
      <t>ネンリョウ</t>
    </rPh>
    <rPh sb="22" eb="25">
      <t>ショウヒリツ</t>
    </rPh>
    <rPh sb="25" eb="26">
      <t>オヨ</t>
    </rPh>
    <rPh sb="27" eb="29">
      <t>ハイシュツ</t>
    </rPh>
    <rPh sb="32" eb="33">
      <t>カン</t>
    </rPh>
    <rPh sb="35" eb="37">
      <t>キジュン</t>
    </rPh>
    <rPh sb="38" eb="40">
      <t>セッテイ</t>
    </rPh>
    <rPh sb="53" eb="54">
      <t>スベ</t>
    </rPh>
    <rPh sb="56" eb="58">
      <t>チョウタツ</t>
    </rPh>
    <rPh sb="66" eb="68">
      <t>チョウタツ</t>
    </rPh>
    <rPh sb="69" eb="70">
      <t>フク</t>
    </rPh>
    <rPh sb="73" eb="75">
      <t>チョウサ</t>
    </rPh>
    <rPh sb="75" eb="77">
      <t>タイショウ</t>
    </rPh>
    <rPh sb="108" eb="110">
      <t>チョウサ</t>
    </rPh>
    <phoneticPr fontId="7"/>
  </si>
  <si>
    <t>※該当する契約がない場合は右欄で「該当なし」を選択すること⇒</t>
    <rPh sb="1" eb="3">
      <t>ガイトウ</t>
    </rPh>
    <rPh sb="5" eb="7">
      <t>ケイヤク</t>
    </rPh>
    <rPh sb="10" eb="12">
      <t>バアイ</t>
    </rPh>
    <rPh sb="13" eb="14">
      <t>ミギ</t>
    </rPh>
    <rPh sb="14" eb="15">
      <t>ラン</t>
    </rPh>
    <rPh sb="17" eb="19">
      <t>ガイトウ</t>
    </rPh>
    <rPh sb="23" eb="25">
      <t>センタク</t>
    </rPh>
    <phoneticPr fontId="7"/>
  </si>
  <si>
    <t>（１）「全ての契約における環境配慮契約の推進」について</t>
    <rPh sb="4" eb="5">
      <t>スベ</t>
    </rPh>
    <rPh sb="7" eb="9">
      <t>ケイヤク</t>
    </rPh>
    <rPh sb="13" eb="15">
      <t>カンキョウ</t>
    </rPh>
    <rPh sb="15" eb="17">
      <t>ハイリョ</t>
    </rPh>
    <rPh sb="17" eb="19">
      <t>ケイヤク</t>
    </rPh>
    <rPh sb="20" eb="22">
      <t>スイシン</t>
    </rPh>
    <phoneticPr fontId="7"/>
  </si>
  <si>
    <t>合同庁舎等については、小売電気事業者と契約を締結している部署において記入してください。</t>
    <phoneticPr fontId="7"/>
  </si>
  <si>
    <t>合同庁舎等については、産業廃棄物処理業者と契約を締結している部署において記入してください。</t>
    <rPh sb="11" eb="13">
      <t>サンギョウ</t>
    </rPh>
    <rPh sb="13" eb="16">
      <t>ハイキブツ</t>
    </rPh>
    <rPh sb="16" eb="18">
      <t>ショリ</t>
    </rPh>
    <rPh sb="18" eb="20">
      <t>ギョウシャ</t>
    </rPh>
    <phoneticPr fontId="7"/>
  </si>
  <si>
    <t>「入札参加者数」には、入札参加事業者の総数を記入し、総数の内数として「優良産廃処理業者」「ISO14001認証事業者」「エコアクション21認証事業者」「その他の環境マネジメントシステム認証事業者」の参加者数をそれぞれ記入してください。</t>
    <rPh sb="1" eb="3">
      <t>ニュウサツ</t>
    </rPh>
    <rPh sb="3" eb="5">
      <t>サンカ</t>
    </rPh>
    <rPh sb="5" eb="6">
      <t>シャ</t>
    </rPh>
    <rPh sb="6" eb="7">
      <t>スウ</t>
    </rPh>
    <rPh sb="11" eb="13">
      <t>ニュウサツ</t>
    </rPh>
    <rPh sb="13" eb="15">
      <t>サンカ</t>
    </rPh>
    <rPh sb="15" eb="18">
      <t>ジギョウシャ</t>
    </rPh>
    <rPh sb="19" eb="21">
      <t>ソウスウ</t>
    </rPh>
    <rPh sb="22" eb="24">
      <t>キニュウ</t>
    </rPh>
    <rPh sb="26" eb="28">
      <t>ソウスウ</t>
    </rPh>
    <rPh sb="29" eb="30">
      <t>ウチ</t>
    </rPh>
    <rPh sb="30" eb="31">
      <t>スウ</t>
    </rPh>
    <rPh sb="35" eb="37">
      <t>ユウリョウ</t>
    </rPh>
    <rPh sb="37" eb="39">
      <t>サンパイ</t>
    </rPh>
    <rPh sb="39" eb="41">
      <t>ショリ</t>
    </rPh>
    <rPh sb="41" eb="43">
      <t>ギョウシャ</t>
    </rPh>
    <rPh sb="53" eb="55">
      <t>ニンショウ</t>
    </rPh>
    <rPh sb="55" eb="57">
      <t>ジギョウ</t>
    </rPh>
    <rPh sb="57" eb="58">
      <t>シャ</t>
    </rPh>
    <rPh sb="78" eb="79">
      <t>タ</t>
    </rPh>
    <rPh sb="80" eb="82">
      <t>カンキョウ</t>
    </rPh>
    <rPh sb="92" eb="94">
      <t>ニンショウ</t>
    </rPh>
    <rPh sb="94" eb="97">
      <t>ジギョウシャ</t>
    </rPh>
    <rPh sb="99" eb="101">
      <t>サンカ</t>
    </rPh>
    <rPh sb="101" eb="102">
      <t>シャ</t>
    </rPh>
    <rPh sb="102" eb="103">
      <t>スウ</t>
    </rPh>
    <rPh sb="108" eb="110">
      <t>キニュウ</t>
    </rPh>
    <phoneticPr fontId="7"/>
  </si>
  <si>
    <t>環境配慮契約を行う上での問題点、その問題点への対応方法等、追加の評価項目などを記入してください。</t>
    <rPh sb="39" eb="41">
      <t>キニュウ</t>
    </rPh>
    <phoneticPr fontId="7"/>
  </si>
  <si>
    <t>産業廃棄物処理に係る体積から重量への換算係数（参考値）</t>
    <rPh sb="0" eb="2">
      <t>サンギョウ</t>
    </rPh>
    <rPh sb="2" eb="5">
      <t>ハイキブツ</t>
    </rPh>
    <rPh sb="5" eb="7">
      <t>ショリ</t>
    </rPh>
    <rPh sb="8" eb="9">
      <t>カカ</t>
    </rPh>
    <rPh sb="10" eb="12">
      <t>タイセキ</t>
    </rPh>
    <rPh sb="14" eb="16">
      <t>ジュウリョウ</t>
    </rPh>
    <rPh sb="18" eb="20">
      <t>カンサン</t>
    </rPh>
    <rPh sb="20" eb="22">
      <t>ケイスウ</t>
    </rPh>
    <rPh sb="23" eb="25">
      <t>サンコウ</t>
    </rPh>
    <rPh sb="25" eb="26">
      <t>チ</t>
    </rPh>
    <phoneticPr fontId="7"/>
  </si>
  <si>
    <t>※件数の合計が（ｂ）-（ｃ）の値と一致しているか確認してください。</t>
    <phoneticPr fontId="7"/>
  </si>
  <si>
    <t>（３）環境配慮型プロポーザル方式の実施実績（大規模改修）</t>
    <rPh sb="3" eb="5">
      <t>カンキョウ</t>
    </rPh>
    <rPh sb="5" eb="8">
      <t>ハイリョガタ</t>
    </rPh>
    <rPh sb="14" eb="16">
      <t>ホウシキ</t>
    </rPh>
    <rPh sb="17" eb="19">
      <t>ジッシ</t>
    </rPh>
    <rPh sb="19" eb="21">
      <t>ジッセキ</t>
    </rPh>
    <rPh sb="22" eb="25">
      <t>ダイキボ</t>
    </rPh>
    <rPh sb="25" eb="27">
      <t>カイシュウ</t>
    </rPh>
    <phoneticPr fontId="7"/>
  </si>
  <si>
    <t>（２）プロポーザル方式を実施したにもかかわらず、環境配慮型船舶プロポーザル方式を実施しなかった理由</t>
    <rPh sb="24" eb="26">
      <t>カンキョウ</t>
    </rPh>
    <rPh sb="26" eb="29">
      <t>ハイリョガタ</t>
    </rPh>
    <rPh sb="29" eb="31">
      <t>センパク</t>
    </rPh>
    <rPh sb="40" eb="42">
      <t>ジッシ</t>
    </rPh>
    <phoneticPr fontId="7"/>
  </si>
  <si>
    <t>【1-1】電気（概要）</t>
    <rPh sb="8" eb="10">
      <t>ガイヨウ</t>
    </rPh>
    <phoneticPr fontId="7"/>
  </si>
  <si>
    <t>【2-1】自動車（概要）</t>
    <phoneticPr fontId="7"/>
  </si>
  <si>
    <t>【2-2】自動車（詳細）</t>
    <rPh sb="9" eb="11">
      <t>ショウサイ</t>
    </rPh>
    <phoneticPr fontId="7"/>
  </si>
  <si>
    <t>※プロポーザル方式に
よらない場合を含む</t>
    <phoneticPr fontId="7"/>
  </si>
  <si>
    <t>環境配慮契約(裾切り方式)を実施した件数</t>
    <rPh sb="0" eb="2">
      <t>カンキョウ</t>
    </rPh>
    <rPh sb="2" eb="4">
      <t>ハイリョ</t>
    </rPh>
    <rPh sb="4" eb="6">
      <t>ケイヤク</t>
    </rPh>
    <rPh sb="7" eb="8">
      <t>スソ</t>
    </rPh>
    <rPh sb="8" eb="9">
      <t>キ</t>
    </rPh>
    <rPh sb="10" eb="12">
      <t>ホウシキ</t>
    </rPh>
    <rPh sb="14" eb="16">
      <t>ジッシ</t>
    </rPh>
    <rPh sb="18" eb="20">
      <t>ケンスウ</t>
    </rPh>
    <phoneticPr fontId="7"/>
  </si>
  <si>
    <t>環境配慮契約を実施した結果、不調・不落であった件数</t>
    <rPh sb="0" eb="2">
      <t>カンキョウ</t>
    </rPh>
    <rPh sb="2" eb="4">
      <t>ハイリョ</t>
    </rPh>
    <rPh sb="4" eb="6">
      <t>ケイヤク</t>
    </rPh>
    <rPh sb="7" eb="9">
      <t>ジッシ</t>
    </rPh>
    <rPh sb="11" eb="13">
      <t>ケッカ</t>
    </rPh>
    <rPh sb="14" eb="16">
      <t>フチョウ</t>
    </rPh>
    <rPh sb="17" eb="18">
      <t>フ</t>
    </rPh>
    <rPh sb="18" eb="19">
      <t>ラク</t>
    </rPh>
    <rPh sb="23" eb="25">
      <t>ケンスウ</t>
    </rPh>
    <phoneticPr fontId="7"/>
  </si>
  <si>
    <t>環境配慮契約未実施の競争入札の件数</t>
    <rPh sb="0" eb="2">
      <t>カンキョウ</t>
    </rPh>
    <rPh sb="2" eb="4">
      <t>ハイリョ</t>
    </rPh>
    <rPh sb="4" eb="6">
      <t>ケイヤク</t>
    </rPh>
    <rPh sb="6" eb="9">
      <t>ミジッシ</t>
    </rPh>
    <rPh sb="10" eb="12">
      <t>キョウソウ</t>
    </rPh>
    <rPh sb="12" eb="14">
      <t>ニュウサツ</t>
    </rPh>
    <rPh sb="15" eb="17">
      <t>ケンスウ</t>
    </rPh>
    <phoneticPr fontId="7"/>
  </si>
  <si>
    <t>（Ａ）＋（Ｂ）＋（Ｃ）＋（Ｄ）＋（Ｅ）</t>
    <phoneticPr fontId="7"/>
  </si>
  <si>
    <t>建築物設計における環境配慮型プロポーザル方式の実施実績、未実施の理由など</t>
    <rPh sb="0" eb="3">
      <t>ケンチクブツ</t>
    </rPh>
    <rPh sb="3" eb="5">
      <t>セッケイ</t>
    </rPh>
    <rPh sb="9" eb="11">
      <t>カンキョウ</t>
    </rPh>
    <rPh sb="11" eb="14">
      <t>ハイリョガタ</t>
    </rPh>
    <rPh sb="20" eb="22">
      <t>ホウシキ</t>
    </rPh>
    <rPh sb="23" eb="25">
      <t>ジッシ</t>
    </rPh>
    <rPh sb="25" eb="27">
      <t>ジッセキ</t>
    </rPh>
    <rPh sb="28" eb="31">
      <t>ミジッシ</t>
    </rPh>
    <rPh sb="32" eb="34">
      <t>リユウ</t>
    </rPh>
    <phoneticPr fontId="7"/>
  </si>
  <si>
    <t>産業廃棄物処理に係る契約に関するアンケート</t>
    <rPh sb="0" eb="2">
      <t>サンギョウ</t>
    </rPh>
    <rPh sb="2" eb="5">
      <t>ハイキブツ</t>
    </rPh>
    <rPh sb="5" eb="7">
      <t>ショリ</t>
    </rPh>
    <rPh sb="8" eb="9">
      <t>カカ</t>
    </rPh>
    <rPh sb="10" eb="12">
      <t>ケイヤク</t>
    </rPh>
    <rPh sb="13" eb="14">
      <t>カン</t>
    </rPh>
    <phoneticPr fontId="7"/>
  </si>
  <si>
    <t>７つの契約類型以外の環境配慮契約、環境配慮契約法基本方針や調査への提案・要望</t>
    <rPh sb="3" eb="5">
      <t>ケイヤク</t>
    </rPh>
    <rPh sb="5" eb="7">
      <t>ルイケイ</t>
    </rPh>
    <rPh sb="7" eb="9">
      <t>イガイ</t>
    </rPh>
    <rPh sb="10" eb="12">
      <t>カンキョウ</t>
    </rPh>
    <rPh sb="12" eb="14">
      <t>ハイリョ</t>
    </rPh>
    <rPh sb="14" eb="16">
      <t>ケイヤク</t>
    </rPh>
    <rPh sb="17" eb="19">
      <t>カンキョウ</t>
    </rPh>
    <rPh sb="19" eb="21">
      <t>ハイリョ</t>
    </rPh>
    <rPh sb="21" eb="23">
      <t>ケイヤク</t>
    </rPh>
    <rPh sb="23" eb="24">
      <t>ホウ</t>
    </rPh>
    <rPh sb="24" eb="26">
      <t>キホン</t>
    </rPh>
    <rPh sb="26" eb="28">
      <t>ホウシン</t>
    </rPh>
    <rPh sb="29" eb="31">
      <t>チョウサ</t>
    </rPh>
    <rPh sb="33" eb="35">
      <t>テイアン</t>
    </rPh>
    <rPh sb="36" eb="38">
      <t>ヨウボウ</t>
    </rPh>
    <phoneticPr fontId="7"/>
  </si>
  <si>
    <t>北海道電力株式会社</t>
  </si>
  <si>
    <t>東北電力株式会社</t>
  </si>
  <si>
    <t>東京電力エナジーパートナー株式会社</t>
  </si>
  <si>
    <t>北陸電力株式会社</t>
  </si>
  <si>
    <t>関西電力株式会社</t>
  </si>
  <si>
    <t>中国電力株式会社</t>
  </si>
  <si>
    <t>四国電力株式会社</t>
  </si>
  <si>
    <t>九州電力株式会社</t>
  </si>
  <si>
    <t>沖縄電力株式会社</t>
  </si>
  <si>
    <t>九電みらいエナジー株式会社</t>
  </si>
  <si>
    <t>株式会社Ｖ－Ｐｏｗｅｒ</t>
  </si>
  <si>
    <t>○株式会社自然電力</t>
    <rPh sb="1" eb="5">
      <t>カブシキガイシャ</t>
    </rPh>
    <rPh sb="5" eb="7">
      <t>シゼン</t>
    </rPh>
    <phoneticPr fontId="7"/>
  </si>
  <si>
    <t>◎株式会社自然電力
○株式会社フォレストパワー</t>
    <rPh sb="1" eb="5">
      <t>カブシキガイシャ</t>
    </rPh>
    <rPh sb="5" eb="7">
      <t>シゼン</t>
    </rPh>
    <rPh sb="11" eb="15">
      <t>カブシキガイシャ</t>
    </rPh>
    <phoneticPr fontId="7"/>
  </si>
  <si>
    <r>
      <rPr>
        <u/>
        <sz val="11"/>
        <color indexed="10"/>
        <rFont val="ＭＳ ゴシック"/>
        <family val="3"/>
        <charset val="128"/>
      </rPr>
      <t>定額電灯、臨時電灯、公衆街路灯、臨時電力、農事用電力、融雪用電力は調査対象外</t>
    </r>
    <r>
      <rPr>
        <sz val="11"/>
        <rFont val="ＭＳ ゴシック"/>
        <family val="3"/>
        <charset val="128"/>
      </rPr>
      <t xml:space="preserve">です。
</t>
    </r>
    <phoneticPr fontId="7"/>
  </si>
  <si>
    <t>(a)のうち、プロポーザル方式を実施した件数</t>
    <phoneticPr fontId="7"/>
  </si>
  <si>
    <t>　(b)</t>
    <phoneticPr fontId="7"/>
  </si>
  <si>
    <t>　(c)</t>
    <phoneticPr fontId="7"/>
  </si>
  <si>
    <t>(b)のうち、環境配慮型船舶プロポーザル方式を実施した件数</t>
    <phoneticPr fontId="7"/>
  </si>
  <si>
    <t>※注　現時点で予定していることがあれば記入してください。</t>
    <rPh sb="1" eb="2">
      <t>チュウ</t>
    </rPh>
    <rPh sb="3" eb="6">
      <t>ゲンジテン</t>
    </rPh>
    <rPh sb="7" eb="9">
      <t>ヨテイ</t>
    </rPh>
    <rPh sb="19" eb="21">
      <t>キニュウ</t>
    </rPh>
    <phoneticPr fontId="7"/>
  </si>
  <si>
    <t>ESCO事業の導入について</t>
    <rPh sb="4" eb="6">
      <t>ジギョウ</t>
    </rPh>
    <rPh sb="7" eb="9">
      <t>ドウニュウ</t>
    </rPh>
    <phoneticPr fontId="7"/>
  </si>
  <si>
    <t>例） 空調設備老朽化に伴う更新、施設全体の改修、など</t>
    <rPh sb="0" eb="1">
      <t>レイ</t>
    </rPh>
    <rPh sb="3" eb="5">
      <t>クウチョウ</t>
    </rPh>
    <rPh sb="5" eb="7">
      <t>セツビ</t>
    </rPh>
    <rPh sb="7" eb="10">
      <t>ロウキュウカ</t>
    </rPh>
    <rPh sb="11" eb="12">
      <t>トモナ</t>
    </rPh>
    <rPh sb="13" eb="15">
      <t>コウシン</t>
    </rPh>
    <rPh sb="16" eb="18">
      <t>シセツ</t>
    </rPh>
    <rPh sb="18" eb="20">
      <t>ゼンタイ</t>
    </rPh>
    <rPh sb="21" eb="23">
      <t>カイシュウ</t>
    </rPh>
    <phoneticPr fontId="7"/>
  </si>
  <si>
    <t>更新・改修の内容</t>
    <rPh sb="0" eb="2">
      <t>コウシン</t>
    </rPh>
    <rPh sb="3" eb="5">
      <t>カイシュウ</t>
    </rPh>
    <rPh sb="6" eb="8">
      <t>ナイヨウ</t>
    </rPh>
    <phoneticPr fontId="7"/>
  </si>
  <si>
    <t>更新・改修の時期</t>
    <rPh sb="0" eb="2">
      <t>コウシン</t>
    </rPh>
    <rPh sb="3" eb="5">
      <t>カイシュウ</t>
    </rPh>
    <rPh sb="6" eb="8">
      <t>ジキ</t>
    </rPh>
    <phoneticPr fontId="7"/>
  </si>
  <si>
    <t>計画の
概要</t>
    <rPh sb="0" eb="2">
      <t>ケイカク</t>
    </rPh>
    <rPh sb="4" eb="6">
      <t>ガイヨウ</t>
    </rPh>
    <phoneticPr fontId="7"/>
  </si>
  <si>
    <r>
      <t xml:space="preserve">所在地
</t>
    </r>
    <r>
      <rPr>
        <sz val="8"/>
        <rFont val="ＭＳ Ｐゴシック"/>
        <family val="3"/>
        <charset val="128"/>
      </rPr>
      <t>（都道府県）</t>
    </r>
    <phoneticPr fontId="7"/>
  </si>
  <si>
    <t>名称</t>
    <rPh sb="0" eb="2">
      <t>メイショウ</t>
    </rPh>
    <phoneticPr fontId="7"/>
  </si>
  <si>
    <t>施設
概要</t>
    <rPh sb="0" eb="2">
      <t>シセツ</t>
    </rPh>
    <rPh sb="3" eb="5">
      <t>ガイヨウ</t>
    </rPh>
    <phoneticPr fontId="7"/>
  </si>
  <si>
    <t>とされています。</t>
    <phoneticPr fontId="7"/>
  </si>
  <si>
    <t>環境配慮契約法基本方針では</t>
    <rPh sb="0" eb="2">
      <t>カンキョウ</t>
    </rPh>
    <rPh sb="2" eb="4">
      <t>ハイリョ</t>
    </rPh>
    <rPh sb="4" eb="7">
      <t>ケイヤクホウ</t>
    </rPh>
    <rPh sb="7" eb="9">
      <t>キホン</t>
    </rPh>
    <rPh sb="9" eb="11">
      <t>ホウシン</t>
    </rPh>
    <phoneticPr fontId="7"/>
  </si>
  <si>
    <t>　※該当する施設がない場合は右欄で「該当なし」を選択⇒</t>
    <rPh sb="2" eb="4">
      <t>ガイトウ</t>
    </rPh>
    <rPh sb="6" eb="8">
      <t>シセツ</t>
    </rPh>
    <rPh sb="11" eb="13">
      <t>バアイ</t>
    </rPh>
    <rPh sb="14" eb="15">
      <t>ミギ</t>
    </rPh>
    <rPh sb="15" eb="16">
      <t>ラン</t>
    </rPh>
    <rPh sb="18" eb="20">
      <t>ガイトウ</t>
    </rPh>
    <rPh sb="24" eb="26">
      <t>センタク</t>
    </rPh>
    <phoneticPr fontId="7"/>
  </si>
  <si>
    <t>年　　～　</t>
    <phoneticPr fontId="7"/>
  </si>
  <si>
    <t>西暦</t>
    <rPh sb="0" eb="2">
      <t>セイレキ</t>
    </rPh>
    <phoneticPr fontId="7"/>
  </si>
  <si>
    <t>特別な契約の具体的内容</t>
    <rPh sb="0" eb="2">
      <t>トクベツ</t>
    </rPh>
    <rPh sb="3" eb="5">
      <t>ケイヤク</t>
    </rPh>
    <rPh sb="6" eb="9">
      <t>グタイテキ</t>
    </rPh>
    <rPh sb="9" eb="11">
      <t>ナイヨウ</t>
    </rPh>
    <phoneticPr fontId="7"/>
  </si>
  <si>
    <t>特別な契約</t>
    <rPh sb="0" eb="2">
      <t>トクベツ</t>
    </rPh>
    <rPh sb="3" eb="5">
      <t>ケイヤク</t>
    </rPh>
    <phoneticPr fontId="7"/>
  </si>
  <si>
    <t>総合基礎点（必須項目）に設定した具体的内容</t>
    <rPh sb="0" eb="2">
      <t>ソウゴウ</t>
    </rPh>
    <rPh sb="2" eb="4">
      <t>キソ</t>
    </rPh>
    <rPh sb="4" eb="5">
      <t>テン</t>
    </rPh>
    <rPh sb="6" eb="8">
      <t>ヒッス</t>
    </rPh>
    <rPh sb="8" eb="10">
      <t>コウモク</t>
    </rPh>
    <rPh sb="12" eb="14">
      <t>セッテイ</t>
    </rPh>
    <rPh sb="16" eb="19">
      <t>グタイテキ</t>
    </rPh>
    <rPh sb="19" eb="21">
      <t>ナイヨウ</t>
    </rPh>
    <phoneticPr fontId="7"/>
  </si>
  <si>
    <t>総合評価落札方式の場合</t>
    <rPh sb="0" eb="2">
      <t>ソウゴウ</t>
    </rPh>
    <rPh sb="2" eb="4">
      <t>ヒョウカ</t>
    </rPh>
    <rPh sb="4" eb="6">
      <t>ラクサツ</t>
    </rPh>
    <rPh sb="6" eb="8">
      <t>ホウシキ</t>
    </rPh>
    <rPh sb="9" eb="11">
      <t>バアイ</t>
    </rPh>
    <phoneticPr fontId="7"/>
  </si>
  <si>
    <t>入札参加資格：専門技術者の配置、業務実績・実施体制など</t>
    <rPh sb="0" eb="2">
      <t>ニュウサツ</t>
    </rPh>
    <rPh sb="2" eb="4">
      <t>サンカ</t>
    </rPh>
    <rPh sb="4" eb="6">
      <t>シカク</t>
    </rPh>
    <rPh sb="7" eb="9">
      <t>センモン</t>
    </rPh>
    <rPh sb="9" eb="12">
      <t>ギジュツシャ</t>
    </rPh>
    <rPh sb="13" eb="15">
      <t>ハイチ</t>
    </rPh>
    <rPh sb="16" eb="18">
      <t>ギョウム</t>
    </rPh>
    <rPh sb="18" eb="20">
      <t>ジッセキ</t>
    </rPh>
    <rPh sb="21" eb="23">
      <t>ジッシ</t>
    </rPh>
    <rPh sb="23" eb="25">
      <t>タイセイ</t>
    </rPh>
    <phoneticPr fontId="7"/>
  </si>
  <si>
    <t>仕様：グリーン購入法基本方針に基づく基準など</t>
    <phoneticPr fontId="7"/>
  </si>
  <si>
    <t>契約月数</t>
    <rPh sb="0" eb="2">
      <t>ケイヤク</t>
    </rPh>
    <rPh sb="2" eb="4">
      <t>ツキスウ</t>
    </rPh>
    <phoneticPr fontId="7"/>
  </si>
  <si>
    <t>具体的に⇒</t>
    <rPh sb="0" eb="3">
      <t>グタイテキ</t>
    </rPh>
    <phoneticPr fontId="7"/>
  </si>
  <si>
    <t>機械設備保守管理業務</t>
    <rPh sb="0" eb="2">
      <t>キカイ</t>
    </rPh>
    <rPh sb="2" eb="4">
      <t>セツビ</t>
    </rPh>
    <rPh sb="4" eb="6">
      <t>ホシュ</t>
    </rPh>
    <phoneticPr fontId="7"/>
  </si>
  <si>
    <t>電気設備保守管理業務</t>
    <rPh sb="0" eb="2">
      <t>デンキ</t>
    </rPh>
    <rPh sb="2" eb="4">
      <t>セツビ</t>
    </rPh>
    <rPh sb="4" eb="6">
      <t>ホシュ</t>
    </rPh>
    <phoneticPr fontId="7"/>
  </si>
  <si>
    <r>
      <t xml:space="preserve">対象業務
</t>
    </r>
    <r>
      <rPr>
        <sz val="8"/>
        <rFont val="ＭＳ Ｐゴシック"/>
        <family val="3"/>
        <charset val="128"/>
      </rPr>
      <t>（該当業務に○印、複数選択可能）</t>
    </r>
    <rPh sb="0" eb="2">
      <t>タイショウ</t>
    </rPh>
    <rPh sb="2" eb="4">
      <t>ギョウム</t>
    </rPh>
    <rPh sb="6" eb="8">
      <t>ガイトウ</t>
    </rPh>
    <rPh sb="8" eb="10">
      <t>ギョウム</t>
    </rPh>
    <rPh sb="12" eb="13">
      <t>シルシ</t>
    </rPh>
    <rPh sb="14" eb="16">
      <t>フクスウ</t>
    </rPh>
    <rPh sb="16" eb="18">
      <t>センタク</t>
    </rPh>
    <rPh sb="18" eb="20">
      <t>カノウ</t>
    </rPh>
    <phoneticPr fontId="7"/>
  </si>
  <si>
    <t>概要</t>
    <rPh sb="0" eb="2">
      <t>ガイヨウ</t>
    </rPh>
    <phoneticPr fontId="7"/>
  </si>
  <si>
    <t>契約情報</t>
    <rPh sb="0" eb="2">
      <t>ケイヤク</t>
    </rPh>
    <rPh sb="2" eb="4">
      <t>ジョウホウ</t>
    </rPh>
    <phoneticPr fontId="7"/>
  </si>
  <si>
    <t>軽油</t>
    <rPh sb="0" eb="2">
      <t>ケイユ</t>
    </rPh>
    <phoneticPr fontId="7"/>
  </si>
  <si>
    <t>少額以外の随契理由</t>
    <rPh sb="0" eb="2">
      <t>ショウガク</t>
    </rPh>
    <rPh sb="2" eb="4">
      <t>イガイ</t>
    </rPh>
    <rPh sb="5" eb="7">
      <t>ズイケイ</t>
    </rPh>
    <rPh sb="7" eb="9">
      <t>リユウ</t>
    </rPh>
    <phoneticPr fontId="7"/>
  </si>
  <si>
    <t>（A）＋（B）＋（C)</t>
    <phoneticPr fontId="7"/>
  </si>
  <si>
    <t>都道府県名を入力</t>
    <rPh sb="0" eb="4">
      <t>トドウフケン</t>
    </rPh>
    <rPh sb="4" eb="5">
      <t>メイ</t>
    </rPh>
    <rPh sb="6" eb="8">
      <t>ニュウリョク</t>
    </rPh>
    <phoneticPr fontId="7"/>
  </si>
  <si>
    <t>○○県</t>
    <rPh sb="2" eb="3">
      <t>ケン</t>
    </rPh>
    <phoneticPr fontId="7"/>
  </si>
  <si>
    <t>△△</t>
    <phoneticPr fontId="7"/>
  </si>
  <si>
    <t>△△県</t>
    <rPh sb="2" eb="3">
      <t>ケン</t>
    </rPh>
    <phoneticPr fontId="7"/>
  </si>
  <si>
    <t>□□</t>
    <phoneticPr fontId="7"/>
  </si>
  <si>
    <t>□□県</t>
    <rPh sb="2" eb="3">
      <t>ケン</t>
    </rPh>
    <phoneticPr fontId="7"/>
  </si>
  <si>
    <t>競争入札
(裾切り方式は未実施)</t>
    <rPh sb="0" eb="2">
      <t>キョウソウ</t>
    </rPh>
    <rPh sb="2" eb="4">
      <t>ニュウサツ</t>
    </rPh>
    <rPh sb="6" eb="7">
      <t>スソ</t>
    </rPh>
    <rPh sb="7" eb="8">
      <t>キ</t>
    </rPh>
    <rPh sb="9" eb="11">
      <t>ホウシキ</t>
    </rPh>
    <rPh sb="12" eb="15">
      <t>ミジッシ</t>
    </rPh>
    <phoneticPr fontId="7"/>
  </si>
  <si>
    <t>随意契約</t>
    <rPh sb="0" eb="2">
      <t>ズイイ</t>
    </rPh>
    <rPh sb="2" eb="4">
      <t>ケイヤク</t>
    </rPh>
    <phoneticPr fontId="7"/>
  </si>
  <si>
    <t>:環境配慮契約実施
（裾切り方式）
※不調・不落を含む。</t>
    <rPh sb="1" eb="3">
      <t>カンキョウ</t>
    </rPh>
    <rPh sb="3" eb="5">
      <t>ハイリョ</t>
    </rPh>
    <rPh sb="5" eb="7">
      <t>ケイヤク</t>
    </rPh>
    <rPh sb="7" eb="9">
      <t>ジッシ</t>
    </rPh>
    <rPh sb="11" eb="12">
      <t>スソ</t>
    </rPh>
    <rPh sb="12" eb="13">
      <t>ギ</t>
    </rPh>
    <rPh sb="14" eb="16">
      <t>ホウシキ</t>
    </rPh>
    <rPh sb="19" eb="21">
      <t>フチョウ</t>
    </rPh>
    <rPh sb="22" eb="24">
      <t>フラク</t>
    </rPh>
    <rPh sb="25" eb="26">
      <t>フク</t>
    </rPh>
    <phoneticPr fontId="7"/>
  </si>
  <si>
    <r>
      <rPr>
        <u/>
        <sz val="11"/>
        <color indexed="10"/>
        <rFont val="ＭＳ ゴシック"/>
        <family val="3"/>
        <charset val="128"/>
      </rPr>
      <t>調査対象期間中に実施した環境配慮型プロポーザル方式の詳細について記入</t>
    </r>
    <r>
      <rPr>
        <sz val="11"/>
        <rFont val="ＭＳ ゴシック"/>
        <family val="3"/>
        <charset val="128"/>
      </rPr>
      <t>してください。</t>
    </r>
    <rPh sb="0" eb="2">
      <t>チョウサ</t>
    </rPh>
    <rPh sb="2" eb="4">
      <t>タイショウ</t>
    </rPh>
    <rPh sb="4" eb="6">
      <t>キカン</t>
    </rPh>
    <rPh sb="6" eb="7">
      <t>チュウ</t>
    </rPh>
    <rPh sb="8" eb="10">
      <t>ジッシ</t>
    </rPh>
    <rPh sb="23" eb="25">
      <t>ホウシキ</t>
    </rPh>
    <rPh sb="26" eb="28">
      <t>ショウサイ</t>
    </rPh>
    <rPh sb="32" eb="34">
      <t>キニュウ</t>
    </rPh>
    <phoneticPr fontId="7"/>
  </si>
  <si>
    <t>※定額電灯、臨時電灯、公衆街路灯、臨時電力、農事用電力、融雪用電力は対象外としますので、記入しないでください。
　　</t>
    <phoneticPr fontId="7"/>
  </si>
  <si>
    <t>※調査対象期間が契約期間に含まれる「低圧等」（50kW未満、従量電灯または低圧電力のみ）の電気の供給を受ける契約（複数年契約を含む。）について記入してください。</t>
    <phoneticPr fontId="7"/>
  </si>
  <si>
    <t>※調査対象期間中に環境配慮契約（総合評価落札方式）を実施した場合のみ記入してください。</t>
    <rPh sb="1" eb="3">
      <t>チョウサ</t>
    </rPh>
    <rPh sb="3" eb="5">
      <t>タイショウ</t>
    </rPh>
    <rPh sb="5" eb="8">
      <t>キカンチュウ</t>
    </rPh>
    <rPh sb="9" eb="11">
      <t>カンキョウ</t>
    </rPh>
    <rPh sb="11" eb="13">
      <t>ハイリョ</t>
    </rPh>
    <rPh sb="13" eb="15">
      <t>ケイヤク</t>
    </rPh>
    <rPh sb="16" eb="20">
      <t>ソウゴウヒョウカ</t>
    </rPh>
    <rPh sb="20" eb="22">
      <t>ラクサツ</t>
    </rPh>
    <rPh sb="22" eb="24">
      <t>ホウシキ</t>
    </rPh>
    <rPh sb="26" eb="28">
      <t>ジッシ</t>
    </rPh>
    <rPh sb="30" eb="32">
      <t>バアイ</t>
    </rPh>
    <rPh sb="34" eb="36">
      <t>キニュウ</t>
    </rPh>
    <phoneticPr fontId="7"/>
  </si>
  <si>
    <r>
      <t>調査対象期間中に</t>
    </r>
    <r>
      <rPr>
        <u/>
        <sz val="11"/>
        <color indexed="10"/>
        <rFont val="ＭＳ ゴシック"/>
        <family val="3"/>
        <charset val="128"/>
      </rPr>
      <t>環境配慮契約（総合評価落札方式）を実施した契約について記入</t>
    </r>
    <r>
      <rPr>
        <sz val="11"/>
        <rFont val="ＭＳ ゴシック"/>
        <family val="3"/>
        <charset val="128"/>
      </rPr>
      <t>してください。</t>
    </r>
    <rPh sb="0" eb="2">
      <t>チョウサ</t>
    </rPh>
    <rPh sb="2" eb="4">
      <t>タイショウ</t>
    </rPh>
    <rPh sb="4" eb="7">
      <t>キカンチュウ</t>
    </rPh>
    <rPh sb="8" eb="10">
      <t>カンキョウ</t>
    </rPh>
    <rPh sb="10" eb="12">
      <t>ハイリョ</t>
    </rPh>
    <rPh sb="12" eb="14">
      <t>ケイヤク</t>
    </rPh>
    <rPh sb="29" eb="31">
      <t>ケイヤク</t>
    </rPh>
    <rPh sb="35" eb="37">
      <t>キニュウ</t>
    </rPh>
    <phoneticPr fontId="7"/>
  </si>
  <si>
    <t>※環境配慮契約（（燃料消費率及び排出ガスに関する基準の設定）の実施の有無に関わらず、調査対象期間中に調達した全ての小型船舶が調査対象。ただし、燃料を必要としない船舶（手漕ぎボート等）は調査対象外。</t>
    <rPh sb="1" eb="3">
      <t>カンキョウ</t>
    </rPh>
    <rPh sb="3" eb="5">
      <t>ハイリョ</t>
    </rPh>
    <rPh sb="5" eb="7">
      <t>ケイヤク</t>
    </rPh>
    <rPh sb="31" eb="33">
      <t>ジッシ</t>
    </rPh>
    <rPh sb="34" eb="36">
      <t>ウム</t>
    </rPh>
    <rPh sb="37" eb="38">
      <t>カカ</t>
    </rPh>
    <rPh sb="42" eb="44">
      <t>チョウサ</t>
    </rPh>
    <rPh sb="44" eb="46">
      <t>タイショウ</t>
    </rPh>
    <rPh sb="46" eb="49">
      <t>キカンチュウ</t>
    </rPh>
    <rPh sb="50" eb="52">
      <t>チョウタツ</t>
    </rPh>
    <rPh sb="54" eb="55">
      <t>スベ</t>
    </rPh>
    <rPh sb="57" eb="59">
      <t>コガタ</t>
    </rPh>
    <rPh sb="59" eb="61">
      <t>センパク</t>
    </rPh>
    <rPh sb="62" eb="64">
      <t>チョウサ</t>
    </rPh>
    <rPh sb="64" eb="66">
      <t>タイショウ</t>
    </rPh>
    <rPh sb="92" eb="94">
      <t>チョウサ</t>
    </rPh>
    <phoneticPr fontId="7"/>
  </si>
  <si>
    <r>
      <rPr>
        <u/>
        <sz val="11"/>
        <color indexed="10"/>
        <rFont val="ＭＳ ゴシック"/>
        <family val="3"/>
        <charset val="128"/>
      </rPr>
      <t>調査対象期間中に</t>
    </r>
    <r>
      <rPr>
        <u/>
        <sz val="11"/>
        <color indexed="10"/>
        <rFont val="ＭＳ ゴシック"/>
        <family val="3"/>
        <charset val="128"/>
      </rPr>
      <t>概略設計又は基本設計を外部に業務委託した場合が調査対象</t>
    </r>
    <r>
      <rPr>
        <sz val="11"/>
        <rFont val="ＭＳ ゴシック"/>
        <family val="3"/>
        <charset val="128"/>
      </rPr>
      <t>です。</t>
    </r>
    <rPh sb="0" eb="2">
      <t>チョウサ</t>
    </rPh>
    <rPh sb="2" eb="4">
      <t>タイショウ</t>
    </rPh>
    <rPh sb="4" eb="7">
      <t>キカンチュウ</t>
    </rPh>
    <rPh sb="8" eb="10">
      <t>ガイリャク</t>
    </rPh>
    <rPh sb="10" eb="12">
      <t>セッケイ</t>
    </rPh>
    <rPh sb="12" eb="13">
      <t>マタ</t>
    </rPh>
    <rPh sb="14" eb="16">
      <t>キホン</t>
    </rPh>
    <rPh sb="16" eb="18">
      <t>セッケイ</t>
    </rPh>
    <rPh sb="19" eb="21">
      <t>ガイブ</t>
    </rPh>
    <rPh sb="22" eb="24">
      <t>ギョウム</t>
    </rPh>
    <rPh sb="24" eb="26">
      <t>イタク</t>
    </rPh>
    <rPh sb="28" eb="30">
      <t>バアイ</t>
    </rPh>
    <rPh sb="31" eb="33">
      <t>チョウサ</t>
    </rPh>
    <rPh sb="33" eb="35">
      <t>タイショウ</t>
    </rPh>
    <phoneticPr fontId="7"/>
  </si>
  <si>
    <r>
      <rPr>
        <u/>
        <sz val="11"/>
        <color indexed="10"/>
        <rFont val="ＭＳ ゴシック"/>
        <family val="3"/>
        <charset val="128"/>
      </rPr>
      <t>調査対象期間中に</t>
    </r>
    <r>
      <rPr>
        <u/>
        <sz val="11"/>
        <color indexed="10"/>
        <rFont val="ＭＳ ゴシック"/>
        <family val="3"/>
        <charset val="128"/>
      </rPr>
      <t>建築物設計を外部に業務委託した場合が調査対象</t>
    </r>
    <r>
      <rPr>
        <sz val="11"/>
        <rFont val="ＭＳ ゴシック"/>
        <family val="3"/>
        <charset val="128"/>
      </rPr>
      <t>です。</t>
    </r>
    <rPh sb="0" eb="2">
      <t>チョウサ</t>
    </rPh>
    <rPh sb="2" eb="4">
      <t>タイショウ</t>
    </rPh>
    <rPh sb="4" eb="7">
      <t>キカンチュウ</t>
    </rPh>
    <rPh sb="8" eb="11">
      <t>ケンチクブツ</t>
    </rPh>
    <rPh sb="11" eb="13">
      <t>セッケイ</t>
    </rPh>
    <rPh sb="14" eb="16">
      <t>ガイブ</t>
    </rPh>
    <rPh sb="17" eb="19">
      <t>ギョウム</t>
    </rPh>
    <rPh sb="19" eb="21">
      <t>イタク</t>
    </rPh>
    <rPh sb="23" eb="25">
      <t>バアイ</t>
    </rPh>
    <rPh sb="26" eb="28">
      <t>チョウサ</t>
    </rPh>
    <rPh sb="28" eb="30">
      <t>タイショウ</t>
    </rPh>
    <phoneticPr fontId="7"/>
  </si>
  <si>
    <r>
      <t xml:space="preserve">落札者の車名
</t>
    </r>
    <r>
      <rPr>
        <sz val="9"/>
        <rFont val="ＭＳ Ｐゴシック"/>
        <family val="3"/>
        <charset val="128"/>
      </rPr>
      <t>※可能であれば記入してください。</t>
    </r>
    <rPh sb="0" eb="2">
      <t>ラクサツ</t>
    </rPh>
    <rPh sb="2" eb="3">
      <t>シャ</t>
    </rPh>
    <rPh sb="4" eb="6">
      <t>シャメイ</t>
    </rPh>
    <rPh sb="8" eb="10">
      <t>カノウ</t>
    </rPh>
    <rPh sb="14" eb="16">
      <t>キニュウ</t>
    </rPh>
    <phoneticPr fontId="7"/>
  </si>
  <si>
    <t>船舶の調達における概略設計または基本設計に関する業務の契約件数</t>
    <rPh sb="0" eb="2">
      <t>センパク</t>
    </rPh>
    <rPh sb="3" eb="5">
      <t>チョウタツ</t>
    </rPh>
    <rPh sb="9" eb="11">
      <t>ガイリャク</t>
    </rPh>
    <rPh sb="11" eb="13">
      <t>セッケイ</t>
    </rPh>
    <rPh sb="16" eb="18">
      <t>キホン</t>
    </rPh>
    <rPh sb="18" eb="20">
      <t>セッケイ</t>
    </rPh>
    <rPh sb="21" eb="22">
      <t>カン</t>
    </rPh>
    <rPh sb="24" eb="26">
      <t>ギョウム</t>
    </rPh>
    <rPh sb="27" eb="29">
      <t>ケイヤク</t>
    </rPh>
    <rPh sb="29" eb="31">
      <t>ケンスウ</t>
    </rPh>
    <phoneticPr fontId="7"/>
  </si>
  <si>
    <t>「（２）環境配慮型船舶プロポーザル方式を採用しなかった主な理由」は（１）で回答した環境配慮型船舶プロポーザルが未実施の全ての案件について御回答ください。</t>
    <rPh sb="37" eb="39">
      <t>カイトウ</t>
    </rPh>
    <rPh sb="41" eb="43">
      <t>カンキョウ</t>
    </rPh>
    <rPh sb="43" eb="46">
      <t>ハイリョガタ</t>
    </rPh>
    <rPh sb="46" eb="48">
      <t>センパク</t>
    </rPh>
    <rPh sb="55" eb="58">
      <t>ミジッシ</t>
    </rPh>
    <rPh sb="59" eb="60">
      <t>スベ</t>
    </rPh>
    <rPh sb="62" eb="64">
      <t>アンケン</t>
    </rPh>
    <rPh sb="68" eb="69">
      <t>ゴ</t>
    </rPh>
    <rPh sb="69" eb="71">
      <t>カイトウ</t>
    </rPh>
    <phoneticPr fontId="7"/>
  </si>
  <si>
    <t>(2）環境配慮契約を行う上で追加の評価項目を設定した場合、その内容及び追加方法を記入してください。</t>
    <rPh sb="3" eb="5">
      <t>カンキョウ</t>
    </rPh>
    <rPh sb="5" eb="7">
      <t>ハイリョ</t>
    </rPh>
    <rPh sb="7" eb="9">
      <t>ケイヤク</t>
    </rPh>
    <rPh sb="10" eb="11">
      <t>オコナ</t>
    </rPh>
    <rPh sb="12" eb="13">
      <t>ウエ</t>
    </rPh>
    <rPh sb="14" eb="16">
      <t>ツイカ</t>
    </rPh>
    <rPh sb="17" eb="19">
      <t>ヒョウカ</t>
    </rPh>
    <rPh sb="19" eb="21">
      <t>コウモク</t>
    </rPh>
    <rPh sb="22" eb="24">
      <t>セッテイ</t>
    </rPh>
    <rPh sb="26" eb="28">
      <t>バアイ</t>
    </rPh>
    <rPh sb="31" eb="33">
      <t>ナイヨウ</t>
    </rPh>
    <rPh sb="33" eb="34">
      <t>オヨ</t>
    </rPh>
    <rPh sb="35" eb="37">
      <t>ツイカ</t>
    </rPh>
    <rPh sb="37" eb="39">
      <t>ホウホウ</t>
    </rPh>
    <rPh sb="40" eb="42">
      <t>キニュウ</t>
    </rPh>
    <phoneticPr fontId="7"/>
  </si>
  <si>
    <t>（１）産業廃棄物処理契約において環境配慮契約を行う上での問題点、その問題点への対応方法等に関する御意見があれば記入してください。</t>
    <rPh sb="3" eb="5">
      <t>サンギョウ</t>
    </rPh>
    <rPh sb="5" eb="8">
      <t>ハイキブツ</t>
    </rPh>
    <rPh sb="8" eb="10">
      <t>ショリ</t>
    </rPh>
    <rPh sb="10" eb="12">
      <t>ケイヤク</t>
    </rPh>
    <rPh sb="16" eb="18">
      <t>カンキョウ</t>
    </rPh>
    <rPh sb="18" eb="20">
      <t>ハイリョ</t>
    </rPh>
    <rPh sb="20" eb="22">
      <t>ケイヤク</t>
    </rPh>
    <rPh sb="23" eb="24">
      <t>オコナ</t>
    </rPh>
    <rPh sb="25" eb="26">
      <t>ウエ</t>
    </rPh>
    <rPh sb="28" eb="31">
      <t>モンダイテン</t>
    </rPh>
    <rPh sb="34" eb="37">
      <t>モンダイテン</t>
    </rPh>
    <rPh sb="39" eb="41">
      <t>タイオウ</t>
    </rPh>
    <rPh sb="41" eb="44">
      <t>ホウホウナド</t>
    </rPh>
    <rPh sb="45" eb="46">
      <t>カン</t>
    </rPh>
    <rPh sb="48" eb="49">
      <t>ゴ</t>
    </rPh>
    <rPh sb="49" eb="51">
      <t>イケン</t>
    </rPh>
    <rPh sb="55" eb="57">
      <t>キニュウ</t>
    </rPh>
    <phoneticPr fontId="7"/>
  </si>
  <si>
    <t>ウ）に該当する設計業務がある場合、その事情をできるだけ記入してください。</t>
    <rPh sb="3" eb="5">
      <t>ガイトウ</t>
    </rPh>
    <rPh sb="7" eb="9">
      <t>セッケイ</t>
    </rPh>
    <rPh sb="9" eb="11">
      <t>ギョウム</t>
    </rPh>
    <rPh sb="14" eb="16">
      <t>バアイ</t>
    </rPh>
    <rPh sb="19" eb="21">
      <t>ジジョウ</t>
    </rPh>
    <rPh sb="27" eb="29">
      <t>キニュウ</t>
    </rPh>
    <phoneticPr fontId="7"/>
  </si>
  <si>
    <t>リエスパワーネクスト株式会社</t>
  </si>
  <si>
    <t>その他の内容（自由記入）</t>
    <rPh sb="2" eb="3">
      <t>タ</t>
    </rPh>
    <rPh sb="4" eb="6">
      <t>ナイヨウ</t>
    </rPh>
    <rPh sb="7" eb="11">
      <t>ジユウキニュウ</t>
    </rPh>
    <phoneticPr fontId="7"/>
  </si>
  <si>
    <t>二酸化炭素排出係数以外の
評価項目</t>
    <rPh sb="0" eb="3">
      <t>ニサンカ</t>
    </rPh>
    <rPh sb="3" eb="5">
      <t>タンソ</t>
    </rPh>
    <rPh sb="5" eb="7">
      <t>ハイシュツ</t>
    </rPh>
    <rPh sb="7" eb="9">
      <t>ケイスウ</t>
    </rPh>
    <rPh sb="9" eb="11">
      <t>イガイ</t>
    </rPh>
    <rPh sb="13" eb="15">
      <t>ヒョウカ</t>
    </rPh>
    <rPh sb="15" eb="17">
      <t>コウモク</t>
    </rPh>
    <phoneticPr fontId="7"/>
  </si>
  <si>
    <r>
      <t xml:space="preserve">その他の内容
</t>
    </r>
    <r>
      <rPr>
        <b/>
        <sz val="10"/>
        <color indexed="10"/>
        <rFont val="ＭＳ Ｐゴシック"/>
        <family val="3"/>
        <charset val="128"/>
      </rPr>
      <t>※具体的な理由を記入してください。</t>
    </r>
    <rPh sb="2" eb="3">
      <t>ホカ</t>
    </rPh>
    <rPh sb="4" eb="6">
      <t>ナイヨウ</t>
    </rPh>
    <rPh sb="9" eb="12">
      <t>グタイテキ</t>
    </rPh>
    <rPh sb="13" eb="15">
      <t>リユウ</t>
    </rPh>
    <rPh sb="16" eb="18">
      <t>キニュウ</t>
    </rPh>
    <phoneticPr fontId="7"/>
  </si>
  <si>
    <t>限定しない</t>
    <rPh sb="0" eb="2">
      <t>ゲンテイ</t>
    </rPh>
    <phoneticPr fontId="7"/>
  </si>
  <si>
    <t>ハイブリッド</t>
    <phoneticPr fontId="7"/>
  </si>
  <si>
    <t>排気量の目安
（cc）</t>
    <phoneticPr fontId="7"/>
  </si>
  <si>
    <t>年間想定
走行距離
(km/年)</t>
    <rPh sb="0" eb="2">
      <t>ネンカン</t>
    </rPh>
    <rPh sb="2" eb="4">
      <t>ソウテイ</t>
    </rPh>
    <rPh sb="5" eb="7">
      <t>ソウコウ</t>
    </rPh>
    <rPh sb="7" eb="9">
      <t>キョリ</t>
    </rPh>
    <rPh sb="15" eb="16">
      <t>ネン</t>
    </rPh>
    <phoneticPr fontId="7"/>
  </si>
  <si>
    <t>想定
供用
期間
（年）
※4</t>
    <rPh sb="0" eb="2">
      <t>ソウテイ</t>
    </rPh>
    <rPh sb="3" eb="5">
      <t>キョウヨウ</t>
    </rPh>
    <rPh sb="6" eb="8">
      <t>キカン</t>
    </rPh>
    <rPh sb="11" eb="12">
      <t>ネン</t>
    </rPh>
    <phoneticPr fontId="7"/>
  </si>
  <si>
    <t>燃費
目標値
(km/㍑)</t>
    <rPh sb="0" eb="2">
      <t>ネンピ</t>
    </rPh>
    <rPh sb="3" eb="6">
      <t>モクヒョウチ</t>
    </rPh>
    <phoneticPr fontId="7"/>
  </si>
  <si>
    <t>燃費
基準値
(km/㍑)</t>
    <rPh sb="0" eb="2">
      <t>ネンピ</t>
    </rPh>
    <rPh sb="3" eb="6">
      <t>キジュンチ</t>
    </rPh>
    <phoneticPr fontId="7"/>
  </si>
  <si>
    <t>加算点
の満点
（点）</t>
    <rPh sb="5" eb="7">
      <t>マンテン</t>
    </rPh>
    <rPh sb="10" eb="11">
      <t>テン</t>
    </rPh>
    <phoneticPr fontId="7"/>
  </si>
  <si>
    <t>※総合評価落札方式の実績がない場合は「実績なし」を選択すること⇒</t>
    <rPh sb="1" eb="5">
      <t>ソウゴウヒョウカ</t>
    </rPh>
    <rPh sb="5" eb="7">
      <t>ラクサツ</t>
    </rPh>
    <rPh sb="7" eb="9">
      <t>ホウシキ</t>
    </rPh>
    <rPh sb="10" eb="12">
      <t>ジッセキ</t>
    </rPh>
    <rPh sb="15" eb="17">
      <t>バアイ</t>
    </rPh>
    <rPh sb="19" eb="21">
      <t>ジッセキ</t>
    </rPh>
    <rPh sb="25" eb="27">
      <t>センタク</t>
    </rPh>
    <phoneticPr fontId="7"/>
  </si>
  <si>
    <t>標準点
（点）</t>
    <rPh sb="7" eb="8">
      <t>テン</t>
    </rPh>
    <phoneticPr fontId="7"/>
  </si>
  <si>
    <t>沖縄電力管内及び離島地域であり、電力供給会社が３者に満たないため</t>
    <rPh sb="0" eb="2">
      <t>オキナワ</t>
    </rPh>
    <rPh sb="2" eb="4">
      <t>デンリョク</t>
    </rPh>
    <rPh sb="4" eb="6">
      <t>カンナイ</t>
    </rPh>
    <rPh sb="6" eb="7">
      <t>オヨ</t>
    </rPh>
    <rPh sb="8" eb="10">
      <t>リトウ</t>
    </rPh>
    <rPh sb="10" eb="12">
      <t>チイキ</t>
    </rPh>
    <phoneticPr fontId="7"/>
  </si>
  <si>
    <t>×</t>
  </si>
  <si>
    <t>◎</t>
  </si>
  <si>
    <r>
      <t xml:space="preserve">実施に向けての課題
</t>
    </r>
    <r>
      <rPr>
        <b/>
        <sz val="11"/>
        <color indexed="10"/>
        <rFont val="ＭＳ Ｐゴシック"/>
        <family val="3"/>
        <charset val="128"/>
      </rPr>
      <t>※実施に向けて課題と感じていることがあれば記入してください。</t>
    </r>
    <rPh sb="0" eb="2">
      <t>ジッシ</t>
    </rPh>
    <rPh sb="3" eb="4">
      <t>ム</t>
    </rPh>
    <rPh sb="7" eb="9">
      <t>カダイ</t>
    </rPh>
    <rPh sb="12" eb="14">
      <t>ジッシ</t>
    </rPh>
    <rPh sb="15" eb="16">
      <t>ム</t>
    </rPh>
    <rPh sb="18" eb="20">
      <t>カダイ</t>
    </rPh>
    <rPh sb="21" eb="22">
      <t>カン</t>
    </rPh>
    <rPh sb="32" eb="34">
      <t>キニュウ</t>
    </rPh>
    <phoneticPr fontId="7"/>
  </si>
  <si>
    <t>○○○○が課題</t>
    <rPh sb="5" eb="7">
      <t>カダイ</t>
    </rPh>
    <phoneticPr fontId="7"/>
  </si>
  <si>
    <r>
      <t xml:space="preserve">環境配慮契約（裾切り方式）未実施の詳細
</t>
    </r>
    <r>
      <rPr>
        <b/>
        <u/>
        <sz val="12"/>
        <color indexed="10"/>
        <rFont val="ＭＳ Ｐゴシック"/>
        <family val="3"/>
        <charset val="128"/>
      </rPr>
      <t>※「契約方式」の項目が「C」または「Ｄ]の場合、必ず記入してください。</t>
    </r>
    <rPh sb="0" eb="2">
      <t>カンキョウ</t>
    </rPh>
    <rPh sb="2" eb="4">
      <t>ハイリョ</t>
    </rPh>
    <rPh sb="4" eb="6">
      <t>ケイヤク</t>
    </rPh>
    <rPh sb="7" eb="8">
      <t>スソ</t>
    </rPh>
    <rPh sb="8" eb="9">
      <t>ギ</t>
    </rPh>
    <rPh sb="10" eb="12">
      <t>ホウシキ</t>
    </rPh>
    <rPh sb="13" eb="16">
      <t>ミジッシ</t>
    </rPh>
    <rPh sb="17" eb="19">
      <t>ショウサイ</t>
    </rPh>
    <rPh sb="44" eb="45">
      <t>カナラ</t>
    </rPh>
    <phoneticPr fontId="7"/>
  </si>
  <si>
    <t>系統未接続のため、電力供給事業者が限定されるため</t>
    <rPh sb="0" eb="2">
      <t>ケイトウ</t>
    </rPh>
    <rPh sb="2" eb="5">
      <t>ミセツゾク</t>
    </rPh>
    <rPh sb="9" eb="11">
      <t>デンリョク</t>
    </rPh>
    <rPh sb="11" eb="13">
      <t>キョウキュウ</t>
    </rPh>
    <rPh sb="13" eb="16">
      <t>ジギョウシャ</t>
    </rPh>
    <rPh sb="17" eb="19">
      <t>ゲンテイ</t>
    </rPh>
    <phoneticPr fontId="7"/>
  </si>
  <si>
    <t>少額以外の随意契約を実施した件数</t>
    <rPh sb="0" eb="4">
      <t>ショウガクイガイ</t>
    </rPh>
    <rPh sb="5" eb="7">
      <t>ズイイ</t>
    </rPh>
    <rPh sb="7" eb="9">
      <t>ケイヤク</t>
    </rPh>
    <rPh sb="10" eb="12">
      <t>ジッシ</t>
    </rPh>
    <rPh sb="14" eb="16">
      <t>ケンスウ</t>
    </rPh>
    <phoneticPr fontId="7"/>
  </si>
  <si>
    <t>少額随意契約を実施した件数</t>
    <rPh sb="0" eb="2">
      <t>ショウガク</t>
    </rPh>
    <rPh sb="2" eb="4">
      <t>ズイイ</t>
    </rPh>
    <rPh sb="4" eb="6">
      <t>ケイヤク</t>
    </rPh>
    <phoneticPr fontId="7"/>
  </si>
  <si>
    <t>少額随契における環境配慮契約の
実施の有無</t>
    <rPh sb="0" eb="2">
      <t>ショウガク</t>
    </rPh>
    <rPh sb="2" eb="4">
      <t>ズイケイ</t>
    </rPh>
    <rPh sb="8" eb="10">
      <t>カンキョウ</t>
    </rPh>
    <rPh sb="10" eb="12">
      <t>ハイリョ</t>
    </rPh>
    <rPh sb="12" eb="14">
      <t>ケイヤク</t>
    </rPh>
    <rPh sb="16" eb="18">
      <t>ジッシ</t>
    </rPh>
    <rPh sb="19" eb="21">
      <t>ウム</t>
    </rPh>
    <phoneticPr fontId="7"/>
  </si>
  <si>
    <r>
      <t xml:space="preserve">少額随契の内容
</t>
    </r>
    <r>
      <rPr>
        <b/>
        <sz val="11"/>
        <color indexed="10"/>
        <rFont val="ＭＳ Ｐゴシック"/>
        <family val="3"/>
        <charset val="128"/>
      </rPr>
      <t>※「E」の場合</t>
    </r>
    <rPh sb="0" eb="2">
      <t>ショウガク</t>
    </rPh>
    <rPh sb="2" eb="4">
      <t>ズイケイ</t>
    </rPh>
    <rPh sb="5" eb="7">
      <t>ナイヨウ</t>
    </rPh>
    <rPh sb="13" eb="15">
      <t>バアイ</t>
    </rPh>
    <phoneticPr fontId="7"/>
  </si>
  <si>
    <t>長期契約期間中のため</t>
    <rPh sb="0" eb="2">
      <t>チョウキ</t>
    </rPh>
    <rPh sb="2" eb="4">
      <t>ケイヤク</t>
    </rPh>
    <rPh sb="4" eb="7">
      <t>キカンチュウ</t>
    </rPh>
    <phoneticPr fontId="7"/>
  </si>
  <si>
    <t>仕様で燃料種を限定しない場合は「限定しない」の○印を選択。燃料種又は車種を指定した場合は該当する欄に○印を記入。入札結果の車両の燃料種又は車種を選択</t>
    <rPh sb="0" eb="2">
      <t>シヨウ</t>
    </rPh>
    <rPh sb="3" eb="5">
      <t>ネンリョウ</t>
    </rPh>
    <rPh sb="5" eb="6">
      <t>シュ</t>
    </rPh>
    <rPh sb="7" eb="9">
      <t>ゲンテイ</t>
    </rPh>
    <rPh sb="12" eb="14">
      <t>バアイ</t>
    </rPh>
    <rPh sb="16" eb="18">
      <t>ゲンテイ</t>
    </rPh>
    <rPh sb="23" eb="25">
      <t>マルシルシ</t>
    </rPh>
    <rPh sb="26" eb="28">
      <t>センタク</t>
    </rPh>
    <rPh sb="29" eb="32">
      <t>ネンリョウシュ</t>
    </rPh>
    <rPh sb="32" eb="33">
      <t>マタ</t>
    </rPh>
    <rPh sb="34" eb="36">
      <t>シャシュ</t>
    </rPh>
    <rPh sb="37" eb="39">
      <t>シテイ</t>
    </rPh>
    <rPh sb="41" eb="43">
      <t>バアイ</t>
    </rPh>
    <rPh sb="44" eb="46">
      <t>ガイトウ</t>
    </rPh>
    <rPh sb="48" eb="49">
      <t>ラン</t>
    </rPh>
    <rPh sb="51" eb="52">
      <t>シルシ</t>
    </rPh>
    <rPh sb="53" eb="55">
      <t>キニュウ</t>
    </rPh>
    <rPh sb="56" eb="58">
      <t>ニュウサツ</t>
    </rPh>
    <rPh sb="58" eb="60">
      <t>ケッカ</t>
    </rPh>
    <rPh sb="61" eb="63">
      <t>シャリョウ</t>
    </rPh>
    <rPh sb="64" eb="67">
      <t>ネンリョウシュ</t>
    </rPh>
    <rPh sb="67" eb="68">
      <t>マタ</t>
    </rPh>
    <rPh sb="69" eb="71">
      <t>シャシュ</t>
    </rPh>
    <rPh sb="72" eb="74">
      <t>センタク</t>
    </rPh>
    <phoneticPr fontId="7"/>
  </si>
  <si>
    <t>燃料・車種 ※3</t>
    <rPh sb="3" eb="5">
      <t>シャシュ</t>
    </rPh>
    <phoneticPr fontId="7"/>
  </si>
  <si>
    <t>燃料・車種
※3</t>
    <rPh sb="3" eb="5">
      <t>シャシュ</t>
    </rPh>
    <phoneticPr fontId="7"/>
  </si>
  <si>
    <t>燃料・車種</t>
    <rPh sb="0" eb="2">
      <t>ネンリョウ</t>
    </rPh>
    <rPh sb="3" eb="5">
      <t>シャシュ</t>
    </rPh>
    <phoneticPr fontId="7"/>
  </si>
  <si>
    <t>「排気量の目安」は入札説明書等で要件として示した内容を記入してください。</t>
    <rPh sb="1" eb="4">
      <t>ハイキリョウ</t>
    </rPh>
    <rPh sb="5" eb="7">
      <t>メヤス</t>
    </rPh>
    <rPh sb="9" eb="11">
      <t>ニュウサツ</t>
    </rPh>
    <rPh sb="11" eb="14">
      <t>セツメイショ</t>
    </rPh>
    <rPh sb="14" eb="15">
      <t>トウ</t>
    </rPh>
    <rPh sb="16" eb="18">
      <t>ヨウケン</t>
    </rPh>
    <rPh sb="21" eb="22">
      <t>シメ</t>
    </rPh>
    <rPh sb="24" eb="26">
      <t>ナイヨウ</t>
    </rPh>
    <rPh sb="27" eb="29">
      <t>キニュウ</t>
    </rPh>
    <phoneticPr fontId="7"/>
  </si>
  <si>
    <t>仕様の「燃料・車種」欄は入札説明書等で要件として示した燃料種又は車種に「○印」を、入札結果の「燃料・車種」は入札の結果調達した車両の燃料種又は車種を選択してください。</t>
    <rPh sb="0" eb="2">
      <t>シヨウ</t>
    </rPh>
    <rPh sb="4" eb="6">
      <t>ネンリョウ</t>
    </rPh>
    <rPh sb="7" eb="9">
      <t>シャシュ</t>
    </rPh>
    <rPh sb="10" eb="11">
      <t>ラン</t>
    </rPh>
    <rPh sb="12" eb="18">
      <t>ニュウサツセツメイショトウ</t>
    </rPh>
    <rPh sb="19" eb="21">
      <t>ヨウケン</t>
    </rPh>
    <rPh sb="24" eb="25">
      <t>シメ</t>
    </rPh>
    <rPh sb="27" eb="30">
      <t>ネンリョウシュ</t>
    </rPh>
    <rPh sb="30" eb="31">
      <t>マタ</t>
    </rPh>
    <rPh sb="32" eb="34">
      <t>シャシュ</t>
    </rPh>
    <rPh sb="37" eb="38">
      <t>シルシ</t>
    </rPh>
    <rPh sb="41" eb="45">
      <t>ニュウサツケッカ</t>
    </rPh>
    <rPh sb="47" eb="49">
      <t>ネンリョウ</t>
    </rPh>
    <rPh sb="50" eb="52">
      <t>シャシュ</t>
    </rPh>
    <rPh sb="54" eb="56">
      <t>ニュウサツ</t>
    </rPh>
    <rPh sb="57" eb="59">
      <t>ケッカ</t>
    </rPh>
    <rPh sb="59" eb="61">
      <t>チョウタツ</t>
    </rPh>
    <rPh sb="63" eb="65">
      <t>シャリョウ</t>
    </rPh>
    <rPh sb="66" eb="68">
      <t>ネンリョウ</t>
    </rPh>
    <rPh sb="68" eb="69">
      <t>シュ</t>
    </rPh>
    <rPh sb="69" eb="70">
      <t>マタ</t>
    </rPh>
    <rPh sb="71" eb="73">
      <t>シャシュ</t>
    </rPh>
    <rPh sb="74" eb="76">
      <t>センタク</t>
    </rPh>
    <phoneticPr fontId="7"/>
  </si>
  <si>
    <t>検討中</t>
  </si>
  <si>
    <t>一括発注の検討状況</t>
    <rPh sb="0" eb="2">
      <t>イッカツ</t>
    </rPh>
    <rPh sb="2" eb="4">
      <t>ハッチュウ</t>
    </rPh>
    <rPh sb="5" eb="7">
      <t>ケントウ</t>
    </rPh>
    <rPh sb="7" eb="9">
      <t>ジョウキョウ</t>
    </rPh>
    <phoneticPr fontId="7"/>
  </si>
  <si>
    <r>
      <rPr>
        <u/>
        <sz val="11"/>
        <color indexed="10"/>
        <rFont val="ＭＳ ゴシック"/>
        <family val="3"/>
        <charset val="128"/>
      </rPr>
      <t>調査対象期間が契約期間に含まれる「低圧等」（</t>
    </r>
    <r>
      <rPr>
        <u/>
        <sz val="11"/>
        <color indexed="10"/>
        <rFont val="ＭＳ ゴシック"/>
        <family val="3"/>
        <charset val="128"/>
      </rPr>
      <t>50kW未満、従量電灯または低圧電力のみ</t>
    </r>
    <r>
      <rPr>
        <u/>
        <sz val="11"/>
        <color indexed="10"/>
        <rFont val="ＭＳ ゴシック"/>
        <family val="3"/>
        <charset val="128"/>
      </rPr>
      <t>）の電気の供給を受ける契約（複数年契約を含む。）について記入</t>
    </r>
    <r>
      <rPr>
        <sz val="11"/>
        <rFont val="ＭＳ ゴシック"/>
        <family val="3"/>
        <charset val="128"/>
      </rPr>
      <t>してください。
更新等により</t>
    </r>
    <r>
      <rPr>
        <u/>
        <sz val="11"/>
        <color indexed="10"/>
        <rFont val="ＭＳ ゴシック"/>
        <family val="3"/>
        <charset val="128"/>
      </rPr>
      <t>調査対象期間を契約期間に含む契約が複数ある場合は、契約の始期がより新しい契約のみを記入</t>
    </r>
    <r>
      <rPr>
        <sz val="11"/>
        <rFont val="ＭＳ ゴシック"/>
        <family val="3"/>
        <charset val="128"/>
      </rPr>
      <t>してください。</t>
    </r>
    <rPh sb="2" eb="4">
      <t>タイショウ</t>
    </rPh>
    <rPh sb="17" eb="19">
      <t>テイアツ</t>
    </rPh>
    <rPh sb="19" eb="20">
      <t>トウ</t>
    </rPh>
    <rPh sb="26" eb="28">
      <t>ミマン</t>
    </rPh>
    <rPh sb="29" eb="31">
      <t>ジュウリョウ</t>
    </rPh>
    <rPh sb="31" eb="33">
      <t>デントウ</t>
    </rPh>
    <rPh sb="36" eb="38">
      <t>テイアツ</t>
    </rPh>
    <rPh sb="38" eb="40">
      <t>デンリョク</t>
    </rPh>
    <rPh sb="56" eb="59">
      <t>フクスウネン</t>
    </rPh>
    <rPh sb="59" eb="61">
      <t>ケイヤク</t>
    </rPh>
    <rPh sb="62" eb="63">
      <t>フク</t>
    </rPh>
    <phoneticPr fontId="7"/>
  </si>
  <si>
    <t>予決令・会計規程等に基づく
少額随契可能な基準額（万円）</t>
    <rPh sb="25" eb="26">
      <t>マン</t>
    </rPh>
    <rPh sb="26" eb="27">
      <t>エン</t>
    </rPh>
    <phoneticPr fontId="7"/>
  </si>
  <si>
    <r>
      <rPr>
        <b/>
        <sz val="11"/>
        <color indexed="10"/>
        <rFont val="ＭＳ Ｐゴシック"/>
        <family val="3"/>
        <charset val="128"/>
      </rPr>
      <t xml:space="preserve">　 </t>
    </r>
    <r>
      <rPr>
        <b/>
        <u/>
        <sz val="11"/>
        <color indexed="10"/>
        <rFont val="ＭＳ Ｐゴシック"/>
        <family val="3"/>
        <charset val="128"/>
      </rPr>
      <t>更新等により調査対象期間を契約期間に含む契約が複数ある場合は、契約の始期がより新しい契約のみを記入してください。</t>
    </r>
    <phoneticPr fontId="7"/>
  </si>
  <si>
    <t>　更新等により調査対象期間を契約期間に含む契約が複数ある場合は、契約の始期がより新しい契約のみを記入してください。</t>
    <phoneticPr fontId="7"/>
  </si>
  <si>
    <t>その他</t>
  </si>
  <si>
    <t>※ このシートは計算の参考にしてください。記入欄はありません。</t>
    <rPh sb="8" eb="10">
      <t>ケイサン</t>
    </rPh>
    <rPh sb="11" eb="13">
      <t>サンコウ</t>
    </rPh>
    <rPh sb="21" eb="24">
      <t>キニュウラン</t>
    </rPh>
    <phoneticPr fontId="7"/>
  </si>
  <si>
    <r>
      <t xml:space="preserve">総合評価落札方式の実施
</t>
    </r>
    <r>
      <rPr>
        <b/>
        <sz val="8"/>
        <color indexed="10"/>
        <rFont val="ＭＳ ゴシック"/>
        <family val="3"/>
        <charset val="128"/>
      </rPr>
      <t>※「○」の場合、詳細をヒアリングさせていただく可能性があります。</t>
    </r>
    <rPh sb="0" eb="8">
      <t>ソウゴウヒョウカラクサツホウシキ</t>
    </rPh>
    <rPh sb="9" eb="11">
      <t>ジッシ</t>
    </rPh>
    <rPh sb="17" eb="19">
      <t>バアイ</t>
    </rPh>
    <rPh sb="20" eb="22">
      <t>ショウサイ</t>
    </rPh>
    <rPh sb="35" eb="38">
      <t>カノウセイ</t>
    </rPh>
    <phoneticPr fontId="7"/>
  </si>
  <si>
    <t>株式会社自然電力</t>
    <rPh sb="0" eb="4">
      <t>カブシキガイシャ</t>
    </rPh>
    <rPh sb="4" eb="6">
      <t>シゼン</t>
    </rPh>
    <rPh sb="6" eb="8">
      <t>デンリョク</t>
    </rPh>
    <phoneticPr fontId="7"/>
  </si>
  <si>
    <t>株式会社自然電力</t>
    <phoneticPr fontId="7"/>
  </si>
  <si>
    <r>
      <rPr>
        <u/>
        <sz val="11"/>
        <color indexed="10"/>
        <rFont val="ＭＳ ゴシック"/>
        <family val="3"/>
        <charset val="128"/>
      </rPr>
      <t>調査対象期間中に実施したフィージビリティ・スタディについて記入</t>
    </r>
    <r>
      <rPr>
        <sz val="11"/>
        <rFont val="ＭＳ ゴシック"/>
        <family val="3"/>
        <charset val="128"/>
      </rPr>
      <t>してください。
単に省エネ診断等のみの実施は該当せず、ESCO事業の事業性調査を行った場合に該当します。</t>
    </r>
    <rPh sb="0" eb="2">
      <t>チョウサ</t>
    </rPh>
    <rPh sb="2" eb="4">
      <t>タイショウ</t>
    </rPh>
    <rPh sb="4" eb="6">
      <t>キカン</t>
    </rPh>
    <rPh sb="6" eb="7">
      <t>チュウ</t>
    </rPh>
    <rPh sb="8" eb="10">
      <t>ジッシ</t>
    </rPh>
    <rPh sb="29" eb="31">
      <t>キニュウ</t>
    </rPh>
    <rPh sb="39" eb="40">
      <t>タン</t>
    </rPh>
    <rPh sb="41" eb="42">
      <t>ショウ</t>
    </rPh>
    <rPh sb="44" eb="46">
      <t>シンダン</t>
    </rPh>
    <rPh sb="46" eb="47">
      <t>トウ</t>
    </rPh>
    <rPh sb="50" eb="52">
      <t>ジッシ</t>
    </rPh>
    <rPh sb="53" eb="55">
      <t>ガイトウ</t>
    </rPh>
    <rPh sb="62" eb="64">
      <t>ジギョウ</t>
    </rPh>
    <rPh sb="65" eb="68">
      <t>ジギョウセイ</t>
    </rPh>
    <rPh sb="68" eb="70">
      <t>チョウサ</t>
    </rPh>
    <rPh sb="71" eb="72">
      <t>オコナ</t>
    </rPh>
    <rPh sb="74" eb="76">
      <t>バアイ</t>
    </rPh>
    <rPh sb="77" eb="79">
      <t>ガイトウ</t>
    </rPh>
    <phoneticPr fontId="7"/>
  </si>
  <si>
    <t>カジノ管理委員会</t>
    <rPh sb="3" eb="5">
      <t>カンリ</t>
    </rPh>
    <rPh sb="5" eb="8">
      <t>イインカイ</t>
    </rPh>
    <phoneticPr fontId="7"/>
  </si>
  <si>
    <t>デジタル庁</t>
    <rPh sb="4" eb="5">
      <t>チョウ</t>
    </rPh>
    <phoneticPr fontId="7"/>
  </si>
  <si>
    <t>王子・伊藤忠エネクス電力販売株式会社</t>
  </si>
  <si>
    <t>大和ハウス工業株式会社</t>
  </si>
  <si>
    <t>バンプーパワートレーディング合同会社</t>
  </si>
  <si>
    <t>※プロポーザル方式に
　よらない場合を含む</t>
  </si>
  <si>
    <t>(b)</t>
  </si>
  <si>
    <t>(a)</t>
    <phoneticPr fontId="7"/>
  </si>
  <si>
    <t>設計業務の総数</t>
    <rPh sb="0" eb="4">
      <t>セッケイギョウム</t>
    </rPh>
    <rPh sb="5" eb="7">
      <t>ソウスウ</t>
    </rPh>
    <phoneticPr fontId="7"/>
  </si>
  <si>
    <t>プロポーザル方式の実施について</t>
    <phoneticPr fontId="7"/>
  </si>
  <si>
    <t>環境配慮型プロポーザル方式の実施について</t>
    <rPh sb="0" eb="5">
      <t>カンキョウハイリョガタ</t>
    </rPh>
    <phoneticPr fontId="7"/>
  </si>
  <si>
    <t>(b-1) 
プロポーザル
方式を実施</t>
    <rPh sb="14" eb="16">
      <t>ホウシキ</t>
    </rPh>
    <rPh sb="17" eb="19">
      <t>ジッシ</t>
    </rPh>
    <phoneticPr fontId="7"/>
  </si>
  <si>
    <t>(b-2) 
プロポーザル
方式を未実施</t>
    <rPh sb="14" eb="16">
      <t>ホウシキ</t>
    </rPh>
    <rPh sb="17" eb="18">
      <t>ミ</t>
    </rPh>
    <rPh sb="18" eb="20">
      <t>ジッシ</t>
    </rPh>
    <phoneticPr fontId="7"/>
  </si>
  <si>
    <t>※ (a)の内数</t>
    <rPh sb="6" eb="8">
      <t>ウチスウ</t>
    </rPh>
    <phoneticPr fontId="7"/>
  </si>
  <si>
    <t>(c)</t>
    <phoneticPr fontId="7"/>
  </si>
  <si>
    <t>※ (b-1)の内数</t>
    <rPh sb="8" eb="10">
      <t>ウチスウ</t>
    </rPh>
    <phoneticPr fontId="7"/>
  </si>
  <si>
    <t>(c-1) 
環境配慮型
プロポーザル
方式を実施</t>
    <rPh sb="7" eb="12">
      <t>カンキョウハイリョガタ</t>
    </rPh>
    <rPh sb="20" eb="22">
      <t>ホウシキ</t>
    </rPh>
    <rPh sb="23" eb="25">
      <t>ジッシ</t>
    </rPh>
    <phoneticPr fontId="7"/>
  </si>
  <si>
    <t>（２）環境配慮型プロポーザル方式の未実施理由</t>
    <rPh sb="17" eb="18">
      <t>ミ</t>
    </rPh>
    <rPh sb="18" eb="20">
      <t>ジッシ</t>
    </rPh>
    <phoneticPr fontId="7"/>
  </si>
  <si>
    <t>文化財保存施設の整備等、温室効果ガス等の排出削減以外の特定の機能に対し、優先して提案を求める必要がある事業</t>
    <rPh sb="0" eb="3">
      <t>ブンカザイ</t>
    </rPh>
    <rPh sb="3" eb="5">
      <t>ホゾン</t>
    </rPh>
    <rPh sb="5" eb="7">
      <t>シセツ</t>
    </rPh>
    <rPh sb="8" eb="10">
      <t>セイビ</t>
    </rPh>
    <rPh sb="10" eb="11">
      <t>ナド</t>
    </rPh>
    <rPh sb="24" eb="26">
      <t>イガイ</t>
    </rPh>
    <rPh sb="36" eb="38">
      <t>ユウセン</t>
    </rPh>
    <rPh sb="40" eb="42">
      <t>テイアン</t>
    </rPh>
    <rPh sb="43" eb="44">
      <t>モト</t>
    </rPh>
    <rPh sb="46" eb="48">
      <t>ヒツヨウ</t>
    </rPh>
    <phoneticPr fontId="7"/>
  </si>
  <si>
    <t>ア）</t>
    <phoneticPr fontId="7"/>
  </si>
  <si>
    <t>耐震改修や機器の単純な修繕等で、環境配慮の提案余地が認められない事業</t>
    <rPh sb="8" eb="10">
      <t>タンジュン</t>
    </rPh>
    <rPh sb="11" eb="13">
      <t>シュウゼン</t>
    </rPh>
    <rPh sb="13" eb="14">
      <t>トウ</t>
    </rPh>
    <rPh sb="21" eb="23">
      <t>テイアン</t>
    </rPh>
    <rPh sb="26" eb="27">
      <t>ミト</t>
    </rPh>
    <phoneticPr fontId="7"/>
  </si>
  <si>
    <t>イ）</t>
  </si>
  <si>
    <t>ウ）</t>
  </si>
  <si>
    <t>確認してください⇒</t>
    <rPh sb="0" eb="2">
      <t>カクニン</t>
    </rPh>
    <phoneticPr fontId="7"/>
  </si>
  <si>
    <t>(b-2) プロポーザル方式を未実施　の場合</t>
    <rPh sb="20" eb="22">
      <t>バアイ</t>
    </rPh>
    <phoneticPr fontId="7"/>
  </si>
  <si>
    <t>(c-2) 
「環境配慮型」
以外のプロポーザル方式を実施</t>
    <rPh sb="8" eb="13">
      <t>カンキョウハイリョガタ</t>
    </rPh>
    <rPh sb="15" eb="17">
      <t>イガイ</t>
    </rPh>
    <rPh sb="24" eb="26">
      <t>ホウシキ</t>
    </rPh>
    <rPh sb="27" eb="29">
      <t>ジッシ</t>
    </rPh>
    <phoneticPr fontId="7"/>
  </si>
  <si>
    <t>(c-2) 「環境配慮型」以外のプロポーザル方式を実施　の場合</t>
    <rPh sb="7" eb="9">
      <t>カンキョウ</t>
    </rPh>
    <rPh sb="9" eb="11">
      <t>ハイリョ</t>
    </rPh>
    <rPh sb="11" eb="12">
      <t>ガタ</t>
    </rPh>
    <rPh sb="13" eb="15">
      <t>イガイ</t>
    </rPh>
    <rPh sb="22" eb="24">
      <t>ホウシキ</t>
    </rPh>
    <rPh sb="25" eb="27">
      <t>ジッシ</t>
    </rPh>
    <rPh sb="29" eb="31">
      <t>バアイ</t>
    </rPh>
    <phoneticPr fontId="7"/>
  </si>
  <si>
    <t>(a)</t>
  </si>
  <si>
    <t xml:space="preserve"> (a)のうち、契約図書に環境配慮した内容を明記した件数</t>
    <rPh sb="8" eb="12">
      <t>ケイヤクトショ</t>
    </rPh>
    <rPh sb="13" eb="15">
      <t>カンキョウ</t>
    </rPh>
    <rPh sb="15" eb="17">
      <t>ハイリョ</t>
    </rPh>
    <rPh sb="19" eb="21">
      <t>ナイヨウ</t>
    </rPh>
    <rPh sb="22" eb="24">
      <t>メイキ</t>
    </rPh>
    <rPh sb="26" eb="28">
      <t>ケンスウ</t>
    </rPh>
    <phoneticPr fontId="7"/>
  </si>
  <si>
    <t>（１）契約図書における環境配慮事項の明記の状況</t>
    <rPh sb="3" eb="5">
      <t>ケイヤク</t>
    </rPh>
    <rPh sb="5" eb="7">
      <t>トショ</t>
    </rPh>
    <rPh sb="11" eb="15">
      <t>カンキョウハイリョ</t>
    </rPh>
    <rPh sb="15" eb="17">
      <t>ジコウ</t>
    </rPh>
    <rPh sb="18" eb="20">
      <t>メイキ</t>
    </rPh>
    <rPh sb="21" eb="23">
      <t>ジョウキョウ</t>
    </rPh>
    <phoneticPr fontId="7"/>
  </si>
  <si>
    <t>総合評価落札方式を実施した件数</t>
    <rPh sb="0" eb="8">
      <t>ソウゴウヒョウカラクサツホウシキ</t>
    </rPh>
    <rPh sb="9" eb="11">
      <t>ジッシ</t>
    </rPh>
    <rPh sb="13" eb="15">
      <t>ケンスウ</t>
    </rPh>
    <phoneticPr fontId="7"/>
  </si>
  <si>
    <t>(d)</t>
    <phoneticPr fontId="7"/>
  </si>
  <si>
    <t xml:space="preserve"> (c)のうち、温室効果ガス等の排出の削減に配慮する内容を含む提案を求めた件数</t>
    <rPh sb="8" eb="10">
      <t>オンシツ</t>
    </rPh>
    <rPh sb="10" eb="12">
      <t>コウカ</t>
    </rPh>
    <rPh sb="14" eb="15">
      <t>トウ</t>
    </rPh>
    <rPh sb="16" eb="18">
      <t>ハイシュツ</t>
    </rPh>
    <rPh sb="19" eb="21">
      <t>サクゲン</t>
    </rPh>
    <rPh sb="22" eb="24">
      <t>ハイリョ</t>
    </rPh>
    <rPh sb="26" eb="28">
      <t>ナイヨウ</t>
    </rPh>
    <rPh sb="29" eb="30">
      <t>フク</t>
    </rPh>
    <rPh sb="31" eb="33">
      <t>テイアン</t>
    </rPh>
    <rPh sb="34" eb="35">
      <t>モト</t>
    </rPh>
    <rPh sb="37" eb="39">
      <t>ケンスウ</t>
    </rPh>
    <phoneticPr fontId="7"/>
  </si>
  <si>
    <t>（２）契約図書に環境に配慮した内容を明記しなかった場合、その理由</t>
    <rPh sb="3" eb="7">
      <t>ケイヤクトショ</t>
    </rPh>
    <rPh sb="8" eb="10">
      <t>カンキョウ</t>
    </rPh>
    <rPh sb="11" eb="13">
      <t>ハイリョ</t>
    </rPh>
    <rPh sb="15" eb="17">
      <t>ナイヨウ</t>
    </rPh>
    <rPh sb="18" eb="20">
      <t>メイキ</t>
    </rPh>
    <rPh sb="25" eb="27">
      <t>バアイ</t>
    </rPh>
    <rPh sb="30" eb="32">
      <t>リユウ</t>
    </rPh>
    <phoneticPr fontId="7"/>
  </si>
  <si>
    <t>（３）総合評価落札方式の実施状況について</t>
    <rPh sb="3" eb="11">
      <t>ソウゴウヒョウカラクサツホウシキ</t>
    </rPh>
    <rPh sb="12" eb="16">
      <t>ジッシジョウキョウ</t>
    </rPh>
    <phoneticPr fontId="7"/>
  </si>
  <si>
    <t>ア）</t>
  </si>
  <si>
    <t>　合　　計</t>
    <rPh sb="1" eb="2">
      <t>ゴウ</t>
    </rPh>
    <rPh sb="4" eb="5">
      <t>ケイ</t>
    </rPh>
    <phoneticPr fontId="7"/>
  </si>
  <si>
    <t>※件数の合計が（a）-（b）の値と一致しているか確認してください。</t>
    <phoneticPr fontId="7"/>
  </si>
  <si>
    <t>特殊な契約内容のため、温室効果ガス等の排出の削減以外の性能を優先せざるを得なかった</t>
    <rPh sb="3" eb="7">
      <t>ケイヤクナイヨウ</t>
    </rPh>
    <rPh sb="27" eb="29">
      <t>セイノウ</t>
    </rPh>
    <rPh sb="30" eb="32">
      <t>ユウセン</t>
    </rPh>
    <rPh sb="36" eb="37">
      <t>エ</t>
    </rPh>
    <phoneticPr fontId="7"/>
  </si>
  <si>
    <t>提案として求めなかった場合、その事情</t>
    <rPh sb="0" eb="2">
      <t>テイアン</t>
    </rPh>
    <rPh sb="5" eb="6">
      <t>モト</t>
    </rPh>
    <rPh sb="11" eb="13">
      <t>バアイ</t>
    </rPh>
    <rPh sb="16" eb="18">
      <t>ジジョウ</t>
    </rPh>
    <phoneticPr fontId="7"/>
  </si>
  <si>
    <t>建築物の維持管理に係る契約の実績（契約図書の状況、総合評価落札方式の状況）</t>
    <rPh sb="0" eb="3">
      <t>ケンチクブツ</t>
    </rPh>
    <rPh sb="4" eb="6">
      <t>イジ</t>
    </rPh>
    <rPh sb="6" eb="8">
      <t>カンリ</t>
    </rPh>
    <rPh sb="9" eb="10">
      <t>カカ</t>
    </rPh>
    <rPh sb="11" eb="13">
      <t>ケイヤク</t>
    </rPh>
    <rPh sb="14" eb="16">
      <t>ジッセキ</t>
    </rPh>
    <rPh sb="17" eb="21">
      <t>ケイヤクトショ</t>
    </rPh>
    <rPh sb="22" eb="24">
      <t>ジョウキョウ</t>
    </rPh>
    <rPh sb="25" eb="33">
      <t>ソウゴウヒョウカラクサツホウシキ</t>
    </rPh>
    <rPh sb="34" eb="36">
      <t>ジョウキョウ</t>
    </rPh>
    <phoneticPr fontId="7"/>
  </si>
  <si>
    <t>施設住所
（市区町村以降）</t>
    <rPh sb="0" eb="2">
      <t>シセツ</t>
    </rPh>
    <rPh sb="2" eb="4">
      <t>ジュウショ</t>
    </rPh>
    <rPh sb="6" eb="10">
      <t>シクチョウソン</t>
    </rPh>
    <rPh sb="10" eb="12">
      <t>イコウ</t>
    </rPh>
    <phoneticPr fontId="7"/>
  </si>
  <si>
    <t>○○○○のため</t>
  </si>
  <si>
    <t>千代田区霞ヶ関＊-＊-＊</t>
    <rPh sb="0" eb="4">
      <t>チヨダク</t>
    </rPh>
    <rPh sb="4" eb="7">
      <t>カスミガセキ</t>
    </rPh>
    <phoneticPr fontId="7"/>
  </si>
  <si>
    <t>千葉市中央区○○＊-＊-＊</t>
    <rPh sb="0" eb="3">
      <t>チバシ</t>
    </rPh>
    <rPh sb="3" eb="6">
      <t>チュウオウク</t>
    </rPh>
    <phoneticPr fontId="7"/>
  </si>
  <si>
    <t>さいたま市浦和区○○＊-＊-＊</t>
    <rPh sb="4" eb="5">
      <t>シ</t>
    </rPh>
    <rPh sb="5" eb="8">
      <t>ウラワク</t>
    </rPh>
    <phoneticPr fontId="7"/>
  </si>
  <si>
    <t>川崎市宮前区○○＊-＊-＊</t>
    <rPh sb="0" eb="3">
      <t>カワサキシ</t>
    </rPh>
    <rPh sb="3" eb="6">
      <t>ミヤマエク</t>
    </rPh>
    <phoneticPr fontId="7"/>
  </si>
  <si>
    <t>前橋市○○＊-＊-＊</t>
    <rPh sb="0" eb="2">
      <t>マエバシ</t>
    </rPh>
    <rPh sb="2" eb="3">
      <t>シ</t>
    </rPh>
    <phoneticPr fontId="7"/>
  </si>
  <si>
    <t>他機関施設に入居し、主たる契約に準じなければならないため</t>
    <rPh sb="10" eb="11">
      <t>シュ</t>
    </rPh>
    <rPh sb="13" eb="15">
      <t>ケイヤク</t>
    </rPh>
    <rPh sb="16" eb="17">
      <t>ジュン</t>
    </rPh>
    <phoneticPr fontId="7"/>
  </si>
  <si>
    <t>緊急的・臨時的な契約のため</t>
    <rPh sb="0" eb="3">
      <t>キンキュウテキ</t>
    </rPh>
    <rPh sb="4" eb="7">
      <t>リンジテキ</t>
    </rPh>
    <rPh sb="8" eb="10">
      <t>ケイヤク</t>
    </rPh>
    <phoneticPr fontId="7"/>
  </si>
  <si>
    <t>総合評価落札方式の実施に当たって温室効果ガス等の排出の削減に配慮する内容を</t>
    <rPh sb="0" eb="8">
      <t>ソウゴウヒョウカラクサツホウシキ</t>
    </rPh>
    <rPh sb="9" eb="11">
      <t>ジッシ</t>
    </rPh>
    <rPh sb="12" eb="13">
      <t>ア</t>
    </rPh>
    <rPh sb="16" eb="18">
      <t>オンシツ</t>
    </rPh>
    <rPh sb="18" eb="20">
      <t>コウカ</t>
    </rPh>
    <rPh sb="22" eb="23">
      <t>トウ</t>
    </rPh>
    <rPh sb="24" eb="26">
      <t>ハイシュツ</t>
    </rPh>
    <rPh sb="27" eb="29">
      <t>サクゲン</t>
    </rPh>
    <rPh sb="30" eb="32">
      <t>ハイリョ</t>
    </rPh>
    <rPh sb="34" eb="36">
      <t>ナイヨウ</t>
    </rPh>
    <phoneticPr fontId="7"/>
  </si>
  <si>
    <t>コスモエネルギーソリューションズ株式会社</t>
  </si>
  <si>
    <t>須賀川瓦斯株式会社</t>
  </si>
  <si>
    <t>中部電力ミライズ株式会社</t>
    <phoneticPr fontId="7"/>
  </si>
  <si>
    <t>仕様における
再エネ割合の下限</t>
    <rPh sb="0" eb="2">
      <t>シヨウ</t>
    </rPh>
    <rPh sb="7" eb="8">
      <t>サイ</t>
    </rPh>
    <rPh sb="10" eb="12">
      <t>ワリアイ</t>
    </rPh>
    <rPh sb="13" eb="15">
      <t>カゲン</t>
    </rPh>
    <phoneticPr fontId="7"/>
  </si>
  <si>
    <t>地域における持続的な再エネ創出</t>
    <rPh sb="0" eb="2">
      <t>チイキ</t>
    </rPh>
    <rPh sb="6" eb="9">
      <t>ジゾクテキ</t>
    </rPh>
    <rPh sb="10" eb="11">
      <t>サイ</t>
    </rPh>
    <rPh sb="13" eb="15">
      <t>ソウシュツ</t>
    </rPh>
    <phoneticPr fontId="7"/>
  </si>
  <si>
    <t>その他の内容
（具体的に記入）</t>
    <rPh sb="2" eb="3">
      <t>タ</t>
    </rPh>
    <rPh sb="4" eb="6">
      <t>ナイヨウ</t>
    </rPh>
    <rPh sb="8" eb="10">
      <t>グタイ</t>
    </rPh>
    <rPh sb="10" eb="11">
      <t>テキ</t>
    </rPh>
    <rPh sb="12" eb="14">
      <t>キニュウ</t>
    </rPh>
    <phoneticPr fontId="7"/>
  </si>
  <si>
    <t>様式４－１Ａ</t>
    <rPh sb="0" eb="2">
      <t>ヨウシキ</t>
    </rPh>
    <phoneticPr fontId="7"/>
  </si>
  <si>
    <t>様式４－１Ｂ</t>
    <rPh sb="0" eb="2">
      <t>ヨウシキ</t>
    </rPh>
    <phoneticPr fontId="7"/>
  </si>
  <si>
    <t>様式４－２Ａ</t>
    <rPh sb="0" eb="2">
      <t>ヨウシキ</t>
    </rPh>
    <phoneticPr fontId="7"/>
  </si>
  <si>
    <t>様式４ー２Ｂ</t>
    <rPh sb="0" eb="2">
      <t>ヨウシキ</t>
    </rPh>
    <phoneticPr fontId="7"/>
  </si>
  <si>
    <t>既存建築物の改修時に当たっては、改修による省エネルギー効果等を踏まえ、必要に応じ、ＺＥＢ化を見据えた中長期的な改修計画を検討するものとする。</t>
    <rPh sb="0" eb="5">
      <t>キソンケンチクブツ</t>
    </rPh>
    <rPh sb="6" eb="9">
      <t>カイシュウジ</t>
    </rPh>
    <rPh sb="10" eb="11">
      <t>ア</t>
    </rPh>
    <rPh sb="16" eb="18">
      <t>カイシュウ</t>
    </rPh>
    <rPh sb="21" eb="22">
      <t>ショウ</t>
    </rPh>
    <rPh sb="27" eb="29">
      <t>コウカ</t>
    </rPh>
    <rPh sb="29" eb="30">
      <t>トウ</t>
    </rPh>
    <rPh sb="31" eb="32">
      <t>フ</t>
    </rPh>
    <rPh sb="35" eb="37">
      <t>ヒツヨウ</t>
    </rPh>
    <rPh sb="38" eb="39">
      <t>オウ</t>
    </rPh>
    <rPh sb="44" eb="45">
      <t>カ</t>
    </rPh>
    <rPh sb="46" eb="48">
      <t>ミス</t>
    </rPh>
    <rPh sb="50" eb="54">
      <t>チュウチョウキテキ</t>
    </rPh>
    <rPh sb="55" eb="59">
      <t>カイシュウケイカク</t>
    </rPh>
    <rPh sb="60" eb="62">
      <t>ケントウ</t>
    </rPh>
    <phoneticPr fontId="7"/>
  </si>
  <si>
    <t>既存建築物の改修計画の概要</t>
    <rPh sb="0" eb="5">
      <t>キソンケンチクブツ</t>
    </rPh>
    <rPh sb="6" eb="8">
      <t>カイシュウ</t>
    </rPh>
    <rPh sb="8" eb="10">
      <t>ケイカク</t>
    </rPh>
    <rPh sb="11" eb="13">
      <t>ガイヨウ</t>
    </rPh>
    <phoneticPr fontId="7"/>
  </si>
  <si>
    <t>様式４－３Ｂ</t>
    <rPh sb="0" eb="2">
      <t>ヨウシキ</t>
    </rPh>
    <phoneticPr fontId="7"/>
  </si>
  <si>
    <t>様式６</t>
    <rPh sb="0" eb="2">
      <t>ヨウシキ</t>
    </rPh>
    <phoneticPr fontId="7"/>
  </si>
  <si>
    <t>様式５－３</t>
    <rPh sb="0" eb="2">
      <t>ヨウシキ</t>
    </rPh>
    <phoneticPr fontId="7"/>
  </si>
  <si>
    <t>様式５－２</t>
    <rPh sb="0" eb="2">
      <t>ヨウシキ</t>
    </rPh>
    <phoneticPr fontId="7"/>
  </si>
  <si>
    <t>様式５－１</t>
    <rPh sb="0" eb="2">
      <t>ヨウシキ</t>
    </rPh>
    <phoneticPr fontId="7"/>
  </si>
  <si>
    <t>【5-2】の自動集計につき記入不要</t>
    <phoneticPr fontId="7"/>
  </si>
  <si>
    <t>管理体制等</t>
    <rPh sb="0" eb="2">
      <t>カンリ</t>
    </rPh>
    <rPh sb="2" eb="4">
      <t>タイセイ</t>
    </rPh>
    <rPh sb="4" eb="5">
      <t>トウ</t>
    </rPh>
    <phoneticPr fontId="7"/>
  </si>
  <si>
    <t>【4-1A】建築物設計（概要）</t>
    <rPh sb="8" eb="9">
      <t>ブツ</t>
    </rPh>
    <rPh sb="9" eb="11">
      <t>セッケイ</t>
    </rPh>
    <phoneticPr fontId="7"/>
  </si>
  <si>
    <t>【4-1B】建築物設計（詳細）</t>
    <rPh sb="8" eb="9">
      <t>ブツ</t>
    </rPh>
    <rPh sb="9" eb="11">
      <t>セッケイ</t>
    </rPh>
    <rPh sb="12" eb="14">
      <t>ショウサイ</t>
    </rPh>
    <phoneticPr fontId="7"/>
  </si>
  <si>
    <t>【4-2A】建築物維持管理（概要）</t>
    <rPh sb="8" eb="9">
      <t>ブツ</t>
    </rPh>
    <rPh sb="9" eb="11">
      <t>イジ</t>
    </rPh>
    <rPh sb="11" eb="13">
      <t>カンリ</t>
    </rPh>
    <rPh sb="14" eb="16">
      <t>ガイヨウ</t>
    </rPh>
    <phoneticPr fontId="7"/>
  </si>
  <si>
    <t>【4-2B】建築物維持管理（詳細）</t>
    <rPh sb="8" eb="9">
      <t>ブツ</t>
    </rPh>
    <rPh sb="9" eb="11">
      <t>イジ</t>
    </rPh>
    <rPh sb="11" eb="13">
      <t>カンリ</t>
    </rPh>
    <rPh sb="14" eb="16">
      <t>ショウサイ</t>
    </rPh>
    <phoneticPr fontId="7"/>
  </si>
  <si>
    <t>シート[【4-2B】建築物維持管理（詳細）]の記載例及び注意事項</t>
    <rPh sb="23" eb="25">
      <t>キサイ</t>
    </rPh>
    <rPh sb="25" eb="26">
      <t>レイ</t>
    </rPh>
    <rPh sb="26" eb="27">
      <t>オヨ</t>
    </rPh>
    <rPh sb="28" eb="30">
      <t>チュウイ</t>
    </rPh>
    <rPh sb="30" eb="32">
      <t>ジコウ</t>
    </rPh>
    <phoneticPr fontId="7"/>
  </si>
  <si>
    <t>【4-3A】建築物改修（改修計画）</t>
  </si>
  <si>
    <t>【4-3A】建築物改修（改修計画）</t>
    <rPh sb="6" eb="11">
      <t>ケンチクブツカイシュウ</t>
    </rPh>
    <phoneticPr fontId="7"/>
  </si>
  <si>
    <t>【4-3B】建築物改修（ESCO検討）</t>
    <rPh sb="6" eb="11">
      <t>ケンチクブツカイシュウ</t>
    </rPh>
    <rPh sb="16" eb="18">
      <t>ケントウ</t>
    </rPh>
    <phoneticPr fontId="7"/>
  </si>
  <si>
    <t>【4-3C】建築物改修（ESCO事業）</t>
    <rPh sb="6" eb="11">
      <t>ケンチクブツカイシュウ</t>
    </rPh>
    <phoneticPr fontId="7"/>
  </si>
  <si>
    <t>【5-1】産廃（概要）</t>
    <rPh sb="5" eb="6">
      <t>サン</t>
    </rPh>
    <rPh sb="6" eb="7">
      <t>ハイ</t>
    </rPh>
    <rPh sb="8" eb="10">
      <t>ガイヨウ</t>
    </rPh>
    <phoneticPr fontId="7"/>
  </si>
  <si>
    <t>【5-2】産廃（詳細）</t>
    <rPh sb="5" eb="6">
      <t>サン</t>
    </rPh>
    <rPh sb="6" eb="7">
      <t>ハイ</t>
    </rPh>
    <rPh sb="8" eb="10">
      <t>ショウサイ</t>
    </rPh>
    <phoneticPr fontId="7"/>
  </si>
  <si>
    <t>【5-3】産廃（アンケート）</t>
    <rPh sb="5" eb="6">
      <t>サン</t>
    </rPh>
    <rPh sb="6" eb="7">
      <t>ハイ</t>
    </rPh>
    <phoneticPr fontId="7"/>
  </si>
  <si>
    <t>【6】  その他</t>
    <phoneticPr fontId="7"/>
  </si>
  <si>
    <t>５．産業廃棄物の処理に係る契約</t>
    <rPh sb="2" eb="4">
      <t>サンギョウ</t>
    </rPh>
    <rPh sb="4" eb="7">
      <t>ハイキブツ</t>
    </rPh>
    <rPh sb="8" eb="10">
      <t>ショリ</t>
    </rPh>
    <rPh sb="11" eb="12">
      <t>カカ</t>
    </rPh>
    <rPh sb="13" eb="15">
      <t>ケイヤク</t>
    </rPh>
    <phoneticPr fontId="7"/>
  </si>
  <si>
    <t>【5-1】産廃（概要）</t>
    <phoneticPr fontId="7"/>
  </si>
  <si>
    <t>【5-2】産廃（詳細）</t>
    <rPh sb="8" eb="10">
      <t>ショウサイ</t>
    </rPh>
    <phoneticPr fontId="7"/>
  </si>
  <si>
    <t>【5-3】産廃（アンケート）</t>
    <phoneticPr fontId="7"/>
  </si>
  <si>
    <t>４－１．建築物の設計に関する契約</t>
    <rPh sb="4" eb="7">
      <t>ケンチクブツ</t>
    </rPh>
    <rPh sb="8" eb="10">
      <t>セッケイ</t>
    </rPh>
    <rPh sb="11" eb="12">
      <t>カン</t>
    </rPh>
    <rPh sb="14" eb="16">
      <t>ケイヤク</t>
    </rPh>
    <phoneticPr fontId="7"/>
  </si>
  <si>
    <t>４－２．建築物の維持管理に関する契約</t>
    <rPh sb="4" eb="7">
      <t>ケンチクブツ</t>
    </rPh>
    <rPh sb="8" eb="10">
      <t>イジ</t>
    </rPh>
    <rPh sb="10" eb="12">
      <t>カンリ</t>
    </rPh>
    <rPh sb="13" eb="14">
      <t>カン</t>
    </rPh>
    <rPh sb="16" eb="18">
      <t>ケイヤク</t>
    </rPh>
    <phoneticPr fontId="7"/>
  </si>
  <si>
    <t>【4-2A】建築物維持管理（概要）</t>
    <rPh sb="8" eb="9">
      <t>ブツ</t>
    </rPh>
    <rPh sb="9" eb="13">
      <t>イジカンリ</t>
    </rPh>
    <phoneticPr fontId="7"/>
  </si>
  <si>
    <t>【4-2B】建物維持管理（詳細）</t>
    <rPh sb="13" eb="15">
      <t>ショウサイ</t>
    </rPh>
    <phoneticPr fontId="7"/>
  </si>
  <si>
    <t>４-３．建築物の改修に係る契約</t>
    <rPh sb="4" eb="7">
      <t>ケンチクブツ</t>
    </rPh>
    <rPh sb="8" eb="10">
      <t>カイシュウ</t>
    </rPh>
    <rPh sb="11" eb="12">
      <t>カカ</t>
    </rPh>
    <rPh sb="13" eb="15">
      <t>ケイヤク</t>
    </rPh>
    <phoneticPr fontId="7"/>
  </si>
  <si>
    <r>
      <rPr>
        <u/>
        <sz val="11"/>
        <color indexed="10"/>
        <rFont val="ＭＳ ゴシック"/>
        <family val="3"/>
        <charset val="128"/>
      </rPr>
      <t>施設の改修の計画がある場合、その内容を記入</t>
    </r>
    <r>
      <rPr>
        <sz val="11"/>
        <rFont val="ＭＳ ゴシック"/>
        <family val="3"/>
        <charset val="128"/>
      </rPr>
      <t>してください。</t>
    </r>
    <rPh sb="0" eb="2">
      <t>シセツ</t>
    </rPh>
    <phoneticPr fontId="7"/>
  </si>
  <si>
    <t>調達機関情報</t>
    <rPh sb="0" eb="2">
      <t>チョウタツ</t>
    </rPh>
    <rPh sb="2" eb="4">
      <t>キカン</t>
    </rPh>
    <rPh sb="4" eb="6">
      <t>ジョウホウ</t>
    </rPh>
    <phoneticPr fontId="7"/>
  </si>
  <si>
    <t>再エネ電気の調達</t>
    <rPh sb="0" eb="1">
      <t>サイ</t>
    </rPh>
    <rPh sb="3" eb="5">
      <t>デンキ</t>
    </rPh>
    <rPh sb="6" eb="8">
      <t>チョウタツ</t>
    </rPh>
    <phoneticPr fontId="7"/>
  </si>
  <si>
    <t>調達仕様</t>
    <rPh sb="0" eb="2">
      <t>チョウタツ</t>
    </rPh>
    <rPh sb="2" eb="4">
      <t>シヨウ</t>
    </rPh>
    <phoneticPr fontId="7"/>
  </si>
  <si>
    <t>入札参加者が不足する懸念の有無</t>
    <rPh sb="0" eb="5">
      <t>ニュウサツサンカシャ</t>
    </rPh>
    <rPh sb="6" eb="8">
      <t>フソク</t>
    </rPh>
    <rPh sb="10" eb="12">
      <t>ケネン</t>
    </rPh>
    <rPh sb="13" eb="15">
      <t>ウム</t>
    </rPh>
    <phoneticPr fontId="7"/>
  </si>
  <si>
    <t>その他の理由があれば記入</t>
    <rPh sb="2" eb="3">
      <t>タ</t>
    </rPh>
    <rPh sb="4" eb="6">
      <t>リユウ</t>
    </rPh>
    <rPh sb="10" eb="12">
      <t>キニュウ</t>
    </rPh>
    <phoneticPr fontId="7"/>
  </si>
  <si>
    <t>ＲＥ１００電力株式会社</t>
  </si>
  <si>
    <t>シナネン株式会社</t>
  </si>
  <si>
    <t>株式会社エフオン</t>
  </si>
  <si>
    <t xml:space="preserve">今後の見通し
</t>
    <rPh sb="0" eb="2">
      <t>コンゴ</t>
    </rPh>
    <rPh sb="3" eb="5">
      <t>ミトオ</t>
    </rPh>
    <phoneticPr fontId="7"/>
  </si>
  <si>
    <r>
      <t xml:space="preserve">裾切り方式未実施の理由
</t>
    </r>
    <r>
      <rPr>
        <sz val="14"/>
        <color rgb="FFFF0000"/>
        <rFont val="ＭＳ Ｐゴシック"/>
        <family val="3"/>
        <charset val="128"/>
      </rPr>
      <t>（複数回答可）</t>
    </r>
    <rPh sb="13" eb="17">
      <t>フクスウカイトウ</t>
    </rPh>
    <rPh sb="17" eb="18">
      <t>カ</t>
    </rPh>
    <phoneticPr fontId="7"/>
  </si>
  <si>
    <t>大手電力会社の指名停止等の影響</t>
    <rPh sb="0" eb="6">
      <t>オオテデンリョクガイシャ</t>
    </rPh>
    <rPh sb="7" eb="11">
      <t>シメイテイシ</t>
    </rPh>
    <rPh sb="11" eb="12">
      <t>トウ</t>
    </rPh>
    <rPh sb="13" eb="15">
      <t>エイキョウ</t>
    </rPh>
    <phoneticPr fontId="7"/>
  </si>
  <si>
    <t>様式１－４</t>
    <rPh sb="0" eb="2">
      <t>ヨウシキ</t>
    </rPh>
    <phoneticPr fontId="7"/>
  </si>
  <si>
    <t>回答</t>
    <rPh sb="0" eb="2">
      <t>カイトウ</t>
    </rPh>
    <phoneticPr fontId="7"/>
  </si>
  <si>
    <t>電気の供給を受ける契約に関するアンケート</t>
    <rPh sb="0" eb="2">
      <t>デンキ</t>
    </rPh>
    <rPh sb="3" eb="5">
      <t>キョウキュウ</t>
    </rPh>
    <rPh sb="6" eb="7">
      <t>ウ</t>
    </rPh>
    <rPh sb="12" eb="13">
      <t>カン</t>
    </rPh>
    <phoneticPr fontId="7"/>
  </si>
  <si>
    <t>こども家庭庁</t>
    <rPh sb="3" eb="6">
      <t>カテイチョウ</t>
    </rPh>
    <phoneticPr fontId="7"/>
  </si>
  <si>
    <t>エ）</t>
    <phoneticPr fontId="7"/>
  </si>
  <si>
    <t>オ）</t>
    <phoneticPr fontId="7"/>
  </si>
  <si>
    <t>エネルギー消費の合理化等に関する支援業務を別途契約している</t>
    <rPh sb="5" eb="7">
      <t>ショウヒ</t>
    </rPh>
    <rPh sb="8" eb="11">
      <t>ゴウリカ</t>
    </rPh>
    <rPh sb="11" eb="12">
      <t>トウ</t>
    </rPh>
    <rPh sb="13" eb="14">
      <t>カン</t>
    </rPh>
    <rPh sb="16" eb="20">
      <t>シエンギョウム</t>
    </rPh>
    <rPh sb="21" eb="23">
      <t>ベット</t>
    </rPh>
    <rPh sb="23" eb="25">
      <t>ケイヤク</t>
    </rPh>
    <phoneticPr fontId="7"/>
  </si>
  <si>
    <t>条件を厳しくすると入札参加者が確保されない恐れがあるため</t>
    <rPh sb="0" eb="2">
      <t>ジョウケン</t>
    </rPh>
    <rPh sb="3" eb="4">
      <t>キビ</t>
    </rPh>
    <rPh sb="9" eb="11">
      <t>ニュウサツ</t>
    </rPh>
    <rPh sb="11" eb="14">
      <t>サンカシャ</t>
    </rPh>
    <rPh sb="15" eb="17">
      <t>カクホ</t>
    </rPh>
    <rPh sb="21" eb="22">
      <t>オソ</t>
    </rPh>
    <phoneticPr fontId="7"/>
  </si>
  <si>
    <t>少額の契約であるため</t>
    <rPh sb="0" eb="2">
      <t>ショウガク</t>
    </rPh>
    <rPh sb="3" eb="5">
      <t>ケイヤク</t>
    </rPh>
    <phoneticPr fontId="7"/>
  </si>
  <si>
    <t>長期契約終了後に検討又は実施予定</t>
  </si>
  <si>
    <t>様式４－３Ｃ</t>
    <rPh sb="0" eb="2">
      <t>ヨウシキ</t>
    </rPh>
    <phoneticPr fontId="7"/>
  </si>
  <si>
    <t>様式４－３Ｄ</t>
    <rPh sb="0" eb="2">
      <t>ヨウシキ</t>
    </rPh>
    <phoneticPr fontId="7"/>
  </si>
  <si>
    <t>㎡</t>
  </si>
  <si>
    <t>契約方式</t>
    <rPh sb="0" eb="4">
      <t>ケイヤクホウシキ</t>
    </rPh>
    <phoneticPr fontId="7"/>
  </si>
  <si>
    <t>入札参加者数</t>
    <rPh sb="0" eb="4">
      <t>ニュウサツサンカ</t>
    </rPh>
    <rPh sb="5" eb="6">
      <t>スウ</t>
    </rPh>
    <phoneticPr fontId="7"/>
  </si>
  <si>
    <t>者</t>
    <rPh sb="0" eb="1">
      <t>モノ</t>
    </rPh>
    <phoneticPr fontId="7"/>
  </si>
  <si>
    <t>パッシブ技術</t>
    <rPh sb="4" eb="6">
      <t>ギジュツ</t>
    </rPh>
    <phoneticPr fontId="7"/>
  </si>
  <si>
    <t>日射遮蔽</t>
    <rPh sb="0" eb="4">
      <t>ニッシャシャヘイ</t>
    </rPh>
    <phoneticPr fontId="7"/>
  </si>
  <si>
    <t>アクティブ技術</t>
    <rPh sb="5" eb="7">
      <t>ギジュツ</t>
    </rPh>
    <phoneticPr fontId="7"/>
  </si>
  <si>
    <t>全熱交換機</t>
    <rPh sb="0" eb="2">
      <t>ゼンネツ</t>
    </rPh>
    <rPh sb="2" eb="5">
      <t>コウカンキ</t>
    </rPh>
    <phoneticPr fontId="7"/>
  </si>
  <si>
    <t>LED照明器具</t>
    <rPh sb="3" eb="7">
      <t>ショウメイキグ</t>
    </rPh>
    <phoneticPr fontId="7"/>
  </si>
  <si>
    <t>照明</t>
    <rPh sb="0" eb="2">
      <t>ショウメイ</t>
    </rPh>
    <phoneticPr fontId="7"/>
  </si>
  <si>
    <t>蓄電池</t>
    <rPh sb="0" eb="3">
      <t>チクデンチ</t>
    </rPh>
    <phoneticPr fontId="7"/>
  </si>
  <si>
    <t>BEMS</t>
    <phoneticPr fontId="7"/>
  </si>
  <si>
    <t>仕様書等の契約図書に
記載した温室効果ガス等
排出の削減に配慮した
具体的内容</t>
    <rPh sb="0" eb="3">
      <t>シヨウショ</t>
    </rPh>
    <rPh sb="3" eb="4">
      <t>トウ</t>
    </rPh>
    <rPh sb="5" eb="7">
      <t>ケイヤク</t>
    </rPh>
    <rPh sb="7" eb="9">
      <t>トショ</t>
    </rPh>
    <rPh sb="11" eb="13">
      <t>キサイ</t>
    </rPh>
    <rPh sb="15" eb="17">
      <t>オンシツ</t>
    </rPh>
    <rPh sb="17" eb="19">
      <t>コウカ</t>
    </rPh>
    <rPh sb="21" eb="22">
      <t>トウ</t>
    </rPh>
    <rPh sb="23" eb="25">
      <t>ハイシュツ</t>
    </rPh>
    <rPh sb="26" eb="28">
      <t>サクゲン</t>
    </rPh>
    <rPh sb="29" eb="31">
      <t>ハイリョ</t>
    </rPh>
    <rPh sb="34" eb="37">
      <t>グタイテキ</t>
    </rPh>
    <rPh sb="37" eb="39">
      <t>ナイヨウ</t>
    </rPh>
    <phoneticPr fontId="7"/>
  </si>
  <si>
    <t>インセンティブ契約やパフォーマンス契約等の特別な契約の有無</t>
    <rPh sb="7" eb="9">
      <t>ケイヤク</t>
    </rPh>
    <rPh sb="17" eb="19">
      <t>ケイヤク</t>
    </rPh>
    <rPh sb="19" eb="20">
      <t>トウ</t>
    </rPh>
    <rPh sb="21" eb="23">
      <t>トクベツ</t>
    </rPh>
    <rPh sb="24" eb="26">
      <t>ケイヤク</t>
    </rPh>
    <rPh sb="27" eb="29">
      <t>ウム</t>
    </rPh>
    <phoneticPr fontId="7"/>
  </si>
  <si>
    <r>
      <t>搬送設備</t>
    </r>
    <r>
      <rPr>
        <sz val="8"/>
        <rFont val="ＭＳ Ｐゴシック"/>
        <family val="3"/>
        <charset val="128"/>
      </rPr>
      <t>（エレベータ等）</t>
    </r>
    <r>
      <rPr>
        <sz val="11"/>
        <rFont val="ＭＳ Ｐゴシック"/>
        <family val="3"/>
        <charset val="128"/>
      </rPr>
      <t>保守管理業務</t>
    </r>
    <rPh sb="0" eb="2">
      <t>ハンソウ</t>
    </rPh>
    <rPh sb="2" eb="4">
      <t>セツビ</t>
    </rPh>
    <rPh sb="10" eb="11">
      <t>トウ</t>
    </rPh>
    <rPh sb="12" eb="14">
      <t>ホシュ</t>
    </rPh>
    <phoneticPr fontId="7"/>
  </si>
  <si>
    <t>加点項目に設定した
具体的内容</t>
    <rPh sb="0" eb="2">
      <t>カテン</t>
    </rPh>
    <rPh sb="2" eb="4">
      <t>コウモク</t>
    </rPh>
    <rPh sb="5" eb="7">
      <t>セッテイ</t>
    </rPh>
    <rPh sb="10" eb="13">
      <t>グタイテキ</t>
    </rPh>
    <rPh sb="13" eb="15">
      <t>ナイヨウ</t>
    </rPh>
    <phoneticPr fontId="7"/>
  </si>
  <si>
    <t>環境配慮契約の実施状況 ⇒</t>
    <rPh sb="0" eb="6">
      <t>カンキョウハイリョケイヤク</t>
    </rPh>
    <rPh sb="7" eb="9">
      <t>ジッシ</t>
    </rPh>
    <rPh sb="9" eb="11">
      <t>ジョウキョウ</t>
    </rPh>
    <phoneticPr fontId="7"/>
  </si>
  <si>
    <t>環境配慮契約
未実施の場合</t>
    <rPh sb="0" eb="6">
      <t>カンキョウハイリョケイヤク</t>
    </rPh>
    <rPh sb="7" eb="10">
      <t>ミジッシ</t>
    </rPh>
    <rPh sb="11" eb="13">
      <t>バアイ</t>
    </rPh>
    <phoneticPr fontId="7"/>
  </si>
  <si>
    <t>環境配慮契約
実施済の場合</t>
    <rPh sb="0" eb="6">
      <t>カンキョウハイリョケイヤク</t>
    </rPh>
    <rPh sb="7" eb="10">
      <t>ジッシズ</t>
    </rPh>
    <rPh sb="11" eb="13">
      <t>バアイ</t>
    </rPh>
    <phoneticPr fontId="7"/>
  </si>
  <si>
    <t>未実施の理由</t>
    <rPh sb="0" eb="3">
      <t>ミジッシ</t>
    </rPh>
    <rPh sb="4" eb="6">
      <t>リユウ</t>
    </rPh>
    <phoneticPr fontId="7"/>
  </si>
  <si>
    <t>応札可能業者が少数であり、十分な競争性を確保できない</t>
    <phoneticPr fontId="7"/>
  </si>
  <si>
    <t>環境配慮契約の実施に向けて準備中である</t>
    <rPh sb="0" eb="6">
      <t>カンキョウハイリョケイヤク</t>
    </rPh>
    <rPh sb="7" eb="9">
      <t>ジッシ</t>
    </rPh>
    <rPh sb="10" eb="11">
      <t>ム</t>
    </rPh>
    <rPh sb="13" eb="15">
      <t>ジュンビ</t>
    </rPh>
    <rPh sb="15" eb="16">
      <t>チュウ</t>
    </rPh>
    <phoneticPr fontId="7"/>
  </si>
  <si>
    <t>少額随契又は特別な理由による随契</t>
    <rPh sb="0" eb="2">
      <t>ショウガク</t>
    </rPh>
    <rPh sb="2" eb="4">
      <t>ズイケイ</t>
    </rPh>
    <rPh sb="4" eb="5">
      <t>マタ</t>
    </rPh>
    <rPh sb="6" eb="8">
      <t>トクベツ</t>
    </rPh>
    <rPh sb="9" eb="11">
      <t>リユウ</t>
    </rPh>
    <rPh sb="14" eb="16">
      <t>ズイケイ</t>
    </rPh>
    <phoneticPr fontId="7"/>
  </si>
  <si>
    <t>エコチューニング等を活用し、データの計測・分析及び
分析結果を反映した運用改善を実施事業者に求めた場合 ⇒</t>
    <rPh sb="8" eb="9">
      <t>トウ</t>
    </rPh>
    <rPh sb="10" eb="12">
      <t>カツヨウ</t>
    </rPh>
    <rPh sb="18" eb="20">
      <t>ケイソク</t>
    </rPh>
    <rPh sb="21" eb="23">
      <t>ブンセキ</t>
    </rPh>
    <rPh sb="23" eb="24">
      <t>オヨ</t>
    </rPh>
    <rPh sb="26" eb="30">
      <t>ブンセキケッカ</t>
    </rPh>
    <rPh sb="31" eb="33">
      <t>ハンエイ</t>
    </rPh>
    <rPh sb="35" eb="39">
      <t>ウンヨウカイゼン</t>
    </rPh>
    <rPh sb="40" eb="45">
      <t>ジッシジギョウシャ</t>
    </rPh>
    <rPh sb="46" eb="47">
      <t>モト</t>
    </rPh>
    <rPh sb="49" eb="51">
      <t>バアイ</t>
    </rPh>
    <phoneticPr fontId="7"/>
  </si>
  <si>
    <t>フィージビリティ・スタディの実績</t>
    <rPh sb="14" eb="16">
      <t>ジッセキ</t>
    </rPh>
    <phoneticPr fontId="7"/>
  </si>
  <si>
    <t xml:space="preserve">主要設備等の更新、改修計画 </t>
    <phoneticPr fontId="7"/>
  </si>
  <si>
    <t>【1-4】電気（アンケート）</t>
    <rPh sb="5" eb="7">
      <t>デンキ</t>
    </rPh>
    <phoneticPr fontId="7"/>
  </si>
  <si>
    <t>一般事務庁舎</t>
  </si>
  <si>
    <t>　※ESCO事業の実績がない場合は右欄の「実績なし」を選択⇒</t>
    <rPh sb="6" eb="8">
      <t>ジギョウ</t>
    </rPh>
    <rPh sb="9" eb="11">
      <t>ジッセキ</t>
    </rPh>
    <rPh sb="14" eb="16">
      <t>バアイ</t>
    </rPh>
    <rPh sb="17" eb="18">
      <t>ミギ</t>
    </rPh>
    <rPh sb="18" eb="19">
      <t>ラン</t>
    </rPh>
    <rPh sb="21" eb="23">
      <t>ジッセキ</t>
    </rPh>
    <rPh sb="27" eb="29">
      <t>センタク</t>
    </rPh>
    <phoneticPr fontId="7"/>
  </si>
  <si>
    <t>ウ）</t>
    <phoneticPr fontId="7"/>
  </si>
  <si>
    <t>上記ウ）のその他の具体的な理由</t>
    <rPh sb="0" eb="2">
      <t>ジョウキ</t>
    </rPh>
    <rPh sb="7" eb="8">
      <t>タ</t>
    </rPh>
    <rPh sb="9" eb="11">
      <t>グタイ</t>
    </rPh>
    <rPh sb="11" eb="12">
      <t>テキ</t>
    </rPh>
    <rPh sb="13" eb="15">
      <t>リユウ</t>
    </rPh>
    <phoneticPr fontId="7"/>
  </si>
  <si>
    <t>様式４－３Ｅ</t>
    <rPh sb="0" eb="2">
      <t>ヨウシキ</t>
    </rPh>
    <phoneticPr fontId="7"/>
  </si>
  <si>
    <t>階</t>
    <rPh sb="0" eb="1">
      <t>カイ</t>
    </rPh>
    <phoneticPr fontId="107"/>
  </si>
  <si>
    <t>外皮断熱（屋根、外壁、床等）</t>
    <rPh sb="0" eb="4">
      <t>ガイヒダンネツ</t>
    </rPh>
    <rPh sb="5" eb="7">
      <t>ヤネ</t>
    </rPh>
    <rPh sb="8" eb="10">
      <t>ガイヘキ</t>
    </rPh>
    <rPh sb="11" eb="13">
      <t>ユカトウ</t>
    </rPh>
    <phoneticPr fontId="7"/>
  </si>
  <si>
    <t>自然彩光</t>
    <rPh sb="0" eb="4">
      <t>シゼンサイコウ</t>
    </rPh>
    <phoneticPr fontId="7"/>
  </si>
  <si>
    <t>自然通風・自然換気</t>
    <rPh sb="0" eb="4">
      <t>シゼンツウフウ</t>
    </rPh>
    <rPh sb="5" eb="7">
      <t>シゼン</t>
    </rPh>
    <rPh sb="7" eb="9">
      <t>カンキ</t>
    </rPh>
    <phoneticPr fontId="7"/>
  </si>
  <si>
    <t>高反射率塗料、遮熱塗料</t>
    <rPh sb="0" eb="1">
      <t>タカ</t>
    </rPh>
    <rPh sb="1" eb="3">
      <t>ハンシャ</t>
    </rPh>
    <rPh sb="3" eb="4">
      <t>リツ</t>
    </rPh>
    <rPh sb="4" eb="6">
      <t>トリョウ</t>
    </rPh>
    <rPh sb="7" eb="11">
      <t>シャネツトリョウ</t>
    </rPh>
    <phoneticPr fontId="7"/>
  </si>
  <si>
    <t>熱源・空調</t>
    <rPh sb="0" eb="2">
      <t>ネツゲン</t>
    </rPh>
    <rPh sb="3" eb="5">
      <t>クウチョウ</t>
    </rPh>
    <phoneticPr fontId="7"/>
  </si>
  <si>
    <t>照明制御システム</t>
    <rPh sb="0" eb="4">
      <t>ショウメイセイギョ</t>
    </rPh>
    <phoneticPr fontId="7"/>
  </si>
  <si>
    <t>受変電・発電</t>
    <rPh sb="0" eb="3">
      <t>ジュヘンデン</t>
    </rPh>
    <rPh sb="4" eb="6">
      <t>ハツデン</t>
    </rPh>
    <phoneticPr fontId="7"/>
  </si>
  <si>
    <t>コジェネレーション設備</t>
    <rPh sb="9" eb="11">
      <t>セツビ</t>
    </rPh>
    <phoneticPr fontId="7"/>
  </si>
  <si>
    <t>エネルギー管理</t>
    <rPh sb="5" eb="7">
      <t>カンリ</t>
    </rPh>
    <phoneticPr fontId="7"/>
  </si>
  <si>
    <t>デマンド監視（電力監視）</t>
    <rPh sb="4" eb="6">
      <t>カンシ</t>
    </rPh>
    <rPh sb="7" eb="9">
      <t>デンリョク</t>
    </rPh>
    <rPh sb="9" eb="11">
      <t>カンシ</t>
    </rPh>
    <phoneticPr fontId="7"/>
  </si>
  <si>
    <t>その他</t>
    <rPh sb="2" eb="3">
      <t>タ</t>
    </rPh>
    <phoneticPr fontId="107"/>
  </si>
  <si>
    <t>再エネの導入（創エネ技術）</t>
    <rPh sb="0" eb="1">
      <t>サイ</t>
    </rPh>
    <rPh sb="4" eb="6">
      <t>ドウニュウ</t>
    </rPh>
    <rPh sb="7" eb="8">
      <t>ソウ</t>
    </rPh>
    <rPh sb="10" eb="12">
      <t>ギジュツ</t>
    </rPh>
    <phoneticPr fontId="7"/>
  </si>
  <si>
    <t>太陽光発電</t>
    <rPh sb="0" eb="5">
      <t>タイヨウコウハツデン</t>
    </rPh>
    <phoneticPr fontId="7"/>
  </si>
  <si>
    <t>風力発電</t>
    <rPh sb="0" eb="4">
      <t>フウリョクハツデン</t>
    </rPh>
    <phoneticPr fontId="7"/>
  </si>
  <si>
    <t>太陽熱利用</t>
    <rPh sb="0" eb="5">
      <t>タイヨウネツリヨウ</t>
    </rPh>
    <phoneticPr fontId="7"/>
  </si>
  <si>
    <t>建物緑化（屋上、壁面等）</t>
    <rPh sb="0" eb="4">
      <t>タテモノリョクカ</t>
    </rPh>
    <rPh sb="5" eb="7">
      <t>オクジョウ</t>
    </rPh>
    <rPh sb="8" eb="11">
      <t>ヘキメントウ</t>
    </rPh>
    <phoneticPr fontId="7"/>
  </si>
  <si>
    <t>保水性、遮熱性舗装等</t>
    <rPh sb="0" eb="3">
      <t>ホスイセイ</t>
    </rPh>
    <rPh sb="4" eb="7">
      <t>シャネツセイ</t>
    </rPh>
    <rPh sb="7" eb="10">
      <t>ホソウトウ</t>
    </rPh>
    <phoneticPr fontId="107"/>
  </si>
  <si>
    <t>ＺＥＢ化に向けた
取組・計画</t>
    <rPh sb="3" eb="4">
      <t>カ</t>
    </rPh>
    <rPh sb="5" eb="6">
      <t>ム</t>
    </rPh>
    <rPh sb="9" eb="11">
      <t>トリクミ</t>
    </rPh>
    <rPh sb="12" eb="14">
      <t>ケイカク</t>
    </rPh>
    <phoneticPr fontId="7"/>
  </si>
  <si>
    <t>ZEB化の取組・計画の実施の有無</t>
    <rPh sb="3" eb="4">
      <t>カ</t>
    </rPh>
    <rPh sb="5" eb="7">
      <t>トリクミ</t>
    </rPh>
    <rPh sb="8" eb="10">
      <t>ケイカク</t>
    </rPh>
    <rPh sb="11" eb="13">
      <t>ジッシ</t>
    </rPh>
    <rPh sb="14" eb="16">
      <t>ウム</t>
    </rPh>
    <phoneticPr fontId="7"/>
  </si>
  <si>
    <t>（上記①～③の場合）ZEBの段階</t>
    <rPh sb="1" eb="3">
      <t>ジョウキ</t>
    </rPh>
    <rPh sb="7" eb="9">
      <t>バアイ</t>
    </rPh>
    <rPh sb="14" eb="16">
      <t>ダンカイ</t>
    </rPh>
    <phoneticPr fontId="7"/>
  </si>
  <si>
    <t>様式４－３Ａ</t>
    <rPh sb="0" eb="2">
      <t>ヨウシキ</t>
    </rPh>
    <phoneticPr fontId="7"/>
  </si>
  <si>
    <t>　※その他の省エネ改修事業の実績がない場合の右欄に「実績なし」を選択⇒</t>
    <rPh sb="4" eb="5">
      <t>タ</t>
    </rPh>
    <rPh sb="6" eb="7">
      <t>ショウ</t>
    </rPh>
    <rPh sb="9" eb="11">
      <t>カイシュウ</t>
    </rPh>
    <rPh sb="11" eb="13">
      <t>ジギョウ</t>
    </rPh>
    <rPh sb="14" eb="16">
      <t>ジッセキ</t>
    </rPh>
    <rPh sb="19" eb="21">
      <t>バアイ</t>
    </rPh>
    <rPh sb="22" eb="23">
      <t>ミギ</t>
    </rPh>
    <rPh sb="23" eb="24">
      <t>ラン</t>
    </rPh>
    <rPh sb="26" eb="28">
      <t>ジッセキ</t>
    </rPh>
    <rPh sb="32" eb="34">
      <t>センタク</t>
    </rPh>
    <phoneticPr fontId="7"/>
  </si>
  <si>
    <t>　※フィージビリティスタディの実績がない場合は右欄の「実績なし」を選択⇒</t>
    <rPh sb="15" eb="17">
      <t>ジッセキ</t>
    </rPh>
    <rPh sb="20" eb="22">
      <t>バアイ</t>
    </rPh>
    <rPh sb="23" eb="24">
      <t>ミギ</t>
    </rPh>
    <rPh sb="24" eb="25">
      <t>ラン</t>
    </rPh>
    <rPh sb="27" eb="29">
      <t>ジッセキ</t>
    </rPh>
    <rPh sb="33" eb="35">
      <t>センタク</t>
    </rPh>
    <phoneticPr fontId="7"/>
  </si>
  <si>
    <t>※建築物の維持管理に係る契約の実績がない場合は右欄の実績なし」を選択⇒</t>
    <rPh sb="1" eb="4">
      <t>ケンチクブツ</t>
    </rPh>
    <rPh sb="5" eb="7">
      <t>イジ</t>
    </rPh>
    <rPh sb="7" eb="9">
      <t>カンリ</t>
    </rPh>
    <rPh sb="10" eb="11">
      <t>カカ</t>
    </rPh>
    <rPh sb="12" eb="14">
      <t>ケイヤク</t>
    </rPh>
    <rPh sb="15" eb="17">
      <t>ジッセキ</t>
    </rPh>
    <rPh sb="20" eb="22">
      <t>バアイ</t>
    </rPh>
    <rPh sb="23" eb="24">
      <t>ミギ</t>
    </rPh>
    <rPh sb="24" eb="25">
      <t>ラン</t>
    </rPh>
    <rPh sb="26" eb="28">
      <t>ジッセキ</t>
    </rPh>
    <rPh sb="32" eb="34">
      <t>センタク</t>
    </rPh>
    <phoneticPr fontId="7"/>
  </si>
  <si>
    <t>※環境配慮型プロポーザル方式の実績がない場合は右欄の「実績なし」を選択⇒</t>
    <rPh sb="1" eb="3">
      <t>カンキョウ</t>
    </rPh>
    <rPh sb="3" eb="6">
      <t>ハイリョガタ</t>
    </rPh>
    <rPh sb="12" eb="14">
      <t>ホウシキ</t>
    </rPh>
    <rPh sb="15" eb="17">
      <t>ジッセキ</t>
    </rPh>
    <rPh sb="20" eb="22">
      <t>バアイ</t>
    </rPh>
    <rPh sb="23" eb="24">
      <t>ミギ</t>
    </rPh>
    <rPh sb="24" eb="25">
      <t>ラン</t>
    </rPh>
    <rPh sb="27" eb="29">
      <t>ジッセキ</t>
    </rPh>
    <rPh sb="33" eb="35">
      <t>センタク</t>
    </rPh>
    <phoneticPr fontId="7"/>
  </si>
  <si>
    <t>※小型船舶の調達（エンジンのみの調達を含む）の実績がない場合は右欄の「実績なし」を選択する⇒</t>
    <rPh sb="1" eb="3">
      <t>コガタ</t>
    </rPh>
    <rPh sb="3" eb="5">
      <t>センパク</t>
    </rPh>
    <rPh sb="6" eb="8">
      <t>チョウタツ</t>
    </rPh>
    <rPh sb="16" eb="18">
      <t>チョウタツ</t>
    </rPh>
    <rPh sb="19" eb="20">
      <t>フク</t>
    </rPh>
    <rPh sb="23" eb="25">
      <t>ジッセキ</t>
    </rPh>
    <rPh sb="28" eb="30">
      <t>バアイ</t>
    </rPh>
    <rPh sb="31" eb="32">
      <t>ミギ</t>
    </rPh>
    <rPh sb="32" eb="33">
      <t>ラン</t>
    </rPh>
    <rPh sb="35" eb="37">
      <t>ジッセキ</t>
    </rPh>
    <rPh sb="41" eb="43">
      <t>センタク</t>
    </rPh>
    <phoneticPr fontId="7"/>
  </si>
  <si>
    <t>※産業廃棄物処理の契約実績がない場合は右欄の「実績なし」を選択⇒</t>
    <rPh sb="1" eb="3">
      <t>サンギョウ</t>
    </rPh>
    <rPh sb="3" eb="6">
      <t>ハイキブツ</t>
    </rPh>
    <rPh sb="6" eb="8">
      <t>ショリ</t>
    </rPh>
    <rPh sb="9" eb="11">
      <t>ケイヤク</t>
    </rPh>
    <rPh sb="11" eb="13">
      <t>ジッセキ</t>
    </rPh>
    <rPh sb="16" eb="18">
      <t>バアイ</t>
    </rPh>
    <rPh sb="19" eb="20">
      <t>ミギ</t>
    </rPh>
    <rPh sb="20" eb="21">
      <t>ラン</t>
    </rPh>
    <rPh sb="23" eb="25">
      <t>ジッセキ</t>
    </rPh>
    <rPh sb="29" eb="31">
      <t>センタク</t>
    </rPh>
    <phoneticPr fontId="7"/>
  </si>
  <si>
    <t>【4-3D】建築物改修（その他概要）</t>
    <rPh sb="6" eb="11">
      <t>ケンチクブツカイシュウ</t>
    </rPh>
    <rPh sb="14" eb="15">
      <t>タ</t>
    </rPh>
    <rPh sb="15" eb="17">
      <t>ガイヨウ</t>
    </rPh>
    <phoneticPr fontId="7"/>
  </si>
  <si>
    <t>【4-3E】建築物改修（その他詳細）</t>
    <rPh sb="6" eb="11">
      <t>ケンチクブツカイシュウ</t>
    </rPh>
    <rPh sb="14" eb="15">
      <t>タ</t>
    </rPh>
    <rPh sb="15" eb="17">
      <t>ショウサイ</t>
    </rPh>
    <phoneticPr fontId="7"/>
  </si>
  <si>
    <t>その他の技術</t>
    <rPh sb="2" eb="3">
      <t>タ</t>
    </rPh>
    <rPh sb="4" eb="6">
      <t>ギジュツ</t>
    </rPh>
    <phoneticPr fontId="7"/>
  </si>
  <si>
    <r>
      <t>「【5-2】産廃（詳細）」から自動集計しており、</t>
    </r>
    <r>
      <rPr>
        <u/>
        <sz val="11"/>
        <color indexed="10"/>
        <rFont val="ＭＳ ゴシック"/>
        <family val="3"/>
        <charset val="128"/>
      </rPr>
      <t>記入の必要はありません</t>
    </r>
    <r>
      <rPr>
        <sz val="11"/>
        <rFont val="ＭＳ ゴシック"/>
        <family val="3"/>
        <charset val="128"/>
      </rPr>
      <t>。</t>
    </r>
    <rPh sb="6" eb="8">
      <t>サンパイ</t>
    </rPh>
    <rPh sb="9" eb="11">
      <t>ショウサイ</t>
    </rPh>
    <rPh sb="15" eb="17">
      <t>ジドウ</t>
    </rPh>
    <rPh sb="17" eb="19">
      <t>シュウケイ</t>
    </rPh>
    <rPh sb="24" eb="26">
      <t>キニュウ</t>
    </rPh>
    <rPh sb="27" eb="29">
      <t>ヒツヨウ</t>
    </rPh>
    <phoneticPr fontId="7"/>
  </si>
  <si>
    <r>
      <t>ESCO</t>
    </r>
    <r>
      <rPr>
        <sz val="9"/>
        <rFont val="ＭＳ ゴシック"/>
        <family val="3"/>
        <charset val="128"/>
      </rPr>
      <t>事業の契約実績</t>
    </r>
    <rPh sb="4" eb="6">
      <t>ジギョウ</t>
    </rPh>
    <rPh sb="7" eb="9">
      <t>ケイヤク</t>
    </rPh>
    <rPh sb="9" eb="11">
      <t>ジッセキ</t>
    </rPh>
    <phoneticPr fontId="7"/>
  </si>
  <si>
    <r>
      <t>建築物の維持管理に係る契約</t>
    </r>
    <r>
      <rPr>
        <sz val="11"/>
        <rFont val="ＭＳ Ｐゴシック"/>
        <family val="3"/>
        <charset val="128"/>
      </rPr>
      <t>の契約件数　　※総数</t>
    </r>
    <rPh sb="14" eb="16">
      <t>ケイヤク</t>
    </rPh>
    <rPh sb="21" eb="23">
      <t>ソウスウ</t>
    </rPh>
    <phoneticPr fontId="7"/>
  </si>
  <si>
    <t>中長期的な改修計画を予定している施設がある場合は以下に記入してください。</t>
    <rPh sb="0" eb="3">
      <t>チュウチョウキ</t>
    </rPh>
    <rPh sb="3" eb="4">
      <t>テキ</t>
    </rPh>
    <rPh sb="5" eb="7">
      <t>カイシュウ</t>
    </rPh>
    <rPh sb="7" eb="9">
      <t>ケイカク</t>
    </rPh>
    <rPh sb="10" eb="12">
      <t>ヨテイ</t>
    </rPh>
    <rPh sb="16" eb="18">
      <t>シセツ</t>
    </rPh>
    <rPh sb="21" eb="23">
      <t>バアイ</t>
    </rPh>
    <rPh sb="24" eb="26">
      <t>イカ</t>
    </rPh>
    <rPh sb="27" eb="29">
      <t>キニュウ</t>
    </rPh>
    <phoneticPr fontId="7"/>
  </si>
  <si>
    <t>文化財施設補修や災害復旧等、省エネルギー・脱炭素化以外の項目が特に優先される事業</t>
    <rPh sb="0" eb="3">
      <t>ブンカザイ</t>
    </rPh>
    <rPh sb="3" eb="5">
      <t>シセツ</t>
    </rPh>
    <rPh sb="5" eb="7">
      <t>ホシュウ</t>
    </rPh>
    <rPh sb="8" eb="10">
      <t>サイガイ</t>
    </rPh>
    <rPh sb="10" eb="12">
      <t>フッキュウ</t>
    </rPh>
    <rPh sb="12" eb="13">
      <t>トウ</t>
    </rPh>
    <rPh sb="14" eb="15">
      <t>ショウ</t>
    </rPh>
    <rPh sb="21" eb="24">
      <t>ダツタンソ</t>
    </rPh>
    <rPh sb="24" eb="25">
      <t>カ</t>
    </rPh>
    <rPh sb="25" eb="27">
      <t>イガイ</t>
    </rPh>
    <rPh sb="28" eb="30">
      <t>コウモク</t>
    </rPh>
    <rPh sb="31" eb="32">
      <t>トク</t>
    </rPh>
    <rPh sb="33" eb="35">
      <t>ユウセン</t>
    </rPh>
    <rPh sb="38" eb="40">
      <t>ジギョウ</t>
    </rPh>
    <phoneticPr fontId="7"/>
  </si>
  <si>
    <t>単純修繕等、省エネルギー・脱炭素化に工夫の余地がほとんどない事業</t>
    <rPh sb="0" eb="2">
      <t>タンジュン</t>
    </rPh>
    <rPh sb="2" eb="4">
      <t>シュウゼン</t>
    </rPh>
    <rPh sb="4" eb="5">
      <t>トウ</t>
    </rPh>
    <rPh sb="6" eb="7">
      <t>ショウ</t>
    </rPh>
    <rPh sb="13" eb="16">
      <t>ダツタンソ</t>
    </rPh>
    <rPh sb="16" eb="17">
      <t>カ</t>
    </rPh>
    <rPh sb="18" eb="20">
      <t>クフウ</t>
    </rPh>
    <rPh sb="21" eb="23">
      <t>ヨチ</t>
    </rPh>
    <rPh sb="30" eb="32">
      <t>ジギョウ</t>
    </rPh>
    <phoneticPr fontId="7"/>
  </si>
  <si>
    <t>運用段階のエネルギー消費量等のデータ活用</t>
    <rPh sb="0" eb="4">
      <t>ウンヨウダンカイ</t>
    </rPh>
    <rPh sb="10" eb="13">
      <t>ショウヒリョウ</t>
    </rPh>
    <rPh sb="13" eb="14">
      <t>トウ</t>
    </rPh>
    <rPh sb="18" eb="20">
      <t>カツヨウ</t>
    </rPh>
    <phoneticPr fontId="7"/>
  </si>
  <si>
    <t>運用段階のデータ活用の有無</t>
    <rPh sb="0" eb="4">
      <t>ウンヨウダンカイ</t>
    </rPh>
    <rPh sb="8" eb="10">
      <t>カツヨウ</t>
    </rPh>
    <rPh sb="11" eb="13">
      <t>ウム</t>
    </rPh>
    <phoneticPr fontId="7"/>
  </si>
  <si>
    <t>上記①の場合
具体的な内容</t>
    <rPh sb="0" eb="2">
      <t>ジョウキ</t>
    </rPh>
    <rPh sb="4" eb="6">
      <t>バアイ</t>
    </rPh>
    <rPh sb="7" eb="10">
      <t>グタイテキ</t>
    </rPh>
    <rPh sb="11" eb="13">
      <t>ナイヨウ</t>
    </rPh>
    <phoneticPr fontId="7"/>
  </si>
  <si>
    <t>エネルギー管理機能の有無</t>
    <rPh sb="5" eb="7">
      <t>カンリ</t>
    </rPh>
    <rPh sb="7" eb="9">
      <t>キノウ</t>
    </rPh>
    <rPh sb="10" eb="12">
      <t>ウム</t>
    </rPh>
    <phoneticPr fontId="7"/>
  </si>
  <si>
    <r>
      <t>（１）建築物の改修設計の実施実績（</t>
    </r>
    <r>
      <rPr>
        <sz val="12"/>
        <rFont val="ＭＳ Ｐゴシック"/>
        <family val="3"/>
        <charset val="128"/>
      </rPr>
      <t>ESCO</t>
    </r>
    <r>
      <rPr>
        <sz val="12"/>
        <rFont val="ＭＳ ゴシック"/>
        <family val="3"/>
        <charset val="128"/>
      </rPr>
      <t>事業は除く）</t>
    </r>
    <rPh sb="3" eb="6">
      <t>ケンチクブツ</t>
    </rPh>
    <rPh sb="7" eb="9">
      <t>カイシュウ</t>
    </rPh>
    <rPh sb="9" eb="11">
      <t>セッケイ</t>
    </rPh>
    <rPh sb="12" eb="14">
      <t>ジッシ</t>
    </rPh>
    <rPh sb="14" eb="16">
      <t>ジッセキ</t>
    </rPh>
    <rPh sb="21" eb="23">
      <t>ジギョウ</t>
    </rPh>
    <rPh sb="24" eb="25">
      <t>ノゾ</t>
    </rPh>
    <phoneticPr fontId="7"/>
  </si>
  <si>
    <t>※件数の合計が上記（１）の「（a）-（b）」の値と一致しているか確認してください。</t>
    <rPh sb="7" eb="9">
      <t>ジョウキ</t>
    </rPh>
    <phoneticPr fontId="7"/>
  </si>
  <si>
    <t>（２）改修設計に当たって省エネ・脱炭素対策を実施しなかった場合はその理由</t>
    <rPh sb="3" eb="5">
      <t>カイシュウ</t>
    </rPh>
    <rPh sb="5" eb="7">
      <t>セッケイ</t>
    </rPh>
    <rPh sb="8" eb="9">
      <t>ア</t>
    </rPh>
    <rPh sb="12" eb="13">
      <t>ショウ</t>
    </rPh>
    <rPh sb="16" eb="17">
      <t>ダツ</t>
    </rPh>
    <rPh sb="17" eb="19">
      <t>タンソ</t>
    </rPh>
    <rPh sb="19" eb="21">
      <t>タイサク</t>
    </rPh>
    <rPh sb="22" eb="24">
      <t>ジッシ</t>
    </rPh>
    <rPh sb="29" eb="31">
      <t>バアイ</t>
    </rPh>
    <rPh sb="34" eb="36">
      <t>リユウ</t>
    </rPh>
    <phoneticPr fontId="7"/>
  </si>
  <si>
    <t>熱源</t>
    <rPh sb="0" eb="2">
      <t>ネツゲン</t>
    </rPh>
    <phoneticPr fontId="7"/>
  </si>
  <si>
    <t>空調</t>
    <rPh sb="0" eb="2">
      <t>クウチョウ</t>
    </rPh>
    <phoneticPr fontId="7"/>
  </si>
  <si>
    <t>ファン／ポンプ</t>
    <phoneticPr fontId="7"/>
  </si>
  <si>
    <t>給湯器</t>
    <rPh sb="0" eb="3">
      <t>キュウトウキ</t>
    </rPh>
    <phoneticPr fontId="7"/>
  </si>
  <si>
    <t>変圧器</t>
    <rPh sb="0" eb="3">
      <t>ヘンアツキ</t>
    </rPh>
    <phoneticPr fontId="7"/>
  </si>
  <si>
    <t>搬送設備</t>
    <rPh sb="0" eb="2">
      <t>ハンソウ</t>
    </rPh>
    <rPh sb="2" eb="4">
      <t>セツビ</t>
    </rPh>
    <phoneticPr fontId="107"/>
  </si>
  <si>
    <t>エレベータ、エスカレータ</t>
    <phoneticPr fontId="7"/>
  </si>
  <si>
    <t>導入又は更新する
技術・設備等</t>
    <rPh sb="0" eb="2">
      <t>ドウニュウ</t>
    </rPh>
    <rPh sb="2" eb="3">
      <t>マタ</t>
    </rPh>
    <rPh sb="4" eb="6">
      <t>コウシン</t>
    </rPh>
    <rPh sb="9" eb="11">
      <t>ギジュツ</t>
    </rPh>
    <rPh sb="12" eb="15">
      <t>セツビトウ</t>
    </rPh>
    <phoneticPr fontId="7"/>
  </si>
  <si>
    <t>https://www.env.go.jp/earth/zeb/detail/06.html</t>
    <phoneticPr fontId="7"/>
  </si>
  <si>
    <t>参考：環境省　ZEB PORTAL（ゼブ・ポータル）　「ZEBを実現するための技術」</t>
    <rPh sb="0" eb="2">
      <t>サンコウ</t>
    </rPh>
    <rPh sb="3" eb="6">
      <t>カンキョウショウ</t>
    </rPh>
    <phoneticPr fontId="7"/>
  </si>
  <si>
    <r>
      <t>※</t>
    </r>
    <r>
      <rPr>
        <b/>
        <sz val="10.5"/>
        <rFont val="ＭＳ Ｐゴシック"/>
        <family val="3"/>
        <charset val="128"/>
      </rPr>
      <t>その他の省エネ改修事業</t>
    </r>
    <r>
      <rPr>
        <sz val="10.5"/>
        <rFont val="ＭＳ Ｐゴシック"/>
        <family val="3"/>
        <charset val="128"/>
      </rPr>
      <t>とは、改修前と比較して改修後に省エネルギーとなる場合であって、</t>
    </r>
    <rPh sb="3" eb="4">
      <t>タ</t>
    </rPh>
    <rPh sb="5" eb="6">
      <t>ショウ</t>
    </rPh>
    <rPh sb="8" eb="10">
      <t>カイシュウ</t>
    </rPh>
    <rPh sb="10" eb="12">
      <t>ジギョウ</t>
    </rPh>
    <rPh sb="15" eb="18">
      <t>カイシュウマエ</t>
    </rPh>
    <rPh sb="19" eb="21">
      <t>ヒカク</t>
    </rPh>
    <rPh sb="23" eb="26">
      <t>カイシュウゴ</t>
    </rPh>
    <rPh sb="27" eb="28">
      <t>ショウ</t>
    </rPh>
    <rPh sb="36" eb="38">
      <t>バアイ</t>
    </rPh>
    <phoneticPr fontId="7"/>
  </si>
  <si>
    <t>具体的な
技術テーマ</t>
    <rPh sb="0" eb="3">
      <t>グタイテキ</t>
    </rPh>
    <rPh sb="5" eb="7">
      <t>ギジュツ</t>
    </rPh>
    <phoneticPr fontId="7"/>
  </si>
  <si>
    <r>
      <t>建築物の</t>
    </r>
    <r>
      <rPr>
        <b/>
        <u/>
        <sz val="11"/>
        <rFont val="ＭＳ Ｐゴシック"/>
        <family val="3"/>
        <charset val="128"/>
      </rPr>
      <t>改修設計に係る契約</t>
    </r>
    <r>
      <rPr>
        <sz val="11"/>
        <rFont val="ＭＳ Ｐゴシック"/>
        <family val="3"/>
        <charset val="128"/>
      </rPr>
      <t>の件数　　※総数</t>
    </r>
    <rPh sb="4" eb="6">
      <t>カイシュウ</t>
    </rPh>
    <rPh sb="6" eb="8">
      <t>セッケイ</t>
    </rPh>
    <rPh sb="14" eb="16">
      <t>ケンスウ</t>
    </rPh>
    <rPh sb="19" eb="21">
      <t>ソウスウ</t>
    </rPh>
    <phoneticPr fontId="7"/>
  </si>
  <si>
    <r>
      <t xml:space="preserve"> (a)のうち、</t>
    </r>
    <r>
      <rPr>
        <b/>
        <u/>
        <sz val="11"/>
        <rFont val="ＭＳ Ｐゴシック"/>
        <family val="3"/>
        <charset val="128"/>
      </rPr>
      <t>その他の省エネ改修事業に係る設計の契約</t>
    </r>
    <r>
      <rPr>
        <sz val="11"/>
        <rFont val="ＭＳ Ｐゴシック"/>
        <family val="3"/>
        <charset val="128"/>
      </rPr>
      <t>件数</t>
    </r>
    <rPh sb="10" eb="11">
      <t>タ</t>
    </rPh>
    <rPh sb="12" eb="13">
      <t>ショウ</t>
    </rPh>
    <rPh sb="15" eb="17">
      <t>カイシュウ</t>
    </rPh>
    <rPh sb="17" eb="19">
      <t>ジギョウ</t>
    </rPh>
    <rPh sb="20" eb="21">
      <t>カカ</t>
    </rPh>
    <rPh sb="22" eb="24">
      <t>セッケイ</t>
    </rPh>
    <rPh sb="25" eb="27">
      <t>ケイヤク</t>
    </rPh>
    <rPh sb="27" eb="29">
      <t>ケンスウ</t>
    </rPh>
    <phoneticPr fontId="7"/>
  </si>
  <si>
    <t>さらにZEBの設計に関する詳細については「ZEB設計ガイドライン　ZEBReady・中規模事務所編」</t>
    <rPh sb="7" eb="9">
      <t>セッケイ</t>
    </rPh>
    <rPh sb="10" eb="11">
      <t>カン</t>
    </rPh>
    <rPh sb="13" eb="15">
      <t>ショウサイ</t>
    </rPh>
    <rPh sb="24" eb="26">
      <t>セッケイ</t>
    </rPh>
    <phoneticPr fontId="7"/>
  </si>
  <si>
    <t>が参考になります（ZEBに資する技術一覧）。</t>
    <rPh sb="1" eb="3">
      <t>サンコウ</t>
    </rPh>
    <rPh sb="13" eb="14">
      <t>シ</t>
    </rPh>
    <rPh sb="16" eb="20">
      <t>ギジュツイチラン</t>
    </rPh>
    <phoneticPr fontId="7"/>
  </si>
  <si>
    <t>https://sii.or.jp/zeb/zeb_guideline.html</t>
    <phoneticPr fontId="7"/>
  </si>
  <si>
    <t>具体的に：</t>
    <rPh sb="0" eb="3">
      <t>グタイテキ</t>
    </rPh>
    <phoneticPr fontId="7"/>
  </si>
  <si>
    <t>３．対象施設名</t>
    <rPh sb="2" eb="4">
      <t>タイショウ</t>
    </rPh>
    <rPh sb="4" eb="6">
      <t>シセツ</t>
    </rPh>
    <rPh sb="6" eb="7">
      <t>メイ</t>
    </rPh>
    <phoneticPr fontId="7"/>
  </si>
  <si>
    <t>１．事業主</t>
    <rPh sb="2" eb="5">
      <t>ジギョウヌシ</t>
    </rPh>
    <phoneticPr fontId="7"/>
  </si>
  <si>
    <t>２．事業名</t>
    <rPh sb="2" eb="5">
      <t>ジギョウメイ</t>
    </rPh>
    <phoneticPr fontId="7"/>
  </si>
  <si>
    <r>
      <t xml:space="preserve">４．施設概要
</t>
    </r>
    <r>
      <rPr>
        <sz val="9"/>
        <color indexed="8"/>
        <rFont val="ＭＳ Ｐゴシック"/>
        <family val="3"/>
        <charset val="128"/>
      </rPr>
      <t>階数（地上＋地下）を記載</t>
    </r>
    <rPh sb="2" eb="4">
      <t>シセツ</t>
    </rPh>
    <rPh sb="4" eb="6">
      <t>ガイヨウ</t>
    </rPh>
    <rPh sb="7" eb="9">
      <t>カイスウ</t>
    </rPh>
    <rPh sb="10" eb="12">
      <t>チジョウ</t>
    </rPh>
    <rPh sb="13" eb="15">
      <t>チカ</t>
    </rPh>
    <rPh sb="17" eb="19">
      <t>キサイ</t>
    </rPh>
    <phoneticPr fontId="7"/>
  </si>
  <si>
    <t>その他の再エネ（下欄に記入）</t>
    <rPh sb="2" eb="3">
      <t>タ</t>
    </rPh>
    <rPh sb="4" eb="5">
      <t>サイ</t>
    </rPh>
    <rPh sb="8" eb="10">
      <t>カラン</t>
    </rPh>
    <rPh sb="11" eb="13">
      <t>キニュウ</t>
    </rPh>
    <phoneticPr fontId="107"/>
  </si>
  <si>
    <t>その他の技術等（下欄に記入）</t>
    <rPh sb="2" eb="3">
      <t>タ</t>
    </rPh>
    <rPh sb="4" eb="7">
      <t>ギジュツトウ</t>
    </rPh>
    <rPh sb="8" eb="10">
      <t>カラン</t>
    </rPh>
    <rPh sb="11" eb="13">
      <t>キニュウ</t>
    </rPh>
    <phoneticPr fontId="7"/>
  </si>
  <si>
    <t>その他の技術等（下欄に記入）</t>
    <rPh sb="2" eb="3">
      <t>タ</t>
    </rPh>
    <rPh sb="4" eb="6">
      <t>ギジュツ</t>
    </rPh>
    <rPh sb="6" eb="7">
      <t>トウ</t>
    </rPh>
    <rPh sb="8" eb="10">
      <t>カラン</t>
    </rPh>
    <rPh sb="11" eb="13">
      <t>キニュウ</t>
    </rPh>
    <phoneticPr fontId="107"/>
  </si>
  <si>
    <t xml:space="preserve"> 　シート【4-3E】に示す技術・設備の導入又は更新等（その他の省エネ技術を含む）を設計に含ん</t>
    <rPh sb="12" eb="13">
      <t>シメ</t>
    </rPh>
    <rPh sb="14" eb="16">
      <t>ギジュツ</t>
    </rPh>
    <rPh sb="17" eb="19">
      <t>セツビ</t>
    </rPh>
    <rPh sb="20" eb="22">
      <t>ドウニュウ</t>
    </rPh>
    <rPh sb="22" eb="23">
      <t>マタ</t>
    </rPh>
    <rPh sb="24" eb="26">
      <t>コウシン</t>
    </rPh>
    <rPh sb="26" eb="27">
      <t>トウ</t>
    </rPh>
    <rPh sb="30" eb="31">
      <t>タ</t>
    </rPh>
    <rPh sb="32" eb="33">
      <t>ショウ</t>
    </rPh>
    <rPh sb="35" eb="37">
      <t>ギジュツ</t>
    </rPh>
    <rPh sb="38" eb="39">
      <t>フク</t>
    </rPh>
    <rPh sb="42" eb="44">
      <t>セッケイ</t>
    </rPh>
    <rPh sb="45" eb="46">
      <t>フク</t>
    </rPh>
    <phoneticPr fontId="7"/>
  </si>
  <si>
    <t xml:space="preserve"> 　だ改修事業とする。</t>
    <rPh sb="3" eb="7">
      <t>カイシュウジギョウ</t>
    </rPh>
    <phoneticPr fontId="7"/>
  </si>
  <si>
    <t>建物用途</t>
    <rPh sb="0" eb="2">
      <t>タテモノ</t>
    </rPh>
    <rPh sb="2" eb="4">
      <t>ヨウト</t>
    </rPh>
    <phoneticPr fontId="7"/>
  </si>
  <si>
    <t>合同庁舎</t>
  </si>
  <si>
    <t>○○省△△局</t>
    <rPh sb="2" eb="3">
      <t>ショウ</t>
    </rPh>
    <rPh sb="5" eb="6">
      <t>キョク</t>
    </rPh>
    <phoneticPr fontId="7"/>
  </si>
  <si>
    <t>開口部（複層ガラス、気密サッシ等）</t>
    <rPh sb="0" eb="3">
      <t>カイコウブ</t>
    </rPh>
    <rPh sb="4" eb="6">
      <t>フクソウ</t>
    </rPh>
    <rPh sb="10" eb="12">
      <t>キミツ</t>
    </rPh>
    <rPh sb="15" eb="16">
      <t>トウ</t>
    </rPh>
    <phoneticPr fontId="7"/>
  </si>
  <si>
    <t>○○省△△地方◇◇庁舎</t>
    <rPh sb="0" eb="3">
      <t>マルマルショウ</t>
    </rPh>
    <rPh sb="5" eb="7">
      <t>チホウ</t>
    </rPh>
    <rPh sb="9" eb="11">
      <t>チョウシャ</t>
    </rPh>
    <phoneticPr fontId="7"/>
  </si>
  <si>
    <t>バイオマス利用</t>
    <rPh sb="5" eb="7">
      <t>リヨウ</t>
    </rPh>
    <phoneticPr fontId="7"/>
  </si>
  <si>
    <t>←ボイラ、冷温水機・冷凍機、チリングユニットなど主に中央式のもの</t>
    <rPh sb="5" eb="8">
      <t>レイオンスイ</t>
    </rPh>
    <rPh sb="8" eb="9">
      <t>キ</t>
    </rPh>
    <rPh sb="10" eb="13">
      <t>レイトウキ</t>
    </rPh>
    <rPh sb="24" eb="25">
      <t>オモ</t>
    </rPh>
    <rPh sb="26" eb="28">
      <t>チュウオウ</t>
    </rPh>
    <rPh sb="28" eb="29">
      <t>シキ</t>
    </rPh>
    <phoneticPr fontId="7"/>
  </si>
  <si>
    <t>←ファンコイルユニット、EHP（電気式エアコン、マルチを含む）、GHPなど</t>
    <rPh sb="16" eb="19">
      <t>デンキシキ</t>
    </rPh>
    <rPh sb="28" eb="29">
      <t>フク</t>
    </rPh>
    <phoneticPr fontId="7"/>
  </si>
  <si>
    <t>プロポーザル方式</t>
  </si>
  <si>
    <t>③将来的に達成予定</t>
  </si>
  <si>
    <t>ZEB Ready（ゼブレディ）</t>
  </si>
  <si>
    <t>①改修事業の立案に当たり活用</t>
  </si>
  <si>
    <t>○○県△△市××１丁目２番地</t>
    <rPh sb="2" eb="3">
      <t>ケン</t>
    </rPh>
    <rPh sb="5" eb="6">
      <t>シ</t>
    </rPh>
    <rPh sb="9" eb="11">
      <t>チョウメ</t>
    </rPh>
    <rPh sb="12" eb="14">
      <t>バンチ</t>
    </rPh>
    <phoneticPr fontId="7"/>
  </si>
  <si>
    <t>○○県△△市××２丁目５番地</t>
    <rPh sb="2" eb="3">
      <t>ケン</t>
    </rPh>
    <rPh sb="5" eb="6">
      <t>シ</t>
    </rPh>
    <rPh sb="9" eb="11">
      <t>チョウメ</t>
    </rPh>
    <rPh sb="12" eb="14">
      <t>バンチ</t>
    </rPh>
    <phoneticPr fontId="7"/>
  </si>
  <si>
    <t>○○省△△地方◇◇庁舎、□□事務所建築改修設計業務</t>
    <rPh sb="0" eb="3">
      <t>マルマルショウ</t>
    </rPh>
    <rPh sb="5" eb="7">
      <t>チホウ</t>
    </rPh>
    <rPh sb="9" eb="11">
      <t>チョウシャ</t>
    </rPh>
    <rPh sb="14" eb="17">
      <t>ジムショ</t>
    </rPh>
    <rPh sb="17" eb="19">
      <t>ケンチク</t>
    </rPh>
    <rPh sb="19" eb="21">
      <t>カイシュウ</t>
    </rPh>
    <rPh sb="21" eb="23">
      <t>セッケイ</t>
    </rPh>
    <rPh sb="23" eb="25">
      <t>ギョウム</t>
    </rPh>
    <phoneticPr fontId="7"/>
  </si>
  <si>
    <t>□□事務所</t>
    <rPh sb="2" eb="4">
      <t>ジム</t>
    </rPh>
    <rPh sb="4" eb="5">
      <t>ジョ</t>
    </rPh>
    <phoneticPr fontId="7"/>
  </si>
  <si>
    <t>①既に改修事業以前から導入済み</t>
  </si>
  <si>
    <t>脱炭素化・レジリエンス強化に向けた太陽光発電の導入及び断熱性能を高めた上で空気調和設備の最適化改修</t>
    <rPh sb="0" eb="3">
      <t>ダツタンソ</t>
    </rPh>
    <rPh sb="3" eb="4">
      <t>カ</t>
    </rPh>
    <rPh sb="11" eb="13">
      <t>キョウカ</t>
    </rPh>
    <rPh sb="17" eb="23">
      <t>タイヨウコウ</t>
    </rPh>
    <rPh sb="23" eb="25">
      <t>ドウニュウ</t>
    </rPh>
    <rPh sb="25" eb="26">
      <t>オヨ</t>
    </rPh>
    <rPh sb="27" eb="31">
      <t>ダンネツセイノウ</t>
    </rPh>
    <rPh sb="32" eb="33">
      <t>タカ</t>
    </rPh>
    <rPh sb="35" eb="36">
      <t>ウエ</t>
    </rPh>
    <rPh sb="37" eb="43">
      <t>クウキチョウワセツビ</t>
    </rPh>
    <rPh sb="44" eb="47">
      <t>サイテキカ</t>
    </rPh>
    <rPh sb="47" eb="49">
      <t>カイシュウ</t>
    </rPh>
    <phoneticPr fontId="7"/>
  </si>
  <si>
    <t>BEMSによる運用データを空気調和設備容量等の最適化を図るために活用</t>
    <rPh sb="7" eb="9">
      <t>ウンヨウ</t>
    </rPh>
    <rPh sb="13" eb="19">
      <t>クウキチョウワセツビ</t>
    </rPh>
    <rPh sb="19" eb="21">
      <t>ヨウリョウ</t>
    </rPh>
    <rPh sb="21" eb="22">
      <t>トウ</t>
    </rPh>
    <rPh sb="23" eb="26">
      <t>サイテキカ</t>
    </rPh>
    <rPh sb="27" eb="28">
      <t>ハカ</t>
    </rPh>
    <rPh sb="32" eb="34">
      <t>カツヨウ</t>
    </rPh>
    <phoneticPr fontId="7"/>
  </si>
  <si>
    <t>③次回以降の改修事業で活用予定</t>
  </si>
  <si>
    <t>②今回の改修事業で導入</t>
  </si>
  <si>
    <t>無線計量センサの導入</t>
    <rPh sb="0" eb="2">
      <t>ムセン</t>
    </rPh>
    <rPh sb="2" eb="4">
      <t>ケイリョウ</t>
    </rPh>
    <rPh sb="8" eb="10">
      <t>ドウニュウ</t>
    </rPh>
    <phoneticPr fontId="7"/>
  </si>
  <si>
    <t>外気冷房システム</t>
    <rPh sb="0" eb="4">
      <t>ガイキレイボウ</t>
    </rPh>
    <phoneticPr fontId="7"/>
  </si>
  <si>
    <t>太陽光発電の導入及びZEBを目指した空調機器設備、照明設備の省エネルギー改修</t>
    <rPh sb="0" eb="6">
      <t>タイヨウコウ</t>
    </rPh>
    <rPh sb="6" eb="8">
      <t>ドウニュウ</t>
    </rPh>
    <rPh sb="8" eb="9">
      <t>オヨ</t>
    </rPh>
    <rPh sb="14" eb="16">
      <t>メザ</t>
    </rPh>
    <rPh sb="18" eb="20">
      <t>クウチョウ</t>
    </rPh>
    <rPh sb="20" eb="22">
      <t>キキ</t>
    </rPh>
    <rPh sb="22" eb="24">
      <t>セツビ</t>
    </rPh>
    <rPh sb="25" eb="27">
      <t>ショウメイ</t>
    </rPh>
    <rPh sb="27" eb="29">
      <t>セツビ</t>
    </rPh>
    <rPh sb="30" eb="31">
      <t>ショウ</t>
    </rPh>
    <rPh sb="36" eb="38">
      <t>カイシュウ</t>
    </rPh>
    <phoneticPr fontId="7"/>
  </si>
  <si>
    <r>
      <t>※</t>
    </r>
    <r>
      <rPr>
        <b/>
        <u/>
        <sz val="10.5"/>
        <rFont val="ＭＳ Ｐゴシック"/>
        <family val="3"/>
        <charset val="128"/>
      </rPr>
      <t>施設ごと</t>
    </r>
    <r>
      <rPr>
        <u/>
        <sz val="10.5"/>
        <rFont val="ＭＳ Ｐゴシック"/>
        <family val="3"/>
        <charset val="128"/>
      </rPr>
      <t>に設計に導入又は更新した技術・設備等やその契約情報等をシート【4-3E】に記入。</t>
    </r>
    <rPh sb="6" eb="8">
      <t>セッケイ</t>
    </rPh>
    <rPh sb="9" eb="11">
      <t>ドウニュウ</t>
    </rPh>
    <rPh sb="11" eb="12">
      <t>マタ</t>
    </rPh>
    <rPh sb="13" eb="15">
      <t>コウシン</t>
    </rPh>
    <rPh sb="17" eb="19">
      <t>ギジュツ</t>
    </rPh>
    <rPh sb="20" eb="22">
      <t>セツビ</t>
    </rPh>
    <rPh sb="22" eb="23">
      <t>トウ</t>
    </rPh>
    <rPh sb="26" eb="28">
      <t>ケイヤク</t>
    </rPh>
    <rPh sb="28" eb="30">
      <t>ジョウホウ</t>
    </rPh>
    <rPh sb="30" eb="31">
      <t>ナド</t>
    </rPh>
    <phoneticPr fontId="7"/>
  </si>
  <si>
    <t>シート[【4-3E】建築物改修（詳細）]の記載例及び注意事項</t>
    <rPh sb="10" eb="13">
      <t>ケンチクブツ</t>
    </rPh>
    <rPh sb="13" eb="15">
      <t>カイシュウ</t>
    </rPh>
    <rPh sb="21" eb="23">
      <t>キサイ</t>
    </rPh>
    <rPh sb="23" eb="24">
      <t>レイ</t>
    </rPh>
    <rPh sb="24" eb="25">
      <t>オヨ</t>
    </rPh>
    <rPh sb="26" eb="28">
      <t>チュウイ</t>
    </rPh>
    <rPh sb="28" eb="30">
      <t>ジコウ</t>
    </rPh>
    <phoneticPr fontId="7"/>
  </si>
  <si>
    <t>BEMSの導入状況</t>
    <rPh sb="5" eb="9">
      <t>ドウニュウジョウキョウ</t>
    </rPh>
    <phoneticPr fontId="7"/>
  </si>
  <si>
    <t xml:space="preserve"> 　一つの契約において複数施設のその他の省エネ改修事業に係る改修設計がある場合はシート【4-3E】</t>
    <rPh sb="2" eb="3">
      <t>ヒト</t>
    </rPh>
    <rPh sb="5" eb="7">
      <t>ケイヤク</t>
    </rPh>
    <rPh sb="11" eb="13">
      <t>フクスウ</t>
    </rPh>
    <rPh sb="13" eb="15">
      <t>シセツ</t>
    </rPh>
    <rPh sb="18" eb="19">
      <t>タ</t>
    </rPh>
    <rPh sb="20" eb="21">
      <t>ショウ</t>
    </rPh>
    <rPh sb="23" eb="25">
      <t>カイシュウ</t>
    </rPh>
    <rPh sb="25" eb="27">
      <t>ジギョウ</t>
    </rPh>
    <rPh sb="28" eb="29">
      <t>カカ</t>
    </rPh>
    <rPh sb="30" eb="34">
      <t>カイシュウセッケイ</t>
    </rPh>
    <rPh sb="37" eb="39">
      <t>バアイ</t>
    </rPh>
    <phoneticPr fontId="7"/>
  </si>
  <si>
    <r>
      <t xml:space="preserve"> 　の9行目から53行目までの行を</t>
    </r>
    <r>
      <rPr>
        <b/>
        <sz val="10.5"/>
        <rFont val="ＭＳ Ｐゴシック"/>
        <family val="3"/>
        <charset val="128"/>
      </rPr>
      <t>施設数分コピー</t>
    </r>
    <r>
      <rPr>
        <sz val="10.5"/>
        <rFont val="ＭＳ Ｐゴシック"/>
        <family val="3"/>
        <charset val="128"/>
      </rPr>
      <t>してシート【4-3E】の下に追加してください（２施設分は用意済み）。</t>
    </r>
    <rPh sb="17" eb="19">
      <t>シセツ</t>
    </rPh>
    <rPh sb="48" eb="50">
      <t>シセツ</t>
    </rPh>
    <rPh sb="50" eb="51">
      <t>ブン</t>
    </rPh>
    <rPh sb="52" eb="54">
      <t>ヨウイ</t>
    </rPh>
    <rPh sb="54" eb="55">
      <t>ズ</t>
    </rPh>
    <phoneticPr fontId="7"/>
  </si>
  <si>
    <t>※対象となる施設が３以上の場合は9行目から53行目をコピーして、下に追加してください（このシートは保護していません）</t>
    <rPh sb="1" eb="3">
      <t>タイショウ</t>
    </rPh>
    <rPh sb="6" eb="8">
      <t>シセツ</t>
    </rPh>
    <rPh sb="10" eb="12">
      <t>イジョウ</t>
    </rPh>
    <rPh sb="13" eb="15">
      <t>バアイ</t>
    </rPh>
    <rPh sb="17" eb="19">
      <t>ギョウメ</t>
    </rPh>
    <rPh sb="23" eb="25">
      <t>ギョウメ</t>
    </rPh>
    <rPh sb="32" eb="33">
      <t>シタ</t>
    </rPh>
    <rPh sb="34" eb="36">
      <t>ツイカ</t>
    </rPh>
    <rPh sb="49" eb="51">
      <t>ホゴ</t>
    </rPh>
    <phoneticPr fontId="7"/>
  </si>
  <si>
    <t>例） 令和○年ごろを予定、など</t>
    <rPh sb="0" eb="1">
      <t>レイ</t>
    </rPh>
    <rPh sb="3" eb="5">
      <t>レイワ</t>
    </rPh>
    <rPh sb="6" eb="7">
      <t>ネン</t>
    </rPh>
    <rPh sb="10" eb="12">
      <t>ヨテイ</t>
    </rPh>
    <phoneticPr fontId="7"/>
  </si>
  <si>
    <t>例） 令和○年度にフィージビリティ・スタディを実施予定、など</t>
    <rPh sb="0" eb="1">
      <t>レイ</t>
    </rPh>
    <rPh sb="23" eb="25">
      <t>ジッシ</t>
    </rPh>
    <rPh sb="25" eb="27">
      <t>ヨテイ</t>
    </rPh>
    <phoneticPr fontId="7"/>
  </si>
  <si>
    <r>
      <t xml:space="preserve">A：裾切り方式（環境配慮契約）実施
B：裾切り方式実施の結果、不調・不落により他方式で契約
C：通常の競争入札
（環境配慮契約未実施）
D：少額以外の随意契約
E：少額随意契約
</t>
    </r>
    <r>
      <rPr>
        <sz val="10"/>
        <color rgb="FFFF0000"/>
        <rFont val="ＭＳ ゴシック"/>
        <family val="3"/>
        <charset val="128"/>
      </rPr>
      <t>※一度でも裾切りを実施した案件は「B」</t>
    </r>
    <rPh sb="8" eb="10">
      <t>カンキョウ</t>
    </rPh>
    <rPh sb="10" eb="12">
      <t>ハイリョ</t>
    </rPh>
    <rPh sb="12" eb="14">
      <t>ケイヤク</t>
    </rPh>
    <rPh sb="15" eb="17">
      <t>ジッシ</t>
    </rPh>
    <rPh sb="20" eb="22">
      <t>スソキ</t>
    </rPh>
    <rPh sb="23" eb="25">
      <t>ホウシキ</t>
    </rPh>
    <rPh sb="25" eb="27">
      <t>ジッシ</t>
    </rPh>
    <rPh sb="28" eb="30">
      <t>ケッカ</t>
    </rPh>
    <rPh sb="31" eb="33">
      <t>フチョウ</t>
    </rPh>
    <rPh sb="34" eb="35">
      <t>フ</t>
    </rPh>
    <rPh sb="39" eb="40">
      <t>ホカ</t>
    </rPh>
    <rPh sb="40" eb="42">
      <t>ホウシキ</t>
    </rPh>
    <rPh sb="43" eb="45">
      <t>ケイヤク</t>
    </rPh>
    <rPh sb="48" eb="50">
      <t>ツウジョウ</t>
    </rPh>
    <rPh sb="51" eb="53">
      <t>キョウソウ</t>
    </rPh>
    <rPh sb="53" eb="55">
      <t>ニュウサツ</t>
    </rPh>
    <rPh sb="57" eb="59">
      <t>カンキョウ</t>
    </rPh>
    <rPh sb="59" eb="61">
      <t>ハイリョ</t>
    </rPh>
    <rPh sb="61" eb="63">
      <t>ケイヤク</t>
    </rPh>
    <rPh sb="63" eb="66">
      <t>ミジッシ</t>
    </rPh>
    <rPh sb="90" eb="92">
      <t>イチド</t>
    </rPh>
    <rPh sb="94" eb="96">
      <t>スソキ</t>
    </rPh>
    <rPh sb="98" eb="100">
      <t>ジッシ</t>
    </rPh>
    <rPh sb="102" eb="104">
      <t>アンケン</t>
    </rPh>
    <phoneticPr fontId="7"/>
  </si>
  <si>
    <t>ESCO事業以外のその他の省エネ改修事業の設計に係る契約（【4-3D】の詳細）について、施設ごとにその詳細を記入してください。
なお、対象となる施設が複数ある場合（ロット発注により複数の施設が対象となる場合も含む）は、「事業主」から「エネルギー管理機能の導入状況」までの行をコピーして下に追加してください。</t>
    <rPh sb="4" eb="8">
      <t>ジギョウイガイ</t>
    </rPh>
    <rPh sb="11" eb="12">
      <t>タ</t>
    </rPh>
    <rPh sb="13" eb="14">
      <t>ショウ</t>
    </rPh>
    <rPh sb="16" eb="18">
      <t>カイシュウ</t>
    </rPh>
    <rPh sb="18" eb="20">
      <t>ジギョウ</t>
    </rPh>
    <rPh sb="21" eb="23">
      <t>セッケイ</t>
    </rPh>
    <rPh sb="24" eb="25">
      <t>カカ</t>
    </rPh>
    <rPh sb="26" eb="28">
      <t>ケイヤク</t>
    </rPh>
    <rPh sb="44" eb="46">
      <t>シセツ</t>
    </rPh>
    <rPh sb="51" eb="53">
      <t>ショウサイ</t>
    </rPh>
    <rPh sb="54" eb="56">
      <t>キニュウ</t>
    </rPh>
    <rPh sb="67" eb="69">
      <t>タイショウ</t>
    </rPh>
    <rPh sb="72" eb="74">
      <t>シセツ</t>
    </rPh>
    <rPh sb="75" eb="77">
      <t>フクスウ</t>
    </rPh>
    <rPh sb="79" eb="81">
      <t>バアイ</t>
    </rPh>
    <rPh sb="85" eb="87">
      <t>ハッチュウ</t>
    </rPh>
    <rPh sb="90" eb="92">
      <t>フクスウ</t>
    </rPh>
    <rPh sb="93" eb="95">
      <t>シセツ</t>
    </rPh>
    <rPh sb="96" eb="98">
      <t>タイショウ</t>
    </rPh>
    <rPh sb="101" eb="103">
      <t>バアイ</t>
    </rPh>
    <rPh sb="104" eb="105">
      <t>フク</t>
    </rPh>
    <rPh sb="122" eb="126">
      <t>カンリキノウ</t>
    </rPh>
    <rPh sb="127" eb="131">
      <t>ドウニュウジョウキョウ</t>
    </rPh>
    <rPh sb="135" eb="136">
      <t>ギョウ</t>
    </rPh>
    <rPh sb="142" eb="143">
      <t>シタ</t>
    </rPh>
    <rPh sb="144" eb="146">
      <t>ツイカ</t>
    </rPh>
    <phoneticPr fontId="7"/>
  </si>
  <si>
    <t>R３</t>
    <phoneticPr fontId="7"/>
  </si>
  <si>
    <r>
      <t xml:space="preserve">環境配慮契約（裾切り方式）の実施情報及び契約事業者の情報
</t>
    </r>
    <r>
      <rPr>
        <b/>
        <u/>
        <sz val="11"/>
        <color indexed="10"/>
        <rFont val="ＭＳ Ｐゴシック"/>
        <family val="3"/>
        <charset val="128"/>
      </rPr>
      <t>※「契約方式」の項目が「A」の場合、必ず記入してください。
（最終保障契約が「○」の場合は不要）</t>
    </r>
    <rPh sb="0" eb="2">
      <t>カンキョウ</t>
    </rPh>
    <rPh sb="2" eb="4">
      <t>ハイリョ</t>
    </rPh>
    <rPh sb="4" eb="6">
      <t>ケイヤク</t>
    </rPh>
    <rPh sb="7" eb="9">
      <t>スソキ</t>
    </rPh>
    <rPh sb="10" eb="12">
      <t>ホウシキ</t>
    </rPh>
    <rPh sb="14" eb="16">
      <t>ジッシ</t>
    </rPh>
    <rPh sb="18" eb="19">
      <t>オヨ</t>
    </rPh>
    <rPh sb="20" eb="22">
      <t>ケイヤク</t>
    </rPh>
    <rPh sb="22" eb="25">
      <t>ジギョウシャ</t>
    </rPh>
    <rPh sb="26" eb="28">
      <t>ジョウホウ</t>
    </rPh>
    <rPh sb="47" eb="48">
      <t>カナラ</t>
    </rPh>
    <rPh sb="60" eb="62">
      <t>サイシュウ</t>
    </rPh>
    <rPh sb="62" eb="64">
      <t>ホショウ</t>
    </rPh>
    <rPh sb="64" eb="66">
      <t>ケイヤク</t>
    </rPh>
    <rPh sb="71" eb="73">
      <t>バアイ</t>
    </rPh>
    <rPh sb="74" eb="76">
      <t>フヨウ</t>
    </rPh>
    <phoneticPr fontId="7"/>
  </si>
  <si>
    <r>
      <t xml:space="preserve">少額随契の内容
</t>
    </r>
    <r>
      <rPr>
        <b/>
        <sz val="10"/>
        <color indexed="10"/>
        <rFont val="ＭＳ Ｐゴシック"/>
        <family val="3"/>
        <charset val="128"/>
      </rPr>
      <t>※「E」の場合</t>
    </r>
    <r>
      <rPr>
        <b/>
        <sz val="10"/>
        <rFont val="ＭＳ Ｐゴシック"/>
        <family val="3"/>
        <charset val="128"/>
      </rPr>
      <t xml:space="preserve">
</t>
    </r>
    <r>
      <rPr>
        <b/>
        <sz val="10"/>
        <color rgb="FFFF0000"/>
        <rFont val="ＭＳ Ｐゴシック"/>
        <family val="3"/>
        <charset val="128"/>
      </rPr>
      <t>（最終保障契約が「○」の場合は不要）</t>
    </r>
    <rPh sb="0" eb="2">
      <t>ショウガク</t>
    </rPh>
    <rPh sb="2" eb="4">
      <t>ズイケイ</t>
    </rPh>
    <rPh sb="5" eb="7">
      <t>ナイヨウ</t>
    </rPh>
    <rPh sb="13" eb="15">
      <t>バアイ</t>
    </rPh>
    <phoneticPr fontId="7"/>
  </si>
  <si>
    <t>例6</t>
    <rPh sb="0" eb="1">
      <t>レイ</t>
    </rPh>
    <phoneticPr fontId="7"/>
  </si>
  <si>
    <t>××作業所</t>
    <rPh sb="2" eb="4">
      <t>サギョウ</t>
    </rPh>
    <rPh sb="4" eb="5">
      <t>ショ</t>
    </rPh>
    <phoneticPr fontId="7"/>
  </si>
  <si>
    <t>◎東京電力パワーグリッド株式会社</t>
    <phoneticPr fontId="7"/>
  </si>
  <si>
    <t>東京電力パワーグリッド株式会社</t>
  </si>
  <si>
    <r>
      <t xml:space="preserve">環境配慮契約（裾切り方式）未実施の詳細
</t>
    </r>
    <r>
      <rPr>
        <b/>
        <u/>
        <sz val="12"/>
        <color indexed="10"/>
        <rFont val="ＭＳ Ｐゴシック"/>
        <family val="3"/>
        <charset val="128"/>
      </rPr>
      <t>※「契約方式」の項目が「C」または「Ｄ]の場合は、必ず記入してください。
（最終保障契約が「○」であっても、要記入）</t>
    </r>
    <rPh sb="0" eb="2">
      <t>カンキョウ</t>
    </rPh>
    <rPh sb="2" eb="4">
      <t>ハイリョ</t>
    </rPh>
    <rPh sb="4" eb="6">
      <t>ケイヤク</t>
    </rPh>
    <rPh sb="7" eb="8">
      <t>スソ</t>
    </rPh>
    <rPh sb="8" eb="9">
      <t>ギ</t>
    </rPh>
    <rPh sb="10" eb="12">
      <t>ホウシキ</t>
    </rPh>
    <rPh sb="13" eb="16">
      <t>ミジッシ</t>
    </rPh>
    <rPh sb="17" eb="19">
      <t>ショウサイ</t>
    </rPh>
    <rPh sb="45" eb="46">
      <t>カナラ</t>
    </rPh>
    <rPh sb="74" eb="75">
      <t>ヨウ</t>
    </rPh>
    <rPh sb="75" eb="77">
      <t>キニュウ</t>
    </rPh>
    <phoneticPr fontId="7"/>
  </si>
  <si>
    <r>
      <rPr>
        <u/>
        <sz val="11"/>
        <color indexed="10"/>
        <rFont val="ＭＳ ゴシック"/>
        <family val="3"/>
        <charset val="128"/>
      </rPr>
      <t>「環境配慮契約（裾切り方式）の情報」の各欄は、「契約方式」の選択肢において「Ａ」を選択した場合に必ず記入</t>
    </r>
    <r>
      <rPr>
        <sz val="11"/>
        <rFont val="ＭＳ ゴシック"/>
        <family val="3"/>
        <charset val="128"/>
      </rPr>
      <t>してください。ただし、</t>
    </r>
    <r>
      <rPr>
        <u/>
        <sz val="11"/>
        <color rgb="FFFF0000"/>
        <rFont val="ＭＳ ゴシック"/>
        <family val="3"/>
        <charset val="128"/>
      </rPr>
      <t>最終保障契約欄が「○」の場合は記入不要</t>
    </r>
    <r>
      <rPr>
        <sz val="11"/>
        <rFont val="ＭＳ ゴシック"/>
        <family val="3"/>
        <charset val="128"/>
      </rPr>
      <t>です。
　回答に当たっては、裾切り方式において求めた適合証明書等の情報を記入してください。
「未利用エネルギー活用状況」及び「再生可能エネルギー導入状況」の欄には契約事業者の実績値（単位はパーセンテージ。値の切捨て方法は以下のとおり）を記入してください。「未利用エネルギー活用状況及び再生可能エネルギー導入状況の実績年度」の欄にはそれぞれの値の実績年度を記入してください。
「未利用エネルギー活用状況」･･･小数点以下第４位を切り捨て、小数点以下第３位まで記入
「再生可能エネルギー導入状況」･･･小数点以下第２位を切り捨て、小数点以下第１位まで記入</t>
    </r>
    <rPh sb="19" eb="20">
      <t>カク</t>
    </rPh>
    <rPh sb="20" eb="21">
      <t>ラン</t>
    </rPh>
    <rPh sb="24" eb="26">
      <t>ケイヤク</t>
    </rPh>
    <rPh sb="26" eb="28">
      <t>ホウシキ</t>
    </rPh>
    <rPh sb="30" eb="33">
      <t>センタクシ</t>
    </rPh>
    <rPh sb="41" eb="43">
      <t>センタク</t>
    </rPh>
    <rPh sb="45" eb="47">
      <t>バアイ</t>
    </rPh>
    <rPh sb="48" eb="49">
      <t>カナラ</t>
    </rPh>
    <rPh sb="50" eb="52">
      <t>キニュウ</t>
    </rPh>
    <rPh sb="87" eb="89">
      <t>カイトウ</t>
    </rPh>
    <rPh sb="90" eb="91">
      <t>ア</t>
    </rPh>
    <rPh sb="96" eb="98">
      <t>スソキ</t>
    </rPh>
    <rPh sb="99" eb="101">
      <t>ホウシキ</t>
    </rPh>
    <rPh sb="105" eb="106">
      <t>モト</t>
    </rPh>
    <rPh sb="108" eb="110">
      <t>テキゴウ</t>
    </rPh>
    <rPh sb="110" eb="113">
      <t>ショウメイショ</t>
    </rPh>
    <rPh sb="113" eb="114">
      <t>トウ</t>
    </rPh>
    <rPh sb="115" eb="117">
      <t>ジョウホウ</t>
    </rPh>
    <rPh sb="118" eb="120">
      <t>キニュウ</t>
    </rPh>
    <phoneticPr fontId="7"/>
  </si>
  <si>
    <t>最終保障供給</t>
    <rPh sb="0" eb="2">
      <t>サイシュウ</t>
    </rPh>
    <rPh sb="2" eb="4">
      <t>ホショウ</t>
    </rPh>
    <rPh sb="4" eb="6">
      <t>キョウキュウ</t>
    </rPh>
    <phoneticPr fontId="7"/>
  </si>
  <si>
    <r>
      <t>「環境配慮契約（裾切り方式）未実施の詳細」の各欄は、「契約方式」の選択肢において「Ｃ」または「Ｄ」を選択した場合に必ず記入</t>
    </r>
    <r>
      <rPr>
        <sz val="11"/>
        <rFont val="ＭＳ ゴシック"/>
        <family val="3"/>
        <charset val="128"/>
      </rPr>
      <t>してください。</t>
    </r>
    <r>
      <rPr>
        <u/>
        <sz val="11"/>
        <color rgb="FFFF0000"/>
        <rFont val="ＭＳ ゴシック"/>
        <family val="3"/>
        <charset val="128"/>
      </rPr>
      <t>最終保障供給欄が「○」であっても、必ず記入</t>
    </r>
    <r>
      <rPr>
        <sz val="11"/>
        <rFont val="ＭＳ ゴシック"/>
        <family val="3"/>
        <charset val="128"/>
      </rPr>
      <t>してください。</t>
    </r>
    <r>
      <rPr>
        <u/>
        <sz val="11"/>
        <color indexed="10"/>
        <rFont val="ＭＳ ゴシック"/>
        <family val="3"/>
        <charset val="128"/>
      </rPr>
      <t xml:space="preserve">
</t>
    </r>
    <r>
      <rPr>
        <sz val="11"/>
        <rFont val="ＭＳ ゴシック"/>
        <family val="3"/>
        <charset val="128"/>
      </rPr>
      <t>「裾切り方式未実施の理由」を選択肢から選んでください。「その他」の場合は具体的な理由を記入してください。「沖縄電力管内及び離島地域であり、電力供給会社が３者に満たないため」は、原則、沖縄県及び離島（本州等と電力系統が接続されていない離島に限る）のみが該当します。「緊急的・臨時的な契約のため」は、仮設施設（２箇年以上利用する施設を除く）の契約、突発的で短期間の契約などが該当します。「長期契約期間中のため」の「長期契約」は、複数年に渡る期間の定めがある契約を想定しており、</t>
    </r>
    <r>
      <rPr>
        <u/>
        <sz val="11"/>
        <color rgb="FFFF0000"/>
        <rFont val="ＭＳ ゴシック"/>
        <family val="3"/>
        <charset val="128"/>
      </rPr>
      <t>期間の定めがない契約、自動更新等による契約は対象としていません。</t>
    </r>
    <r>
      <rPr>
        <sz val="11"/>
        <rFont val="ＭＳ ゴシック"/>
        <family val="3"/>
        <charset val="128"/>
      </rPr>
      <t>また、長期契約であっても調査対象期間に契約始期がある場合は該当しません。
「今後の見通し」を選択肢から選んでください。また、裾切り方式の実施に向けての課題と感じることがある場合は、「実施に向けての課題」の欄に具体的に記入してください。
「実施困難」を選択した場合は「実施困難な理由」の欄に、その理由を具体的に記入してください。</t>
    </r>
    <rPh sb="22" eb="23">
      <t>カク</t>
    </rPh>
    <rPh sb="23" eb="24">
      <t>ラン</t>
    </rPh>
    <rPh sb="27" eb="29">
      <t>ケイヤク</t>
    </rPh>
    <rPh sb="29" eb="31">
      <t>ホウシキ</t>
    </rPh>
    <rPh sb="33" eb="36">
      <t>センタクシ</t>
    </rPh>
    <rPh sb="50" eb="52">
      <t>センタク</t>
    </rPh>
    <rPh sb="54" eb="56">
      <t>バアイ</t>
    </rPh>
    <rPh sb="57" eb="58">
      <t>カナラ</t>
    </rPh>
    <rPh sb="59" eb="61">
      <t>キニュウ</t>
    </rPh>
    <rPh sb="68" eb="70">
      <t>サイシュウ</t>
    </rPh>
    <rPh sb="70" eb="72">
      <t>ホショウ</t>
    </rPh>
    <rPh sb="85" eb="86">
      <t>カナラ</t>
    </rPh>
    <rPh sb="87" eb="89">
      <t>キニュウ</t>
    </rPh>
    <rPh sb="127" eb="128">
      <t>タ</t>
    </rPh>
    <rPh sb="130" eb="132">
      <t>バアイ</t>
    </rPh>
    <rPh sb="133" eb="136">
      <t>グタイテキ</t>
    </rPh>
    <rPh sb="137" eb="139">
      <t>リユウ</t>
    </rPh>
    <rPh sb="140" eb="142">
      <t>キニュウ</t>
    </rPh>
    <rPh sb="185" eb="187">
      <t>ゲンソク</t>
    </rPh>
    <rPh sb="188" eb="191">
      <t>オキナワケン</t>
    </rPh>
    <rPh sb="191" eb="192">
      <t>オヨ</t>
    </rPh>
    <rPh sb="193" eb="195">
      <t>リトウ</t>
    </rPh>
    <rPh sb="196" eb="198">
      <t>ホンシュウ</t>
    </rPh>
    <rPh sb="198" eb="199">
      <t>トウ</t>
    </rPh>
    <rPh sb="200" eb="202">
      <t>デンリョク</t>
    </rPh>
    <rPh sb="202" eb="204">
      <t>ケイトウ</t>
    </rPh>
    <rPh sb="205" eb="207">
      <t>セツゾク</t>
    </rPh>
    <rPh sb="213" eb="215">
      <t>リトウ</t>
    </rPh>
    <rPh sb="216" eb="217">
      <t>カギ</t>
    </rPh>
    <rPh sb="222" eb="224">
      <t>ガイトウ</t>
    </rPh>
    <rPh sb="266" eb="268">
      <t>ケイヤク</t>
    </rPh>
    <rPh sb="282" eb="284">
      <t>ガイトウ</t>
    </rPh>
    <rPh sb="302" eb="304">
      <t>チョウキ</t>
    </rPh>
    <rPh sb="304" eb="306">
      <t>ケイヤク</t>
    </rPh>
    <rPh sb="309" eb="311">
      <t>フクスウ</t>
    </rPh>
    <rPh sb="311" eb="312">
      <t>ネン</t>
    </rPh>
    <rPh sb="313" eb="314">
      <t>ワタ</t>
    </rPh>
    <rPh sb="315" eb="317">
      <t>キカン</t>
    </rPh>
    <rPh sb="318" eb="319">
      <t>サダ</t>
    </rPh>
    <rPh sb="323" eb="325">
      <t>ケイヤク</t>
    </rPh>
    <rPh sb="326" eb="328">
      <t>ソウテイ</t>
    </rPh>
    <rPh sb="333" eb="335">
      <t>キカン</t>
    </rPh>
    <rPh sb="336" eb="337">
      <t>サダ</t>
    </rPh>
    <rPh sb="341" eb="343">
      <t>ケイヤク</t>
    </rPh>
    <rPh sb="344" eb="346">
      <t>ジドウ</t>
    </rPh>
    <rPh sb="346" eb="348">
      <t>コウシン</t>
    </rPh>
    <rPh sb="348" eb="349">
      <t>トウ</t>
    </rPh>
    <rPh sb="352" eb="354">
      <t>ケイヤク</t>
    </rPh>
    <rPh sb="355" eb="357">
      <t>タイショウ</t>
    </rPh>
    <rPh sb="368" eb="370">
      <t>チョウキ</t>
    </rPh>
    <rPh sb="370" eb="372">
      <t>ケイヤク</t>
    </rPh>
    <rPh sb="377" eb="379">
      <t>チョウサ</t>
    </rPh>
    <rPh sb="379" eb="381">
      <t>タイショウ</t>
    </rPh>
    <rPh sb="381" eb="383">
      <t>キカン</t>
    </rPh>
    <rPh sb="384" eb="386">
      <t>ケイヤク</t>
    </rPh>
    <rPh sb="386" eb="388">
      <t>シキ</t>
    </rPh>
    <rPh sb="391" eb="393">
      <t>バアイ</t>
    </rPh>
    <rPh sb="394" eb="396">
      <t>ガイトウ</t>
    </rPh>
    <rPh sb="427" eb="429">
      <t>スソキ</t>
    </rPh>
    <rPh sb="430" eb="432">
      <t>ホウシキ</t>
    </rPh>
    <rPh sb="433" eb="435">
      <t>ジッシ</t>
    </rPh>
    <rPh sb="436" eb="437">
      <t>ム</t>
    </rPh>
    <rPh sb="440" eb="442">
      <t>カダイ</t>
    </rPh>
    <rPh sb="443" eb="444">
      <t>カン</t>
    </rPh>
    <rPh sb="451" eb="453">
      <t>バアイ</t>
    </rPh>
    <rPh sb="467" eb="468">
      <t>ラン</t>
    </rPh>
    <rPh sb="469" eb="472">
      <t>グタイテキ</t>
    </rPh>
    <rPh sb="473" eb="475">
      <t>キニュウ</t>
    </rPh>
    <rPh sb="498" eb="500">
      <t>ジッシ</t>
    </rPh>
    <rPh sb="500" eb="502">
      <t>コンナン</t>
    </rPh>
    <rPh sb="503" eb="505">
      <t>リユウ</t>
    </rPh>
    <rPh sb="515" eb="518">
      <t>グタイテキ</t>
    </rPh>
    <rPh sb="519" eb="521">
      <t>キニュウ</t>
    </rPh>
    <phoneticPr fontId="7"/>
  </si>
  <si>
    <r>
      <t>「少額随契の内容」の欄は、「契約方式」の選択肢において「Ｅ」を選択した場合に必ず記入</t>
    </r>
    <r>
      <rPr>
        <sz val="11"/>
        <rFont val="ＭＳ ゴシック"/>
        <family val="3"/>
        <charset val="128"/>
      </rPr>
      <t>してください。ただし、</t>
    </r>
    <r>
      <rPr>
        <u/>
        <sz val="11"/>
        <color rgb="FFFF0000"/>
        <rFont val="ＭＳ ゴシック"/>
        <family val="3"/>
        <charset val="128"/>
      </rPr>
      <t>最終保障供給欄が「○」の場合は記入不要</t>
    </r>
    <r>
      <rPr>
        <sz val="11"/>
        <rFont val="ＭＳ ゴシック"/>
        <family val="3"/>
        <charset val="128"/>
      </rPr>
      <t>です。</t>
    </r>
    <r>
      <rPr>
        <u/>
        <sz val="11"/>
        <color indexed="10"/>
        <rFont val="ＭＳ ゴシック"/>
        <family val="3"/>
        <charset val="128"/>
      </rPr>
      <t xml:space="preserve">
</t>
    </r>
    <r>
      <rPr>
        <sz val="11"/>
        <rFont val="ＭＳ ゴシック"/>
        <family val="3"/>
        <charset val="128"/>
      </rPr>
      <t>「少額随契における環境配慮契約の実施の有無」の欄は、二酸化炭素排出係数の低い者を選定して見積を徴収するなどの環境に配慮した随意契約を実施している場合に「○印」を選択してください。
「一括発注の検討状況」の欄は、環境配慮契約の実施に向け、周辺施設等と契約を取りまとめ一括発注することの検討状況を「実施予定」、「検討中」、「未検討」、「実施困難」の中から選択してください。
「予決令、会計規程等に基づく少額随契可能な基準額（万円）」の欄は、予算決算及び会計令又は当該機関の会計規程等においてその金額未満であれば少額を理由に随意契約が可能とされる金額を万円単位で記入してください。</t>
    </r>
    <rPh sb="6" eb="8">
      <t>ナイヨウ</t>
    </rPh>
    <rPh sb="10" eb="11">
      <t>ラン</t>
    </rPh>
    <rPh sb="14" eb="16">
      <t>ケイヤク</t>
    </rPh>
    <rPh sb="16" eb="18">
      <t>ホウシキ</t>
    </rPh>
    <rPh sb="20" eb="23">
      <t>センタクシ</t>
    </rPh>
    <rPh sb="31" eb="33">
      <t>センタク</t>
    </rPh>
    <rPh sb="35" eb="37">
      <t>バアイ</t>
    </rPh>
    <rPh sb="38" eb="39">
      <t>カナラ</t>
    </rPh>
    <rPh sb="40" eb="42">
      <t>キニュウ</t>
    </rPh>
    <rPh sb="53" eb="55">
      <t>サイシュウ</t>
    </rPh>
    <rPh sb="55" eb="57">
      <t>ホショウ</t>
    </rPh>
    <rPh sb="65" eb="67">
      <t>バアイ</t>
    </rPh>
    <rPh sb="68" eb="70">
      <t>キニュウ</t>
    </rPh>
    <rPh sb="70" eb="72">
      <t>フヨウ</t>
    </rPh>
    <rPh sb="85" eb="91">
      <t>カンキョウハイリョケイヤク</t>
    </rPh>
    <rPh sb="92" eb="94">
      <t>ジッシ</t>
    </rPh>
    <rPh sb="95" eb="97">
      <t>ウム</t>
    </rPh>
    <rPh sb="99" eb="100">
      <t>ラン</t>
    </rPh>
    <rPh sb="142" eb="144">
      <t>ジッシ</t>
    </rPh>
    <rPh sb="148" eb="150">
      <t>バアイ</t>
    </rPh>
    <rPh sb="153" eb="154">
      <t>シルシ</t>
    </rPh>
    <rPh sb="156" eb="158">
      <t>センタク</t>
    </rPh>
    <rPh sb="167" eb="169">
      <t>イッカツ</t>
    </rPh>
    <rPh sb="169" eb="171">
      <t>ハッチュウ</t>
    </rPh>
    <rPh sb="172" eb="174">
      <t>ケントウ</t>
    </rPh>
    <rPh sb="174" eb="176">
      <t>ジョウキョウ</t>
    </rPh>
    <rPh sb="178" eb="179">
      <t>ラン</t>
    </rPh>
    <rPh sb="194" eb="196">
      <t>シュウヘン</t>
    </rPh>
    <rPh sb="196" eb="198">
      <t>シセツ</t>
    </rPh>
    <rPh sb="198" eb="199">
      <t>トウ</t>
    </rPh>
    <rPh sb="200" eb="202">
      <t>ケイヤク</t>
    </rPh>
    <rPh sb="203" eb="204">
      <t>ト</t>
    </rPh>
    <rPh sb="208" eb="210">
      <t>イッカツ</t>
    </rPh>
    <rPh sb="210" eb="212">
      <t>ハッチュウ</t>
    </rPh>
    <rPh sb="217" eb="219">
      <t>ケントウ</t>
    </rPh>
    <rPh sb="219" eb="221">
      <t>ジョウキョウ</t>
    </rPh>
    <rPh sb="223" eb="225">
      <t>ジッシ</t>
    </rPh>
    <rPh sb="225" eb="227">
      <t>ヨテイ</t>
    </rPh>
    <rPh sb="230" eb="233">
      <t>ケントウチュウ</t>
    </rPh>
    <rPh sb="236" eb="239">
      <t>ミケントウ</t>
    </rPh>
    <rPh sb="242" eb="244">
      <t>ジッシ</t>
    </rPh>
    <rPh sb="244" eb="246">
      <t>コンナン</t>
    </rPh>
    <rPh sb="248" eb="249">
      <t>ナカ</t>
    </rPh>
    <rPh sb="251" eb="253">
      <t>センタク</t>
    </rPh>
    <rPh sb="262" eb="264">
      <t>ヨケツ</t>
    </rPh>
    <rPh sb="264" eb="265">
      <t>レイ</t>
    </rPh>
    <rPh sb="266" eb="270">
      <t>カイケイキテイ</t>
    </rPh>
    <rPh sb="279" eb="281">
      <t>カノウ</t>
    </rPh>
    <rPh sb="286" eb="287">
      <t>マン</t>
    </rPh>
    <rPh sb="291" eb="292">
      <t>ラン</t>
    </rPh>
    <rPh sb="294" eb="296">
      <t>ヨサン</t>
    </rPh>
    <rPh sb="296" eb="298">
      <t>ケッサン</t>
    </rPh>
    <rPh sb="298" eb="299">
      <t>オヨ</t>
    </rPh>
    <rPh sb="300" eb="302">
      <t>カイケイ</t>
    </rPh>
    <rPh sb="302" eb="303">
      <t>レイ</t>
    </rPh>
    <rPh sb="303" eb="304">
      <t>マタ</t>
    </rPh>
    <rPh sb="321" eb="323">
      <t>キンガク</t>
    </rPh>
    <rPh sb="323" eb="325">
      <t>ミマン</t>
    </rPh>
    <rPh sb="332" eb="334">
      <t>リユウ</t>
    </rPh>
    <rPh sb="335" eb="337">
      <t>ズイイ</t>
    </rPh>
    <rPh sb="337" eb="339">
      <t>ケイヤク</t>
    </rPh>
    <rPh sb="340" eb="342">
      <t>カノウ</t>
    </rPh>
    <rPh sb="346" eb="348">
      <t>キンガク</t>
    </rPh>
    <rPh sb="349" eb="351">
      <t>マンエン</t>
    </rPh>
    <rPh sb="351" eb="353">
      <t>タンイ</t>
    </rPh>
    <rPh sb="354" eb="356">
      <t>キニュウ</t>
    </rPh>
    <phoneticPr fontId="7"/>
  </si>
  <si>
    <t>「（２）総合評価落札方式を採用しなかった理由」は購入の場合と賃貸借の場合に分けて、理由別に台数を記入してください。また、「その他」の場合は、それぞれの理由を記入してください。</t>
    <rPh sb="24" eb="26">
      <t>コウニュウ</t>
    </rPh>
    <rPh sb="27" eb="29">
      <t>バアイ</t>
    </rPh>
    <rPh sb="30" eb="33">
      <t>チンタイシャク</t>
    </rPh>
    <rPh sb="34" eb="36">
      <t>バアイ</t>
    </rPh>
    <rPh sb="37" eb="38">
      <t>ワ</t>
    </rPh>
    <rPh sb="41" eb="43">
      <t>リユウ</t>
    </rPh>
    <rPh sb="43" eb="44">
      <t>ベツ</t>
    </rPh>
    <rPh sb="45" eb="47">
      <t>ダイスウ</t>
    </rPh>
    <rPh sb="48" eb="50">
      <t>キニュウ</t>
    </rPh>
    <rPh sb="63" eb="64">
      <t>タ</t>
    </rPh>
    <rPh sb="66" eb="68">
      <t>バアイ</t>
    </rPh>
    <rPh sb="75" eb="77">
      <t>リユウ</t>
    </rPh>
    <rPh sb="78" eb="80">
      <t>キニュウ</t>
    </rPh>
    <phoneticPr fontId="7"/>
  </si>
  <si>
    <t>記入に当たっての留意点は、【1-2】電気（高圧・特別高圧）と同じです。ただし、低圧の場合の最終保障供給とは小売電気事業者の倒産や事業撤退により契約切替を余儀なくされた場合などが該当し、みなし小売電気事業者（旧一般電気事業者）から供給を受ける場合とします。</t>
    <rPh sb="0" eb="2">
      <t>キニュウ</t>
    </rPh>
    <rPh sb="3" eb="4">
      <t>ア</t>
    </rPh>
    <rPh sb="8" eb="11">
      <t>リュウイテン</t>
    </rPh>
    <rPh sb="18" eb="20">
      <t>デンキ</t>
    </rPh>
    <rPh sb="21" eb="23">
      <t>コウアツ</t>
    </rPh>
    <rPh sb="24" eb="26">
      <t>トクベツ</t>
    </rPh>
    <rPh sb="26" eb="28">
      <t>コウアツ</t>
    </rPh>
    <rPh sb="30" eb="31">
      <t>オナ</t>
    </rPh>
    <rPh sb="39" eb="41">
      <t>テイアツ</t>
    </rPh>
    <rPh sb="42" eb="44">
      <t>バアイ</t>
    </rPh>
    <rPh sb="45" eb="51">
      <t>サイシュウホショウキョウキュウ</t>
    </rPh>
    <rPh sb="83" eb="85">
      <t>バアイ</t>
    </rPh>
    <rPh sb="88" eb="90">
      <t>ガイトウ</t>
    </rPh>
    <rPh sb="95" eb="102">
      <t>コウリデンキジギョウシャ</t>
    </rPh>
    <rPh sb="103" eb="106">
      <t>キュウイッパン</t>
    </rPh>
    <rPh sb="106" eb="111">
      <t>デンキジギョウシャ</t>
    </rPh>
    <rPh sb="114" eb="116">
      <t>キョウキュウ</t>
    </rPh>
    <rPh sb="117" eb="118">
      <t>ウ</t>
    </rPh>
    <rPh sb="120" eb="122">
      <t>バアイ</t>
    </rPh>
    <phoneticPr fontId="7"/>
  </si>
  <si>
    <t>R6.4～R7.3</t>
    <phoneticPr fontId="7"/>
  </si>
  <si>
    <t>R6.10～R6.12</t>
    <phoneticPr fontId="7"/>
  </si>
  <si>
    <t>一般事務庁舎</t>
    <rPh sb="0" eb="6">
      <t>イッパンジムチョウシャ</t>
    </rPh>
    <phoneticPr fontId="119"/>
  </si>
  <si>
    <r>
      <rPr>
        <sz val="11"/>
        <rFont val="ＭＳ ゴシック"/>
        <family val="3"/>
        <charset val="128"/>
      </rPr>
      <t>名称</t>
    </r>
    <rPh sb="0" eb="2">
      <t>メイショウ</t>
    </rPh>
    <phoneticPr fontId="7"/>
  </si>
  <si>
    <r>
      <rPr>
        <sz val="11"/>
        <rFont val="ＭＳ ゴシック"/>
        <family val="3"/>
        <charset val="128"/>
      </rPr>
      <t>建物棟数</t>
    </r>
    <rPh sb="0" eb="2">
      <t>タテモノ</t>
    </rPh>
    <rPh sb="2" eb="3">
      <t>ムネ</t>
    </rPh>
    <rPh sb="3" eb="4">
      <t>スウ</t>
    </rPh>
    <phoneticPr fontId="7"/>
  </si>
  <si>
    <r>
      <rPr>
        <sz val="11"/>
        <rFont val="ＭＳ ゴシック"/>
        <family val="3"/>
        <charset val="128"/>
      </rPr>
      <t>棟</t>
    </r>
    <rPh sb="0" eb="1">
      <t>ムネ</t>
    </rPh>
    <phoneticPr fontId="119"/>
  </si>
  <si>
    <r>
      <rPr>
        <sz val="11"/>
        <rFont val="ＭＳ ゴシック"/>
        <family val="3"/>
        <charset val="128"/>
      </rPr>
      <t>調達機関</t>
    </r>
    <rPh sb="0" eb="4">
      <t>チョウタツキカン</t>
    </rPh>
    <phoneticPr fontId="7"/>
  </si>
  <si>
    <r>
      <rPr>
        <sz val="11"/>
        <rFont val="ＭＳ ゴシック"/>
        <family val="3"/>
        <charset val="128"/>
      </rPr>
      <t>管理官署</t>
    </r>
    <rPh sb="0" eb="2">
      <t>カンリ</t>
    </rPh>
    <rPh sb="2" eb="4">
      <t>カンショ</t>
    </rPh>
    <phoneticPr fontId="7"/>
  </si>
  <si>
    <r>
      <rPr>
        <sz val="11"/>
        <rFont val="ＭＳ ゴシック"/>
        <family val="3"/>
        <charset val="128"/>
      </rPr>
      <t>所在地</t>
    </r>
    <rPh sb="0" eb="3">
      <t>ショザイチ</t>
    </rPh>
    <phoneticPr fontId="7"/>
  </si>
  <si>
    <r>
      <rPr>
        <sz val="9"/>
        <rFont val="ＭＳ ゴシック"/>
        <family val="3"/>
        <charset val="128"/>
      </rPr>
      <t>都道府県</t>
    </r>
    <rPh sb="0" eb="4">
      <t>トドウフケン</t>
    </rPh>
    <phoneticPr fontId="119"/>
  </si>
  <si>
    <t>福岡県</t>
    <rPh sb="0" eb="3">
      <t>フクオカケン</t>
    </rPh>
    <phoneticPr fontId="6"/>
  </si>
  <si>
    <r>
      <rPr>
        <sz val="14"/>
        <rFont val="ＭＳ ゴシック"/>
        <family val="3"/>
        <charset val="128"/>
      </rPr>
      <t>⇒</t>
    </r>
    <phoneticPr fontId="119"/>
  </si>
  <si>
    <r>
      <rPr>
        <sz val="11"/>
        <rFont val="ＭＳ ゴシック"/>
        <family val="3"/>
        <charset val="128"/>
      </rPr>
      <t>地域区分</t>
    </r>
    <rPh sb="0" eb="4">
      <t>チイキクブン</t>
    </rPh>
    <phoneticPr fontId="119"/>
  </si>
  <si>
    <r>
      <t xml:space="preserve"> </t>
    </r>
    <r>
      <rPr>
        <sz val="11"/>
        <rFont val="ＭＳ ゴシック"/>
        <family val="3"/>
        <charset val="128"/>
      </rPr>
      <t>㎡</t>
    </r>
    <phoneticPr fontId="7"/>
  </si>
  <si>
    <r>
      <rPr>
        <sz val="11"/>
        <rFont val="ＭＳ ゴシック"/>
        <family val="3"/>
        <charset val="128"/>
      </rPr>
      <t>面積区分</t>
    </r>
    <rPh sb="0" eb="4">
      <t>メンセキクブン</t>
    </rPh>
    <phoneticPr fontId="7"/>
  </si>
  <si>
    <r>
      <rPr>
        <b/>
        <sz val="12"/>
        <rFont val="ＭＳ ゴシック"/>
        <family val="3"/>
        <charset val="128"/>
      </rPr>
      <t>エネルギー使用量</t>
    </r>
    <rPh sb="5" eb="8">
      <t>シヨウリョウ</t>
    </rPh>
    <phoneticPr fontId="119"/>
  </si>
  <si>
    <t>熱量換算</t>
    <rPh sb="0" eb="2">
      <t>ネツリョウ</t>
    </rPh>
    <rPh sb="2" eb="4">
      <t>カンサン</t>
    </rPh>
    <phoneticPr fontId="119"/>
  </si>
  <si>
    <r>
      <t>GHG</t>
    </r>
    <r>
      <rPr>
        <b/>
        <sz val="12"/>
        <rFont val="ＭＳ ゴシック"/>
        <family val="3"/>
        <charset val="128"/>
      </rPr>
      <t>換算</t>
    </r>
    <rPh sb="3" eb="5">
      <t>カンサン</t>
    </rPh>
    <phoneticPr fontId="119"/>
  </si>
  <si>
    <r>
      <rPr>
        <sz val="11"/>
        <rFont val="ＭＳ ゴシック"/>
        <family val="3"/>
        <charset val="128"/>
      </rPr>
      <t>種別</t>
    </r>
    <rPh sb="0" eb="2">
      <t>シュベツ</t>
    </rPh>
    <phoneticPr fontId="7"/>
  </si>
  <si>
    <r>
      <t xml:space="preserve">単位
</t>
    </r>
    <r>
      <rPr>
        <sz val="9"/>
        <rFont val="ＭＳ ゴシック"/>
        <family val="3"/>
        <charset val="128"/>
      </rPr>
      <t>（注１）</t>
    </r>
    <rPh sb="0" eb="2">
      <t>タンイ</t>
    </rPh>
    <rPh sb="4" eb="5">
      <t>チュウ</t>
    </rPh>
    <phoneticPr fontId="7"/>
  </si>
  <si>
    <r>
      <rPr>
        <sz val="11"/>
        <rFont val="ＭＳ ゴシック"/>
        <family val="3"/>
        <charset val="128"/>
      </rPr>
      <t>係数</t>
    </r>
    <rPh sb="0" eb="2">
      <t>ケイスウ</t>
    </rPh>
    <phoneticPr fontId="7"/>
  </si>
  <si>
    <r>
      <rPr>
        <sz val="11"/>
        <rFont val="ＭＳ ゴシック"/>
        <family val="3"/>
        <charset val="128"/>
      </rPr>
      <t xml:space="preserve">熱量
</t>
    </r>
    <r>
      <rPr>
        <sz val="9"/>
        <rFont val="ＭＳ ゴシック"/>
        <family val="3"/>
        <charset val="128"/>
      </rPr>
      <t>（</t>
    </r>
    <r>
      <rPr>
        <sz val="9"/>
        <rFont val="Verdana"/>
        <family val="2"/>
      </rPr>
      <t>GJ)</t>
    </r>
    <rPh sb="0" eb="2">
      <t>ネツリョウ</t>
    </rPh>
    <phoneticPr fontId="7"/>
  </si>
  <si>
    <r>
      <t>GHG</t>
    </r>
    <r>
      <rPr>
        <sz val="11"/>
        <rFont val="ＭＳ ゴシック"/>
        <family val="3"/>
        <charset val="128"/>
      </rPr>
      <t xml:space="preserve">排出量
</t>
    </r>
    <r>
      <rPr>
        <sz val="9"/>
        <rFont val="Verdana"/>
        <family val="2"/>
      </rPr>
      <t>(tCO2)</t>
    </r>
    <rPh sb="3" eb="6">
      <t>ハイシュツリョウ</t>
    </rPh>
    <phoneticPr fontId="7"/>
  </si>
  <si>
    <r>
      <rPr>
        <sz val="11"/>
        <rFont val="ＭＳ ゴシック"/>
        <family val="3"/>
        <charset val="128"/>
      </rPr>
      <t>電気</t>
    </r>
    <rPh sb="0" eb="2">
      <t>デンキ</t>
    </rPh>
    <phoneticPr fontId="7"/>
  </si>
  <si>
    <t>kWh</t>
  </si>
  <si>
    <r>
      <rPr>
        <sz val="11"/>
        <rFont val="ＭＳ ゴシック"/>
        <family val="3"/>
        <charset val="128"/>
      </rPr>
      <t>都市ガス</t>
    </r>
    <rPh sb="0" eb="2">
      <t>トシ</t>
    </rPh>
    <phoneticPr fontId="7"/>
  </si>
  <si>
    <t>㎥</t>
  </si>
  <si>
    <r>
      <t>LP</t>
    </r>
    <r>
      <rPr>
        <sz val="11"/>
        <rFont val="ＭＳ ゴシック"/>
        <family val="3"/>
        <charset val="128"/>
      </rPr>
      <t>ガス</t>
    </r>
    <phoneticPr fontId="7"/>
  </si>
  <si>
    <r>
      <rPr>
        <sz val="11"/>
        <rFont val="ＭＳ ゴシック"/>
        <family val="3"/>
        <charset val="128"/>
      </rPr>
      <t>熱</t>
    </r>
    <rPh sb="0" eb="1">
      <t>ネツ</t>
    </rPh>
    <phoneticPr fontId="7"/>
  </si>
  <si>
    <t>GJ</t>
    <phoneticPr fontId="119"/>
  </si>
  <si>
    <r>
      <rPr>
        <sz val="8"/>
        <rFont val="ＭＳ ゴシック"/>
        <family val="3"/>
        <charset val="128"/>
      </rPr>
      <t>－</t>
    </r>
    <phoneticPr fontId="119"/>
  </si>
  <si>
    <r>
      <rPr>
        <sz val="11"/>
        <rFont val="ＭＳ ゴシック"/>
        <family val="3"/>
        <charset val="128"/>
      </rPr>
      <t>灯油</t>
    </r>
    <rPh sb="0" eb="2">
      <t>トウユ</t>
    </rPh>
    <phoneticPr fontId="7"/>
  </si>
  <si>
    <t>kL</t>
  </si>
  <si>
    <r>
      <rPr>
        <sz val="11"/>
        <rFont val="ＭＳ ゴシック"/>
        <family val="3"/>
        <charset val="128"/>
      </rPr>
      <t>軽油</t>
    </r>
    <rPh sb="0" eb="2">
      <t>ケイユ</t>
    </rPh>
    <phoneticPr fontId="7"/>
  </si>
  <si>
    <r>
      <rPr>
        <sz val="11"/>
        <rFont val="ＭＳ ゴシック"/>
        <family val="3"/>
        <charset val="128"/>
      </rPr>
      <t>Ａ重油</t>
    </r>
    <rPh sb="1" eb="3">
      <t>ジュウユ</t>
    </rPh>
    <phoneticPr fontId="7"/>
  </si>
  <si>
    <r>
      <rPr>
        <b/>
        <sz val="12"/>
        <rFont val="ＭＳ ゴシック"/>
        <family val="3"/>
        <charset val="128"/>
      </rPr>
      <t>合　　計</t>
    </r>
    <rPh sb="0" eb="1">
      <t>ア</t>
    </rPh>
    <rPh sb="3" eb="4">
      <t>ケイ</t>
    </rPh>
    <phoneticPr fontId="7"/>
  </si>
  <si>
    <t>原単位（単位面積当たり）</t>
    <rPh sb="0" eb="3">
      <t>ゲンタンイ</t>
    </rPh>
    <rPh sb="4" eb="6">
      <t>タンイ</t>
    </rPh>
    <rPh sb="6" eb="8">
      <t>メンセキ</t>
    </rPh>
    <rPh sb="8" eb="9">
      <t>ア</t>
    </rPh>
    <phoneticPr fontId="7"/>
  </si>
  <si>
    <r>
      <rPr>
        <sz val="10"/>
        <rFont val="Verdana"/>
        <family val="2"/>
      </rPr>
      <t>MJ/</t>
    </r>
    <r>
      <rPr>
        <sz val="10"/>
        <rFont val="Microsoft YaHei"/>
        <family val="2"/>
        <charset val="134"/>
      </rPr>
      <t>㎡</t>
    </r>
    <phoneticPr fontId="119"/>
  </si>
  <si>
    <r>
      <t>kg-CO</t>
    </r>
    <r>
      <rPr>
        <sz val="8"/>
        <rFont val="Verdana"/>
        <family val="2"/>
      </rPr>
      <t>2</t>
    </r>
    <r>
      <rPr>
        <sz val="10"/>
        <rFont val="Verdana"/>
        <family val="2"/>
      </rPr>
      <t>/</t>
    </r>
    <r>
      <rPr>
        <sz val="10"/>
        <rFont val="ＭＳ Ｐゴシック"/>
        <family val="2"/>
        <charset val="128"/>
      </rPr>
      <t>㎡</t>
    </r>
    <phoneticPr fontId="119"/>
  </si>
  <si>
    <r>
      <rPr>
        <b/>
        <sz val="12"/>
        <rFont val="ＭＳ ゴシック"/>
        <family val="3"/>
        <charset val="128"/>
      </rPr>
      <t>地域</t>
    </r>
    <r>
      <rPr>
        <b/>
        <sz val="12"/>
        <rFont val="Verdana"/>
        <family val="2"/>
      </rPr>
      <t>×</t>
    </r>
    <r>
      <rPr>
        <b/>
        <sz val="12"/>
        <rFont val="ＭＳ ゴシック"/>
        <family val="3"/>
        <charset val="128"/>
      </rPr>
      <t>規模補正（係数、補正後）</t>
    </r>
    <rPh sb="0" eb="2">
      <t>チイキ</t>
    </rPh>
    <rPh sb="3" eb="5">
      <t>キボ</t>
    </rPh>
    <rPh sb="5" eb="7">
      <t>ホセイ</t>
    </rPh>
    <rPh sb="8" eb="10">
      <t>ケイスウ</t>
    </rPh>
    <rPh sb="11" eb="14">
      <t>ホセイゴ</t>
    </rPh>
    <phoneticPr fontId="7"/>
  </si>
  <si>
    <t>等　級　評　価</t>
    <rPh sb="0" eb="1">
      <t>ナド</t>
    </rPh>
    <rPh sb="2" eb="3">
      <t>キュウ</t>
    </rPh>
    <rPh sb="4" eb="5">
      <t>ヒョウ</t>
    </rPh>
    <rPh sb="6" eb="7">
      <t>アタイ</t>
    </rPh>
    <phoneticPr fontId="7"/>
  </si>
  <si>
    <r>
      <rPr>
        <b/>
        <sz val="11"/>
        <rFont val="ＭＳ ゴシック"/>
        <family val="2"/>
        <charset val="128"/>
      </rPr>
      <t>いずれかの
等級評価が</t>
    </r>
    <r>
      <rPr>
        <b/>
        <sz val="11"/>
        <rFont val="Verdana"/>
        <family val="2"/>
      </rPr>
      <t xml:space="preserve">
</t>
    </r>
    <r>
      <rPr>
        <b/>
        <sz val="11"/>
        <color rgb="FFFF0000"/>
        <rFont val="Verdana"/>
        <family val="2"/>
      </rPr>
      <t>E</t>
    </r>
    <r>
      <rPr>
        <b/>
        <sz val="11"/>
        <rFont val="ＭＳ ゴシック"/>
        <family val="2"/>
        <charset val="128"/>
      </rPr>
      <t>又は</t>
    </r>
    <r>
      <rPr>
        <b/>
        <sz val="11"/>
        <color rgb="FFFF0000"/>
        <rFont val="Verdana"/>
        <family val="2"/>
      </rPr>
      <t>E-</t>
    </r>
    <r>
      <rPr>
        <b/>
        <sz val="11"/>
        <rFont val="ＭＳ ゴシック"/>
        <family val="2"/>
        <charset val="128"/>
      </rPr>
      <t>の
場合は
理由を記載</t>
    </r>
    <rPh sb="6" eb="10">
      <t>トウキュウヒョウカ</t>
    </rPh>
    <rPh sb="13" eb="14">
      <t>マタ</t>
    </rPh>
    <rPh sb="19" eb="21">
      <t>バアイ</t>
    </rPh>
    <rPh sb="23" eb="25">
      <t>リユウ</t>
    </rPh>
    <rPh sb="26" eb="28">
      <t>キサイ</t>
    </rPh>
    <phoneticPr fontId="119"/>
  </si>
  <si>
    <t xml:space="preserve"> 赤枠の箇所はリストから選択可能</t>
    <rPh sb="1" eb="3">
      <t>アカワク</t>
    </rPh>
    <rPh sb="4" eb="6">
      <t>カショ</t>
    </rPh>
    <rPh sb="12" eb="16">
      <t>センタクカノウ</t>
    </rPh>
    <phoneticPr fontId="119"/>
  </si>
  <si>
    <t>１．地域</t>
    <rPh sb="2" eb="4">
      <t>チイキ</t>
    </rPh>
    <phoneticPr fontId="119"/>
  </si>
  <si>
    <t>２．延床面積</t>
    <rPh sb="2" eb="6">
      <t>ノベユカメンセキ</t>
    </rPh>
    <phoneticPr fontId="119"/>
  </si>
  <si>
    <t>３．面積×地域</t>
    <rPh sb="2" eb="4">
      <t>メンセキ</t>
    </rPh>
    <rPh sb="5" eb="7">
      <t>チイキ</t>
    </rPh>
    <phoneticPr fontId="119"/>
  </si>
  <si>
    <t>４．評価値</t>
    <rPh sb="2" eb="4">
      <t>ヒョウカ</t>
    </rPh>
    <rPh sb="4" eb="5">
      <t>チ</t>
    </rPh>
    <phoneticPr fontId="119"/>
  </si>
  <si>
    <t>１－１．地域区分</t>
    <rPh sb="4" eb="8">
      <t>チイキクブン</t>
    </rPh>
    <phoneticPr fontId="119"/>
  </si>
  <si>
    <t>１－２．都道府県</t>
    <rPh sb="4" eb="8">
      <t>トドウフケン</t>
    </rPh>
    <phoneticPr fontId="119"/>
  </si>
  <si>
    <t>以上</t>
    <rPh sb="0" eb="2">
      <t>イジョウ</t>
    </rPh>
    <phoneticPr fontId="119"/>
  </si>
  <si>
    <t>未満</t>
    <rPh sb="0" eb="2">
      <t>ミマン</t>
    </rPh>
    <phoneticPr fontId="119"/>
  </si>
  <si>
    <t>区分</t>
    <rPh sb="0" eb="2">
      <t>クブン</t>
    </rPh>
    <phoneticPr fontId="119"/>
  </si>
  <si>
    <t>インデックス</t>
    <phoneticPr fontId="119"/>
  </si>
  <si>
    <t>北海道</t>
    <rPh sb="0" eb="3">
      <t>ホッカイドウ</t>
    </rPh>
    <phoneticPr fontId="107"/>
  </si>
  <si>
    <t>東北</t>
  </si>
  <si>
    <t>関東</t>
    <rPh sb="0" eb="2">
      <t>カントウ</t>
    </rPh>
    <phoneticPr fontId="107"/>
  </si>
  <si>
    <t>北陸</t>
  </si>
  <si>
    <t>近畿</t>
  </si>
  <si>
    <t>中国</t>
    <rPh sb="0" eb="2">
      <t>チュウゴク</t>
    </rPh>
    <phoneticPr fontId="107"/>
  </si>
  <si>
    <t>四国</t>
  </si>
  <si>
    <t>九州・沖縄</t>
    <rPh sb="0" eb="2">
      <t>キュウシュウ</t>
    </rPh>
    <rPh sb="3" eb="5">
      <t>オキナワ</t>
    </rPh>
    <phoneticPr fontId="107"/>
  </si>
  <si>
    <t>４－１．エネルギー</t>
    <phoneticPr fontId="119"/>
  </si>
  <si>
    <t>北海道</t>
    <rPh sb="0" eb="3">
      <t>ホッカイドウ</t>
    </rPh>
    <phoneticPr fontId="119"/>
  </si>
  <si>
    <t>北海道</t>
    <rPh sb="0" eb="3">
      <t>ホッカイドウ</t>
    </rPh>
    <phoneticPr fontId="6"/>
  </si>
  <si>
    <t>以上</t>
    <rPh sb="0" eb="2">
      <t>イジョウ</t>
    </rPh>
    <phoneticPr fontId="107"/>
  </si>
  <si>
    <t>未満</t>
    <rPh sb="0" eb="2">
      <t>ミマン</t>
    </rPh>
    <phoneticPr fontId="107"/>
  </si>
  <si>
    <t>評価</t>
    <rPh sb="0" eb="2">
      <t>ヒョウカ</t>
    </rPh>
    <phoneticPr fontId="119"/>
  </si>
  <si>
    <t>東北</t>
    <rPh sb="0" eb="2">
      <t>トウホク</t>
    </rPh>
    <phoneticPr fontId="119"/>
  </si>
  <si>
    <t>青森県</t>
    <rPh sb="0" eb="3">
      <t>アオモリケン</t>
    </rPh>
    <phoneticPr fontId="6"/>
  </si>
  <si>
    <t>Ａ+</t>
    <phoneticPr fontId="119"/>
  </si>
  <si>
    <t>関東</t>
    <rPh sb="0" eb="2">
      <t>カントウ</t>
    </rPh>
    <phoneticPr fontId="119"/>
  </si>
  <si>
    <t>岩手県</t>
    <rPh sb="0" eb="3">
      <t>イワテケン</t>
    </rPh>
    <phoneticPr fontId="6"/>
  </si>
  <si>
    <t>A</t>
    <phoneticPr fontId="119"/>
  </si>
  <si>
    <t>A</t>
    <phoneticPr fontId="119"/>
  </si>
  <si>
    <t>北陸</t>
    <rPh sb="0" eb="2">
      <t>ホクリク</t>
    </rPh>
    <phoneticPr fontId="119"/>
  </si>
  <si>
    <t>宮城県</t>
    <rPh sb="0" eb="3">
      <t>ミヤギケン</t>
    </rPh>
    <phoneticPr fontId="6"/>
  </si>
  <si>
    <t>B+</t>
    <phoneticPr fontId="119"/>
  </si>
  <si>
    <t>B+</t>
    <phoneticPr fontId="119"/>
  </si>
  <si>
    <t>中部</t>
    <rPh sb="0" eb="2">
      <t>チュウブ</t>
    </rPh>
    <phoneticPr fontId="119"/>
  </si>
  <si>
    <t>秋田県</t>
    <rPh sb="0" eb="3">
      <t>アキタケン</t>
    </rPh>
    <phoneticPr fontId="6"/>
  </si>
  <si>
    <t>B</t>
    <phoneticPr fontId="119"/>
  </si>
  <si>
    <t>B</t>
    <phoneticPr fontId="119"/>
  </si>
  <si>
    <t>近畿</t>
    <rPh sb="0" eb="2">
      <t>キンキ</t>
    </rPh>
    <phoneticPr fontId="119"/>
  </si>
  <si>
    <t>山形県</t>
    <rPh sb="0" eb="3">
      <t>ヤマガタケン</t>
    </rPh>
    <phoneticPr fontId="6"/>
  </si>
  <si>
    <t>C+</t>
    <phoneticPr fontId="119"/>
  </si>
  <si>
    <t>C+</t>
    <phoneticPr fontId="119"/>
  </si>
  <si>
    <t>中国</t>
    <rPh sb="0" eb="2">
      <t>チュウゴク</t>
    </rPh>
    <phoneticPr fontId="119"/>
  </si>
  <si>
    <t>福島県</t>
    <rPh sb="0" eb="3">
      <t>フクシマケン</t>
    </rPh>
    <phoneticPr fontId="6"/>
  </si>
  <si>
    <t>C-</t>
    <phoneticPr fontId="119"/>
  </si>
  <si>
    <t>C-</t>
    <phoneticPr fontId="119"/>
  </si>
  <si>
    <t>四国</t>
    <rPh sb="0" eb="2">
      <t>シコク</t>
    </rPh>
    <phoneticPr fontId="119"/>
  </si>
  <si>
    <t>茨城県</t>
    <rPh sb="0" eb="3">
      <t>イバラキケン</t>
    </rPh>
    <phoneticPr fontId="6"/>
  </si>
  <si>
    <t>D</t>
    <phoneticPr fontId="119"/>
  </si>
  <si>
    <t>D</t>
    <phoneticPr fontId="119"/>
  </si>
  <si>
    <t>九州・沖縄</t>
    <rPh sb="0" eb="2">
      <t>キュウシュウ</t>
    </rPh>
    <rPh sb="3" eb="5">
      <t>オキナワ</t>
    </rPh>
    <phoneticPr fontId="119"/>
  </si>
  <si>
    <t>栃木県</t>
    <rPh sb="0" eb="3">
      <t>トチギケン</t>
    </rPh>
    <phoneticPr fontId="6"/>
  </si>
  <si>
    <t>D-</t>
    <phoneticPr fontId="119"/>
  </si>
  <si>
    <t>D-</t>
    <phoneticPr fontId="119"/>
  </si>
  <si>
    <t>群馬県</t>
    <rPh sb="0" eb="3">
      <t>グンマケン</t>
    </rPh>
    <phoneticPr fontId="6"/>
  </si>
  <si>
    <t>E</t>
    <phoneticPr fontId="119"/>
  </si>
  <si>
    <t>埼玉県</t>
    <rPh sb="0" eb="3">
      <t>サイタマケン</t>
    </rPh>
    <phoneticPr fontId="6"/>
  </si>
  <si>
    <t>E-</t>
    <phoneticPr fontId="119"/>
  </si>
  <si>
    <t>千葉県</t>
    <rPh sb="0" eb="3">
      <t>チバケン</t>
    </rPh>
    <phoneticPr fontId="6"/>
  </si>
  <si>
    <t>東京都</t>
    <rPh sb="0" eb="2">
      <t>トウキョウ</t>
    </rPh>
    <rPh sb="2" eb="3">
      <t>ト</t>
    </rPh>
    <phoneticPr fontId="6"/>
  </si>
  <si>
    <t>神奈川県</t>
    <rPh sb="0" eb="4">
      <t>カナガワケン</t>
    </rPh>
    <phoneticPr fontId="6"/>
  </si>
  <si>
    <t>新潟県</t>
    <rPh sb="0" eb="3">
      <t>ニイガタケン</t>
    </rPh>
    <phoneticPr fontId="6"/>
  </si>
  <si>
    <t>kWh</t>
    <phoneticPr fontId="119"/>
  </si>
  <si>
    <t>㎥</t>
    <phoneticPr fontId="119"/>
  </si>
  <si>
    <t>L</t>
    <phoneticPr fontId="119"/>
  </si>
  <si>
    <t>富山県</t>
    <rPh sb="0" eb="3">
      <t>トヤマケン</t>
    </rPh>
    <phoneticPr fontId="6"/>
  </si>
  <si>
    <t>千kWh</t>
    <rPh sb="0" eb="1">
      <t>セン</t>
    </rPh>
    <phoneticPr fontId="119"/>
  </si>
  <si>
    <t>千㎥</t>
    <rPh sb="0" eb="1">
      <t>セン</t>
    </rPh>
    <phoneticPr fontId="119"/>
  </si>
  <si>
    <t>kL</t>
    <phoneticPr fontId="119"/>
  </si>
  <si>
    <t>合同庁舎</t>
    <rPh sb="0" eb="4">
      <t>ゴウドウチョウシャ</t>
    </rPh>
    <phoneticPr fontId="119"/>
  </si>
  <si>
    <t>石川県</t>
    <rPh sb="0" eb="3">
      <t>イシカワケン</t>
    </rPh>
    <phoneticPr fontId="6"/>
  </si>
  <si>
    <t>試験研究施設</t>
    <rPh sb="0" eb="4">
      <t>シケンケンキュウ</t>
    </rPh>
    <rPh sb="4" eb="6">
      <t>シセツ</t>
    </rPh>
    <phoneticPr fontId="119"/>
  </si>
  <si>
    <t>福井県</t>
    <rPh sb="0" eb="3">
      <t>フクイケン</t>
    </rPh>
    <phoneticPr fontId="6"/>
  </si>
  <si>
    <t>kg</t>
    <phoneticPr fontId="119"/>
  </si>
  <si>
    <t>大学・高専</t>
    <rPh sb="0" eb="2">
      <t>ダイガク</t>
    </rPh>
    <rPh sb="3" eb="5">
      <t>コウセン</t>
    </rPh>
    <phoneticPr fontId="119"/>
  </si>
  <si>
    <t>山梨県</t>
    <rPh sb="0" eb="3">
      <t>ヤマナシケン</t>
    </rPh>
    <phoneticPr fontId="6"/>
  </si>
  <si>
    <t>t</t>
    <phoneticPr fontId="119"/>
  </si>
  <si>
    <t>病院</t>
    <rPh sb="0" eb="2">
      <t>ビョウイン</t>
    </rPh>
    <phoneticPr fontId="119"/>
  </si>
  <si>
    <t>長野県</t>
    <rPh sb="0" eb="3">
      <t>ナガノケン</t>
    </rPh>
    <phoneticPr fontId="6"/>
  </si>
  <si>
    <t>その他</t>
    <rPh sb="2" eb="3">
      <t>タ</t>
    </rPh>
    <phoneticPr fontId="119"/>
  </si>
  <si>
    <t>岐阜県</t>
    <rPh sb="0" eb="3">
      <t>ギフケン</t>
    </rPh>
    <phoneticPr fontId="6"/>
  </si>
  <si>
    <t>静岡県</t>
    <rPh sb="0" eb="3">
      <t>シズオカケン</t>
    </rPh>
    <phoneticPr fontId="6"/>
  </si>
  <si>
    <t>愛知県</t>
    <rPh sb="0" eb="3">
      <t>アイチケン</t>
    </rPh>
    <phoneticPr fontId="6"/>
  </si>
  <si>
    <t>三重県</t>
    <rPh sb="0" eb="3">
      <t>ミエケン</t>
    </rPh>
    <phoneticPr fontId="6"/>
  </si>
  <si>
    <t>滋賀県</t>
    <rPh sb="0" eb="3">
      <t>シガケン</t>
    </rPh>
    <phoneticPr fontId="6"/>
  </si>
  <si>
    <t>京都府</t>
    <rPh sb="0" eb="3">
      <t>キョウトフ</t>
    </rPh>
    <phoneticPr fontId="6"/>
  </si>
  <si>
    <t>大阪府</t>
    <rPh sb="0" eb="3">
      <t>オオサカフ</t>
    </rPh>
    <phoneticPr fontId="6"/>
  </si>
  <si>
    <t>兵庫県</t>
    <rPh sb="0" eb="3">
      <t>ヒョウゴケン</t>
    </rPh>
    <phoneticPr fontId="6"/>
  </si>
  <si>
    <t>奈良県</t>
    <rPh sb="0" eb="3">
      <t>ナラケン</t>
    </rPh>
    <phoneticPr fontId="6"/>
  </si>
  <si>
    <t>和歌山県</t>
    <rPh sb="0" eb="4">
      <t>ワカヤマケン</t>
    </rPh>
    <phoneticPr fontId="6"/>
  </si>
  <si>
    <t>鳥取県</t>
    <rPh sb="0" eb="3">
      <t>トットリケン</t>
    </rPh>
    <phoneticPr fontId="6"/>
  </si>
  <si>
    <t>島根県</t>
    <rPh sb="0" eb="3">
      <t>シマネケン</t>
    </rPh>
    <phoneticPr fontId="6"/>
  </si>
  <si>
    <t>岡山県</t>
    <rPh sb="0" eb="3">
      <t>オカヤマケン</t>
    </rPh>
    <phoneticPr fontId="6"/>
  </si>
  <si>
    <t>広島県</t>
    <rPh sb="0" eb="3">
      <t>ヒロシマケン</t>
    </rPh>
    <phoneticPr fontId="6"/>
  </si>
  <si>
    <t>山口県</t>
    <rPh sb="0" eb="3">
      <t>ヤマグチケン</t>
    </rPh>
    <phoneticPr fontId="6"/>
  </si>
  <si>
    <t>徳島県</t>
    <rPh sb="0" eb="3">
      <t>トクシマケン</t>
    </rPh>
    <phoneticPr fontId="6"/>
  </si>
  <si>
    <t>香川県</t>
    <rPh sb="0" eb="3">
      <t>カガワケン</t>
    </rPh>
    <phoneticPr fontId="6"/>
  </si>
  <si>
    <t>愛媛県</t>
    <rPh sb="0" eb="3">
      <t>エヒメケン</t>
    </rPh>
    <phoneticPr fontId="6"/>
  </si>
  <si>
    <t>高知県</t>
    <rPh sb="0" eb="3">
      <t>コウチケン</t>
    </rPh>
    <phoneticPr fontId="6"/>
  </si>
  <si>
    <t>佐賀県</t>
    <rPh sb="0" eb="3">
      <t>サガケン</t>
    </rPh>
    <phoneticPr fontId="6"/>
  </si>
  <si>
    <t>長崎県</t>
    <rPh sb="0" eb="3">
      <t>ナガサキケン</t>
    </rPh>
    <phoneticPr fontId="6"/>
  </si>
  <si>
    <t>熊本県</t>
    <rPh sb="0" eb="3">
      <t>クマモトケン</t>
    </rPh>
    <phoneticPr fontId="6"/>
  </si>
  <si>
    <t>大分県</t>
    <rPh sb="0" eb="3">
      <t>オオイタケン</t>
    </rPh>
    <phoneticPr fontId="6"/>
  </si>
  <si>
    <t>宮崎県</t>
    <rPh sb="0" eb="3">
      <t>ミヤザキケン</t>
    </rPh>
    <phoneticPr fontId="6"/>
  </si>
  <si>
    <t>鹿児島県</t>
    <rPh sb="0" eb="4">
      <t>カゴシマケン</t>
    </rPh>
    <phoneticPr fontId="6"/>
  </si>
  <si>
    <t>沖縄県</t>
    <rPh sb="0" eb="3">
      <t>オキナワケン</t>
    </rPh>
    <phoneticPr fontId="119"/>
  </si>
  <si>
    <t>施設情報</t>
    <rPh sb="0" eb="4">
      <t>シセツジョウホウ</t>
    </rPh>
    <phoneticPr fontId="119"/>
  </si>
  <si>
    <t>エネルギー使用状況</t>
  </si>
  <si>
    <r>
      <t xml:space="preserve">延床面積
</t>
    </r>
    <r>
      <rPr>
        <sz val="8"/>
        <color rgb="FF0070C0"/>
        <rFont val="ＭＳ ゴシック"/>
        <family val="3"/>
        <charset val="128"/>
      </rPr>
      <t>※建物が複数ある場合は合算</t>
    </r>
    <rPh sb="0" eb="4">
      <t>ノベユカメンセキ</t>
    </rPh>
    <phoneticPr fontId="7"/>
  </si>
  <si>
    <r>
      <t>空気調和設備の形式</t>
    </r>
    <r>
      <rPr>
        <sz val="8"/>
        <color rgb="FF0070C0"/>
        <rFont val="ＭＳ Ｐゴシック"/>
        <family val="3"/>
        <charset val="128"/>
      </rPr>
      <t>（代表する施設のみ）</t>
    </r>
    <rPh sb="7" eb="9">
      <t>ケイシキ</t>
    </rPh>
    <rPh sb="10" eb="12">
      <t>ダイヒョウ</t>
    </rPh>
    <rPh sb="14" eb="16">
      <t>シセツ</t>
    </rPh>
    <phoneticPr fontId="7"/>
  </si>
  <si>
    <r>
      <t>中央監視制御装置の形式</t>
    </r>
    <r>
      <rPr>
        <sz val="6"/>
        <color rgb="FF0070C0"/>
        <rFont val="ＭＳ Ｐゴシック"/>
        <family val="3"/>
        <charset val="128"/>
      </rPr>
      <t>（代表する施設のみ）</t>
    </r>
    <rPh sb="0" eb="4">
      <t>チュウオウカンシ</t>
    </rPh>
    <rPh sb="4" eb="8">
      <t>セイギョソウチ</t>
    </rPh>
    <rPh sb="9" eb="11">
      <t>ケイシキ</t>
    </rPh>
    <rPh sb="12" eb="14">
      <t>ダイヒョウ</t>
    </rPh>
    <rPh sb="16" eb="18">
      <t>シセツ</t>
    </rPh>
    <phoneticPr fontId="7"/>
  </si>
  <si>
    <r>
      <t>施設管理体制</t>
    </r>
    <r>
      <rPr>
        <sz val="9"/>
        <color rgb="FF0070C0"/>
        <rFont val="ＭＳ Ｐゴシック"/>
        <family val="3"/>
        <charset val="128"/>
      </rPr>
      <t>（代表する施設のみ）</t>
    </r>
    <rPh sb="0" eb="2">
      <t>シセツ</t>
    </rPh>
    <rPh sb="2" eb="6">
      <t>カンリタイセイ</t>
    </rPh>
    <rPh sb="7" eb="9">
      <t>ダイヒョウ</t>
    </rPh>
    <rPh sb="11" eb="13">
      <t>シセツ</t>
    </rPh>
    <phoneticPr fontId="7"/>
  </si>
  <si>
    <r>
      <t xml:space="preserve">使用量
</t>
    </r>
    <r>
      <rPr>
        <sz val="8"/>
        <color rgb="FF0070C0"/>
        <rFont val="ＭＳ ゴシック"/>
        <family val="3"/>
        <charset val="128"/>
      </rPr>
      <t>※建物が複数ある</t>
    </r>
    <r>
      <rPr>
        <sz val="8"/>
        <color rgb="FFFF0000"/>
        <rFont val="ＭＳ ゴシック"/>
        <family val="3"/>
        <charset val="128"/>
      </rPr>
      <t xml:space="preserve">
</t>
    </r>
    <r>
      <rPr>
        <sz val="8"/>
        <color rgb="FF0070C0"/>
        <rFont val="ＭＳ ゴシック"/>
        <family val="3"/>
        <charset val="128"/>
      </rPr>
      <t>　 場合は合算</t>
    </r>
    <rPh sb="0" eb="3">
      <t>シヨウリョウ</t>
    </rPh>
    <rPh sb="5" eb="7">
      <t>タテモノ</t>
    </rPh>
    <rPh sb="8" eb="10">
      <t>フクスウ</t>
    </rPh>
    <rPh sb="15" eb="17">
      <t>バアイ</t>
    </rPh>
    <rPh sb="18" eb="20">
      <t>ガッサン</t>
    </rPh>
    <phoneticPr fontId="7"/>
  </si>
  <si>
    <r>
      <t xml:space="preserve">排出係数
</t>
    </r>
    <r>
      <rPr>
        <b/>
        <sz val="9"/>
        <rFont val="ＭＳ ゴシック"/>
        <family val="3"/>
        <charset val="128"/>
      </rPr>
      <t>(注２)</t>
    </r>
    <rPh sb="0" eb="2">
      <t>ハイシュツ</t>
    </rPh>
    <rPh sb="2" eb="4">
      <t>ケイスウ</t>
    </rPh>
    <rPh sb="6" eb="7">
      <t>チュウ</t>
    </rPh>
    <phoneticPr fontId="7"/>
  </si>
  <si>
    <t>中部</t>
    <rPh sb="0" eb="2">
      <t>チュウブ</t>
    </rPh>
    <phoneticPr fontId="107"/>
  </si>
  <si>
    <t>施設番号</t>
    <rPh sb="0" eb="2">
      <t>シセツ</t>
    </rPh>
    <rPh sb="2" eb="4">
      <t>バンゴウ</t>
    </rPh>
    <phoneticPr fontId="7"/>
  </si>
  <si>
    <t>←複数の施設を入力する場合はこの行以降を複写して、施設番号を変更してください。</t>
    <rPh sb="1" eb="3">
      <t>フクスウ</t>
    </rPh>
    <rPh sb="4" eb="6">
      <t>シセツ</t>
    </rPh>
    <rPh sb="7" eb="9">
      <t>ニュウリョク</t>
    </rPh>
    <rPh sb="11" eb="13">
      <t>バアイ</t>
    </rPh>
    <rPh sb="16" eb="17">
      <t>ギョウ</t>
    </rPh>
    <rPh sb="17" eb="19">
      <t>イコウ</t>
    </rPh>
    <rPh sb="20" eb="22">
      <t>フクシャ</t>
    </rPh>
    <rPh sb="25" eb="29">
      <t>シセツバンゴウ</t>
    </rPh>
    <rPh sb="30" eb="32">
      <t>ヘンコウ</t>
    </rPh>
    <phoneticPr fontId="7"/>
  </si>
  <si>
    <t>合計</t>
    <rPh sb="0" eb="2">
      <t>ゴウケイ</t>
    </rPh>
    <phoneticPr fontId="7"/>
  </si>
  <si>
    <t>建物１</t>
    <rPh sb="0" eb="2">
      <t>タテモノ</t>
    </rPh>
    <phoneticPr fontId="7"/>
  </si>
  <si>
    <t>建物２</t>
    <rPh sb="0" eb="2">
      <t>タテモノ</t>
    </rPh>
    <phoneticPr fontId="7"/>
  </si>
  <si>
    <t>建物３</t>
    <rPh sb="0" eb="2">
      <t>タテモノ</t>
    </rPh>
    <phoneticPr fontId="7"/>
  </si>
  <si>
    <t>建物４</t>
    <rPh sb="0" eb="2">
      <t>タテモノ</t>
    </rPh>
    <phoneticPr fontId="7"/>
  </si>
  <si>
    <t>建物５</t>
    <rPh sb="0" eb="2">
      <t>タテモノ</t>
    </rPh>
    <phoneticPr fontId="7"/>
  </si>
  <si>
    <t>建物６</t>
    <rPh sb="0" eb="2">
      <t>タテモノ</t>
    </rPh>
    <phoneticPr fontId="7"/>
  </si>
  <si>
    <t>建物７</t>
    <rPh sb="0" eb="2">
      <t>タテモノ</t>
    </rPh>
    <phoneticPr fontId="7"/>
  </si>
  <si>
    <t>エバーグリーン・マーケティング株式会社</t>
  </si>
  <si>
    <t>エフビットコミュニケーションズ株式会社</t>
  </si>
  <si>
    <t>レジル株式会社</t>
  </si>
  <si>
    <t>伊藤忠エネクス株式会社</t>
  </si>
  <si>
    <t>株式会社ＦＰＳ</t>
  </si>
  <si>
    <t>株式会社Ｕ－ＰＯＷＥＲ</t>
  </si>
  <si>
    <t>岐阜電力株式会社</t>
  </si>
  <si>
    <t>日本エネルギー総合システム株式会社</t>
  </si>
  <si>
    <t>鈴与商事株式会社</t>
  </si>
  <si>
    <t>鈴与電力株式会社</t>
  </si>
  <si>
    <t>A0016</t>
  </si>
  <si>
    <t>A0611</t>
  </si>
  <si>
    <t>A0006</t>
  </si>
  <si>
    <t>A0049</t>
  </si>
  <si>
    <t>A0035</t>
  </si>
  <si>
    <t>A0086</t>
  </si>
  <si>
    <t>A0229</t>
  </si>
  <si>
    <t>A0603</t>
  </si>
  <si>
    <t>A0368</t>
  </si>
  <si>
    <t>A0355</t>
  </si>
  <si>
    <t>A0043</t>
  </si>
  <si>
    <t>A0826</t>
  </si>
  <si>
    <t>A0007</t>
  </si>
  <si>
    <t>A0213</t>
  </si>
  <si>
    <t>A0045</t>
  </si>
  <si>
    <t>A0009</t>
  </si>
  <si>
    <t>A0698</t>
  </si>
  <si>
    <t>A0149</t>
  </si>
  <si>
    <t>A0820</t>
  </si>
  <si>
    <t>A0138</t>
  </si>
  <si>
    <t>A0031</t>
  </si>
  <si>
    <t>A0193</t>
  </si>
  <si>
    <t>A0330</t>
  </si>
  <si>
    <t>A0011</t>
  </si>
  <si>
    <t>A0170</t>
  </si>
  <si>
    <t>A0020</t>
  </si>
  <si>
    <t>A0064</t>
  </si>
  <si>
    <t>A0519</t>
  </si>
  <si>
    <t>A0181</t>
  </si>
  <si>
    <t>A0506</t>
  </si>
  <si>
    <t>【合計値算出用】
　　※個別建物のエネルギー使用量は不要ですので、合計値が判明している場合は記入不要</t>
    <rPh sb="1" eb="4">
      <t>ゴウケイチ</t>
    </rPh>
    <rPh sb="4" eb="7">
      <t>サンシュツヨウ</t>
    </rPh>
    <rPh sb="12" eb="14">
      <t>コベツ</t>
    </rPh>
    <rPh sb="14" eb="16">
      <t>タテモノ</t>
    </rPh>
    <rPh sb="22" eb="25">
      <t>シヨウリョウ</t>
    </rPh>
    <rPh sb="26" eb="28">
      <t>フヨウ</t>
    </rPh>
    <rPh sb="33" eb="36">
      <t>ゴウケイチ</t>
    </rPh>
    <rPh sb="37" eb="39">
      <t>ハンメイ</t>
    </rPh>
    <rPh sb="43" eb="45">
      <t>バアイ</t>
    </rPh>
    <rPh sb="46" eb="50">
      <t>キニュウフヨウ</t>
    </rPh>
    <phoneticPr fontId="7"/>
  </si>
  <si>
    <t>L</t>
  </si>
  <si>
    <t>kg</t>
  </si>
  <si>
    <t>注　</t>
    <rPh sb="0" eb="1">
      <t>チュウ</t>
    </rPh>
    <phoneticPr fontId="7"/>
  </si>
  <si>
    <t>３－１A．一般事務庁舎（エネルギー）</t>
    <rPh sb="5" eb="7">
      <t>イッパン</t>
    </rPh>
    <rPh sb="7" eb="9">
      <t>ジム</t>
    </rPh>
    <rPh sb="9" eb="11">
      <t>チョウシャ</t>
    </rPh>
    <phoneticPr fontId="119"/>
  </si>
  <si>
    <t>３－２A．合同庁舎（エネルギー）</t>
    <rPh sb="5" eb="7">
      <t>ゴウドウ</t>
    </rPh>
    <rPh sb="7" eb="9">
      <t>チョウシャ</t>
    </rPh>
    <phoneticPr fontId="119"/>
  </si>
  <si>
    <t>３－１B．一般事務庁舎（ＧＨＧ）</t>
    <rPh sb="5" eb="7">
      <t>イッパン</t>
    </rPh>
    <rPh sb="7" eb="9">
      <t>ジム</t>
    </rPh>
    <rPh sb="9" eb="11">
      <t>チョウシャ</t>
    </rPh>
    <phoneticPr fontId="119"/>
  </si>
  <si>
    <t xml:space="preserve"> 人</t>
    <rPh sb="1" eb="2">
      <t>ニン</t>
    </rPh>
    <phoneticPr fontId="7"/>
  </si>
  <si>
    <r>
      <t xml:space="preserve">入居人員
</t>
    </r>
    <r>
      <rPr>
        <sz val="6"/>
        <color rgb="FF0070C0"/>
        <rFont val="ＭＳ Ｐゴシック"/>
        <family val="3"/>
        <charset val="128"/>
      </rPr>
      <t>（常勤のみ、学校の場合学生を除く）</t>
    </r>
    <rPh sb="0" eb="2">
      <t>ニュウキョ</t>
    </rPh>
    <rPh sb="2" eb="4">
      <t>ジンイン</t>
    </rPh>
    <rPh sb="6" eb="8">
      <t>ジョウキン</t>
    </rPh>
    <phoneticPr fontId="7"/>
  </si>
  <si>
    <r>
      <t xml:space="preserve">代表する施設の用途
</t>
    </r>
    <r>
      <rPr>
        <sz val="8"/>
        <color rgb="FF0070C0"/>
        <rFont val="ＭＳ Ｐゴシック"/>
        <family val="3"/>
        <charset val="128"/>
      </rPr>
      <t>（１つだけ）</t>
    </r>
    <rPh sb="0" eb="2">
      <t>ダイヒョウ</t>
    </rPh>
    <rPh sb="4" eb="6">
      <t>シセツ</t>
    </rPh>
    <rPh sb="7" eb="9">
      <t>ヨウト</t>
    </rPh>
    <phoneticPr fontId="7"/>
  </si>
  <si>
    <t>※単位</t>
    <rPh sb="1" eb="3">
      <t>タンイ</t>
    </rPh>
    <phoneticPr fontId="7"/>
  </si>
  <si>
    <t>０．用途</t>
    <rPh sb="2" eb="4">
      <t>ヨウト</t>
    </rPh>
    <phoneticPr fontId="7"/>
  </si>
  <si>
    <t>３－２B．合同庁舎（GHG）</t>
    <rPh sb="5" eb="7">
      <t>ゴウドウ</t>
    </rPh>
    <rPh sb="7" eb="9">
      <t>チョウシャ</t>
    </rPh>
    <phoneticPr fontId="119"/>
  </si>
  <si>
    <t>３－３B．病院（GHG）</t>
    <rPh sb="5" eb="7">
      <t>ビョウイン</t>
    </rPh>
    <phoneticPr fontId="119"/>
  </si>
  <si>
    <t>３－３A．病院（エネルギー）</t>
    <rPh sb="5" eb="7">
      <t>ビョウイン</t>
    </rPh>
    <phoneticPr fontId="119"/>
  </si>
  <si>
    <t>４－２．ＧＨＧ</t>
    <phoneticPr fontId="119"/>
  </si>
  <si>
    <t>質問１</t>
    <rPh sb="0" eb="2">
      <t>シツモン</t>
    </rPh>
    <phoneticPr fontId="7"/>
  </si>
  <si>
    <t>既に導入済み</t>
    <rPh sb="0" eb="1">
      <t>スデ</t>
    </rPh>
    <rPh sb="2" eb="4">
      <t>ドウニュウ</t>
    </rPh>
    <rPh sb="4" eb="5">
      <t>ズ</t>
    </rPh>
    <phoneticPr fontId="7"/>
  </si>
  <si>
    <t>導入予定</t>
    <rPh sb="0" eb="4">
      <t>ドウニュウヨテイ</t>
    </rPh>
    <phoneticPr fontId="7"/>
  </si>
  <si>
    <t>導入を検討中</t>
    <rPh sb="0" eb="2">
      <t>ドウニュウ</t>
    </rPh>
    <rPh sb="3" eb="6">
      <t>ケントウチュウ</t>
    </rPh>
    <phoneticPr fontId="7"/>
  </si>
  <si>
    <t>予定はない</t>
    <rPh sb="0" eb="2">
      <t>ヨテイ</t>
    </rPh>
    <phoneticPr fontId="7"/>
  </si>
  <si>
    <t>質問２</t>
    <rPh sb="0" eb="2">
      <t>シツモン</t>
    </rPh>
    <phoneticPr fontId="7"/>
  </si>
  <si>
    <t>PPAモデル以外の再エネルギー電力の調達に向けた取組として、特記するべき内容があれば記入してください。</t>
    <rPh sb="6" eb="8">
      <t>イガイ</t>
    </rPh>
    <rPh sb="9" eb="10">
      <t>サイ</t>
    </rPh>
    <rPh sb="15" eb="17">
      <t>デンリョク</t>
    </rPh>
    <rPh sb="18" eb="20">
      <t>チョウタツ</t>
    </rPh>
    <rPh sb="21" eb="22">
      <t>ム</t>
    </rPh>
    <rPh sb="24" eb="25">
      <t>ト</t>
    </rPh>
    <rPh sb="25" eb="26">
      <t>ク</t>
    </rPh>
    <rPh sb="30" eb="32">
      <t>トッキ</t>
    </rPh>
    <rPh sb="36" eb="38">
      <t>ナイヨウ</t>
    </rPh>
    <rPh sb="42" eb="44">
      <t>キニュウ</t>
    </rPh>
    <phoneticPr fontId="7"/>
  </si>
  <si>
    <t>①</t>
    <phoneticPr fontId="7"/>
  </si>
  <si>
    <t>②</t>
    <phoneticPr fontId="7"/>
  </si>
  <si>
    <t>③</t>
    <phoneticPr fontId="7"/>
  </si>
  <si>
    <t>←リストから選択</t>
    <rPh sb="6" eb="8">
      <t>センタク</t>
    </rPh>
    <phoneticPr fontId="7"/>
  </si>
  <si>
    <t>オンサイトPPA</t>
    <phoneticPr fontId="7"/>
  </si>
  <si>
    <t>オフサイトPPA</t>
    <phoneticPr fontId="7"/>
  </si>
  <si>
    <t>導入時期：</t>
    <rPh sb="0" eb="4">
      <t>ドウニュウジキ</t>
    </rPh>
    <phoneticPr fontId="7"/>
  </si>
  <si>
    <r>
      <rPr>
        <b/>
        <sz val="11"/>
        <rFont val="ＭＳ Ｐゴシック"/>
        <family val="3"/>
        <charset val="128"/>
      </rPr>
      <t>PPAモデル</t>
    </r>
    <r>
      <rPr>
        <sz val="11"/>
        <rFont val="ＭＳ Ｐゴシック"/>
        <family val="3"/>
        <charset val="128"/>
      </rPr>
      <t>（事業者が需要家の屋根や敷地に太陽光発電システムなどを無償で設置・運用して、需要家が発電した電気を設置した事業者から購入し、電気使用料を事業者に支払うビジネスモデル等を想定）</t>
    </r>
    <r>
      <rPr>
        <b/>
        <sz val="11"/>
        <rFont val="ＭＳ Ｐゴシック"/>
        <family val="3"/>
        <charset val="128"/>
      </rPr>
      <t>の導入について</t>
    </r>
    <rPh sb="94" eb="96">
      <t>ドウニュウ</t>
    </rPh>
    <phoneticPr fontId="7"/>
  </si>
  <si>
    <t>導入状況は：</t>
    <rPh sb="0" eb="2">
      <t>ドウニュウ</t>
    </rPh>
    <rPh sb="2" eb="4">
      <t>ジョウキョウ</t>
    </rPh>
    <phoneticPr fontId="7"/>
  </si>
  <si>
    <t>契約期間は：</t>
    <rPh sb="0" eb="2">
      <t>ケイヤク</t>
    </rPh>
    <rPh sb="2" eb="4">
      <t>キカン</t>
    </rPh>
    <phoneticPr fontId="7"/>
  </si>
  <si>
    <t>設置方式は：</t>
    <rPh sb="0" eb="2">
      <t>セッチ</t>
    </rPh>
    <rPh sb="2" eb="4">
      <t>ホウシキ</t>
    </rPh>
    <phoneticPr fontId="7"/>
  </si>
  <si>
    <r>
      <rPr>
        <b/>
        <sz val="11"/>
        <rFont val="ＭＳ Ｐゴシック"/>
        <family val="3"/>
        <charset val="128"/>
      </rPr>
      <t>年</t>
    </r>
    <r>
      <rPr>
        <sz val="11"/>
        <rFont val="ＭＳ Ｐゴシック"/>
        <family val="3"/>
        <charset val="128"/>
      </rPr>
      <t>　（</t>
    </r>
    <r>
      <rPr>
        <b/>
        <sz val="11"/>
        <rFont val="ＭＳ Ｐゴシック"/>
        <family val="3"/>
        <charset val="128"/>
      </rPr>
      <t>導入済み</t>
    </r>
    <r>
      <rPr>
        <sz val="11"/>
        <rFont val="ＭＳ Ｐゴシック"/>
        <family val="3"/>
        <charset val="128"/>
      </rPr>
      <t>の場合は記載）</t>
    </r>
    <rPh sb="0" eb="1">
      <t>ネン</t>
    </rPh>
    <rPh sb="3" eb="6">
      <t>ドウニュウズ</t>
    </rPh>
    <rPh sb="8" eb="10">
      <t>バアイ</t>
    </rPh>
    <rPh sb="11" eb="13">
      <t>キサイ</t>
    </rPh>
    <phoneticPr fontId="7"/>
  </si>
  <si>
    <r>
      <t>←</t>
    </r>
    <r>
      <rPr>
        <b/>
        <sz val="11"/>
        <rFont val="ＭＳ Ｐゴシック"/>
        <family val="3"/>
        <charset val="128"/>
      </rPr>
      <t>導入済み・予定・検討中</t>
    </r>
    <r>
      <rPr>
        <sz val="11"/>
        <rFont val="ＭＳ Ｐゴシック"/>
        <family val="3"/>
        <charset val="128"/>
      </rPr>
      <t>は導入時期（〇年〇月）を記載</t>
    </r>
    <rPh sb="1" eb="4">
      <t>ドウニュウズ</t>
    </rPh>
    <rPh sb="6" eb="8">
      <t>ヨテイ</t>
    </rPh>
    <rPh sb="9" eb="12">
      <t>ケントウチュウ</t>
    </rPh>
    <rPh sb="13" eb="17">
      <t>ドウニュウジキ</t>
    </rPh>
    <rPh sb="19" eb="20">
      <t>ネン</t>
    </rPh>
    <rPh sb="21" eb="22">
      <t>ツキ</t>
    </rPh>
    <rPh sb="24" eb="26">
      <t>キサイ</t>
    </rPh>
    <phoneticPr fontId="7"/>
  </si>
  <si>
    <t>④</t>
    <phoneticPr fontId="7"/>
  </si>
  <si>
    <t>設備容量は：</t>
    <rPh sb="0" eb="4">
      <t>セツビヨウリョウ</t>
    </rPh>
    <phoneticPr fontId="7"/>
  </si>
  <si>
    <r>
      <rPr>
        <b/>
        <sz val="11"/>
        <rFont val="ＭＳ Ｐゴシック"/>
        <family val="3"/>
        <charset val="128"/>
      </rPr>
      <t>kW</t>
    </r>
    <r>
      <rPr>
        <sz val="11"/>
        <rFont val="ＭＳ Ｐゴシック"/>
        <family val="3"/>
        <charset val="128"/>
      </rPr>
      <t>　（</t>
    </r>
    <r>
      <rPr>
        <b/>
        <sz val="11"/>
        <rFont val="ＭＳ Ｐゴシック"/>
        <family val="3"/>
        <charset val="128"/>
      </rPr>
      <t>導入済み</t>
    </r>
    <r>
      <rPr>
        <sz val="11"/>
        <rFont val="ＭＳ Ｐゴシック"/>
        <family val="3"/>
        <charset val="128"/>
      </rPr>
      <t>の場合は記載）</t>
    </r>
    <rPh sb="4" eb="7">
      <t>ドウニュウズ</t>
    </rPh>
    <rPh sb="9" eb="11">
      <t>バアイ</t>
    </rPh>
    <rPh sb="12" eb="14">
      <t>キサイ</t>
    </rPh>
    <phoneticPr fontId="7"/>
  </si>
  <si>
    <t>PPAモデルの導入に当たっての課題や支援が必要であれば具体的に記入してください。</t>
    <rPh sb="7" eb="9">
      <t>ドウニュウ</t>
    </rPh>
    <rPh sb="10" eb="11">
      <t>ア</t>
    </rPh>
    <rPh sb="15" eb="17">
      <t>カダイ</t>
    </rPh>
    <rPh sb="18" eb="20">
      <t>シエン</t>
    </rPh>
    <rPh sb="21" eb="23">
      <t>ヒツヨウ</t>
    </rPh>
    <rPh sb="27" eb="30">
      <t>グタイテキ</t>
    </rPh>
    <rPh sb="31" eb="33">
      <t>キニュウ</t>
    </rPh>
    <phoneticPr fontId="7"/>
  </si>
  <si>
    <t>「契約期間」には、契約期間（年月）、契約期間に該当する月数、入札公告の時期（年月）を記入してください。1年契約の月数は12（箇月）になります。契約期間を定めていない場合は、「契約期間の定めなし」と記載してください。</t>
    <rPh sb="1" eb="3">
      <t>ケイヤク</t>
    </rPh>
    <rPh sb="3" eb="5">
      <t>キカン</t>
    </rPh>
    <rPh sb="9" eb="11">
      <t>ケイヤク</t>
    </rPh>
    <rPh sb="11" eb="13">
      <t>キカン</t>
    </rPh>
    <rPh sb="14" eb="16">
      <t>ネンゲツ</t>
    </rPh>
    <rPh sb="18" eb="20">
      <t>ケイヤク</t>
    </rPh>
    <rPh sb="20" eb="22">
      <t>キカン</t>
    </rPh>
    <rPh sb="23" eb="25">
      <t>ガイトウ</t>
    </rPh>
    <rPh sb="27" eb="29">
      <t>ツキスウ</t>
    </rPh>
    <rPh sb="38" eb="40">
      <t>ネンゲツ</t>
    </rPh>
    <rPh sb="42" eb="44">
      <t>キニュウ</t>
    </rPh>
    <rPh sb="52" eb="53">
      <t>ネン</t>
    </rPh>
    <rPh sb="53" eb="55">
      <t>ケイヤク</t>
    </rPh>
    <rPh sb="56" eb="58">
      <t>ツキスウ</t>
    </rPh>
    <rPh sb="62" eb="64">
      <t>カゲツ</t>
    </rPh>
    <rPh sb="63" eb="64">
      <t>ゲツ</t>
    </rPh>
    <rPh sb="71" eb="73">
      <t>ケイヤク</t>
    </rPh>
    <rPh sb="73" eb="75">
      <t>キカン</t>
    </rPh>
    <rPh sb="76" eb="77">
      <t>サダ</t>
    </rPh>
    <rPh sb="82" eb="84">
      <t>バアイ</t>
    </rPh>
    <rPh sb="87" eb="89">
      <t>ケイヤク</t>
    </rPh>
    <rPh sb="89" eb="91">
      <t>キカン</t>
    </rPh>
    <rPh sb="92" eb="93">
      <t>サダ</t>
    </rPh>
    <rPh sb="98" eb="100">
      <t>キサイ</t>
    </rPh>
    <phoneticPr fontId="7"/>
  </si>
  <si>
    <t>入札
公告
時期</t>
    <rPh sb="0" eb="2">
      <t>ニュウサツ</t>
    </rPh>
    <rPh sb="3" eb="5">
      <t>コウコク</t>
    </rPh>
    <rPh sb="6" eb="8">
      <t>ジキ</t>
    </rPh>
    <phoneticPr fontId="7"/>
  </si>
  <si>
    <t>再エネ電気の
調達仕様への記載の有無</t>
    <rPh sb="0" eb="1">
      <t>サイ</t>
    </rPh>
    <rPh sb="3" eb="5">
      <t>デンキ</t>
    </rPh>
    <rPh sb="7" eb="9">
      <t>チョウタツ</t>
    </rPh>
    <rPh sb="9" eb="11">
      <t>シヨウ</t>
    </rPh>
    <rPh sb="13" eb="15">
      <t>キサイ</t>
    </rPh>
    <rPh sb="16" eb="18">
      <t>ウム</t>
    </rPh>
    <phoneticPr fontId="7"/>
  </si>
  <si>
    <t>PPAモデルの導入状況や再生可能エネルギー電気の先進事例などを記入してください。</t>
    <rPh sb="7" eb="11">
      <t>ドウニュウジョウキョウ</t>
    </rPh>
    <rPh sb="12" eb="14">
      <t>サイセイ</t>
    </rPh>
    <rPh sb="14" eb="16">
      <t>カノウ</t>
    </rPh>
    <rPh sb="21" eb="23">
      <t>デンキ</t>
    </rPh>
    <rPh sb="31" eb="33">
      <t>キニュウ</t>
    </rPh>
    <phoneticPr fontId="7"/>
  </si>
  <si>
    <t>〇〇省</t>
    <rPh sb="2" eb="3">
      <t>ショウ</t>
    </rPh>
    <phoneticPr fontId="7"/>
  </si>
  <si>
    <r>
      <t xml:space="preserve">想定される
管理レベル
</t>
    </r>
    <r>
      <rPr>
        <sz val="7"/>
        <color rgb="FF0070C0"/>
        <rFont val="ＭＳ Ｐゴシック"/>
        <family val="3"/>
        <charset val="128"/>
      </rPr>
      <t>複数施設の場合は
最も高いレベル</t>
    </r>
    <rPh sb="0" eb="2">
      <t>ソウテイ</t>
    </rPh>
    <rPh sb="6" eb="8">
      <t>カンリ</t>
    </rPh>
    <rPh sb="12" eb="16">
      <t>フクスウシセツ</t>
    </rPh>
    <rPh sb="17" eb="19">
      <t>バアイ</t>
    </rPh>
    <rPh sb="21" eb="22">
      <t>モット</t>
    </rPh>
    <rPh sb="23" eb="24">
      <t>タカ</t>
    </rPh>
    <phoneticPr fontId="7"/>
  </si>
  <si>
    <t>←用途が「一般事務庁舎」「合同庁舎」「病院」の場合に評価</t>
    <rPh sb="1" eb="3">
      <t>ヨウト</t>
    </rPh>
    <rPh sb="5" eb="11">
      <t>イッパンジムチョウシャ</t>
    </rPh>
    <rPh sb="13" eb="17">
      <t>ゴウドウチョウシャ</t>
    </rPh>
    <rPh sb="19" eb="21">
      <t>ビョウイン</t>
    </rPh>
    <rPh sb="23" eb="25">
      <t>バアイ</t>
    </rPh>
    <rPh sb="26" eb="28">
      <t>ヒョウカ</t>
    </rPh>
    <phoneticPr fontId="7"/>
  </si>
  <si>
    <t>〇〇省◇◇地方△△庁舎</t>
    <rPh sb="2" eb="3">
      <t>ショウ</t>
    </rPh>
    <rPh sb="5" eb="7">
      <t>チホウ</t>
    </rPh>
    <rPh sb="9" eb="11">
      <t>チョウシャ</t>
    </rPh>
    <phoneticPr fontId="7"/>
  </si>
  <si>
    <t>〇〇省◇◇地方△△局</t>
    <rPh sb="2" eb="3">
      <t>ショウ</t>
    </rPh>
    <rPh sb="5" eb="7">
      <t>チホウ</t>
    </rPh>
    <rPh sb="9" eb="10">
      <t>キョク</t>
    </rPh>
    <phoneticPr fontId="7"/>
  </si>
  <si>
    <t>個別方式</t>
  </si>
  <si>
    <t>簡易型監視制御装置</t>
  </si>
  <si>
    <t>外部委託（常駐）</t>
  </si>
  <si>
    <t>レベル３</t>
  </si>
  <si>
    <t>←施設情報の青字の「用途」「都道府県」「延床面積」から等級評価を実施</t>
    <rPh sb="6" eb="8">
      <t>アオジ</t>
    </rPh>
    <phoneticPr fontId="7"/>
  </si>
  <si>
    <t>　　　←年間のエネルギー使用量を入力（単位に注意：変更可能）</t>
    <rPh sb="4" eb="6">
      <t>ネンカン</t>
    </rPh>
    <rPh sb="12" eb="15">
      <t>シヨウリョウ</t>
    </rPh>
    <rPh sb="16" eb="18">
      <t>ニュウリョク</t>
    </rPh>
    <rPh sb="19" eb="21">
      <t>タンイ</t>
    </rPh>
    <rPh sb="22" eb="24">
      <t>チュウイ</t>
    </rPh>
    <rPh sb="25" eb="27">
      <t>ヘンコウ</t>
    </rPh>
    <rPh sb="27" eb="29">
      <t>カノウ</t>
    </rPh>
    <phoneticPr fontId="7"/>
  </si>
  <si>
    <t>複数年度(12ヶ月超)</t>
  </si>
  <si>
    <t>1.一般競争契約（最低価格落札方式）</t>
  </si>
  <si>
    <t>実施</t>
  </si>
  <si>
    <t>2年目の温室効果ガス排出量を初年度比5％削減</t>
    <rPh sb="1" eb="3">
      <t>ネンメ</t>
    </rPh>
    <rPh sb="4" eb="8">
      <t>オンシツコウカ</t>
    </rPh>
    <rPh sb="10" eb="13">
      <t>ハイシュツリョウ</t>
    </rPh>
    <rPh sb="14" eb="17">
      <t>ショネンド</t>
    </rPh>
    <rPh sb="17" eb="18">
      <t>ヒ</t>
    </rPh>
    <rPh sb="20" eb="22">
      <t>サクゲン</t>
    </rPh>
    <phoneticPr fontId="7"/>
  </si>
  <si>
    <r>
      <t>ESCO</t>
    </r>
    <r>
      <rPr>
        <sz val="9"/>
        <rFont val="ＭＳ ゴシック"/>
        <family val="3"/>
        <charset val="128"/>
      </rPr>
      <t>事業以外の建築物改修に係る契約実績（概要：件数など）</t>
    </r>
    <rPh sb="4" eb="6">
      <t>ジギョウ</t>
    </rPh>
    <rPh sb="6" eb="8">
      <t>イガイ</t>
    </rPh>
    <rPh sb="9" eb="14">
      <t>ケンチクブツカイシュウ</t>
    </rPh>
    <rPh sb="15" eb="16">
      <t>カカ</t>
    </rPh>
    <rPh sb="17" eb="19">
      <t>ケイヤク</t>
    </rPh>
    <rPh sb="19" eb="21">
      <t>ジッセキ</t>
    </rPh>
    <rPh sb="22" eb="24">
      <t>ガイヨウ</t>
    </rPh>
    <rPh sb="25" eb="27">
      <t>ケンスウ</t>
    </rPh>
    <phoneticPr fontId="7"/>
  </si>
  <si>
    <r>
      <t>ESCO</t>
    </r>
    <r>
      <rPr>
        <sz val="9"/>
        <rFont val="ＭＳ ゴシック"/>
        <family val="3"/>
        <charset val="128"/>
      </rPr>
      <t>事業以外の建築物改修に係る契約実績（詳細：個別情報）</t>
    </r>
    <rPh sb="4" eb="6">
      <t>ジギョウ</t>
    </rPh>
    <rPh sb="6" eb="8">
      <t>イガイ</t>
    </rPh>
    <rPh sb="9" eb="14">
      <t>ケンチクブツカイシュウ</t>
    </rPh>
    <rPh sb="15" eb="16">
      <t>カカ</t>
    </rPh>
    <rPh sb="17" eb="19">
      <t>ケイヤク</t>
    </rPh>
    <rPh sb="19" eb="21">
      <t>ジッセキ</t>
    </rPh>
    <rPh sb="22" eb="24">
      <t>ショウサイ</t>
    </rPh>
    <rPh sb="25" eb="27">
      <t>コベツ</t>
    </rPh>
    <rPh sb="27" eb="29">
      <t>ジョウホウ</t>
    </rPh>
    <phoneticPr fontId="7"/>
  </si>
  <si>
    <r>
      <t>建築物の維持管理に係る契約の実績（個々の契約別）　</t>
    </r>
    <r>
      <rPr>
        <sz val="9"/>
        <color rgb="FFFF0000"/>
        <rFont val="ＭＳ ゴシック"/>
        <family val="3"/>
        <charset val="128"/>
      </rPr>
      <t>※新規様式に変更</t>
    </r>
    <rPh sb="0" eb="3">
      <t>ケンチクブツ</t>
    </rPh>
    <rPh sb="4" eb="6">
      <t>イジ</t>
    </rPh>
    <rPh sb="6" eb="8">
      <t>カンリ</t>
    </rPh>
    <rPh sb="9" eb="10">
      <t>カカ</t>
    </rPh>
    <rPh sb="11" eb="13">
      <t>ケイヤク</t>
    </rPh>
    <rPh sb="14" eb="16">
      <t>ジッセキ</t>
    </rPh>
    <rPh sb="17" eb="19">
      <t>ココ</t>
    </rPh>
    <rPh sb="20" eb="23">
      <t>ケイヤクベツ</t>
    </rPh>
    <rPh sb="26" eb="30">
      <t>シンキヨウシキ</t>
    </rPh>
    <rPh sb="31" eb="33">
      <t>ヘンコウ</t>
    </rPh>
    <phoneticPr fontId="7"/>
  </si>
  <si>
    <r>
      <t>PPAモデルの導入、再エネ電力に関する特記事項</t>
    </r>
    <r>
      <rPr>
        <sz val="9"/>
        <color rgb="FFFF0000"/>
        <rFont val="ＭＳ ゴシック"/>
        <family val="3"/>
        <charset val="128"/>
      </rPr>
      <t>　※新規内容に変更</t>
    </r>
    <rPh sb="7" eb="9">
      <t>ドウニュウ</t>
    </rPh>
    <rPh sb="10" eb="11">
      <t>サイ</t>
    </rPh>
    <rPh sb="13" eb="15">
      <t>デンリョク</t>
    </rPh>
    <rPh sb="16" eb="17">
      <t>カン</t>
    </rPh>
    <rPh sb="19" eb="23">
      <t>トッキジコウ</t>
    </rPh>
    <rPh sb="27" eb="29">
      <t>ナイヨウ</t>
    </rPh>
    <rPh sb="30" eb="32">
      <t>ヘンコウ</t>
    </rPh>
    <phoneticPr fontId="7"/>
  </si>
  <si>
    <t>【4-2B】建築物維持管理（詳細）※記載例</t>
    <rPh sb="14" eb="16">
      <t>ショウサイ</t>
    </rPh>
    <phoneticPr fontId="7"/>
  </si>
  <si>
    <t>【4-3E】建築物改修（その他詳細）※記載例</t>
    <rPh sb="9" eb="11">
      <t>カイシュウ</t>
    </rPh>
    <rPh sb="14" eb="15">
      <t>タ</t>
    </rPh>
    <rPh sb="15" eb="17">
      <t>ショウサイ</t>
    </rPh>
    <phoneticPr fontId="7"/>
  </si>
  <si>
    <t>←評価結果が「E」又は「E-」の場合はその理由を確認の上、報告してください</t>
    <rPh sb="1" eb="3">
      <t>ヒョウカ</t>
    </rPh>
    <rPh sb="3" eb="5">
      <t>ケッカ</t>
    </rPh>
    <rPh sb="9" eb="10">
      <t>マタ</t>
    </rPh>
    <rPh sb="16" eb="18">
      <t>バアイ</t>
    </rPh>
    <rPh sb="21" eb="23">
      <t>リユウ</t>
    </rPh>
    <rPh sb="24" eb="26">
      <t>カクニン</t>
    </rPh>
    <rPh sb="27" eb="28">
      <t>ウエ</t>
    </rPh>
    <rPh sb="29" eb="31">
      <t>ホウコク</t>
    </rPh>
    <phoneticPr fontId="7"/>
  </si>
  <si>
    <r>
      <t>注１：</t>
    </r>
    <r>
      <rPr>
        <b/>
        <sz val="10"/>
        <color rgb="FFFF0000"/>
        <rFont val="ＭＳ ゴシック"/>
        <family val="3"/>
        <charset val="128"/>
      </rPr>
      <t>赤枠</t>
    </r>
    <r>
      <rPr>
        <sz val="10"/>
        <rFont val="ＭＳ ゴシック"/>
        <family val="3"/>
        <charset val="128"/>
      </rPr>
      <t>の「単位」はリストから選択可能です。例えば「</t>
    </r>
    <r>
      <rPr>
        <b/>
        <sz val="10"/>
        <rFont val="ＭＳ ゴシック"/>
        <family val="3"/>
        <charset val="128"/>
      </rPr>
      <t>kL</t>
    </r>
    <r>
      <rPr>
        <sz val="10"/>
        <rFont val="ＭＳ ゴシック"/>
        <family val="3"/>
        <charset val="128"/>
      </rPr>
      <t>」←→「</t>
    </r>
    <r>
      <rPr>
        <b/>
        <sz val="10"/>
        <rFont val="ＭＳ ゴシック"/>
        <family val="3"/>
        <charset val="128"/>
      </rPr>
      <t>L</t>
    </r>
    <r>
      <rPr>
        <sz val="10"/>
        <rFont val="ＭＳ ゴシック"/>
        <family val="3"/>
        <charset val="128"/>
      </rPr>
      <t>」など</t>
    </r>
    <rPh sb="0" eb="1">
      <t>チュウ</t>
    </rPh>
    <rPh sb="3" eb="5">
      <t>アカワク</t>
    </rPh>
    <rPh sb="7" eb="9">
      <t>タンイ</t>
    </rPh>
    <rPh sb="16" eb="18">
      <t>センタク</t>
    </rPh>
    <rPh sb="18" eb="20">
      <t>カノウ</t>
    </rPh>
    <rPh sb="23" eb="24">
      <t>タト</t>
    </rPh>
    <phoneticPr fontId="119"/>
  </si>
  <si>
    <t>注２：電気及び都市ガスの排出係数は「代替値」を記載してありますので、実際に調達した事業者の
　　　排出係数に変更してください。排出係数が不明の場合はそのまま使用してください</t>
    <rPh sb="0" eb="1">
      <t>チュウ</t>
    </rPh>
    <rPh sb="3" eb="5">
      <t>デンキ</t>
    </rPh>
    <rPh sb="5" eb="6">
      <t>オヨ</t>
    </rPh>
    <rPh sb="7" eb="9">
      <t>トシ</t>
    </rPh>
    <rPh sb="12" eb="16">
      <t>ハイシュツケイスウ</t>
    </rPh>
    <rPh sb="18" eb="20">
      <t>ダイタイ</t>
    </rPh>
    <rPh sb="20" eb="21">
      <t>チ</t>
    </rPh>
    <rPh sb="23" eb="25">
      <t>キサイ</t>
    </rPh>
    <rPh sb="34" eb="36">
      <t>ジッサイ</t>
    </rPh>
    <rPh sb="37" eb="39">
      <t>チョウタツ</t>
    </rPh>
    <rPh sb="41" eb="44">
      <t>ジギョウシャ</t>
    </rPh>
    <rPh sb="49" eb="51">
      <t>ハイシュツ</t>
    </rPh>
    <rPh sb="51" eb="53">
      <t>ケイスウ</t>
    </rPh>
    <rPh sb="54" eb="56">
      <t>ヘンコウ</t>
    </rPh>
    <rPh sb="63" eb="67">
      <t>ハイシュツケイスウ</t>
    </rPh>
    <rPh sb="68" eb="70">
      <t>フメイ</t>
    </rPh>
    <rPh sb="71" eb="73">
      <t>バアイ</t>
    </rPh>
    <rPh sb="78" eb="80">
      <t>シヨウ</t>
    </rPh>
    <phoneticPr fontId="119"/>
  </si>
  <si>
    <t>産業廃棄物の種類
（特別管理」
または
「特別管理以外」の別</t>
    <rPh sb="0" eb="2">
      <t>サンギョウ</t>
    </rPh>
    <rPh sb="2" eb="5">
      <t>ハイキブツ</t>
    </rPh>
    <rPh sb="6" eb="8">
      <t>シュルイ</t>
    </rPh>
    <rPh sb="10" eb="14">
      <t>トクベツカンリ</t>
    </rPh>
    <rPh sb="21" eb="27">
      <t>トクベツカンリイガイ</t>
    </rPh>
    <rPh sb="29" eb="30">
      <t>ベツ</t>
    </rPh>
    <phoneticPr fontId="7"/>
  </si>
  <si>
    <t>廃プラスチック類</t>
    <rPh sb="0" eb="1">
      <t>ハイ</t>
    </rPh>
    <rPh sb="7" eb="8">
      <t>ルイ</t>
    </rPh>
    <phoneticPr fontId="7"/>
  </si>
  <si>
    <t>紙くず</t>
    <rPh sb="0" eb="1">
      <t>カミ</t>
    </rPh>
    <phoneticPr fontId="7"/>
  </si>
  <si>
    <t>木くず</t>
    <rPh sb="0" eb="1">
      <t>キ</t>
    </rPh>
    <phoneticPr fontId="7"/>
  </si>
  <si>
    <t>金属くず</t>
    <rPh sb="0" eb="2">
      <t>キンゾク</t>
    </rPh>
    <phoneticPr fontId="7"/>
  </si>
  <si>
    <t>がれき類</t>
    <rPh sb="3" eb="4">
      <t>ルイ</t>
    </rPh>
    <phoneticPr fontId="7"/>
  </si>
  <si>
    <t>その他の廃棄物</t>
    <rPh sb="2" eb="3">
      <t>タ</t>
    </rPh>
    <rPh sb="4" eb="7">
      <t>ハイキブツ</t>
    </rPh>
    <phoneticPr fontId="7"/>
  </si>
  <si>
    <t>汚　泥</t>
    <rPh sb="0" eb="1">
      <t>オ</t>
    </rPh>
    <rPh sb="2" eb="3">
      <t>ドロ</t>
    </rPh>
    <phoneticPr fontId="7"/>
  </si>
  <si>
    <t>左記６種類
以外の
産業廃棄物
の合計</t>
    <rPh sb="0" eb="2">
      <t>サキ</t>
    </rPh>
    <rPh sb="3" eb="5">
      <t>シュルイ</t>
    </rPh>
    <rPh sb="6" eb="8">
      <t>イガイ</t>
    </rPh>
    <rPh sb="10" eb="12">
      <t>サンギョウ</t>
    </rPh>
    <rPh sb="12" eb="15">
      <t>ハイキブツ</t>
    </rPh>
    <rPh sb="17" eb="19">
      <t>ゴウケイ</t>
    </rPh>
    <phoneticPr fontId="7"/>
  </si>
  <si>
    <r>
      <t xml:space="preserve">廃棄物数量
の合計
（トン）
</t>
    </r>
    <r>
      <rPr>
        <sz val="9"/>
        <color rgb="FFFF0000"/>
        <rFont val="ＭＳ Ｐゴシック"/>
        <family val="3"/>
        <charset val="128"/>
      </rPr>
      <t>内訳から自動計算
特別管理産業廃棄物は数量を直接入力</t>
    </r>
    <rPh sb="0" eb="3">
      <t>ハイキブツ</t>
    </rPh>
    <rPh sb="3" eb="5">
      <t>スウリョウ</t>
    </rPh>
    <rPh sb="7" eb="9">
      <t>ゴウケイ</t>
    </rPh>
    <rPh sb="16" eb="18">
      <t>ウチワケ</t>
    </rPh>
    <rPh sb="20" eb="22">
      <t>ジドウ</t>
    </rPh>
    <rPh sb="22" eb="24">
      <t>ケイサン</t>
    </rPh>
    <rPh sb="26" eb="30">
      <t>トクベツカンリ</t>
    </rPh>
    <rPh sb="30" eb="35">
      <t>サンギョウハイキブツ</t>
    </rPh>
    <rPh sb="36" eb="38">
      <t>スウリョウ</t>
    </rPh>
    <rPh sb="39" eb="43">
      <t>チョクセツニュウリョク</t>
    </rPh>
    <phoneticPr fontId="7"/>
  </si>
  <si>
    <r>
      <t>「廃棄物数量（トン）」は、</t>
    </r>
    <r>
      <rPr>
        <sz val="11"/>
        <color rgb="FFFF0000"/>
        <rFont val="ＭＳ ゴシック"/>
        <family val="3"/>
        <charset val="128"/>
      </rPr>
      <t>特別管理産業廃棄物以外の場合は種類別の内訳から自動計算されるので記入不要</t>
    </r>
    <r>
      <rPr>
        <sz val="11"/>
        <rFont val="ＭＳ ゴシック"/>
        <family val="3"/>
        <charset val="128"/>
      </rPr>
      <t xml:space="preserve">です。
</t>
    </r>
    <r>
      <rPr>
        <sz val="11"/>
        <color rgb="FFFF0000"/>
        <rFont val="ＭＳ ゴシック"/>
        <family val="3"/>
        <charset val="128"/>
      </rPr>
      <t>特別管理産業廃棄物の場合は直接数量（トン）を記入</t>
    </r>
    <r>
      <rPr>
        <sz val="11"/>
        <rFont val="ＭＳ ゴシック"/>
        <family val="3"/>
        <charset val="128"/>
      </rPr>
      <t>してください（</t>
    </r>
    <r>
      <rPr>
        <sz val="11"/>
        <color rgb="FFFF0000"/>
        <rFont val="ＭＳ ゴシック"/>
        <family val="3"/>
        <charset val="128"/>
      </rPr>
      <t>合計値のみ。内訳は不要</t>
    </r>
    <r>
      <rPr>
        <sz val="11"/>
        <rFont val="ＭＳ ゴシック"/>
        <family val="3"/>
        <charset val="128"/>
      </rPr>
      <t>です）。完了した業務については実績数量を記入し、完了していない業務については仕様書等に記載された予定数量を記入してください。また、数量が体積の産業廃棄物については「（参考）産廃換算係数」の換算係数を用いて重量に換算し、産業廃棄物重量の合計値を記入してください。
なお、契約の中に一般廃棄物処理業務も含む場合、廃棄物数量には産業廃棄物の数量のみを記入してください。</t>
    </r>
    <rPh sb="22" eb="24">
      <t>イガイ</t>
    </rPh>
    <rPh sb="28" eb="31">
      <t>シュルイベツ</t>
    </rPh>
    <rPh sb="32" eb="34">
      <t>ウチワケ</t>
    </rPh>
    <rPh sb="36" eb="40">
      <t>ジドウケイサン</t>
    </rPh>
    <rPh sb="45" eb="49">
      <t>キニュウフヨウ</t>
    </rPh>
    <rPh sb="56" eb="57">
      <t>リョウ</t>
    </rPh>
    <rPh sb="62" eb="64">
      <t>キニュウ</t>
    </rPh>
    <rPh sb="84" eb="87">
      <t>ゴウケイチ</t>
    </rPh>
    <rPh sb="90" eb="92">
      <t>ウチワケ</t>
    </rPh>
    <rPh sb="93" eb="95">
      <t>フヨウ</t>
    </rPh>
    <phoneticPr fontId="7"/>
  </si>
  <si>
    <t>←用途が「一般事務庁舎」「合同庁舎」「病院」の場合に評価
   評価結果は「A+」から「E-」までの10段階評価で、「C（C+・C-）」が中央値</t>
    <rPh sb="1" eb="3">
      <t>ヨウト</t>
    </rPh>
    <rPh sb="5" eb="11">
      <t>イッパンジムチョウシャ</t>
    </rPh>
    <rPh sb="13" eb="17">
      <t>ゴウドウチョウシャ</t>
    </rPh>
    <rPh sb="19" eb="21">
      <t>ビョウイン</t>
    </rPh>
    <rPh sb="23" eb="25">
      <t>バアイ</t>
    </rPh>
    <rPh sb="26" eb="28">
      <t>ヒョウカ</t>
    </rPh>
    <phoneticPr fontId="7"/>
  </si>
  <si>
    <t>令和７年度環境配慮契約締結実績調査について</t>
    <rPh sb="5" eb="7">
      <t>カンキョウ</t>
    </rPh>
    <rPh sb="7" eb="9">
      <t>ハイリョ</t>
    </rPh>
    <rPh sb="9" eb="11">
      <t>ケイヤク</t>
    </rPh>
    <rPh sb="11" eb="13">
      <t>テイケツ</t>
    </rPh>
    <rPh sb="13" eb="15">
      <t>ジッセキ</t>
    </rPh>
    <rPh sb="15" eb="17">
      <t>チョウサ</t>
    </rPh>
    <phoneticPr fontId="7"/>
  </si>
  <si>
    <t>電気の供給を受ける契約　令和７年度実績調査（概要）</t>
    <rPh sb="0" eb="2">
      <t>デンキ</t>
    </rPh>
    <rPh sb="3" eb="5">
      <t>キョウキュウ</t>
    </rPh>
    <rPh sb="6" eb="7">
      <t>ウ</t>
    </rPh>
    <rPh sb="17" eb="19">
      <t>ジッセキ</t>
    </rPh>
    <rPh sb="22" eb="24">
      <t>ガイヨウ</t>
    </rPh>
    <phoneticPr fontId="7"/>
  </si>
  <si>
    <t>電気の供給を受ける契約　令和７年度実績調査（高圧・特別高圧）</t>
    <rPh sb="0" eb="2">
      <t>デンキ</t>
    </rPh>
    <rPh sb="3" eb="5">
      <t>キョウキュウ</t>
    </rPh>
    <rPh sb="6" eb="7">
      <t>ウ</t>
    </rPh>
    <rPh sb="22" eb="24">
      <t>コウアツ</t>
    </rPh>
    <rPh sb="25" eb="27">
      <t>トクベツ</t>
    </rPh>
    <rPh sb="27" eb="29">
      <t>コウアツ</t>
    </rPh>
    <phoneticPr fontId="7"/>
  </si>
  <si>
    <t>R5..4～R9.3</t>
    <phoneticPr fontId="7"/>
  </si>
  <si>
    <t>R5..4～R8.9</t>
  </si>
  <si>
    <t>R7.4～R8.3</t>
  </si>
  <si>
    <t>R7.2</t>
  </si>
  <si>
    <t>R7.1</t>
  </si>
  <si>
    <r>
      <t xml:space="preserve">契約事業者名
</t>
    </r>
    <r>
      <rPr>
        <b/>
        <sz val="11"/>
        <color indexed="10"/>
        <rFont val="ＭＳ Ｐゴシック"/>
        <family val="3"/>
        <charset val="128"/>
      </rPr>
      <t>※必要に応じて参照式を上書きしてください。
BL列の「その他」の項目に契約事業者名を記入した場合は、直接事業者名を記入してください。</t>
    </r>
    <rPh sb="0" eb="2">
      <t>ケイヤク</t>
    </rPh>
    <rPh sb="2" eb="5">
      <t>ジギョウシャ</t>
    </rPh>
    <rPh sb="5" eb="6">
      <t>メイ</t>
    </rPh>
    <rPh sb="9" eb="11">
      <t>ヒツヨウ</t>
    </rPh>
    <rPh sb="12" eb="13">
      <t>オウ</t>
    </rPh>
    <rPh sb="15" eb="17">
      <t>サンショウ</t>
    </rPh>
    <rPh sb="17" eb="18">
      <t>シキ</t>
    </rPh>
    <rPh sb="19" eb="21">
      <t>ウワガ</t>
    </rPh>
    <rPh sb="32" eb="33">
      <t>レツ</t>
    </rPh>
    <rPh sb="37" eb="38">
      <t>タ</t>
    </rPh>
    <rPh sb="40" eb="42">
      <t>コウモク</t>
    </rPh>
    <rPh sb="43" eb="45">
      <t>ケイヤク</t>
    </rPh>
    <rPh sb="45" eb="49">
      <t>ジギョウシャメイ</t>
    </rPh>
    <rPh sb="50" eb="52">
      <t>キニュウ</t>
    </rPh>
    <rPh sb="54" eb="56">
      <t>バアイ</t>
    </rPh>
    <rPh sb="58" eb="60">
      <t>チョクセツ</t>
    </rPh>
    <rPh sb="60" eb="64">
      <t>ジギョウシャメイ</t>
    </rPh>
    <rPh sb="65" eb="67">
      <t>キニュウ</t>
    </rPh>
    <phoneticPr fontId="7"/>
  </si>
  <si>
    <t>電気の供給を受ける契約　令和７年度実績調査（低圧等）</t>
    <rPh sb="0" eb="2">
      <t>デンキ</t>
    </rPh>
    <rPh sb="3" eb="5">
      <t>キョウキュウ</t>
    </rPh>
    <rPh sb="6" eb="7">
      <t>ウ</t>
    </rPh>
    <rPh sb="22" eb="24">
      <t>テイアツ</t>
    </rPh>
    <rPh sb="24" eb="25">
      <t>トウ</t>
    </rPh>
    <phoneticPr fontId="7"/>
  </si>
  <si>
    <t>自動車の購入及び賃貸借に係る契約　令和７年度実績調査（概要）</t>
    <phoneticPr fontId="7"/>
  </si>
  <si>
    <t>自動車の購入及び賃貸借に係る契約　令和７年度実績調査（詳細）</t>
    <rPh sb="0" eb="3">
      <t>ジドウシャ</t>
    </rPh>
    <rPh sb="4" eb="6">
      <t>コウニュウ</t>
    </rPh>
    <rPh sb="6" eb="7">
      <t>オヨ</t>
    </rPh>
    <rPh sb="8" eb="11">
      <t>チンタイシャク</t>
    </rPh>
    <rPh sb="12" eb="13">
      <t>カカワ</t>
    </rPh>
    <rPh sb="14" eb="16">
      <t>ケイヤク</t>
    </rPh>
    <rPh sb="22" eb="24">
      <t>ジッセキ</t>
    </rPh>
    <rPh sb="24" eb="26">
      <t>チョウサ</t>
    </rPh>
    <rPh sb="27" eb="29">
      <t>ショウサイ</t>
    </rPh>
    <phoneticPr fontId="7"/>
  </si>
  <si>
    <t>船舶の調達に係る契約　令和７年度実績調査①（概略設計または基本設計）</t>
    <rPh sb="0" eb="2">
      <t>センパク</t>
    </rPh>
    <rPh sb="3" eb="5">
      <t>チョウタツ</t>
    </rPh>
    <rPh sb="22" eb="24">
      <t>ガイリャク</t>
    </rPh>
    <rPh sb="24" eb="26">
      <t>セッケイ</t>
    </rPh>
    <rPh sb="29" eb="31">
      <t>キホン</t>
    </rPh>
    <rPh sb="31" eb="33">
      <t>セッケイ</t>
    </rPh>
    <phoneticPr fontId="7"/>
  </si>
  <si>
    <t>船舶の調達に係る契約　令和７年度実績調査②（小型船舶）</t>
    <rPh sb="0" eb="2">
      <t>センパク</t>
    </rPh>
    <rPh sb="3" eb="5">
      <t>チョウタツ</t>
    </rPh>
    <rPh sb="22" eb="24">
      <t>コガタ</t>
    </rPh>
    <rPh sb="24" eb="26">
      <t>センパク</t>
    </rPh>
    <phoneticPr fontId="7"/>
  </si>
  <si>
    <t>建築物の設計に関する契約　令和７年度実績調査（概要）</t>
    <rPh sb="0" eb="3">
      <t>ケンチクブツ</t>
    </rPh>
    <rPh sb="4" eb="6">
      <t>セッケイ</t>
    </rPh>
    <rPh sb="7" eb="8">
      <t>カン</t>
    </rPh>
    <rPh sb="10" eb="12">
      <t>ケイヤク</t>
    </rPh>
    <rPh sb="18" eb="20">
      <t>ジッセキ</t>
    </rPh>
    <rPh sb="20" eb="22">
      <t>チョウサ</t>
    </rPh>
    <rPh sb="23" eb="25">
      <t>ガイヨウ</t>
    </rPh>
    <phoneticPr fontId="7"/>
  </si>
  <si>
    <t>建築物の維持管理に関する契約　令和７年度実績調査（詳細）</t>
    <phoneticPr fontId="119"/>
  </si>
  <si>
    <t>建築物の維持管理に関する契約　令和７年度実績調査（詳細）</t>
    <phoneticPr fontId="119"/>
  </si>
  <si>
    <t>建築物の維持管理に関する契約　令和７年度実績調査（概要）</t>
    <rPh sb="0" eb="3">
      <t>ケンチクブツ</t>
    </rPh>
    <rPh sb="4" eb="6">
      <t>イジ</t>
    </rPh>
    <rPh sb="6" eb="8">
      <t>カンリ</t>
    </rPh>
    <rPh sb="9" eb="10">
      <t>カン</t>
    </rPh>
    <rPh sb="12" eb="14">
      <t>ケイヤク</t>
    </rPh>
    <rPh sb="20" eb="22">
      <t>ジッセキ</t>
    </rPh>
    <rPh sb="22" eb="24">
      <t>チョウサ</t>
    </rPh>
    <rPh sb="25" eb="27">
      <t>ガイヨウ</t>
    </rPh>
    <phoneticPr fontId="7"/>
  </si>
  <si>
    <t>建築物の改修に係る契約　令和７年度実績調査①（既存建築物の改修計画）</t>
    <rPh sb="0" eb="3">
      <t>ケンチクブツ</t>
    </rPh>
    <rPh sb="4" eb="6">
      <t>カイシュウ</t>
    </rPh>
    <rPh sb="7" eb="8">
      <t>カカワ</t>
    </rPh>
    <rPh sb="9" eb="11">
      <t>ケイヤク</t>
    </rPh>
    <rPh sb="17" eb="19">
      <t>ジッセキ</t>
    </rPh>
    <rPh sb="19" eb="21">
      <t>チョウサ</t>
    </rPh>
    <rPh sb="23" eb="28">
      <t>キソンケンチクブツ</t>
    </rPh>
    <phoneticPr fontId="7"/>
  </si>
  <si>
    <t>建築物の改修に係る契約　令和７年度実績調査②（ESCO事業の検討）</t>
    <rPh sb="0" eb="3">
      <t>ケンチクブツ</t>
    </rPh>
    <rPh sb="4" eb="6">
      <t>カイシュウ</t>
    </rPh>
    <rPh sb="7" eb="8">
      <t>カカ</t>
    </rPh>
    <rPh sb="9" eb="11">
      <t>ケイヤク</t>
    </rPh>
    <rPh sb="17" eb="19">
      <t>ジッセキ</t>
    </rPh>
    <rPh sb="19" eb="21">
      <t>チョウサ</t>
    </rPh>
    <rPh sb="27" eb="29">
      <t>ジギョウ</t>
    </rPh>
    <rPh sb="30" eb="32">
      <t>ケントウ</t>
    </rPh>
    <phoneticPr fontId="7"/>
  </si>
  <si>
    <t>建築物の改修に係る契約　令和７年度実績調査⑤（その他の省エネ改修事業詳細）</t>
    <rPh sb="0" eb="3">
      <t>ケンチクブツ</t>
    </rPh>
    <rPh sb="4" eb="6">
      <t>カイシュウ</t>
    </rPh>
    <rPh sb="7" eb="8">
      <t>カカ</t>
    </rPh>
    <rPh sb="9" eb="11">
      <t>ケイヤク</t>
    </rPh>
    <rPh sb="17" eb="19">
      <t>ジッセキ</t>
    </rPh>
    <rPh sb="19" eb="21">
      <t>チョウサ</t>
    </rPh>
    <rPh sb="25" eb="26">
      <t>タ</t>
    </rPh>
    <rPh sb="27" eb="28">
      <t>ショウ</t>
    </rPh>
    <rPh sb="30" eb="32">
      <t>カイシュウ</t>
    </rPh>
    <rPh sb="32" eb="34">
      <t>ジギョウ</t>
    </rPh>
    <rPh sb="34" eb="36">
      <t>ショウサイ</t>
    </rPh>
    <phoneticPr fontId="7"/>
  </si>
  <si>
    <t>産業廃棄物処理に係る契約　令和７年度実績調査（概要）</t>
    <rPh sb="0" eb="2">
      <t>サンギョウ</t>
    </rPh>
    <rPh sb="2" eb="5">
      <t>ハイキブツ</t>
    </rPh>
    <rPh sb="5" eb="7">
      <t>ショリ</t>
    </rPh>
    <rPh sb="8" eb="9">
      <t>カカ</t>
    </rPh>
    <rPh sb="10" eb="12">
      <t>ケイヤク</t>
    </rPh>
    <rPh sb="18" eb="20">
      <t>ジッセキ</t>
    </rPh>
    <rPh sb="20" eb="22">
      <t>チョウサ</t>
    </rPh>
    <rPh sb="23" eb="25">
      <t>ガイヨウ</t>
    </rPh>
    <phoneticPr fontId="7"/>
  </si>
  <si>
    <t>産業廃棄物処理に係る契約　令和７年度実績調査（詳細）</t>
    <rPh sb="0" eb="2">
      <t>サンギョウ</t>
    </rPh>
    <rPh sb="2" eb="5">
      <t>ハイキブツ</t>
    </rPh>
    <rPh sb="5" eb="7">
      <t>ショリ</t>
    </rPh>
    <rPh sb="8" eb="9">
      <t>カカ</t>
    </rPh>
    <rPh sb="10" eb="12">
      <t>ケイヤク</t>
    </rPh>
    <rPh sb="18" eb="20">
      <t>ジッセキ</t>
    </rPh>
    <rPh sb="20" eb="22">
      <t>チョウサ</t>
    </rPh>
    <rPh sb="23" eb="25">
      <t>ショウサイ</t>
    </rPh>
    <phoneticPr fontId="7"/>
  </si>
  <si>
    <t>令和７年度産業廃棄物処理に係る契約に関するアンケート調査</t>
    <rPh sb="5" eb="7">
      <t>サンギョウ</t>
    </rPh>
    <rPh sb="7" eb="10">
      <t>ハイキブツ</t>
    </rPh>
    <rPh sb="10" eb="12">
      <t>ショリ</t>
    </rPh>
    <rPh sb="13" eb="14">
      <t>カカ</t>
    </rPh>
    <rPh sb="15" eb="17">
      <t>ケイヤク</t>
    </rPh>
    <rPh sb="18" eb="19">
      <t>カン</t>
    </rPh>
    <rPh sb="26" eb="28">
      <t>チョウサ</t>
    </rPh>
    <phoneticPr fontId="7"/>
  </si>
  <si>
    <t>※調査対象期間（令和７年4月1日～令和８年３月31日）が契約期間に含まれる「高圧又は特別高圧」の電気の供給を受ける契約（複数年契約を含む。）について記入してください。</t>
    <rPh sb="8" eb="10">
      <t>レイワ</t>
    </rPh>
    <phoneticPr fontId="7"/>
  </si>
  <si>
    <t xml:space="preserve">施設名・件名等
</t>
    <rPh sb="0" eb="2">
      <t>シセツ</t>
    </rPh>
    <rPh sb="2" eb="3">
      <t>メイ</t>
    </rPh>
    <rPh sb="4" eb="6">
      <t>ケンメイ</t>
    </rPh>
    <rPh sb="6" eb="7">
      <t>トウ</t>
    </rPh>
    <phoneticPr fontId="7"/>
  </si>
  <si>
    <t xml:space="preserve">
※発注案件単位で記入してください</t>
    <phoneticPr fontId="7"/>
  </si>
  <si>
    <t>年間使用電力量
(kWh)</t>
    <rPh sb="0" eb="2">
      <t>ネンカン</t>
    </rPh>
    <rPh sb="2" eb="4">
      <t>シヨウ</t>
    </rPh>
    <rPh sb="4" eb="6">
      <t>デンリョク</t>
    </rPh>
    <rPh sb="6" eb="7">
      <t>リョウ</t>
    </rPh>
    <phoneticPr fontId="7"/>
  </si>
  <si>
    <t>年間使用
電力量実績
(kWh)</t>
    <rPh sb="0" eb="2">
      <t>ネンカン</t>
    </rPh>
    <rPh sb="2" eb="4">
      <t>シヨウ</t>
    </rPh>
    <rPh sb="5" eb="7">
      <t>デンリョク</t>
    </rPh>
    <rPh sb="7" eb="8">
      <t>リョウ</t>
    </rPh>
    <rPh sb="8" eb="10">
      <t>ジッセキ</t>
    </rPh>
    <phoneticPr fontId="7"/>
  </si>
  <si>
    <r>
      <rPr>
        <sz val="14"/>
        <rFont val="ＭＳ Ｐゴシック"/>
        <family val="3"/>
        <charset val="128"/>
      </rPr>
      <t>契約方式</t>
    </r>
    <r>
      <rPr>
        <sz val="11"/>
        <rFont val="ＭＳ Ｐゴシック"/>
        <family val="3"/>
        <charset val="128"/>
      </rPr>
      <t xml:space="preserve">
</t>
    </r>
    <r>
      <rPr>
        <sz val="11"/>
        <color rgb="FFFF0000"/>
        <rFont val="ＭＳ Ｐゴシック"/>
        <family val="3"/>
        <charset val="128"/>
      </rPr>
      <t>最新の契約が最終保障供給の
場合は、最終保障供給移行前の
契約方式を選択するとともに、
「</t>
    </r>
    <r>
      <rPr>
        <b/>
        <sz val="11"/>
        <color rgb="FFFF0000"/>
        <rFont val="ＭＳ Ｐゴシック"/>
        <family val="3"/>
        <charset val="128"/>
      </rPr>
      <t>最終保障供給</t>
    </r>
    <r>
      <rPr>
        <sz val="11"/>
        <color rgb="FFFF0000"/>
        <rFont val="ＭＳ Ｐゴシック"/>
        <family val="3"/>
        <charset val="128"/>
      </rPr>
      <t>」欄の
「</t>
    </r>
    <r>
      <rPr>
        <b/>
        <sz val="11"/>
        <color rgb="FFFF0000"/>
        <rFont val="ＭＳ Ｐゴシック"/>
        <family val="3"/>
        <charset val="128"/>
      </rPr>
      <t>○</t>
    </r>
    <r>
      <rPr>
        <sz val="11"/>
        <color rgb="FFFF0000"/>
        <rFont val="ＭＳ Ｐゴシック"/>
        <family val="3"/>
        <charset val="128"/>
      </rPr>
      <t>」印を選択</t>
    </r>
    <rPh sb="0" eb="2">
      <t>ケイヤク</t>
    </rPh>
    <rPh sb="2" eb="4">
      <t>ホウシキ</t>
    </rPh>
    <rPh sb="6" eb="8">
      <t>サイシン</t>
    </rPh>
    <rPh sb="9" eb="11">
      <t>ケイヤク</t>
    </rPh>
    <rPh sb="12" eb="14">
      <t>サイシュウ</t>
    </rPh>
    <rPh sb="14" eb="16">
      <t>ホショウ</t>
    </rPh>
    <rPh sb="16" eb="18">
      <t>キョウキュウ</t>
    </rPh>
    <rPh sb="20" eb="22">
      <t>バアイ</t>
    </rPh>
    <rPh sb="24" eb="26">
      <t>サイシュウ</t>
    </rPh>
    <rPh sb="26" eb="28">
      <t>ホショウ</t>
    </rPh>
    <rPh sb="28" eb="30">
      <t>キョウキュウ</t>
    </rPh>
    <rPh sb="30" eb="32">
      <t>イコウ</t>
    </rPh>
    <rPh sb="32" eb="33">
      <t>マエ</t>
    </rPh>
    <rPh sb="35" eb="39">
      <t>ケイヤクホウシキ</t>
    </rPh>
    <rPh sb="40" eb="42">
      <t>センタク</t>
    </rPh>
    <rPh sb="55" eb="57">
      <t>キョウキュウ</t>
    </rPh>
    <rPh sb="58" eb="59">
      <t>ラン</t>
    </rPh>
    <phoneticPr fontId="7"/>
  </si>
  <si>
    <t>ゼロワットパワー株式会社</t>
    <rPh sb="8" eb="12">
      <t>カブシキガイシャ</t>
    </rPh>
    <phoneticPr fontId="11"/>
  </si>
  <si>
    <t>丸紅新電力株式会社</t>
    <rPh sb="0" eb="2">
      <t>マルベニ</t>
    </rPh>
    <rPh sb="2" eb="5">
      <t>シンデンリョク</t>
    </rPh>
    <rPh sb="5" eb="9">
      <t>カブシキガイシャ</t>
    </rPh>
    <phoneticPr fontId="11"/>
  </si>
  <si>
    <t>香川電力株式会社</t>
    <rPh sb="0" eb="2">
      <t>カガワ</t>
    </rPh>
    <rPh sb="2" eb="4">
      <t>デンリョク</t>
    </rPh>
    <rPh sb="4" eb="8">
      <t>カブシキガイシャ</t>
    </rPh>
    <phoneticPr fontId="91"/>
  </si>
  <si>
    <t>Ｊａｐａｎ電力株式会社</t>
  </si>
  <si>
    <t>株式会社ＳＥウイングズ</t>
    <rPh sb="0" eb="2">
      <t>カブシキ</t>
    </rPh>
    <rPh sb="2" eb="4">
      <t>カイシャ</t>
    </rPh>
    <phoneticPr fontId="13"/>
  </si>
  <si>
    <t>株式会社ハルエネ</t>
  </si>
  <si>
    <t>株式会社ワット</t>
    <rPh sb="0" eb="4">
      <t>カブシキガイシャ</t>
    </rPh>
    <phoneticPr fontId="13"/>
  </si>
  <si>
    <t>中央電力エナジー株式会社</t>
  </si>
  <si>
    <t>株式会社新出光</t>
  </si>
  <si>
    <t>株式会社関電エネルギーソリューション</t>
    <rPh sb="0" eb="4">
      <t>カブシキガイシャ</t>
    </rPh>
    <phoneticPr fontId="11"/>
  </si>
  <si>
    <t>株式会社グローバルエンジニアリング</t>
    <rPh sb="0" eb="4">
      <t>カブシキガイシャ</t>
    </rPh>
    <phoneticPr fontId="11"/>
  </si>
  <si>
    <t>スマートエコエナジー株式会社</t>
  </si>
  <si>
    <t>東京ガス株式会社</t>
    <rPh sb="4" eb="8">
      <t>カブシキガイシャ</t>
    </rPh>
    <phoneticPr fontId="11"/>
  </si>
  <si>
    <t>A0130</t>
  </si>
  <si>
    <t>A0179</t>
  </si>
  <si>
    <t>A0070</t>
  </si>
  <si>
    <t>A0311</t>
  </si>
  <si>
    <t>A0392</t>
  </si>
  <si>
    <t>A0617</t>
  </si>
  <si>
    <t>株式会社エネルギア・ソリューション・アンド・サービス</t>
  </si>
  <si>
    <t>A0063</t>
  </si>
  <si>
    <t>事業者全体の二酸化炭素排出係数</t>
  </si>
  <si>
    <t>調達する電気に占める再生可能エネルギー電気の割合</t>
  </si>
  <si>
    <t>再生可能エネルギーの導入状況</t>
  </si>
  <si>
    <t>未利用エネルギーの活用状況</t>
  </si>
  <si>
    <t>調達する電気に占める追加性のある再生可能エネルギー電気の割合</t>
  </si>
  <si>
    <t>指定地域における持続的な再生可能エネルギー電気の創出・炉用に向けた取組</t>
  </si>
  <si>
    <t>ディマンド・リスポンスの取組</t>
  </si>
  <si>
    <r>
      <t xml:space="preserve">入札参加者（契約事業者に◎印、その他の入札参加事業者に○、裾切りにより入札に参加できなかった者に×を選択して記入）
または
随意契約事業者（契約事業者に◎印、相見積を行った場合、その他事業者に○印を記入）
</t>
    </r>
    <r>
      <rPr>
        <b/>
        <u/>
        <sz val="11"/>
        <color rgb="FFFF0000"/>
        <rFont val="ＭＳ Ｐゴシック"/>
        <family val="3"/>
        <charset val="128"/>
      </rPr>
      <t>※　「契約方式」の項目の回答内容にかかわらず、必ず記入してください。
なお、「契約方式」の項目が「B」の場合は、最終的に締結した契約の情報を記入してください。
最終保障契約が「○」の場合は、最終保障契約の情報を記入してください。</t>
    </r>
    <rPh sb="0" eb="2">
      <t>ニュウサツ</t>
    </rPh>
    <rPh sb="2" eb="4">
      <t>サンカ</t>
    </rPh>
    <rPh sb="4" eb="5">
      <t>シャ</t>
    </rPh>
    <rPh sb="6" eb="8">
      <t>ケイヤク</t>
    </rPh>
    <rPh sb="8" eb="9">
      <t>コト</t>
    </rPh>
    <rPh sb="9" eb="11">
      <t>ギョウシャ</t>
    </rPh>
    <rPh sb="13" eb="14">
      <t>シルシ</t>
    </rPh>
    <rPh sb="17" eb="18">
      <t>ホカ</t>
    </rPh>
    <rPh sb="19" eb="21">
      <t>ニュウサツ</t>
    </rPh>
    <rPh sb="21" eb="23">
      <t>サンカ</t>
    </rPh>
    <rPh sb="23" eb="26">
      <t>ジギョウシャ</t>
    </rPh>
    <rPh sb="29" eb="30">
      <t>スソ</t>
    </rPh>
    <rPh sb="30" eb="31">
      <t>キ</t>
    </rPh>
    <rPh sb="35" eb="37">
      <t>ニュウサツ</t>
    </rPh>
    <rPh sb="38" eb="40">
      <t>サンカ</t>
    </rPh>
    <rPh sb="46" eb="47">
      <t>モノ</t>
    </rPh>
    <rPh sb="50" eb="52">
      <t>センタク</t>
    </rPh>
    <rPh sb="54" eb="56">
      <t>キニュウ</t>
    </rPh>
    <rPh sb="62" eb="64">
      <t>ズイイ</t>
    </rPh>
    <rPh sb="64" eb="66">
      <t>ケイヤク</t>
    </rPh>
    <rPh sb="66" eb="68">
      <t>ジギョウ</t>
    </rPh>
    <rPh sb="68" eb="69">
      <t>シャ</t>
    </rPh>
    <rPh sb="79" eb="82">
      <t>アイミツモリ</t>
    </rPh>
    <rPh sb="83" eb="84">
      <t>オコナ</t>
    </rPh>
    <rPh sb="86" eb="88">
      <t>バアイ</t>
    </rPh>
    <rPh sb="91" eb="92">
      <t>タ</t>
    </rPh>
    <rPh sb="92" eb="95">
      <t>ジギョウシャ</t>
    </rPh>
    <rPh sb="97" eb="98">
      <t>ジルシ</t>
    </rPh>
    <rPh sb="99" eb="101">
      <t>キニュウ</t>
    </rPh>
    <rPh sb="107" eb="109">
      <t>ケイヤク</t>
    </rPh>
    <rPh sb="109" eb="111">
      <t>ホウシキ</t>
    </rPh>
    <rPh sb="113" eb="115">
      <t>コウモク</t>
    </rPh>
    <rPh sb="116" eb="118">
      <t>カイトウ</t>
    </rPh>
    <rPh sb="118" eb="120">
      <t>ナイヨウ</t>
    </rPh>
    <rPh sb="127" eb="128">
      <t>カナラ</t>
    </rPh>
    <rPh sb="164" eb="166">
      <t>テイケツ</t>
    </rPh>
    <rPh sb="184" eb="186">
      <t>サイシュウ</t>
    </rPh>
    <rPh sb="186" eb="188">
      <t>ホショウ</t>
    </rPh>
    <rPh sb="188" eb="190">
      <t>ケイヤク</t>
    </rPh>
    <rPh sb="195" eb="197">
      <t>バアイ</t>
    </rPh>
    <rPh sb="199" eb="201">
      <t>サイシュウ</t>
    </rPh>
    <rPh sb="201" eb="203">
      <t>ホショウ</t>
    </rPh>
    <rPh sb="203" eb="205">
      <t>ケイヤク</t>
    </rPh>
    <rPh sb="206" eb="208">
      <t>ジョウホウ</t>
    </rPh>
    <rPh sb="209" eb="211">
      <t>キニュウ</t>
    </rPh>
    <phoneticPr fontId="7"/>
  </si>
  <si>
    <t xml:space="preserve">総合評価落札方式
</t>
    <phoneticPr fontId="7"/>
  </si>
  <si>
    <t>入札公告の回数</t>
    <rPh sb="0" eb="2">
      <t>ニュウサツ</t>
    </rPh>
    <rPh sb="2" eb="4">
      <t>コウコク</t>
    </rPh>
    <rPh sb="5" eb="7">
      <t>カイスウ</t>
    </rPh>
    <phoneticPr fontId="7"/>
  </si>
  <si>
    <t>実際に調達した電気の
再エネ比率実績（％）</t>
    <rPh sb="0" eb="2">
      <t>ジッサイ</t>
    </rPh>
    <rPh sb="3" eb="5">
      <t>チョウタツ</t>
    </rPh>
    <rPh sb="7" eb="9">
      <t>デンキ</t>
    </rPh>
    <rPh sb="11" eb="12">
      <t>サイ</t>
    </rPh>
    <rPh sb="14" eb="16">
      <t>ヒリツ</t>
    </rPh>
    <rPh sb="16" eb="18">
      <t>ジッセキ</t>
    </rPh>
    <phoneticPr fontId="7"/>
  </si>
  <si>
    <t xml:space="preserve">
※「総数」には、契約方式によらず調査対象期間中に購入及び賃貸借の契約を行った全ての台数を記入してください。なお、複数年度の賃貸借契約については、令和７年度が契約初年度の契約が対象になります。
ただし、以下の契約は調査対象外です。
・少額随意契約
・再リース契約
・契約期間が短期間（数か月程度）の賃貸借契約のうち、環境配慮契約（総合評価落札方式）が未実施である契約</t>
    <rPh sb="18" eb="20">
      <t>チョウサ</t>
    </rPh>
    <rPh sb="20" eb="22">
      <t>タイショウ</t>
    </rPh>
    <rPh sb="22" eb="24">
      <t>キカン</t>
    </rPh>
    <rPh sb="80" eb="82">
      <t>ケイヤク</t>
    </rPh>
    <rPh sb="151" eb="154">
      <t>チンタイシャク</t>
    </rPh>
    <phoneticPr fontId="7"/>
  </si>
  <si>
    <t>（３）車種別の調達台数</t>
    <rPh sb="3" eb="6">
      <t>シャシュベツ</t>
    </rPh>
    <rPh sb="7" eb="11">
      <t>チョウタツダイスウ</t>
    </rPh>
    <phoneticPr fontId="7"/>
  </si>
  <si>
    <t>乗用車</t>
    <rPh sb="0" eb="3">
      <t>ジョウヨウシャ</t>
    </rPh>
    <phoneticPr fontId="7"/>
  </si>
  <si>
    <t>貨物車</t>
    <rPh sb="0" eb="3">
      <t>カモツシャ</t>
    </rPh>
    <phoneticPr fontId="7"/>
  </si>
  <si>
    <t>電気自動車</t>
  </si>
  <si>
    <t>燃料電池自動車</t>
  </si>
  <si>
    <t>プラグインハイブリッド自動車</t>
  </si>
  <si>
    <t>ハイブリッド自動車</t>
  </si>
  <si>
    <t>クリーンディーゼル自動車</t>
  </si>
  <si>
    <t>天然ガス自動車</t>
  </si>
  <si>
    <t>（総合評価落札方式によらない調達台数を含む総数。購入台数と賃貸借台数の合計）</t>
    <rPh sb="14" eb="16">
      <t>チョウタツ</t>
    </rPh>
    <rPh sb="21" eb="23">
      <t>ソウスウ</t>
    </rPh>
    <rPh sb="24" eb="26">
      <t>コウニュウ</t>
    </rPh>
    <rPh sb="26" eb="28">
      <t>ダイスウ</t>
    </rPh>
    <rPh sb="29" eb="32">
      <t>チンタイシャク</t>
    </rPh>
    <rPh sb="32" eb="34">
      <t>ダイスウ</t>
    </rPh>
    <rPh sb="35" eb="37">
      <t>ゴウケイ</t>
    </rPh>
    <phoneticPr fontId="7"/>
  </si>
  <si>
    <t>合計値は上表の（１）と一致させること。</t>
    <rPh sb="0" eb="3">
      <t>ゴウケイチ</t>
    </rPh>
    <rPh sb="4" eb="5">
      <t>ウエ</t>
    </rPh>
    <rPh sb="5" eb="6">
      <t>ヒョウ</t>
    </rPh>
    <rPh sb="11" eb="13">
      <t>イッチ</t>
    </rPh>
    <phoneticPr fontId="7"/>
  </si>
  <si>
    <t>上記以外の自動車</t>
    <rPh sb="0" eb="4">
      <t>ジョウキイガイ</t>
    </rPh>
    <rPh sb="5" eb="8">
      <t>ジドウシャ</t>
    </rPh>
    <phoneticPr fontId="7"/>
  </si>
  <si>
    <r>
      <t xml:space="preserve">政府実行計画における機関コード
</t>
    </r>
    <r>
      <rPr>
        <b/>
        <sz val="11"/>
        <color rgb="FFFF0000"/>
        <rFont val="ＭＳ Ｐゴシック"/>
        <family val="3"/>
        <charset val="128"/>
      </rPr>
      <t>国の機関
のみ記載</t>
    </r>
    <rPh sb="0" eb="2">
      <t>セイフ</t>
    </rPh>
    <rPh sb="2" eb="6">
      <t>ジッコウケイカク</t>
    </rPh>
    <rPh sb="10" eb="12">
      <t>キカン</t>
    </rPh>
    <rPh sb="17" eb="18">
      <t>クニ</t>
    </rPh>
    <rPh sb="19" eb="21">
      <t>キカン</t>
    </rPh>
    <rPh sb="24" eb="26">
      <t>キサイ</t>
    </rPh>
    <phoneticPr fontId="7"/>
  </si>
  <si>
    <r>
      <rPr>
        <sz val="11"/>
        <color rgb="FFFF0000"/>
        <rFont val="ＭＳ Ｐゴシック"/>
        <family val="3"/>
        <charset val="128"/>
      </rPr>
      <t>調達仕様に明記しない場合　又は　40％以上を調達仕様にできない場合</t>
    </r>
    <r>
      <rPr>
        <sz val="11"/>
        <rFont val="ＭＳ Ｐゴシック"/>
        <family val="3"/>
        <charset val="128"/>
      </rPr>
      <t xml:space="preserve">
その理由</t>
    </r>
    <rPh sb="0" eb="4">
      <t>チョウタツシヨウ</t>
    </rPh>
    <rPh sb="5" eb="7">
      <t>メイキ</t>
    </rPh>
    <rPh sb="10" eb="12">
      <t>バアイ</t>
    </rPh>
    <rPh sb="13" eb="14">
      <t>マタ</t>
    </rPh>
    <rPh sb="19" eb="21">
      <t>イジョウ</t>
    </rPh>
    <rPh sb="22" eb="26">
      <t>チョウタツシヨウ</t>
    </rPh>
    <rPh sb="31" eb="33">
      <t>バアイ</t>
    </rPh>
    <rPh sb="36" eb="38">
      <t>リユウ</t>
    </rPh>
    <phoneticPr fontId="7"/>
  </si>
  <si>
    <r>
      <rPr>
        <u/>
        <sz val="11"/>
        <color indexed="10"/>
        <rFont val="ＭＳ ゴシック"/>
        <family val="3"/>
        <charset val="128"/>
      </rPr>
      <t>調査対象期間（期間は令和７年４月１日～令和８年３月31日。以下同じ。）が契約期間に含まれる「高圧又は特別高圧」の電気の供給を受ける契約（複数年契約を含む。）について記入</t>
    </r>
    <r>
      <rPr>
        <sz val="11"/>
        <rFont val="ＭＳ ゴシック"/>
        <family val="3"/>
        <charset val="128"/>
      </rPr>
      <t>してください。
同一施設で</t>
    </r>
    <r>
      <rPr>
        <u/>
        <sz val="11"/>
        <color indexed="10"/>
        <rFont val="ＭＳ ゴシック"/>
        <family val="3"/>
        <charset val="128"/>
      </rPr>
      <t>調査対象期間を契約期間に含む契約が複数ある場合は、契約の始期がより新しい契約のみを記入</t>
    </r>
    <r>
      <rPr>
        <sz val="11"/>
        <rFont val="ＭＳ ゴシック"/>
        <family val="3"/>
        <charset val="128"/>
      </rPr>
      <t>してください。（例えば、ある施設においてR6.7.1～R7.6.30の契約が終了したことにより、R7.7.1～R8.6.30の契約を締結した場合、より新しいR7.7.1～R8.6.30の契約のみを記載する。）</t>
    </r>
    <rPh sb="0" eb="2">
      <t>チョウサ</t>
    </rPh>
    <rPh sb="2" eb="4">
      <t>タイショウ</t>
    </rPh>
    <rPh sb="4" eb="6">
      <t>キカン</t>
    </rPh>
    <rPh sb="7" eb="9">
      <t>キカン</t>
    </rPh>
    <rPh sb="10" eb="12">
      <t>レイワ</t>
    </rPh>
    <rPh sb="29" eb="31">
      <t>イカ</t>
    </rPh>
    <rPh sb="31" eb="32">
      <t>オナ</t>
    </rPh>
    <rPh sb="38" eb="40">
      <t>キカン</t>
    </rPh>
    <rPh sb="41" eb="42">
      <t>フク</t>
    </rPh>
    <rPh sb="68" eb="71">
      <t>フクスウネン</t>
    </rPh>
    <rPh sb="71" eb="73">
      <t>ケイヤク</t>
    </rPh>
    <rPh sb="74" eb="75">
      <t>フク</t>
    </rPh>
    <rPh sb="92" eb="94">
      <t>ドウイツ</t>
    </rPh>
    <rPh sb="94" eb="96">
      <t>シセツ</t>
    </rPh>
    <rPh sb="104" eb="106">
      <t>ケイヤク</t>
    </rPh>
    <rPh sb="106" eb="108">
      <t>キカン</t>
    </rPh>
    <rPh sb="109" eb="110">
      <t>フク</t>
    </rPh>
    <rPh sb="118" eb="120">
      <t>バアイ</t>
    </rPh>
    <rPh sb="122" eb="124">
      <t>ケイヤク</t>
    </rPh>
    <rPh sb="125" eb="127">
      <t>シキ</t>
    </rPh>
    <rPh sb="130" eb="131">
      <t>アタラ</t>
    </rPh>
    <rPh sb="133" eb="135">
      <t>ケイヤク</t>
    </rPh>
    <rPh sb="138" eb="140">
      <t>キニュウ</t>
    </rPh>
    <rPh sb="148" eb="149">
      <t>タト</t>
    </rPh>
    <rPh sb="154" eb="156">
      <t>シセツ</t>
    </rPh>
    <rPh sb="175" eb="177">
      <t>ケイヤク</t>
    </rPh>
    <rPh sb="178" eb="180">
      <t>シュウリョウ</t>
    </rPh>
    <rPh sb="203" eb="205">
      <t>ケイヤク</t>
    </rPh>
    <rPh sb="206" eb="208">
      <t>テイケツ</t>
    </rPh>
    <rPh sb="210" eb="212">
      <t>バアイ</t>
    </rPh>
    <rPh sb="215" eb="216">
      <t>アタラ</t>
    </rPh>
    <rPh sb="233" eb="235">
      <t>ケイヤク</t>
    </rPh>
    <rPh sb="238" eb="240">
      <t>キサイ</t>
    </rPh>
    <phoneticPr fontId="7"/>
  </si>
  <si>
    <t>「上記以外の自動車」は上記以外のガソリン又は軽油その他の燃料を使用した自動車</t>
    <rPh sb="1" eb="5">
      <t>ジョウキイガイ</t>
    </rPh>
    <rPh sb="6" eb="9">
      <t>ジドウシャ</t>
    </rPh>
    <rPh sb="11" eb="15">
      <t>ジョウキイガイ</t>
    </rPh>
    <rPh sb="20" eb="21">
      <t>マタ</t>
    </rPh>
    <rPh sb="22" eb="24">
      <t>ケイユ</t>
    </rPh>
    <rPh sb="26" eb="27">
      <t>タ</t>
    </rPh>
    <rPh sb="28" eb="30">
      <t>ネンリョウ</t>
    </rPh>
    <rPh sb="31" eb="33">
      <t>シヨウ</t>
    </rPh>
    <rPh sb="35" eb="38">
      <t>ジドウシャ</t>
    </rPh>
    <phoneticPr fontId="7"/>
  </si>
  <si>
    <t>「（３）車種別の調達台数」は乗用車と貨物車の場合に分けて車種別（電気自動車、ハイブリッド自動車など）の購入と賃貸借の合計台数を記入してください。</t>
    <rPh sb="4" eb="7">
      <t>シャシュベツ</t>
    </rPh>
    <rPh sb="8" eb="12">
      <t>チョウタツダイスウ</t>
    </rPh>
    <rPh sb="14" eb="17">
      <t>ジョウヨウシャ</t>
    </rPh>
    <rPh sb="18" eb="21">
      <t>カモツシャ</t>
    </rPh>
    <rPh sb="22" eb="24">
      <t>バアイ</t>
    </rPh>
    <rPh sb="25" eb="26">
      <t>ワ</t>
    </rPh>
    <rPh sb="28" eb="31">
      <t>シャシュベツ</t>
    </rPh>
    <rPh sb="32" eb="37">
      <t>デンキジドウシャ</t>
    </rPh>
    <rPh sb="44" eb="47">
      <t>ジドウシャ</t>
    </rPh>
    <rPh sb="51" eb="53">
      <t>コウニュウ</t>
    </rPh>
    <rPh sb="54" eb="57">
      <t>チンタイシャク</t>
    </rPh>
    <rPh sb="58" eb="62">
      <t>ゴウケイダイスウ</t>
    </rPh>
    <rPh sb="63" eb="65">
      <t>キニュウ</t>
    </rPh>
    <phoneticPr fontId="7"/>
  </si>
  <si>
    <t>「（１）総合評価落札方式による自動車の購入及び賃貸借の実績」の「総数」には、契約方式によらず調査対象期間中に購入及び賃貸借の契約を行った全ての台数を記入してください。なお、複数年度の賃貸借契約については、令和７年度が契約初年度の契約が対象になります。
ただし、以下の契約は調査対象外です。
・少額随意契約
・再リース契約
・契約期間が短期間（数か月程度）の賃貸借契約のうち、環境配慮契約（総合評価落札方式）が未実施である契約</t>
    <rPh sb="32" eb="34">
      <t>ソウスウ</t>
    </rPh>
    <rPh sb="38" eb="40">
      <t>ケイヤク</t>
    </rPh>
    <rPh sb="40" eb="42">
      <t>ホウシキ</t>
    </rPh>
    <rPh sb="46" eb="48">
      <t>チョウサ</t>
    </rPh>
    <rPh sb="48" eb="50">
      <t>タイショウ</t>
    </rPh>
    <rPh sb="50" eb="52">
      <t>キカン</t>
    </rPh>
    <rPh sb="52" eb="53">
      <t>チュウ</t>
    </rPh>
    <rPh sb="54" eb="56">
      <t>コウニュウ</t>
    </rPh>
    <rPh sb="56" eb="57">
      <t>オヨ</t>
    </rPh>
    <rPh sb="58" eb="61">
      <t>チンタイシャク</t>
    </rPh>
    <rPh sb="62" eb="64">
      <t>ケイヤク</t>
    </rPh>
    <rPh sb="65" eb="66">
      <t>オコナ</t>
    </rPh>
    <rPh sb="68" eb="69">
      <t>スベ</t>
    </rPh>
    <rPh sb="71" eb="73">
      <t>ダイスウ</t>
    </rPh>
    <rPh sb="74" eb="76">
      <t>キニュウ</t>
    </rPh>
    <rPh sb="108" eb="110">
      <t>ケイヤク</t>
    </rPh>
    <rPh sb="130" eb="132">
      <t>イカ</t>
    </rPh>
    <rPh sb="133" eb="135">
      <t>ケイヤク</t>
    </rPh>
    <rPh sb="136" eb="138">
      <t>チョウサ</t>
    </rPh>
    <rPh sb="138" eb="141">
      <t>タイショウガイ</t>
    </rPh>
    <rPh sb="154" eb="155">
      <t>サイ</t>
    </rPh>
    <rPh sb="158" eb="160">
      <t>ケイヤク</t>
    </rPh>
    <rPh sb="162" eb="164">
      <t>ケイヤク</t>
    </rPh>
    <rPh sb="164" eb="166">
      <t>キカン</t>
    </rPh>
    <rPh sb="174" eb="176">
      <t>テイド</t>
    </rPh>
    <rPh sb="178" eb="181">
      <t>チンタイシャク</t>
    </rPh>
    <rPh sb="181" eb="183">
      <t>ケイヤク</t>
    </rPh>
    <rPh sb="194" eb="196">
      <t>ソウゴウ</t>
    </rPh>
    <rPh sb="196" eb="198">
      <t>ヒョウカ</t>
    </rPh>
    <rPh sb="198" eb="200">
      <t>ラクサツ</t>
    </rPh>
    <rPh sb="200" eb="202">
      <t>ホウシキ</t>
    </rPh>
    <rPh sb="210" eb="212">
      <t>ケイヤク</t>
    </rPh>
    <phoneticPr fontId="7"/>
  </si>
  <si>
    <t>令和７年度が契約初年度となるESCO事業について記入してください。</t>
    <rPh sb="6" eb="8">
      <t>ケイヤク</t>
    </rPh>
    <rPh sb="8" eb="11">
      <t>ショネンド</t>
    </rPh>
    <rPh sb="18" eb="20">
      <t>ジギョウ</t>
    </rPh>
    <rPh sb="24" eb="26">
      <t>キニュウ</t>
    </rPh>
    <phoneticPr fontId="7"/>
  </si>
  <si>
    <t>調査対象期間中に締結した建築物の改修に係る契約（ESCO以外の省エネ改修に限る）のうち、改修設計について記入してください。
なお、複数年にわたる契約については、令和７年度が契約初年度の契約が調査対象になります。
【4-3E】も同様です。</t>
    <rPh sb="0" eb="2">
      <t>チョウサ</t>
    </rPh>
    <rPh sb="2" eb="4">
      <t>タイショウ</t>
    </rPh>
    <rPh sb="4" eb="6">
      <t>キカン</t>
    </rPh>
    <rPh sb="12" eb="14">
      <t>ケンチク</t>
    </rPh>
    <rPh sb="14" eb="15">
      <t>ブツ</t>
    </rPh>
    <rPh sb="16" eb="18">
      <t>カイシュウ</t>
    </rPh>
    <rPh sb="19" eb="20">
      <t>カカ</t>
    </rPh>
    <rPh sb="21" eb="23">
      <t>ケイヤク</t>
    </rPh>
    <rPh sb="31" eb="32">
      <t>ショウ</t>
    </rPh>
    <rPh sb="34" eb="36">
      <t>カイシュウ</t>
    </rPh>
    <rPh sb="44" eb="46">
      <t>カイシュウ</t>
    </rPh>
    <rPh sb="46" eb="48">
      <t>セッケイ</t>
    </rPh>
    <rPh sb="52" eb="54">
      <t>キニュウ</t>
    </rPh>
    <rPh sb="72" eb="74">
      <t>ケイヤク</t>
    </rPh>
    <rPh sb="113" eb="115">
      <t>ドウヨウ</t>
    </rPh>
    <phoneticPr fontId="7"/>
  </si>
  <si>
    <t>調査対象期間中に契約締結した産業廃棄物処理契約が対象になります。なお、複数年契約については、令和７年度が契約初年度の契約が調査対象になります。
ただし、以下の契約は調査対象外です。
・少額随意契約
・一般廃棄物処理業務等との一括発注であり、産業廃棄物処理業務が主ではない契約</t>
    <rPh sb="0" eb="2">
      <t>チョウサ</t>
    </rPh>
    <rPh sb="2" eb="4">
      <t>タイショウ</t>
    </rPh>
    <rPh sb="4" eb="6">
      <t>キカン</t>
    </rPh>
    <rPh sb="6" eb="7">
      <t>チュウ</t>
    </rPh>
    <rPh sb="8" eb="10">
      <t>ケイヤク</t>
    </rPh>
    <rPh sb="10" eb="12">
      <t>テイケツ</t>
    </rPh>
    <rPh sb="14" eb="16">
      <t>サンギョウ</t>
    </rPh>
    <rPh sb="16" eb="19">
      <t>ハイキブツ</t>
    </rPh>
    <rPh sb="19" eb="21">
      <t>ショリ</t>
    </rPh>
    <rPh sb="21" eb="23">
      <t>ケイヤク</t>
    </rPh>
    <rPh sb="24" eb="26">
      <t>タイショウ</t>
    </rPh>
    <rPh sb="52" eb="54">
      <t>ケイヤク</t>
    </rPh>
    <rPh sb="76" eb="78">
      <t>イカ</t>
    </rPh>
    <rPh sb="79" eb="81">
      <t>ケイヤク</t>
    </rPh>
    <rPh sb="82" eb="84">
      <t>チョウサ</t>
    </rPh>
    <rPh sb="84" eb="87">
      <t>タイショウガイ</t>
    </rPh>
    <rPh sb="92" eb="94">
      <t>ショウガク</t>
    </rPh>
    <rPh sb="94" eb="96">
      <t>ズイイ</t>
    </rPh>
    <rPh sb="96" eb="98">
      <t>ケイヤク</t>
    </rPh>
    <rPh sb="100" eb="102">
      <t>イッパン</t>
    </rPh>
    <rPh sb="102" eb="105">
      <t>ハイキブツ</t>
    </rPh>
    <rPh sb="105" eb="107">
      <t>ショリ</t>
    </rPh>
    <rPh sb="107" eb="109">
      <t>ギョウム</t>
    </rPh>
    <rPh sb="109" eb="110">
      <t>トウ</t>
    </rPh>
    <rPh sb="112" eb="114">
      <t>イッカツ</t>
    </rPh>
    <rPh sb="114" eb="116">
      <t>ハッチュウ</t>
    </rPh>
    <rPh sb="120" eb="122">
      <t>サンギョウ</t>
    </rPh>
    <rPh sb="122" eb="125">
      <t>ハイキブツ</t>
    </rPh>
    <rPh sb="125" eb="127">
      <t>ショリ</t>
    </rPh>
    <rPh sb="127" eb="129">
      <t>ギョウム</t>
    </rPh>
    <rPh sb="130" eb="131">
      <t>シュ</t>
    </rPh>
    <rPh sb="135" eb="137">
      <t>ケイヤク</t>
    </rPh>
    <phoneticPr fontId="7"/>
  </si>
  <si>
    <t>R6.11</t>
    <phoneticPr fontId="7"/>
  </si>
  <si>
    <t>R6.12</t>
    <phoneticPr fontId="7"/>
  </si>
  <si>
    <t>R7.10～R8.9</t>
    <phoneticPr fontId="7"/>
  </si>
  <si>
    <t>R7.4～R9.3</t>
    <phoneticPr fontId="7"/>
  </si>
  <si>
    <t>R7.8～R8.7</t>
    <phoneticPr fontId="7"/>
  </si>
  <si>
    <t>R7.6～R8.5</t>
    <phoneticPr fontId="7"/>
  </si>
  <si>
    <r>
      <t>「使用電力量実績」には、</t>
    </r>
    <r>
      <rPr>
        <u/>
        <sz val="11"/>
        <color rgb="FFFF0000"/>
        <rFont val="ＭＳ ゴシック"/>
        <family val="3"/>
        <charset val="128"/>
      </rPr>
      <t>契約期間によらず、令和７年度に使用した電力の実績量を記入</t>
    </r>
    <r>
      <rPr>
        <sz val="11"/>
        <rFont val="ＭＳ ゴシック"/>
        <family val="3"/>
        <charset val="128"/>
      </rPr>
      <t>してください。</t>
    </r>
    <rPh sb="1" eb="3">
      <t>シヨウ</t>
    </rPh>
    <rPh sb="3" eb="5">
      <t>デンリョク</t>
    </rPh>
    <rPh sb="5" eb="6">
      <t>リョウ</t>
    </rPh>
    <rPh sb="12" eb="16">
      <t>ケイヤクキカン</t>
    </rPh>
    <rPh sb="21" eb="23">
      <t>レイワ</t>
    </rPh>
    <rPh sb="24" eb="26">
      <t>ネンド</t>
    </rPh>
    <rPh sb="31" eb="33">
      <t>デンリョク</t>
    </rPh>
    <rPh sb="38" eb="40">
      <t>キニュウ</t>
    </rPh>
    <phoneticPr fontId="7"/>
  </si>
  <si>
    <t>評価項目（加算点）の設定</t>
    <rPh sb="0" eb="2">
      <t>ヒョウカ</t>
    </rPh>
    <rPh sb="2" eb="4">
      <t>コウモク</t>
    </rPh>
    <rPh sb="5" eb="8">
      <t>カサンテン</t>
    </rPh>
    <rPh sb="10" eb="12">
      <t>セッテイ</t>
    </rPh>
    <phoneticPr fontId="7"/>
  </si>
  <si>
    <r>
      <rPr>
        <u/>
        <sz val="11"/>
        <color indexed="10"/>
        <rFont val="ＭＳ ゴシック"/>
        <family val="3"/>
        <charset val="128"/>
      </rPr>
      <t>「総合評価落札方式」の欄については、次のとおり記入してください。</t>
    </r>
    <r>
      <rPr>
        <sz val="11"/>
        <color indexed="10"/>
        <rFont val="ＭＳ ゴシック"/>
        <family val="3"/>
        <charset val="128"/>
      </rPr>
      <t xml:space="preserve">
</t>
    </r>
    <r>
      <rPr>
        <sz val="11"/>
        <rFont val="ＭＳ ゴシック"/>
        <family val="3"/>
        <charset val="128"/>
      </rPr>
      <t>「総合評価落札方式」の実施状況は、実施した場合は○印を選択してください。
総合評価落札方式の加算点に採用した評価項目について○印を選択ししてください。</t>
    </r>
    <rPh sb="1" eb="9">
      <t>ソウゴウヒョウカラクサツホウシキ</t>
    </rPh>
    <rPh sb="11" eb="12">
      <t>ラン</t>
    </rPh>
    <rPh sb="18" eb="19">
      <t>ツギ</t>
    </rPh>
    <rPh sb="23" eb="25">
      <t>キニュウ</t>
    </rPh>
    <rPh sb="44" eb="48">
      <t>ジッシジョウキョウ</t>
    </rPh>
    <rPh sb="50" eb="52">
      <t>ジッシ</t>
    </rPh>
    <rPh sb="54" eb="56">
      <t>バアイ</t>
    </rPh>
    <rPh sb="58" eb="59">
      <t>シルシ</t>
    </rPh>
    <rPh sb="70" eb="78">
      <t>ソウゴウヒョウカラクサツホウシキ</t>
    </rPh>
    <rPh sb="79" eb="82">
      <t>カサンテン</t>
    </rPh>
    <rPh sb="83" eb="85">
      <t>サイヨウ</t>
    </rPh>
    <rPh sb="87" eb="91">
      <t>ヒョウカコウモク</t>
    </rPh>
    <rPh sb="96" eb="97">
      <t>シルシ</t>
    </rPh>
    <rPh sb="98" eb="100">
      <t>センタク</t>
    </rPh>
    <phoneticPr fontId="7"/>
  </si>
  <si>
    <r>
      <rPr>
        <u/>
        <sz val="11"/>
        <color indexed="10"/>
        <rFont val="ＭＳ ゴシック"/>
        <family val="3"/>
        <charset val="128"/>
      </rPr>
      <t>「再エネ電気の調達」の欄については、次のとおり記入してください。</t>
    </r>
    <r>
      <rPr>
        <sz val="11"/>
        <color indexed="10"/>
        <rFont val="ＭＳ ゴシック"/>
        <family val="3"/>
        <charset val="128"/>
      </rPr>
      <t xml:space="preserve">
</t>
    </r>
    <r>
      <rPr>
        <sz val="11"/>
        <rFont val="ＭＳ ゴシック"/>
        <family val="3"/>
        <charset val="128"/>
      </rPr>
      <t>「再エネ電気の調達仕様の有無」の欄は再エネ電気であること入札説明書等に要件として明記している場合は○印を選択し、要件とした具体的な再エネ電気の割合（％）を「仕様における再エネ割合」の欄に記入してください。
実際に調達した電気の再エネ比率実績（％）の欄に再エネ比率の実績（％）を記入してください。</t>
    </r>
    <rPh sb="11" eb="12">
      <t>ラン</t>
    </rPh>
    <rPh sb="18" eb="19">
      <t>ツギ</t>
    </rPh>
    <rPh sb="23" eb="25">
      <t>キニュウ</t>
    </rPh>
    <rPh sb="34" eb="35">
      <t>サイ</t>
    </rPh>
    <rPh sb="49" eb="50">
      <t>ラン</t>
    </rPh>
    <rPh sb="51" eb="52">
      <t>サイ</t>
    </rPh>
    <rPh sb="54" eb="56">
      <t>デンキ</t>
    </rPh>
    <rPh sb="61" eb="67">
      <t>ニュウサツセツメイショトウ</t>
    </rPh>
    <rPh sb="73" eb="75">
      <t>メイキ</t>
    </rPh>
    <rPh sb="79" eb="81">
      <t>バアイ</t>
    </rPh>
    <rPh sb="83" eb="84">
      <t>シルシ</t>
    </rPh>
    <rPh sb="85" eb="87">
      <t>センタク</t>
    </rPh>
    <rPh sb="94" eb="97">
      <t>グタイテキ</t>
    </rPh>
    <rPh sb="98" eb="99">
      <t>サイ</t>
    </rPh>
    <rPh sb="101" eb="103">
      <t>デンキ</t>
    </rPh>
    <rPh sb="104" eb="106">
      <t>ワリアイ</t>
    </rPh>
    <rPh sb="111" eb="113">
      <t>シヨウ</t>
    </rPh>
    <rPh sb="117" eb="118">
      <t>サイ</t>
    </rPh>
    <rPh sb="120" eb="122">
      <t>ワリアイ</t>
    </rPh>
    <rPh sb="124" eb="125">
      <t>ラン</t>
    </rPh>
    <rPh sb="126" eb="128">
      <t>キニュウ</t>
    </rPh>
    <rPh sb="157" eb="158">
      <t>ラン</t>
    </rPh>
    <phoneticPr fontId="7"/>
  </si>
  <si>
    <r>
      <t xml:space="preserve">「契約方式」は、以下のフローチャートを参照して該当するものを選択してください。
</t>
    </r>
    <r>
      <rPr>
        <b/>
        <sz val="11"/>
        <color rgb="FFFF0000"/>
        <rFont val="ＭＳ ゴシック"/>
        <family val="3"/>
        <charset val="128"/>
      </rPr>
      <t xml:space="preserve">ただし、裾切り方式を1度でも実施した場合は「B」を選択してください。
</t>
    </r>
    <r>
      <rPr>
        <sz val="11"/>
        <rFont val="ＭＳ ゴシック"/>
        <family val="3"/>
        <charset val="128"/>
      </rPr>
      <t>また、「</t>
    </r>
    <r>
      <rPr>
        <b/>
        <sz val="11"/>
        <rFont val="ＭＳ ゴシック"/>
        <family val="3"/>
        <charset val="128"/>
      </rPr>
      <t>入札公告の回数</t>
    </r>
    <r>
      <rPr>
        <sz val="11"/>
        <rFont val="ＭＳ ゴシック"/>
        <family val="3"/>
        <charset val="128"/>
      </rPr>
      <t>」には不調・不落になった場合など複数回公告を行った回数を記入してください。「1回目」で落札者が決定した場合の入札公告の回数は1回になります。</t>
    </r>
    <r>
      <rPr>
        <b/>
        <sz val="11"/>
        <color rgb="FFFF0000"/>
        <rFont val="ＭＳ ゴシック"/>
        <family val="3"/>
        <charset val="128"/>
      </rPr>
      <t xml:space="preserve">
</t>
    </r>
    <r>
      <rPr>
        <sz val="11"/>
        <rFont val="ＭＳ ゴシック"/>
        <family val="3"/>
        <charset val="128"/>
      </rPr>
      <t>なお、最新の契約が「</t>
    </r>
    <r>
      <rPr>
        <b/>
        <sz val="11"/>
        <rFont val="ＭＳ ゴシック"/>
        <family val="3"/>
        <charset val="128"/>
      </rPr>
      <t>最終保障供給契約</t>
    </r>
    <r>
      <rPr>
        <sz val="11"/>
        <rFont val="ＭＳ ゴシック"/>
        <family val="3"/>
        <charset val="128"/>
      </rPr>
      <t>」の場合は</t>
    </r>
    <r>
      <rPr>
        <u/>
        <sz val="11"/>
        <rFont val="ＭＳ ゴシック"/>
        <family val="3"/>
        <charset val="128"/>
      </rPr>
      <t>最終保障供給契約に移行する前の契約方式</t>
    </r>
    <r>
      <rPr>
        <sz val="11"/>
        <rFont val="ＭＳ ゴシック"/>
        <family val="3"/>
        <charset val="128"/>
      </rPr>
      <t>を選ぶとともに、併せて「</t>
    </r>
    <r>
      <rPr>
        <b/>
        <sz val="11"/>
        <rFont val="ＭＳ ゴシック"/>
        <family val="3"/>
        <charset val="128"/>
      </rPr>
      <t>最終保障供給</t>
    </r>
    <r>
      <rPr>
        <sz val="11"/>
        <rFont val="ＭＳ ゴシック"/>
        <family val="3"/>
        <charset val="128"/>
      </rPr>
      <t>」の欄の「</t>
    </r>
    <r>
      <rPr>
        <b/>
        <sz val="11"/>
        <rFont val="ＭＳ ゴシック"/>
        <family val="3"/>
        <charset val="128"/>
      </rPr>
      <t>○</t>
    </r>
    <r>
      <rPr>
        <sz val="11"/>
        <rFont val="ＭＳ ゴシック"/>
        <family val="3"/>
        <charset val="128"/>
      </rPr>
      <t>」印を選択してください。</t>
    </r>
    <rPh sb="19" eb="21">
      <t>サンショウ</t>
    </rPh>
    <rPh sb="23" eb="25">
      <t>ガイトウ</t>
    </rPh>
    <rPh sb="30" eb="32">
      <t>センタク</t>
    </rPh>
    <rPh sb="44" eb="45">
      <t>スソ</t>
    </rPh>
    <rPh sb="45" eb="46">
      <t>キ</t>
    </rPh>
    <rPh sb="47" eb="49">
      <t>ホウシキ</t>
    </rPh>
    <rPh sb="51" eb="52">
      <t>ド</t>
    </rPh>
    <rPh sb="54" eb="56">
      <t>ジッシ</t>
    </rPh>
    <rPh sb="58" eb="60">
      <t>バアイ</t>
    </rPh>
    <rPh sb="65" eb="67">
      <t>センタク</t>
    </rPh>
    <rPh sb="79" eb="83">
      <t>ニュウサツコウコク</t>
    </rPh>
    <rPh sb="84" eb="86">
      <t>カイスウ</t>
    </rPh>
    <rPh sb="89" eb="91">
      <t>フチョウ</t>
    </rPh>
    <rPh sb="92" eb="94">
      <t>フラク</t>
    </rPh>
    <rPh sb="98" eb="100">
      <t>バアイ</t>
    </rPh>
    <rPh sb="102" eb="105">
      <t>フクスウカイ</t>
    </rPh>
    <rPh sb="105" eb="107">
      <t>コウコク</t>
    </rPh>
    <rPh sb="108" eb="109">
      <t>オコナ</t>
    </rPh>
    <rPh sb="111" eb="113">
      <t>カイスウ</t>
    </rPh>
    <rPh sb="114" eb="116">
      <t>キニュウ</t>
    </rPh>
    <rPh sb="125" eb="127">
      <t>カイメ</t>
    </rPh>
    <rPh sb="129" eb="132">
      <t>ラクサツシャ</t>
    </rPh>
    <rPh sb="133" eb="135">
      <t>ケッテイ</t>
    </rPh>
    <rPh sb="137" eb="139">
      <t>バアイ</t>
    </rPh>
    <rPh sb="140" eb="144">
      <t>ニュウサツコウコク</t>
    </rPh>
    <rPh sb="145" eb="147">
      <t>カイスウ</t>
    </rPh>
    <rPh sb="149" eb="150">
      <t>カイ</t>
    </rPh>
    <rPh sb="171" eb="173">
      <t>キョウキュウ</t>
    </rPh>
    <rPh sb="184" eb="186">
      <t>キョウキュウ</t>
    </rPh>
    <rPh sb="215" eb="217">
      <t>キョウキュウ</t>
    </rPh>
    <phoneticPr fontId="7"/>
  </si>
  <si>
    <r>
      <rPr>
        <b/>
        <sz val="11"/>
        <rFont val="ＭＳ ゴシック"/>
        <family val="2"/>
        <charset val="128"/>
      </rPr>
      <t>いずれかの
等級評価が</t>
    </r>
    <r>
      <rPr>
        <b/>
        <sz val="11"/>
        <rFont val="Verdana"/>
        <family val="2"/>
      </rPr>
      <t xml:space="preserve">
</t>
    </r>
    <r>
      <rPr>
        <b/>
        <sz val="11"/>
        <color rgb="FFFF0000"/>
        <rFont val="Verdana"/>
        <family val="2"/>
      </rPr>
      <t>A+</t>
    </r>
    <r>
      <rPr>
        <b/>
        <sz val="11"/>
        <rFont val="ＭＳ ゴシック"/>
        <family val="2"/>
        <charset val="128"/>
      </rPr>
      <t>又は</t>
    </r>
    <r>
      <rPr>
        <b/>
        <sz val="11"/>
        <color rgb="FFFF0000"/>
        <rFont val="Verdana"/>
        <family val="2"/>
      </rPr>
      <t>A</t>
    </r>
    <r>
      <rPr>
        <b/>
        <sz val="11"/>
        <rFont val="ＭＳ ゴシック"/>
        <family val="2"/>
        <charset val="128"/>
      </rPr>
      <t>の
場合は取組等を記載</t>
    </r>
    <rPh sb="6" eb="10">
      <t>トウキュウヒョウカ</t>
    </rPh>
    <rPh sb="14" eb="15">
      <t>マタ</t>
    </rPh>
    <rPh sb="19" eb="21">
      <t>バアイ</t>
    </rPh>
    <rPh sb="22" eb="24">
      <t>トリクミ</t>
    </rPh>
    <rPh sb="24" eb="25">
      <t>トウ</t>
    </rPh>
    <rPh sb="26" eb="28">
      <t>キサイ</t>
    </rPh>
    <phoneticPr fontId="119"/>
  </si>
  <si>
    <t>←評価結果が「A+」又は「A」の場合はその理由や実施した取組など他者の
   参考となる情報を教えてください
   優れた取組等を広く情報提供していきます</t>
    <rPh sb="1" eb="3">
      <t>ヒョウカ</t>
    </rPh>
    <rPh sb="3" eb="5">
      <t>ケッカ</t>
    </rPh>
    <rPh sb="10" eb="11">
      <t>マタ</t>
    </rPh>
    <rPh sb="16" eb="18">
      <t>バアイ</t>
    </rPh>
    <rPh sb="21" eb="23">
      <t>リユウ</t>
    </rPh>
    <rPh sb="24" eb="26">
      <t>ジッシ</t>
    </rPh>
    <rPh sb="28" eb="30">
      <t>トリクミ</t>
    </rPh>
    <rPh sb="32" eb="33">
      <t>タ</t>
    </rPh>
    <rPh sb="33" eb="34">
      <t>シャ</t>
    </rPh>
    <rPh sb="39" eb="41">
      <t>サンコウ</t>
    </rPh>
    <rPh sb="44" eb="46">
      <t>ジョウホウ</t>
    </rPh>
    <rPh sb="47" eb="48">
      <t>オシ</t>
    </rPh>
    <rPh sb="58" eb="59">
      <t>スグ</t>
    </rPh>
    <rPh sb="61" eb="64">
      <t>トリクミトウ</t>
    </rPh>
    <rPh sb="65" eb="66">
      <t>ヒロ</t>
    </rPh>
    <rPh sb="67" eb="71">
      <t>ジョウホウテイキョウ</t>
    </rPh>
    <phoneticPr fontId="7"/>
  </si>
  <si>
    <r>
      <t xml:space="preserve">【4ー2B】については、記載例をつけているので、そちらも参考にしてください。
「等級評価」は、用途が「一般事務庁舎」「合同庁舎」「病院」の場合に評価します。また、評価結果は「A+」から「E-」までの10段階評価で「C（C+・C-）」が中央値となります。
</t>
    </r>
    <r>
      <rPr>
        <u/>
        <sz val="11"/>
        <color rgb="FFFF0000"/>
        <rFont val="ＭＳ ゴシック"/>
        <family val="3"/>
        <charset val="128"/>
      </rPr>
      <t>評価結果は用途・地域・面積が同等の建築物と比較した場合の目安</t>
    </r>
    <r>
      <rPr>
        <sz val="11"/>
        <rFont val="ＭＳ ゴシック"/>
        <family val="3"/>
        <charset val="128"/>
      </rPr>
      <t xml:space="preserve">です。
</t>
    </r>
    <r>
      <rPr>
        <u/>
        <sz val="11"/>
        <color rgb="FFFF0000"/>
        <rFont val="ＭＳ ゴシック"/>
        <family val="3"/>
        <charset val="128"/>
      </rPr>
      <t>「等級評価」が「A+」又は「A」の場合は、その理由や実施した（実施中の）取組を教えてください。優れた取組などは優良事例として広く普及を図りたいと考えています。
「等級評価」が「E」又は「E-」の場合は、その理由を確認の上、報告してください。</t>
    </r>
    <rPh sb="12" eb="15">
      <t>キサイレイ</t>
    </rPh>
    <rPh sb="28" eb="30">
      <t>サンコウ</t>
    </rPh>
    <rPh sb="40" eb="44">
      <t>トウキュウヒョウカ</t>
    </rPh>
    <rPh sb="127" eb="131">
      <t>ヒョウカケッカ</t>
    </rPh>
    <rPh sb="132" eb="134">
      <t>ヨウト</t>
    </rPh>
    <rPh sb="135" eb="137">
      <t>チイキ</t>
    </rPh>
    <rPh sb="148" eb="150">
      <t>ヒカク</t>
    </rPh>
    <rPh sb="152" eb="154">
      <t>バアイ</t>
    </rPh>
    <rPh sb="155" eb="157">
      <t>メヤス</t>
    </rPh>
    <rPh sb="200" eb="201">
      <t>オシ</t>
    </rPh>
    <rPh sb="208" eb="209">
      <t>スグ</t>
    </rPh>
    <rPh sb="211" eb="213">
      <t>トリクミ</t>
    </rPh>
    <rPh sb="216" eb="220">
      <t>ユウリョウジレイ</t>
    </rPh>
    <rPh sb="223" eb="224">
      <t>ヒロ</t>
    </rPh>
    <rPh sb="225" eb="227">
      <t>フキュウ</t>
    </rPh>
    <rPh sb="228" eb="229">
      <t>ハカ</t>
    </rPh>
    <rPh sb="233" eb="234">
      <t>カンガ</t>
    </rPh>
    <phoneticPr fontId="7"/>
  </si>
  <si>
    <r>
      <t>「特定管理産業廃棄物以外の種類別の内訳【予定を含む】（</t>
    </r>
    <r>
      <rPr>
        <b/>
        <u/>
        <sz val="11"/>
        <color rgb="FFFF0000"/>
        <rFont val="ＭＳ ゴシック"/>
        <family val="3"/>
        <charset val="128"/>
      </rPr>
      <t>単位はトン</t>
    </r>
    <r>
      <rPr>
        <sz val="11"/>
        <rFont val="ＭＳ ゴシック"/>
        <family val="3"/>
        <charset val="128"/>
      </rPr>
      <t>）」は、</t>
    </r>
    <r>
      <rPr>
        <sz val="11"/>
        <color rgb="FFFF0000"/>
        <rFont val="ＭＳ ゴシック"/>
        <family val="3"/>
        <charset val="128"/>
      </rPr>
      <t>特別管理産業廃棄物以外の産業廃棄物の種類別の数量（内訳）を記入</t>
    </r>
    <r>
      <rPr>
        <sz val="11"/>
        <rFont val="ＭＳ ゴシック"/>
        <family val="3"/>
        <charset val="128"/>
      </rPr>
      <t>してください。「汚泥」から「がれき類」の６種類以外の数量は、合算して「その他の廃棄物」に記入してください（完了した業務は実績数量を、完了していない業務については仕様書等に記載された予定数量を記入）。また、数量が体積の産業廃棄物については「（参考）産廃換算係数」の換算係数を用いて重量に換算し、記入してください。
なお、契約の中に一般廃棄物処理業務も含む場合、廃棄物数量には産業廃棄物の数量のみを記入してください。</t>
    </r>
    <rPh sb="1" eb="5">
      <t>トクテイカンリ</t>
    </rPh>
    <rPh sb="5" eb="7">
      <t>サンギョウ</t>
    </rPh>
    <rPh sb="10" eb="12">
      <t>イガイ</t>
    </rPh>
    <rPh sb="13" eb="16">
      <t>シュルイベツ</t>
    </rPh>
    <rPh sb="17" eb="19">
      <t>ウチワケ</t>
    </rPh>
    <rPh sb="20" eb="22">
      <t>ヨテイ</t>
    </rPh>
    <rPh sb="23" eb="24">
      <t>フク</t>
    </rPh>
    <rPh sb="27" eb="29">
      <t>タンイ</t>
    </rPh>
    <rPh sb="36" eb="40">
      <t>トクベツカンリ</t>
    </rPh>
    <rPh sb="40" eb="45">
      <t>サンギョウハイキブツ</t>
    </rPh>
    <rPh sb="45" eb="47">
      <t>イガイ</t>
    </rPh>
    <rPh sb="61" eb="63">
      <t>ウチワケ</t>
    </rPh>
    <rPh sb="84" eb="85">
      <t>ルイ</t>
    </rPh>
    <rPh sb="93" eb="95">
      <t>スウリョウ</t>
    </rPh>
    <rPh sb="97" eb="99">
      <t>ガッサン</t>
    </rPh>
    <rPh sb="104" eb="105">
      <t>タ</t>
    </rPh>
    <rPh sb="106" eb="109">
      <t>ハイキブツ</t>
    </rPh>
    <rPh sb="111" eb="113">
      <t>キニュウ</t>
    </rPh>
    <rPh sb="120" eb="122">
      <t>カンリョウ</t>
    </rPh>
    <rPh sb="124" eb="126">
      <t>ギョウム</t>
    </rPh>
    <rPh sb="127" eb="129">
      <t>ジッセキ</t>
    </rPh>
    <rPh sb="129" eb="131">
      <t>スウリョウ</t>
    </rPh>
    <rPh sb="133" eb="135">
      <t>カンリョウ</t>
    </rPh>
    <rPh sb="140" eb="142">
      <t>ギョウム</t>
    </rPh>
    <rPh sb="147" eb="150">
      <t>シヨウショ</t>
    </rPh>
    <rPh sb="150" eb="151">
      <t>トウ</t>
    </rPh>
    <rPh sb="152" eb="154">
      <t>キサイ</t>
    </rPh>
    <rPh sb="157" eb="159">
      <t>ヨテイ</t>
    </rPh>
    <rPh sb="159" eb="161">
      <t>スウリョウ</t>
    </rPh>
    <rPh sb="162" eb="164">
      <t>キニュウ</t>
    </rPh>
    <rPh sb="169" eb="171">
      <t>スウリョウ</t>
    </rPh>
    <rPh sb="172" eb="174">
      <t>タイセキ</t>
    </rPh>
    <rPh sb="175" eb="177">
      <t>サンギョウ</t>
    </rPh>
    <rPh sb="177" eb="180">
      <t>ハイキブツ</t>
    </rPh>
    <rPh sb="187" eb="189">
      <t>サンコウ</t>
    </rPh>
    <rPh sb="198" eb="200">
      <t>カンサン</t>
    </rPh>
    <rPh sb="200" eb="202">
      <t>ケイスウ</t>
    </rPh>
    <rPh sb="203" eb="204">
      <t>モチ</t>
    </rPh>
    <rPh sb="206" eb="208">
      <t>ジュウリョウ</t>
    </rPh>
    <rPh sb="209" eb="211">
      <t>カンサン</t>
    </rPh>
    <rPh sb="213" eb="215">
      <t>キニュウ</t>
    </rPh>
    <rPh sb="226" eb="228">
      <t>ケイヤク</t>
    </rPh>
    <rPh sb="229" eb="230">
      <t>ナカ</t>
    </rPh>
    <rPh sb="238" eb="240">
      <t>ギョウム</t>
    </rPh>
    <rPh sb="264" eb="266">
      <t>キニュウ</t>
    </rPh>
    <phoneticPr fontId="7"/>
  </si>
  <si>
    <r>
      <t>特別管理産業廃棄物以外の種類別の内訳【予定を含む】</t>
    </r>
    <r>
      <rPr>
        <b/>
        <u/>
        <sz val="9"/>
        <color rgb="FFFF0000"/>
        <rFont val="ＭＳ Ｐゴシック"/>
        <family val="3"/>
        <charset val="128"/>
      </rPr>
      <t>（単位はトン）</t>
    </r>
    <rPh sb="0" eb="4">
      <t>トクベツカンリ</t>
    </rPh>
    <rPh sb="4" eb="9">
      <t>サンギョウハイキブツ</t>
    </rPh>
    <rPh sb="9" eb="11">
      <t>イガイ</t>
    </rPh>
    <rPh sb="12" eb="15">
      <t>シュルイベツ</t>
    </rPh>
    <rPh sb="16" eb="18">
      <t>ウチワケ</t>
    </rPh>
    <rPh sb="19" eb="21">
      <t>ヨテイ</t>
    </rPh>
    <rPh sb="22" eb="23">
      <t>フク</t>
    </rPh>
    <rPh sb="26" eb="28">
      <t>タンイ</t>
    </rPh>
    <phoneticPr fontId="7"/>
  </si>
  <si>
    <t>太陽光発電の導入 ⇒</t>
    <rPh sb="0" eb="5">
      <t>タイヨウコウハツデン</t>
    </rPh>
    <rPh sb="6" eb="8">
      <t>ドウニュウ</t>
    </rPh>
    <phoneticPr fontId="7"/>
  </si>
  <si>
    <t>設備概要</t>
    <rPh sb="0" eb="4">
      <t>セツビガイヨウ</t>
    </rPh>
    <phoneticPr fontId="7"/>
  </si>
  <si>
    <t>設備容量</t>
    <rPh sb="0" eb="4">
      <t>セツビヨウリョウ</t>
    </rPh>
    <phoneticPr fontId="7"/>
  </si>
  <si>
    <t>設置場所</t>
    <rPh sb="0" eb="4">
      <t>セッチバショ</t>
    </rPh>
    <phoneticPr fontId="7"/>
  </si>
  <si>
    <t>発電量</t>
    <rPh sb="0" eb="3">
      <t>ハツデンリョウ</t>
    </rPh>
    <phoneticPr fontId="7"/>
  </si>
  <si>
    <t>運転開始年月</t>
    <rPh sb="0" eb="4">
      <t>ウンテンカイシ</t>
    </rPh>
    <rPh sb="4" eb="6">
      <t>ネンゲツ</t>
    </rPh>
    <phoneticPr fontId="7"/>
  </si>
  <si>
    <t>年間発電電力量</t>
    <rPh sb="0" eb="2">
      <t>ネンカン</t>
    </rPh>
    <rPh sb="2" eb="4">
      <t>ハツデン</t>
    </rPh>
    <rPh sb="4" eb="6">
      <t>デンリョク</t>
    </rPh>
    <rPh sb="6" eb="7">
      <t>リョウ</t>
    </rPh>
    <phoneticPr fontId="7"/>
  </si>
  <si>
    <t>うち自家使用分</t>
    <rPh sb="2" eb="6">
      <t>ジカシヨウ</t>
    </rPh>
    <rPh sb="6" eb="7">
      <t>ブン</t>
    </rPh>
    <phoneticPr fontId="7"/>
  </si>
  <si>
    <r>
      <t xml:space="preserve">太陽光発電を
</t>
    </r>
    <r>
      <rPr>
        <sz val="11"/>
        <color rgb="FFFF0000"/>
        <rFont val="ＭＳ Ｐゴシック"/>
        <family val="3"/>
        <charset val="128"/>
      </rPr>
      <t>導入済</t>
    </r>
    <r>
      <rPr>
        <sz val="11"/>
        <rFont val="ＭＳ Ｐゴシック"/>
        <family val="3"/>
        <charset val="128"/>
      </rPr>
      <t>の場合</t>
    </r>
    <rPh sb="0" eb="5">
      <t>タイヨウコウハツデン</t>
    </rPh>
    <rPh sb="7" eb="10">
      <t>ドウニュウズ</t>
    </rPh>
    <rPh sb="11" eb="13">
      <t>バアイ</t>
    </rPh>
    <phoneticPr fontId="7"/>
  </si>
  <si>
    <t>導入済</t>
  </si>
  <si>
    <t>屋根</t>
  </si>
  <si>
    <t>←西暦で記入してください</t>
    <rPh sb="1" eb="3">
      <t>セイレキ</t>
    </rPh>
    <rPh sb="4" eb="6">
      <t>キニュウ</t>
    </rPh>
    <phoneticPr fontId="7"/>
  </si>
  <si>
    <t>←年間の発電電力量を記入してください</t>
    <rPh sb="1" eb="3">
      <t>ネンカン</t>
    </rPh>
    <rPh sb="4" eb="6">
      <t>ハツデン</t>
    </rPh>
    <rPh sb="6" eb="8">
      <t>デンリョク</t>
    </rPh>
    <rPh sb="8" eb="9">
      <t>リョウ</t>
    </rPh>
    <rPh sb="10" eb="12">
      <t>キニュウ</t>
    </rPh>
    <phoneticPr fontId="7"/>
  </si>
  <si>
    <t>←上記のうち、自家使用した量を記入してください</t>
    <rPh sb="1" eb="3">
      <t>ジョウキ</t>
    </rPh>
    <rPh sb="7" eb="11">
      <t>ジカシヨウ</t>
    </rPh>
    <rPh sb="13" eb="14">
      <t>リョウ</t>
    </rPh>
    <rPh sb="15" eb="17">
      <t>キニュウ</t>
    </rPh>
    <phoneticPr fontId="7"/>
  </si>
  <si>
    <t xml:space="preserve"> ←西暦で記入してください</t>
    <rPh sb="2" eb="4">
      <t>セイレキ</t>
    </rPh>
    <rPh sb="5" eb="7">
      <t>キニュウ</t>
    </rPh>
    <phoneticPr fontId="7"/>
  </si>
  <si>
    <t xml:space="preserve"> ←年間の発電電力量を記入してください</t>
    <rPh sb="2" eb="4">
      <t>ネンカン</t>
    </rPh>
    <rPh sb="5" eb="7">
      <t>ハツデン</t>
    </rPh>
    <rPh sb="7" eb="9">
      <t>デンリョク</t>
    </rPh>
    <rPh sb="9" eb="10">
      <t>リョウ</t>
    </rPh>
    <rPh sb="11" eb="13">
      <t>キニュウ</t>
    </rPh>
    <phoneticPr fontId="7"/>
  </si>
  <si>
    <t xml:space="preserve"> ←上記のうち、自家使用した量を記入してください</t>
    <rPh sb="2" eb="4">
      <t>ジョウキ</t>
    </rPh>
    <rPh sb="8" eb="12">
      <t>ジカシヨウ</t>
    </rPh>
    <rPh sb="14" eb="15">
      <t>リョウ</t>
    </rPh>
    <rPh sb="16" eb="18">
      <t>キニュウ</t>
    </rPh>
    <phoneticPr fontId="7"/>
  </si>
  <si>
    <t>水素自動車</t>
    <rPh sb="0" eb="5">
      <t>スイソジドウシャ</t>
    </rPh>
    <phoneticPr fontId="7"/>
  </si>
  <si>
    <t>　　←太陽光発電を導入している場合記入してください</t>
    <rPh sb="3" eb="8">
      <t>タイヨウコウハツデン</t>
    </rPh>
    <rPh sb="9" eb="11">
      <t>ドウニュウ</t>
    </rPh>
    <rPh sb="15" eb="17">
      <t>バアイ</t>
    </rPh>
    <rPh sb="17" eb="19">
      <t>キニュウ</t>
    </rPh>
    <phoneticPr fontId="7"/>
  </si>
  <si>
    <r>
      <t>「施設名・件名等」には、最低限、省庁名・法人名とセットであれば、どの施設であるかがわかるよう記載してください。また、１つの施設で対象が異なる契約が複数ある場合は、区別できるよう記載してください。
「政府実行計画における機関コード」は政府実行計画の実施状況調査(令和７年度調査）において設定されている</t>
    </r>
    <r>
      <rPr>
        <u/>
        <sz val="11"/>
        <color rgb="FFFF0000"/>
        <rFont val="ＭＳ ゴシック"/>
        <family val="3"/>
        <charset val="128"/>
      </rPr>
      <t>機関コードを国の機関のみ記入してください（独立行政法人等は空欄）</t>
    </r>
    <r>
      <rPr>
        <sz val="11"/>
        <rFont val="ＭＳ ゴシック"/>
        <family val="3"/>
        <charset val="128"/>
      </rPr>
      <t>。複数施設を一括して共同調達するなどによりコードが複数該当する場合は、全ての機関コードを記載してください。</t>
    </r>
    <rPh sb="12" eb="15">
      <t>サイテイゲン</t>
    </rPh>
    <rPh sb="16" eb="19">
      <t>ショウチョウメイ</t>
    </rPh>
    <rPh sb="20" eb="22">
      <t>ホウジン</t>
    </rPh>
    <rPh sb="22" eb="23">
      <t>メイ</t>
    </rPh>
    <rPh sb="34" eb="36">
      <t>シセツ</t>
    </rPh>
    <rPh sb="46" eb="48">
      <t>キサイ</t>
    </rPh>
    <rPh sb="61" eb="63">
      <t>シセツ</t>
    </rPh>
    <rPh sb="64" eb="66">
      <t>タイショウ</t>
    </rPh>
    <rPh sb="67" eb="68">
      <t>コト</t>
    </rPh>
    <rPh sb="70" eb="72">
      <t>ケイヤク</t>
    </rPh>
    <rPh sb="73" eb="75">
      <t>フクスウ</t>
    </rPh>
    <rPh sb="77" eb="79">
      <t>バアイ</t>
    </rPh>
    <rPh sb="81" eb="83">
      <t>クベツ</t>
    </rPh>
    <rPh sb="88" eb="90">
      <t>キサイ</t>
    </rPh>
    <rPh sb="116" eb="122">
      <t>セイフジッコウケイカク</t>
    </rPh>
    <rPh sb="123" eb="129">
      <t>ジッシジョウキョウチョウサ</t>
    </rPh>
    <rPh sb="130" eb="132">
      <t>レイワ</t>
    </rPh>
    <rPh sb="133" eb="135">
      <t>ネンド</t>
    </rPh>
    <rPh sb="135" eb="137">
      <t>チョウサ</t>
    </rPh>
    <rPh sb="142" eb="144">
      <t>セッテイ</t>
    </rPh>
    <rPh sb="149" eb="151">
      <t>キカン</t>
    </rPh>
    <rPh sb="155" eb="156">
      <t>クニ</t>
    </rPh>
    <rPh sb="157" eb="159">
      <t>キカン</t>
    </rPh>
    <rPh sb="161" eb="163">
      <t>キニュウ</t>
    </rPh>
    <rPh sb="170" eb="176">
      <t>ドクリツギョウセイホウジン</t>
    </rPh>
    <rPh sb="176" eb="177">
      <t>トウ</t>
    </rPh>
    <rPh sb="178" eb="180">
      <t>クウラン</t>
    </rPh>
    <rPh sb="182" eb="184">
      <t>フクスウ</t>
    </rPh>
    <rPh sb="184" eb="186">
      <t>シセツ</t>
    </rPh>
    <rPh sb="187" eb="189">
      <t>イッカツ</t>
    </rPh>
    <phoneticPr fontId="7"/>
  </si>
  <si>
    <t>クリーン
ディーゼル</t>
    <phoneticPr fontId="7"/>
  </si>
  <si>
    <r>
      <t xml:space="preserve">調査対象期間中に締結した建築物の維持管理業務の契約（直接的に温室効果ガス排出削減が期待される業務）について、契約対象となる施設情報及び契約情報を記入してください。
</t>
    </r>
    <r>
      <rPr>
        <u/>
        <sz val="11"/>
        <color rgb="FFFF0000"/>
        <rFont val="ＭＳ ゴシック"/>
        <family val="3"/>
        <charset val="128"/>
      </rPr>
      <t>なお、エレベーターの法定点検、受変電設備の保安点検、設備機器等の修理・修繕など</t>
    </r>
    <r>
      <rPr>
        <b/>
        <u/>
        <sz val="11"/>
        <color rgb="FFFF0000"/>
        <rFont val="ＭＳ ゴシック"/>
        <family val="3"/>
        <charset val="128"/>
      </rPr>
      <t>環境配慮の余地がない業務は対象外</t>
    </r>
    <r>
      <rPr>
        <u/>
        <sz val="11"/>
        <color rgb="FFFF0000"/>
        <rFont val="ＭＳ ゴシック"/>
        <family val="3"/>
        <charset val="128"/>
      </rPr>
      <t xml:space="preserve">です。
</t>
    </r>
    <r>
      <rPr>
        <sz val="11"/>
        <rFont val="ＭＳ ゴシック"/>
        <family val="3"/>
        <charset val="128"/>
      </rPr>
      <t>また、複数年契約については、</t>
    </r>
    <r>
      <rPr>
        <u/>
        <sz val="11"/>
        <color rgb="FFFF0000"/>
        <rFont val="ＭＳ ゴシック"/>
        <family val="3"/>
        <charset val="128"/>
      </rPr>
      <t>令和７年度が契約初年度の契約</t>
    </r>
    <r>
      <rPr>
        <sz val="11"/>
        <rFont val="ＭＳ ゴシック"/>
        <family val="3"/>
        <charset val="128"/>
      </rPr>
      <t>が調査対象になります。
【4-2B】も同様です。</t>
    </r>
    <rPh sb="0" eb="2">
      <t>チョウサ</t>
    </rPh>
    <rPh sb="2" eb="4">
      <t>タイショウ</t>
    </rPh>
    <rPh sb="4" eb="6">
      <t>キカン</t>
    </rPh>
    <rPh sb="12" eb="14">
      <t>ケンチク</t>
    </rPh>
    <rPh sb="14" eb="15">
      <t>ブツ</t>
    </rPh>
    <rPh sb="16" eb="18">
      <t>イジ</t>
    </rPh>
    <rPh sb="18" eb="20">
      <t>カンリ</t>
    </rPh>
    <rPh sb="20" eb="22">
      <t>ギョウム</t>
    </rPh>
    <rPh sb="23" eb="25">
      <t>ケイヤク</t>
    </rPh>
    <rPh sb="26" eb="29">
      <t>チョクセツテキ</t>
    </rPh>
    <rPh sb="30" eb="32">
      <t>オンシツ</t>
    </rPh>
    <rPh sb="32" eb="34">
      <t>コウカ</t>
    </rPh>
    <rPh sb="36" eb="38">
      <t>ハイシュツ</t>
    </rPh>
    <rPh sb="38" eb="40">
      <t>サクゲン</t>
    </rPh>
    <rPh sb="41" eb="43">
      <t>キタイ</t>
    </rPh>
    <rPh sb="46" eb="48">
      <t>ギョウム</t>
    </rPh>
    <rPh sb="54" eb="56">
      <t>ケイヤク</t>
    </rPh>
    <rPh sb="56" eb="58">
      <t>タイショウ</t>
    </rPh>
    <rPh sb="61" eb="63">
      <t>シセツ</t>
    </rPh>
    <rPh sb="63" eb="65">
      <t>ジョウホウ</t>
    </rPh>
    <rPh sb="65" eb="66">
      <t>オヨ</t>
    </rPh>
    <rPh sb="67" eb="69">
      <t>ケイヤク</t>
    </rPh>
    <rPh sb="69" eb="71">
      <t>ジョウホウ</t>
    </rPh>
    <rPh sb="72" eb="74">
      <t>キニュウ</t>
    </rPh>
    <rPh sb="92" eb="96">
      <t>ホウテイテンケン</t>
    </rPh>
    <rPh sb="97" eb="102">
      <t>ジュヘンデンセツビ</t>
    </rPh>
    <rPh sb="103" eb="107">
      <t>ホアンテンケン</t>
    </rPh>
    <rPh sb="108" eb="113">
      <t>セツビキキトウ</t>
    </rPh>
    <rPh sb="114" eb="116">
      <t>シュウリ</t>
    </rPh>
    <rPh sb="117" eb="119">
      <t>シュウゼン</t>
    </rPh>
    <rPh sb="121" eb="125">
      <t>カンキョウハイリョ</t>
    </rPh>
    <rPh sb="126" eb="128">
      <t>ヨチ</t>
    </rPh>
    <rPh sb="131" eb="133">
      <t>ギョウム</t>
    </rPh>
    <rPh sb="134" eb="137">
      <t>タイショウガイ</t>
    </rPh>
    <rPh sb="188" eb="190">
      <t>ドウヨウ</t>
    </rPh>
    <phoneticPr fontId="7"/>
  </si>
  <si>
    <r>
      <rPr>
        <sz val="11"/>
        <color rgb="FFFF0000"/>
        <rFont val="ＭＳ Ｐゴシック"/>
        <family val="3"/>
        <charset val="128"/>
      </rPr>
      <t>エレベーターの法定点検、受変電設備の保安点検、設備機器等の修理・修繕など</t>
    </r>
    <r>
      <rPr>
        <b/>
        <u/>
        <sz val="11"/>
        <color rgb="FFFF0000"/>
        <rFont val="ＭＳ Ｐゴシック"/>
        <family val="3"/>
        <charset val="128"/>
      </rPr>
      <t>環境配慮の余地がない業務は対象外</t>
    </r>
    <r>
      <rPr>
        <sz val="11"/>
        <color rgb="FFFF0000"/>
        <rFont val="ＭＳ Ｐゴシック"/>
        <family val="3"/>
        <charset val="128"/>
      </rPr>
      <t>です。</t>
    </r>
    <r>
      <rPr>
        <b/>
        <u/>
        <sz val="11"/>
        <color rgb="FFFF0000"/>
        <rFont val="ＭＳ Ｐゴシック"/>
        <family val="3"/>
        <charset val="128"/>
      </rPr>
      <t>【</t>
    </r>
    <r>
      <rPr>
        <b/>
        <u/>
        <sz val="11"/>
        <color rgb="FFFF0000"/>
        <rFont val="Arial"/>
        <family val="2"/>
      </rPr>
      <t>4-2B</t>
    </r>
    <r>
      <rPr>
        <b/>
        <u/>
        <sz val="11"/>
        <color rgb="FFFF0000"/>
        <rFont val="ＭＳ Ｐゴシック"/>
        <family val="3"/>
        <charset val="128"/>
      </rPr>
      <t>】も同様</t>
    </r>
    <r>
      <rPr>
        <sz val="11"/>
        <color rgb="FFFF0000"/>
        <rFont val="ＭＳ Ｐゴシック"/>
        <family val="3"/>
        <charset val="128"/>
      </rPr>
      <t>です。</t>
    </r>
    <rPh sb="62" eb="64">
      <t>ドウヨウ</t>
    </rPh>
    <phoneticPr fontId="7"/>
  </si>
  <si>
    <t>イ）</t>
    <phoneticPr fontId="7"/>
  </si>
  <si>
    <t>上記、オ）に該当する維持管理業務がある場合、その事情</t>
    <rPh sb="0" eb="2">
      <t>ジョウキ</t>
    </rPh>
    <rPh sb="6" eb="8">
      <t>ガイトウ</t>
    </rPh>
    <rPh sb="10" eb="12">
      <t>イジ</t>
    </rPh>
    <rPh sb="12" eb="14">
      <t>カンリ</t>
    </rPh>
    <rPh sb="14" eb="16">
      <t>ギョウム</t>
    </rPh>
    <rPh sb="19" eb="21">
      <t>バアイ</t>
    </rPh>
    <rPh sb="24" eb="26">
      <t>ジジョウ</t>
    </rPh>
    <phoneticPr fontId="7"/>
  </si>
  <si>
    <t>チェックリスト活用</t>
    <rPh sb="7" eb="9">
      <t>カツヨウ</t>
    </rPh>
    <phoneticPr fontId="7"/>
  </si>
  <si>
    <t>活用している</t>
  </si>
  <si>
    <t>※令和７年度に締結した契約件数が調査対象</t>
    <rPh sb="7" eb="9">
      <t>テイケツ</t>
    </rPh>
    <rPh sb="11" eb="13">
      <t>ケイヤク</t>
    </rPh>
    <rPh sb="13" eb="14">
      <t>ケン</t>
    </rPh>
    <rPh sb="14" eb="15">
      <t>スウ</t>
    </rPh>
    <rPh sb="16" eb="18">
      <t>チョウサ</t>
    </rPh>
    <rPh sb="18" eb="20">
      <t>タイショウ</t>
    </rPh>
    <phoneticPr fontId="7"/>
  </si>
  <si>
    <t>　　複数年契約の場合は令和７年度が契約初年度の契約が調査対象</t>
    <rPh sb="17" eb="19">
      <t>ケイヤク</t>
    </rPh>
    <rPh sb="23" eb="25">
      <t>ケイヤク</t>
    </rPh>
    <rPh sb="26" eb="28">
      <t>チョウサ</t>
    </rPh>
    <rPh sb="28" eb="30">
      <t>タイショウ</t>
    </rPh>
    <phoneticPr fontId="7"/>
  </si>
  <si>
    <r>
      <rPr>
        <sz val="8"/>
        <color indexed="30"/>
        <rFont val="ＭＳ Ｐゴシック"/>
        <family val="3"/>
        <charset val="128"/>
      </rPr>
      <t>A:環境配慮契約実施</t>
    </r>
    <r>
      <rPr>
        <sz val="8"/>
        <rFont val="ＭＳ Ｐゴシック"/>
        <family val="3"/>
        <charset val="128"/>
      </rPr>
      <t xml:space="preserve">（裾切り方式）
※不調・不落を含む
</t>
    </r>
    <r>
      <rPr>
        <sz val="8"/>
        <color indexed="30"/>
        <rFont val="ＭＳ Ｐゴシック"/>
        <family val="3"/>
        <charset val="128"/>
      </rPr>
      <t>B:競争入札</t>
    </r>
    <r>
      <rPr>
        <sz val="8"/>
        <rFont val="ＭＳ Ｐゴシック"/>
        <family val="3"/>
        <charset val="128"/>
      </rPr>
      <t xml:space="preserve">（裾切り方式は未実施）
</t>
    </r>
    <r>
      <rPr>
        <sz val="8"/>
        <color indexed="30"/>
        <rFont val="ＭＳ Ｐゴシック"/>
        <family val="3"/>
        <charset val="128"/>
      </rPr>
      <t>C:特命以外の随意契約
D：特命随意契約</t>
    </r>
    <rPh sb="2" eb="4">
      <t>カンキョウ</t>
    </rPh>
    <rPh sb="4" eb="6">
      <t>ハイリョ</t>
    </rPh>
    <rPh sb="6" eb="8">
      <t>ケイヤク</t>
    </rPh>
    <rPh sb="8" eb="10">
      <t>ジッシ</t>
    </rPh>
    <rPh sb="11" eb="12">
      <t>スソ</t>
    </rPh>
    <rPh sb="12" eb="13">
      <t>キ</t>
    </rPh>
    <rPh sb="14" eb="16">
      <t>ホウシキ</t>
    </rPh>
    <rPh sb="19" eb="21">
      <t>フチョウ</t>
    </rPh>
    <rPh sb="22" eb="23">
      <t>フ</t>
    </rPh>
    <rPh sb="23" eb="24">
      <t>オ</t>
    </rPh>
    <rPh sb="25" eb="26">
      <t>フク</t>
    </rPh>
    <rPh sb="30" eb="32">
      <t>キョウソウ</t>
    </rPh>
    <rPh sb="32" eb="34">
      <t>ニュウサツ</t>
    </rPh>
    <rPh sb="35" eb="36">
      <t>スソ</t>
    </rPh>
    <rPh sb="36" eb="37">
      <t>キ</t>
    </rPh>
    <rPh sb="38" eb="40">
      <t>ホウシキ</t>
    </rPh>
    <rPh sb="41" eb="44">
      <t>ミジッシ</t>
    </rPh>
    <rPh sb="48" eb="50">
      <t>トクメイ</t>
    </rPh>
    <rPh sb="50" eb="52">
      <t>イガイ</t>
    </rPh>
    <rPh sb="53" eb="55">
      <t>ズイイ</t>
    </rPh>
    <rPh sb="55" eb="57">
      <t>ケイヤク</t>
    </rPh>
    <rPh sb="60" eb="62">
      <t>トクメイ</t>
    </rPh>
    <rPh sb="62" eb="66">
      <t>ズイイケイヤク</t>
    </rPh>
    <phoneticPr fontId="7"/>
  </si>
  <si>
    <t>※令和７年度中に契約を締結した産業廃棄物処理契約が対象になります。
　なお、複数年契約の場合は令和７年度が契約初年度の契約が調査対象になります。
　ただし、以下の契約は対象外です。
　・少額随意契約
　・一般廃棄物処理業務等との一括発注であり、産業廃棄物処理業務が主ではない契約</t>
    <rPh sb="6" eb="7">
      <t>チュウ</t>
    </rPh>
    <rPh sb="78" eb="80">
      <t>イカ</t>
    </rPh>
    <rPh sb="81" eb="83">
      <t>ケイヤク</t>
    </rPh>
    <rPh sb="84" eb="87">
      <t>タイショウガイ</t>
    </rPh>
    <rPh sb="93" eb="95">
      <t>ショウガク</t>
    </rPh>
    <phoneticPr fontId="7"/>
  </si>
  <si>
    <t>建築物の改修に係る契約　令和７年度実績調査④（その他の省エネ改修事業概要）</t>
    <rPh sb="0" eb="3">
      <t>ケンチクブツ</t>
    </rPh>
    <rPh sb="4" eb="6">
      <t>カイシュウ</t>
    </rPh>
    <rPh sb="7" eb="8">
      <t>カカ</t>
    </rPh>
    <rPh sb="9" eb="11">
      <t>ケイヤク</t>
    </rPh>
    <rPh sb="17" eb="19">
      <t>ジッセキ</t>
    </rPh>
    <rPh sb="19" eb="21">
      <t>チョウサ</t>
    </rPh>
    <rPh sb="27" eb="28">
      <t>ショウ</t>
    </rPh>
    <rPh sb="30" eb="32">
      <t>カイシュウ</t>
    </rPh>
    <rPh sb="32" eb="34">
      <t>ジギョウ</t>
    </rPh>
    <rPh sb="34" eb="36">
      <t>ガイヨウ</t>
    </rPh>
    <phoneticPr fontId="7"/>
  </si>
  <si>
    <t>建築物の改修に係る契約　令和７年度実績調査③（ESCO事業）</t>
    <rPh sb="0" eb="3">
      <t>ケンチクブツ</t>
    </rPh>
    <rPh sb="4" eb="6">
      <t>カイシュウ</t>
    </rPh>
    <rPh sb="7" eb="8">
      <t>カカワ</t>
    </rPh>
    <rPh sb="9" eb="11">
      <t>ケイヤク</t>
    </rPh>
    <rPh sb="17" eb="19">
      <t>ジッセキ</t>
    </rPh>
    <rPh sb="19" eb="21">
      <t>チョウサ</t>
    </rPh>
    <rPh sb="27" eb="29">
      <t>ジギョウ</t>
    </rPh>
    <phoneticPr fontId="7"/>
  </si>
  <si>
    <t>建築物の設計に関する契約　令和７年度実績調査（詳細）</t>
    <rPh sb="0" eb="3">
      <t>ケンチクブツ</t>
    </rPh>
    <rPh sb="4" eb="6">
      <t>セッケイ</t>
    </rPh>
    <rPh sb="7" eb="8">
      <t>カン</t>
    </rPh>
    <rPh sb="10" eb="12">
      <t>ケイヤク</t>
    </rPh>
    <rPh sb="18" eb="20">
      <t>ジッセキ</t>
    </rPh>
    <rPh sb="20" eb="22">
      <t>チョウサ</t>
    </rPh>
    <rPh sb="23" eb="25">
      <t>ショウサイ</t>
    </rPh>
    <phoneticPr fontId="7"/>
  </si>
  <si>
    <t>←「建築物の維持管理に係る環境配慮契約のチェックリスト」を活用しているか
　　否かを記入してください（令和6年度作成）</t>
    <rPh sb="2" eb="5">
      <t>ケンチクブツ</t>
    </rPh>
    <rPh sb="6" eb="10">
      <t>イジカンリ</t>
    </rPh>
    <rPh sb="11" eb="12">
      <t>カカ</t>
    </rPh>
    <rPh sb="13" eb="17">
      <t>カンキョウハイリョ</t>
    </rPh>
    <rPh sb="17" eb="19">
      <t>ケイヤク</t>
    </rPh>
    <rPh sb="29" eb="31">
      <t>カツヨウ</t>
    </rPh>
    <rPh sb="39" eb="40">
      <t>イナ</t>
    </rPh>
    <rPh sb="42" eb="44">
      <t>キニュウ</t>
    </rPh>
    <phoneticPr fontId="7"/>
  </si>
  <si>
    <t>←「建築物の維持管理に係る環境配慮契約のチェックリスト」の活用の有無
https://www.env.go.jp/content/000303432.pdf</t>
    <rPh sb="2" eb="5">
      <t>ケンチクブツ</t>
    </rPh>
    <rPh sb="6" eb="8">
      <t>イジ</t>
    </rPh>
    <rPh sb="8" eb="10">
      <t>カンリ</t>
    </rPh>
    <rPh sb="11" eb="12">
      <t>カカ</t>
    </rPh>
    <rPh sb="13" eb="15">
      <t>カンキョウ</t>
    </rPh>
    <rPh sb="15" eb="17">
      <t>ハイリョ</t>
    </rPh>
    <rPh sb="17" eb="19">
      <t>ケイヤク</t>
    </rPh>
    <rPh sb="29" eb="31">
      <t>カツヨウ</t>
    </rPh>
    <rPh sb="32" eb="34">
      <t>ウム</t>
    </rPh>
    <phoneticPr fontId="7"/>
  </si>
  <si>
    <t xml:space="preserve"> ←E又はE－の場合でチェックリストを活用していない場合はその理由を記載してください</t>
    <rPh sb="3" eb="4">
      <t>マタ</t>
    </rPh>
    <rPh sb="8" eb="10">
      <t>バアイ</t>
    </rPh>
    <rPh sb="19" eb="21">
      <t>カツヨウ</t>
    </rPh>
    <rPh sb="26" eb="28">
      <t>バアイ</t>
    </rPh>
    <rPh sb="31" eb="33">
      <t>リユウ</t>
    </rPh>
    <rPh sb="34" eb="36">
      <t>キサイ</t>
    </rPh>
    <phoneticPr fontId="7"/>
  </si>
  <si>
    <t>燃え殻</t>
    <rPh sb="0" eb="1">
      <t>モ</t>
    </rPh>
    <rPh sb="2" eb="3">
      <t>ガラ</t>
    </rPh>
    <phoneticPr fontId="7"/>
  </si>
  <si>
    <t>ガラスくず、コンクリートくず及び陶磁器くず</t>
    <phoneticPr fontId="7"/>
  </si>
  <si>
    <t>活用していない理由</t>
    <rPh sb="0" eb="2">
      <t>カツヨウ</t>
    </rPh>
    <rPh sb="7" eb="9">
      <t>リユウ</t>
    </rPh>
    <phoneticPr fontId="7"/>
  </si>
  <si>
    <t>入札が見込まれる事業者が裾切り要件を満たさないため</t>
  </si>
  <si>
    <t>契約開始月（●年●月）</t>
    <rPh sb="0" eb="2">
      <t>ケイヤク</t>
    </rPh>
    <rPh sb="2" eb="4">
      <t>カイシ</t>
    </rPh>
    <rPh sb="4" eb="5">
      <t>ツキ</t>
    </rPh>
    <rPh sb="7" eb="8">
      <t>ネン</t>
    </rPh>
    <rPh sb="9" eb="10">
      <t>ツキ</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</si>
</sst>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176" formatCode="#,##0_ "/>
    <numFmt numFmtId="177" formatCode="0.00_ "/>
    <numFmt numFmtId="178" formatCode="0.000%"/>
    <numFmt numFmtId="179" formatCode="0\ &quot;台&quot;"/>
    <numFmt numFmtId="180" formatCode="&quot;う&quot;&quot;ち&quot;\ \ \ 0\ &quot;台&quot;"/>
    <numFmt numFmtId="181" formatCode="0\ &quot;件&quot;"/>
    <numFmt numFmtId="182" formatCode="&quot;う&quot;&quot;ち&quot;\ \ \ 0\ &quot;件&quot;"/>
    <numFmt numFmtId="183" formatCode="###,##0\ &quot;kWh&quot;"/>
    <numFmt numFmtId="184" formatCode="0\ &quot;トン&quot;"/>
    <numFmt numFmtId="185" formatCode="\ \ \ 0\ &quot;件&quot;"/>
    <numFmt numFmtId="186" formatCode="0.0%"/>
    <numFmt numFmtId="187" formatCode="\ \ \ 0\ &quot;件　&quot;"/>
    <numFmt numFmtId="188" formatCode="#,##0;[Red]#,##0"/>
    <numFmt numFmtId="189" formatCode="0.00_);[Red]\(0.00\)"/>
    <numFmt numFmtId="190" formatCode="#,##0.0;[Red]\-#,##0.0"/>
    <numFmt numFmtId="191" formatCode="0.000_);[Red]\(0.000\)"/>
    <numFmt numFmtId="192" formatCode="#,##0.0;[Red]#,##0.0"/>
    <numFmt numFmtId="193" formatCode="0.0_);[Red]\(0.0\)"/>
    <numFmt numFmtId="194" formatCode="0.0000_);[Red]\(0.0000\)"/>
    <numFmt numFmtId="195" formatCode="#,##0.000;[Red]#,##0.000"/>
    <numFmt numFmtId="196" formatCode="0.0_ "/>
    <numFmt numFmtId="197" formatCode="0.000_ "/>
    <numFmt numFmtId="198" formatCode="0\ &quot;ヶ&quot;&quot;月&quot;"/>
    <numFmt numFmtId="199" formatCode="#,##0.0_ "/>
    <numFmt numFmtId="200" formatCode="#,##0.000_ "/>
    <numFmt numFmtId="201" formatCode="0&quot;年&quot;"/>
    <numFmt numFmtId="202" formatCode="0&quot;月&quot;"/>
    <numFmt numFmtId="203" formatCode="0&quot;kWh&quot;"/>
    <numFmt numFmtId="204" formatCode="0&quot;kW&quot;"/>
  </numFmts>
  <fonts count="17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
      <color theme="1"/>
      <name val="ＭＳ ゴシック"/>
      <family val="2"/>
      <charset val="128"/>
    </font>
    <font>
      <sz val="10"/>
      <color theme="1"/>
      <name val="ＭＳ ゴシック"/>
      <family val="2"/>
      <charset val="128"/>
    </font>
    <font>
      <sz val="11"/>
      <name val="ＭＳ Ｐゴシック"/>
      <family val="3"/>
      <charset val="128"/>
    </font>
    <font>
      <sz val="6"/>
      <name val="ＭＳ Ｐゴシック"/>
      <family val="3"/>
      <charset val="128"/>
    </font>
    <font>
      <b/>
      <sz val="14"/>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9"/>
      <name val="ＭＳ Ｐゴシック"/>
      <family val="3"/>
      <charset val="128"/>
    </font>
    <font>
      <sz val="16"/>
      <name val="HGS創英角ｺﾞｼｯｸUB"/>
      <family val="3"/>
      <charset val="128"/>
    </font>
    <font>
      <sz val="10.5"/>
      <name val="Century"/>
      <family val="1"/>
    </font>
    <font>
      <sz val="10"/>
      <color indexed="8"/>
      <name val="Arial"/>
      <family val="2"/>
    </font>
    <font>
      <sz val="10"/>
      <color indexed="8"/>
      <name val="ＭＳ Ｐゴシック"/>
      <family val="3"/>
      <charset val="128"/>
    </font>
    <font>
      <sz val="10"/>
      <color indexed="8"/>
      <name val="ＭＳ ゴシック"/>
      <family val="3"/>
      <charset val="128"/>
    </font>
    <font>
      <sz val="10"/>
      <name val="ＭＳ Ｐゴシック"/>
      <family val="3"/>
      <charset val="128"/>
    </font>
    <font>
      <sz val="10"/>
      <name val="Arial"/>
      <family val="2"/>
    </font>
    <font>
      <sz val="10"/>
      <name val="ＭＳ ゴシック"/>
      <family val="3"/>
      <charset val="128"/>
    </font>
    <font>
      <sz val="12"/>
      <name val="ＭＳ ゴシック"/>
      <family val="3"/>
      <charset val="128"/>
    </font>
    <font>
      <sz val="9"/>
      <name val="ＭＳ ゴシック"/>
      <family val="3"/>
      <charset val="128"/>
    </font>
    <font>
      <sz val="11"/>
      <name val="ＭＳ ゴシック"/>
      <family val="3"/>
      <charset val="128"/>
    </font>
    <font>
      <sz val="9"/>
      <color indexed="8"/>
      <name val="ＭＳ Ｐゴシック"/>
      <family val="3"/>
      <charset val="128"/>
    </font>
    <font>
      <sz val="9"/>
      <name val="ＭＳ Ｐゴシック"/>
      <family val="3"/>
      <charset val="128"/>
    </font>
    <font>
      <sz val="10.5"/>
      <name val="ＭＳ Ｐ明朝"/>
      <family val="1"/>
      <charset val="128"/>
    </font>
    <font>
      <sz val="10.5"/>
      <name val="ＭＳ Ｐゴシック"/>
      <family val="3"/>
      <charset val="128"/>
    </font>
    <font>
      <sz val="8"/>
      <name val="ＭＳ ゴシック"/>
      <family val="3"/>
      <charset val="128"/>
    </font>
    <font>
      <vertAlign val="subscript"/>
      <sz val="10"/>
      <name val="Arial"/>
      <family val="2"/>
    </font>
    <font>
      <b/>
      <sz val="11"/>
      <name val="ＭＳ ゴシック"/>
      <family val="3"/>
      <charset val="128"/>
    </font>
    <font>
      <b/>
      <sz val="14"/>
      <name val="ＭＳ ゴシック"/>
      <family val="3"/>
      <charset val="128"/>
    </font>
    <font>
      <b/>
      <sz val="12"/>
      <name val="ＭＳ ゴシック"/>
      <family val="3"/>
      <charset val="128"/>
    </font>
    <font>
      <sz val="11"/>
      <color indexed="12"/>
      <name val="ＭＳ Ｐゴシック"/>
      <family val="3"/>
      <charset val="128"/>
    </font>
    <font>
      <vertAlign val="superscript"/>
      <sz val="11"/>
      <color indexed="8"/>
      <name val="ＭＳ Ｐゴシック"/>
      <family val="3"/>
      <charset val="128"/>
    </font>
    <font>
      <vertAlign val="subscript"/>
      <sz val="11"/>
      <color indexed="8"/>
      <name val="ＭＳ Ｐゴシック"/>
      <family val="3"/>
      <charset val="128"/>
    </font>
    <font>
      <sz val="11"/>
      <name val="Arial"/>
      <family val="2"/>
    </font>
    <font>
      <sz val="11"/>
      <name val="ＭＳ Ｐゴシック"/>
      <family val="3"/>
      <charset val="128"/>
    </font>
    <font>
      <sz val="20"/>
      <name val="HGS創英角ｺﾞｼｯｸUB"/>
      <family val="3"/>
      <charset val="128"/>
    </font>
    <font>
      <b/>
      <sz val="12"/>
      <color indexed="10"/>
      <name val="ＭＳ Ｐゴシック"/>
      <family val="3"/>
      <charset val="128"/>
    </font>
    <font>
      <b/>
      <sz val="16"/>
      <name val="ＭＳ Ｐゴシック"/>
      <family val="3"/>
      <charset val="128"/>
    </font>
    <font>
      <sz val="8"/>
      <name val="ＭＳ Ｐゴシック"/>
      <family val="3"/>
      <charset val="128"/>
    </font>
    <font>
      <b/>
      <sz val="11"/>
      <name val="ＭＳ Ｐゴシック"/>
      <family val="3"/>
      <charset val="128"/>
    </font>
    <font>
      <u/>
      <sz val="11"/>
      <color indexed="10"/>
      <name val="ＭＳ ゴシック"/>
      <family val="3"/>
      <charset val="128"/>
    </font>
    <font>
      <sz val="14"/>
      <name val="ＭＳ Ｐゴシック"/>
      <family val="3"/>
      <charset val="128"/>
    </font>
    <font>
      <sz val="20"/>
      <name val="ＭＳ Ｐゴシック"/>
      <family val="3"/>
      <charset val="128"/>
    </font>
    <font>
      <sz val="10"/>
      <name val="Century"/>
      <family val="1"/>
    </font>
    <font>
      <b/>
      <sz val="8"/>
      <color indexed="10"/>
      <name val="ＭＳ ゴシック"/>
      <family val="3"/>
      <charset val="128"/>
    </font>
    <font>
      <sz val="10"/>
      <color indexed="30"/>
      <name val="ＭＳ ゴシック"/>
      <family val="3"/>
      <charset val="128"/>
    </font>
    <font>
      <b/>
      <sz val="12"/>
      <name val="ＭＳ Ｐゴシック"/>
      <family val="3"/>
      <charset val="128"/>
    </font>
    <font>
      <sz val="8"/>
      <color indexed="30"/>
      <name val="ＭＳ Ｐゴシック"/>
      <family val="3"/>
      <charset val="128"/>
    </font>
    <font>
      <sz val="9"/>
      <color indexed="30"/>
      <name val="ＭＳ Ｐゴシック"/>
      <family val="3"/>
      <charset val="128"/>
    </font>
    <font>
      <b/>
      <sz val="11"/>
      <color indexed="10"/>
      <name val="ＭＳ Ｐゴシック"/>
      <family val="3"/>
      <charset val="128"/>
    </font>
    <font>
      <sz val="14"/>
      <name val="HGS創英角ｺﾞｼｯｸUB"/>
      <family val="3"/>
      <charset val="128"/>
    </font>
    <font>
      <sz val="16"/>
      <name val="ＭＳ Ｐゴシック"/>
      <family val="3"/>
      <charset val="128"/>
    </font>
    <font>
      <sz val="9"/>
      <color indexed="10"/>
      <name val="ＭＳ ゴシック"/>
      <family val="3"/>
      <charset val="128"/>
    </font>
    <font>
      <b/>
      <u/>
      <sz val="14"/>
      <color indexed="10"/>
      <name val="ＭＳ Ｐゴシック"/>
      <family val="3"/>
      <charset val="128"/>
    </font>
    <font>
      <b/>
      <u/>
      <sz val="12"/>
      <color indexed="10"/>
      <name val="ＭＳ Ｐゴシック"/>
      <family val="3"/>
      <charset val="128"/>
    </font>
    <font>
      <b/>
      <sz val="10"/>
      <color indexed="10"/>
      <name val="ＭＳ Ｐゴシック"/>
      <family val="3"/>
      <charset val="128"/>
    </font>
    <font>
      <b/>
      <u/>
      <sz val="11"/>
      <color indexed="12"/>
      <name val="ＭＳ Ｐゴシック"/>
      <family val="3"/>
      <charset val="128"/>
    </font>
    <font>
      <i/>
      <sz val="9"/>
      <name val="ＭＳ Ｐゴシック"/>
      <family val="3"/>
      <charset val="128"/>
    </font>
    <font>
      <b/>
      <u/>
      <sz val="11"/>
      <color indexed="10"/>
      <name val="ＭＳ Ｐゴシック"/>
      <family val="3"/>
      <charset val="128"/>
    </font>
    <font>
      <sz val="12"/>
      <name val="ＭＳ Ｐゴシック"/>
      <family val="3"/>
      <charset val="128"/>
    </font>
    <font>
      <sz val="11"/>
      <color indexed="10"/>
      <name val="ＭＳ ゴシック"/>
      <family val="3"/>
      <charset val="128"/>
    </font>
    <font>
      <u/>
      <sz val="11"/>
      <name val="ＭＳ ゴシック"/>
      <family val="3"/>
      <charset val="128"/>
    </font>
    <font>
      <sz val="9"/>
      <color rgb="FF7030A0"/>
      <name val="ＭＳ Ｐゴシック"/>
      <family val="3"/>
      <charset val="128"/>
    </font>
    <font>
      <sz val="11"/>
      <color rgb="FFFF0000"/>
      <name val="ＭＳ Ｐゴシック"/>
      <family val="3"/>
      <charset val="128"/>
    </font>
    <font>
      <sz val="11"/>
      <color rgb="FF0070C0"/>
      <name val="ＭＳ Ｐゴシック"/>
      <family val="3"/>
      <charset val="128"/>
    </font>
    <font>
      <sz val="9"/>
      <color theme="0" tint="-0.34998626667073579"/>
      <name val="ＭＳ Ｐゴシック"/>
      <family val="3"/>
      <charset val="128"/>
    </font>
    <font>
      <sz val="16"/>
      <color rgb="FFFF0000"/>
      <name val="HGS創英角ｺﾞｼｯｸUB"/>
      <family val="3"/>
      <charset val="128"/>
    </font>
    <font>
      <sz val="9"/>
      <color rgb="FFFF0000"/>
      <name val="ＭＳ Ｐゴシック"/>
      <family val="3"/>
      <charset val="128"/>
    </font>
    <font>
      <sz val="11"/>
      <color rgb="FF7030A0"/>
      <name val="ＭＳ ゴシック"/>
      <family val="3"/>
      <charset val="128"/>
    </font>
    <font>
      <sz val="10"/>
      <color rgb="FF7030A0"/>
      <name val="ＭＳ Ｐゴシック"/>
      <family val="3"/>
      <charset val="128"/>
    </font>
    <font>
      <sz val="10"/>
      <color theme="1"/>
      <name val="ＭＳ Ｐゴシック"/>
      <family val="3"/>
      <charset val="128"/>
    </font>
    <font>
      <sz val="11"/>
      <color rgb="FFFF0000"/>
      <name val="ＭＳ ゴシック"/>
      <family val="3"/>
      <charset val="128"/>
    </font>
    <font>
      <u/>
      <sz val="11"/>
      <color rgb="FFFF0000"/>
      <name val="ＭＳ ゴシック"/>
      <family val="3"/>
      <charset val="128"/>
    </font>
    <font>
      <b/>
      <sz val="11"/>
      <color rgb="FFFF0000"/>
      <name val="ＭＳ Ｐゴシック"/>
      <family val="3"/>
      <charset val="128"/>
    </font>
    <font>
      <u/>
      <sz val="11"/>
      <color rgb="FFFF0000"/>
      <name val="ＭＳ Ｐゴシック"/>
      <family val="3"/>
      <charset val="128"/>
    </font>
    <font>
      <b/>
      <u/>
      <sz val="12"/>
      <color rgb="FF0000FF"/>
      <name val="ＭＳ Ｐゴシック"/>
      <family val="3"/>
      <charset val="128"/>
    </font>
    <font>
      <sz val="10"/>
      <color rgb="FFFF0000"/>
      <name val="ＭＳ Ｐゴシック"/>
      <family val="3"/>
      <charset val="128"/>
    </font>
    <font>
      <u/>
      <sz val="10.5"/>
      <color rgb="FFFF0000"/>
      <name val="ＭＳ Ｐゴシック"/>
      <family val="3"/>
      <charset val="128"/>
    </font>
    <font>
      <b/>
      <u/>
      <sz val="10"/>
      <color rgb="FFFF0000"/>
      <name val="ＭＳ Ｐゴシック"/>
      <family val="3"/>
      <charset val="128"/>
    </font>
    <font>
      <b/>
      <u/>
      <sz val="11"/>
      <color rgb="FFFF0000"/>
      <name val="ＭＳ Ｐゴシック"/>
      <family val="3"/>
      <charset val="128"/>
    </font>
    <font>
      <b/>
      <u/>
      <sz val="10"/>
      <color rgb="FF0000FF"/>
      <name val="ＭＳ Ｐゴシック"/>
      <family val="3"/>
      <charset val="128"/>
    </font>
    <font>
      <b/>
      <u/>
      <sz val="11"/>
      <color rgb="FF0000FF"/>
      <name val="ＭＳ Ｐゴシック"/>
      <family val="3"/>
      <charset val="128"/>
    </font>
    <font>
      <sz val="10"/>
      <color rgb="FFFF0000"/>
      <name val="ＭＳ ゴシック"/>
      <family val="3"/>
      <charset val="128"/>
    </font>
    <font>
      <sz val="9"/>
      <color rgb="FFFF0000"/>
      <name val="ＭＳ ゴシック"/>
      <family val="3"/>
      <charset val="128"/>
    </font>
    <font>
      <b/>
      <sz val="11"/>
      <color rgb="FFFF0000"/>
      <name val="ＭＳ ゴシック"/>
      <family val="3"/>
      <charset val="128"/>
    </font>
    <font>
      <sz val="10"/>
      <color theme="1"/>
      <name val="ＭＳ ゴシック"/>
      <family val="3"/>
      <charset val="128"/>
    </font>
    <font>
      <sz val="14"/>
      <color rgb="FFFF0000"/>
      <name val="ＭＳ Ｐゴシック"/>
      <family val="3"/>
      <charset val="128"/>
    </font>
    <font>
      <b/>
      <sz val="9"/>
      <color rgb="FFFF0000"/>
      <name val="ＭＳ ゴシック"/>
      <family val="3"/>
      <charset val="128"/>
    </font>
    <font>
      <sz val="11"/>
      <color rgb="FF7030A0"/>
      <name val="ＭＳ Ｐゴシック"/>
      <family val="3"/>
      <charset val="128"/>
    </font>
    <font>
      <b/>
      <sz val="12"/>
      <color theme="1"/>
      <name val="ＭＳ ゴシック"/>
      <family val="3"/>
      <charset val="128"/>
    </font>
    <font>
      <sz val="6"/>
      <name val="ＭＳ ゴシック"/>
      <family val="2"/>
      <charset val="128"/>
    </font>
    <font>
      <b/>
      <u/>
      <sz val="11"/>
      <name val="ＭＳ Ｐゴシック"/>
      <family val="3"/>
      <charset val="128"/>
    </font>
    <font>
      <sz val="9"/>
      <name val="Arial"/>
      <family val="2"/>
    </font>
    <font>
      <u/>
      <sz val="10.5"/>
      <name val="ＭＳ Ｐゴシック"/>
      <family val="3"/>
      <charset val="128"/>
    </font>
    <font>
      <b/>
      <u/>
      <sz val="10.5"/>
      <name val="ＭＳ Ｐゴシック"/>
      <family val="3"/>
      <charset val="128"/>
    </font>
    <font>
      <b/>
      <sz val="10.5"/>
      <name val="ＭＳ Ｐゴシック"/>
      <family val="3"/>
      <charset val="128"/>
    </font>
    <font>
      <u/>
      <sz val="11"/>
      <color theme="10"/>
      <name val="ＭＳ Ｐゴシック"/>
      <family val="3"/>
      <charset val="128"/>
    </font>
    <font>
      <sz val="10"/>
      <color rgb="FFFF0000"/>
      <name val="ＭＳ ゴシック"/>
      <family val="2"/>
      <charset val="128"/>
    </font>
    <font>
      <sz val="10"/>
      <name val="ＭＳ ゴシック"/>
      <family val="2"/>
      <charset val="128"/>
    </font>
    <font>
      <b/>
      <sz val="10"/>
      <name val="ＭＳ Ｐゴシック"/>
      <family val="3"/>
      <charset val="128"/>
    </font>
    <font>
      <b/>
      <sz val="10"/>
      <color rgb="FFFF0000"/>
      <name val="ＭＳ Ｐゴシック"/>
      <family val="3"/>
      <charset val="128"/>
    </font>
    <font>
      <sz val="18"/>
      <name val="HGS創英角ｺﾞｼｯｸUB"/>
      <family val="3"/>
      <charset val="128"/>
    </font>
    <font>
      <sz val="6"/>
      <name val="ＭＳ Ｐゴシック"/>
      <family val="2"/>
      <charset val="128"/>
      <scheme val="minor"/>
    </font>
    <font>
      <sz val="18"/>
      <name val="ＭＳ ゴシック"/>
      <family val="3"/>
      <charset val="128"/>
    </font>
    <font>
      <sz val="14"/>
      <name val="ＭＳ ゴシック"/>
      <family val="3"/>
      <charset val="128"/>
    </font>
    <font>
      <sz val="11"/>
      <name val="Verdana"/>
      <family val="2"/>
    </font>
    <font>
      <sz val="8"/>
      <name val="Verdana"/>
      <family val="2"/>
    </font>
    <font>
      <sz val="9"/>
      <name val="Verdana"/>
      <family val="2"/>
    </font>
    <font>
      <sz val="14"/>
      <name val="Verdana"/>
      <family val="2"/>
    </font>
    <font>
      <b/>
      <sz val="12"/>
      <name val="Verdana"/>
      <family val="2"/>
    </font>
    <font>
      <sz val="11"/>
      <name val="Verdana"/>
      <family val="3"/>
      <charset val="128"/>
    </font>
    <font>
      <sz val="10"/>
      <name val="Verdana"/>
      <family val="2"/>
    </font>
    <font>
      <i/>
      <sz val="11"/>
      <name val="Verdana"/>
      <family val="2"/>
    </font>
    <font>
      <sz val="11"/>
      <name val="Verdana"/>
      <family val="3"/>
    </font>
    <font>
      <sz val="12"/>
      <color rgb="FFFF0000"/>
      <name val="Verdana"/>
      <family val="2"/>
    </font>
    <font>
      <sz val="10"/>
      <name val="Verdana"/>
      <family val="2"/>
      <charset val="128"/>
    </font>
    <font>
      <sz val="10"/>
      <name val="Microsoft YaHei"/>
      <family val="2"/>
      <charset val="134"/>
    </font>
    <font>
      <b/>
      <sz val="12"/>
      <color rgb="FFFF0000"/>
      <name val="Verdana"/>
      <family val="2"/>
    </font>
    <font>
      <sz val="10"/>
      <name val="ＭＳ Ｐゴシック"/>
      <family val="2"/>
      <charset val="128"/>
    </font>
    <font>
      <b/>
      <sz val="20"/>
      <color rgb="FFFF0000"/>
      <name val="Verdana"/>
      <family val="2"/>
    </font>
    <font>
      <b/>
      <sz val="11"/>
      <name val="Verdana"/>
      <family val="2"/>
      <charset val="128"/>
    </font>
    <font>
      <b/>
      <sz val="11"/>
      <name val="ＭＳ ゴシック"/>
      <family val="2"/>
      <charset val="128"/>
    </font>
    <font>
      <b/>
      <sz val="11"/>
      <name val="Verdana"/>
      <family val="2"/>
    </font>
    <font>
      <b/>
      <sz val="11"/>
      <color rgb="FFFF0000"/>
      <name val="Verdana"/>
      <family val="2"/>
    </font>
    <font>
      <b/>
      <sz val="9"/>
      <color indexed="81"/>
      <name val="ＭＳ Ｐゴシック"/>
      <family val="3"/>
      <charset val="128"/>
    </font>
    <font>
      <sz val="14"/>
      <color theme="1"/>
      <name val="ＭＳ Ｐゴシック"/>
      <family val="2"/>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sz val="12"/>
      <color theme="1"/>
      <name val="ＭＳ Ｐゴシック"/>
      <family val="2"/>
      <charset val="128"/>
      <scheme val="minor"/>
    </font>
    <font>
      <b/>
      <sz val="11"/>
      <color rgb="FFFF0000"/>
      <name val="Segoe UI Symbol"/>
      <family val="2"/>
    </font>
    <font>
      <sz val="8"/>
      <color rgb="FFFF0000"/>
      <name val="ＭＳ ゴシック"/>
      <family val="3"/>
      <charset val="128"/>
    </font>
    <font>
      <sz val="8"/>
      <color rgb="FF0070C0"/>
      <name val="ＭＳ ゴシック"/>
      <family val="3"/>
      <charset val="128"/>
    </font>
    <font>
      <sz val="7"/>
      <color rgb="FF0070C0"/>
      <name val="ＭＳ Ｐゴシック"/>
      <family val="3"/>
      <charset val="128"/>
    </font>
    <font>
      <sz val="8"/>
      <color rgb="FF0070C0"/>
      <name val="ＭＳ Ｐゴシック"/>
      <family val="3"/>
      <charset val="128"/>
    </font>
    <font>
      <sz val="6"/>
      <color rgb="FF0070C0"/>
      <name val="ＭＳ Ｐゴシック"/>
      <family val="3"/>
      <charset val="128"/>
    </font>
    <font>
      <sz val="9"/>
      <color rgb="FF0070C0"/>
      <name val="ＭＳ Ｐゴシック"/>
      <family val="3"/>
      <charset val="128"/>
    </font>
    <font>
      <b/>
      <sz val="11"/>
      <color rgb="FF0070C0"/>
      <name val="ＭＳ ゴシック"/>
      <family val="3"/>
      <charset val="128"/>
    </font>
    <font>
      <b/>
      <sz val="9"/>
      <name val="ＭＳ ゴシック"/>
      <family val="3"/>
      <charset val="128"/>
    </font>
    <font>
      <sz val="22"/>
      <name val="ＭＳ Ｐゴシック"/>
      <family val="3"/>
      <charset val="128"/>
    </font>
    <font>
      <sz val="22"/>
      <name val="Verdana"/>
      <family val="2"/>
    </font>
    <font>
      <sz val="11"/>
      <name val="ＭＳ Ｐゴシック"/>
      <family val="2"/>
      <charset val="128"/>
    </font>
    <font>
      <sz val="12"/>
      <color rgb="FFFF0000"/>
      <name val="ＭＳ Ｐゴシック"/>
      <family val="2"/>
      <charset val="128"/>
    </font>
    <font>
      <sz val="11"/>
      <color rgb="FFFF0000"/>
      <name val="Verdana"/>
      <family val="2"/>
    </font>
    <font>
      <b/>
      <sz val="11"/>
      <color rgb="FF0033CC"/>
      <name val="ＭＳ ゴシック"/>
      <family val="3"/>
      <charset val="128"/>
    </font>
    <font>
      <sz val="11"/>
      <color rgb="FF0033CC"/>
      <name val="Verdana"/>
      <family val="2"/>
    </font>
    <font>
      <b/>
      <sz val="11"/>
      <color rgb="FF0033CC"/>
      <name val="ＭＳ Ｐゴシック"/>
      <family val="3"/>
      <charset val="128"/>
    </font>
    <font>
      <b/>
      <sz val="10"/>
      <color rgb="FFFF0000"/>
      <name val="ＭＳ ゴシック"/>
      <family val="3"/>
      <charset val="128"/>
    </font>
    <font>
      <b/>
      <sz val="10"/>
      <name val="ＭＳ ゴシック"/>
      <family val="3"/>
      <charset val="128"/>
    </font>
    <font>
      <sz val="6"/>
      <name val="ＭＳ ゴシック"/>
      <family val="3"/>
      <charset val="128"/>
    </font>
    <font>
      <sz val="11"/>
      <color rgb="FFFF0000"/>
      <name val="ＭＳ Ｐゴシック"/>
      <family val="2"/>
      <charset val="128"/>
      <scheme val="minor"/>
    </font>
    <font>
      <sz val="9"/>
      <color rgb="FFFF0000"/>
      <name val="ＭＳ Ｐゴシック"/>
      <family val="2"/>
      <charset val="128"/>
      <scheme val="minor"/>
    </font>
    <font>
      <b/>
      <u/>
      <sz val="11"/>
      <color rgb="FFFF0000"/>
      <name val="ＭＳ ゴシック"/>
      <family val="3"/>
      <charset val="128"/>
    </font>
    <font>
      <b/>
      <u/>
      <sz val="9"/>
      <color rgb="FFFF0000"/>
      <name val="ＭＳ Ｐゴシック"/>
      <family val="3"/>
      <charset val="128"/>
    </font>
    <font>
      <b/>
      <u/>
      <sz val="11"/>
      <color rgb="FFFF0000"/>
      <name val="Arial"/>
      <family val="2"/>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43"/>
        <bgColor indexed="64"/>
      </patternFill>
    </fill>
    <fill>
      <patternFill patternType="solid">
        <fgColor rgb="FFCCFFFF"/>
        <bgColor indexed="64"/>
      </patternFill>
    </fill>
    <fill>
      <patternFill patternType="solid">
        <fgColor rgb="FFFFFF99"/>
        <bgColor indexed="64"/>
      </patternFill>
    </fill>
    <fill>
      <patternFill patternType="solid">
        <fgColor rgb="FF92D05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66FF66"/>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rgb="FFFFFFCC"/>
        <bgColor indexed="64"/>
      </patternFill>
    </fill>
    <fill>
      <patternFill patternType="solid">
        <fgColor theme="3" tint="0.79998168889431442"/>
        <bgColor indexed="64"/>
      </patternFill>
    </fill>
    <fill>
      <patternFill patternType="solid">
        <fgColor rgb="FFFFF0FF"/>
        <bgColor indexed="64"/>
      </patternFill>
    </fill>
  </fills>
  <borders count="21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double">
        <color indexed="64"/>
      </bottom>
      <diagonal/>
    </border>
    <border>
      <left style="thin">
        <color indexed="64"/>
      </left>
      <right style="dotted">
        <color indexed="64"/>
      </right>
      <top style="double">
        <color indexed="64"/>
      </top>
      <bottom/>
      <diagonal/>
    </border>
    <border>
      <left style="dotted">
        <color indexed="64"/>
      </left>
      <right style="medium">
        <color indexed="64"/>
      </right>
      <top style="double">
        <color indexed="64"/>
      </top>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dotted">
        <color indexed="64"/>
      </left>
      <right style="dotted">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otted">
        <color indexed="64"/>
      </left>
      <right/>
      <top style="double">
        <color indexed="64"/>
      </top>
      <bottom/>
      <diagonal/>
    </border>
    <border>
      <left style="dotted">
        <color indexed="64"/>
      </left>
      <right/>
      <top style="thin">
        <color indexed="64"/>
      </top>
      <bottom style="medium">
        <color indexed="64"/>
      </bottom>
      <diagonal/>
    </border>
    <border>
      <left style="thin">
        <color indexed="64"/>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dotted">
        <color indexed="64"/>
      </top>
      <bottom style="thin">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top style="dotted">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dotted">
        <color indexed="64"/>
      </top>
      <bottom/>
      <diagonal/>
    </border>
    <border>
      <left style="dotted">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right style="medium">
        <color indexed="64"/>
      </right>
      <top/>
      <bottom/>
      <diagonal/>
    </border>
    <border>
      <left style="medium">
        <color indexed="64"/>
      </left>
      <right style="thin">
        <color indexed="64"/>
      </right>
      <top style="medium">
        <color indexed="64"/>
      </top>
      <bottom style="double">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dotted">
        <color indexed="64"/>
      </right>
      <top style="thin">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top style="thin">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double">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double">
        <color indexed="64"/>
      </top>
      <bottom/>
      <diagonal/>
    </border>
    <border>
      <left style="dotted">
        <color indexed="64"/>
      </left>
      <right style="medium">
        <color indexed="64"/>
      </right>
      <top/>
      <bottom/>
      <diagonal/>
    </border>
    <border>
      <left style="dotted">
        <color indexed="64"/>
      </left>
      <right style="medium">
        <color indexed="64"/>
      </right>
      <top/>
      <bottom style="thin">
        <color indexed="64"/>
      </bottom>
      <diagonal/>
    </border>
    <border>
      <left/>
      <right style="medium">
        <color indexed="64"/>
      </right>
      <top/>
      <bottom style="medium">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style="dotted">
        <color indexed="64"/>
      </top>
      <bottom style="thin">
        <color indexed="64"/>
      </bottom>
      <diagonal/>
    </border>
    <border>
      <left/>
      <right style="medium">
        <color indexed="64"/>
      </right>
      <top style="dotted">
        <color indexed="64"/>
      </top>
      <bottom/>
      <diagonal/>
    </border>
    <border>
      <left/>
      <right style="thin">
        <color indexed="64"/>
      </right>
      <top/>
      <bottom style="dotted">
        <color indexed="64"/>
      </bottom>
      <diagonal/>
    </border>
    <border>
      <left/>
      <right style="medium">
        <color indexed="64"/>
      </right>
      <top/>
      <bottom style="dotted">
        <color indexed="64"/>
      </bottom>
      <diagonal/>
    </border>
    <border>
      <left/>
      <right style="medium">
        <color indexed="64"/>
      </right>
      <top style="medium">
        <color indexed="64"/>
      </top>
      <bottom style="dotted">
        <color indexed="64"/>
      </bottom>
      <diagonal/>
    </border>
    <border>
      <left/>
      <right style="thin">
        <color indexed="64"/>
      </right>
      <top style="medium">
        <color indexed="64"/>
      </top>
      <bottom style="thin">
        <color indexed="64"/>
      </bottom>
      <diagonal/>
    </border>
    <border>
      <left style="medium">
        <color indexed="64"/>
      </left>
      <right/>
      <top/>
      <bottom style="double">
        <color indexed="64"/>
      </bottom>
      <diagonal/>
    </border>
    <border>
      <left/>
      <right style="thin">
        <color indexed="64"/>
      </right>
      <top style="medium">
        <color indexed="64"/>
      </top>
      <bottom/>
      <diagonal/>
    </border>
    <border>
      <left/>
      <right style="medium">
        <color indexed="64"/>
      </right>
      <top style="dotted">
        <color indexed="64"/>
      </top>
      <bottom style="thin">
        <color indexed="64"/>
      </bottom>
      <diagonal/>
    </border>
    <border>
      <left style="thin">
        <color indexed="64"/>
      </left>
      <right style="thin">
        <color indexed="64"/>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diagonal/>
    </border>
    <border>
      <left style="thin">
        <color indexed="64"/>
      </left>
      <right style="thin">
        <color indexed="64"/>
      </right>
      <top style="dotted">
        <color indexed="64"/>
      </top>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auto="1"/>
      </left>
      <right style="thin">
        <color auto="1"/>
      </right>
      <top style="thick">
        <color rgb="FFFF0000"/>
      </top>
      <bottom style="thick">
        <color rgb="FFFF0000"/>
      </bottom>
      <diagonal/>
    </border>
    <border>
      <left style="thick">
        <color rgb="FF006600"/>
      </left>
      <right style="thick">
        <color rgb="FF006600"/>
      </right>
      <top style="thick">
        <color rgb="FF006600"/>
      </top>
      <bottom style="thick">
        <color rgb="FF006600"/>
      </bottom>
      <diagonal/>
    </border>
    <border>
      <left style="thick">
        <color rgb="FFFF0000"/>
      </left>
      <right style="thin">
        <color indexed="64"/>
      </right>
      <top style="thick">
        <color rgb="FFFF0000"/>
      </top>
      <bottom style="thick">
        <color rgb="FFFF0000"/>
      </bottom>
      <diagonal/>
    </border>
    <border>
      <left style="thin">
        <color indexed="64"/>
      </left>
      <right style="thick">
        <color rgb="FFFF0000"/>
      </right>
      <top style="thick">
        <color rgb="FFFF0000"/>
      </top>
      <bottom style="thick">
        <color rgb="FFFF0000"/>
      </bottom>
      <diagonal/>
    </border>
    <border>
      <left style="thick">
        <color rgb="FFFF0000"/>
      </left>
      <right style="thick">
        <color rgb="FFFF0000"/>
      </right>
      <top style="thick">
        <color rgb="FFFF0000"/>
      </top>
      <bottom/>
      <diagonal/>
    </border>
    <border>
      <left style="thick">
        <color rgb="FF0033CC"/>
      </left>
      <right style="medium">
        <color indexed="64"/>
      </right>
      <top style="thick">
        <color rgb="FF0033CC"/>
      </top>
      <bottom style="thick">
        <color rgb="FF0033CC"/>
      </bottom>
      <diagonal/>
    </border>
    <border>
      <left style="thick">
        <color rgb="FFFF0000"/>
      </left>
      <right style="thick">
        <color rgb="FFFF0000"/>
      </right>
      <top style="thick">
        <color rgb="FFFF0000"/>
      </top>
      <bottom style="medium">
        <color rgb="FFFF0000"/>
      </bottom>
      <diagonal/>
    </border>
    <border>
      <left style="thick">
        <color rgb="FFFF0000"/>
      </left>
      <right style="thick">
        <color rgb="FFFF0000"/>
      </right>
      <top style="medium">
        <color rgb="FFFF0000"/>
      </top>
      <bottom style="medium">
        <color rgb="FFFF0000"/>
      </bottom>
      <diagonal/>
    </border>
    <border>
      <left style="thick">
        <color rgb="FFFF0000"/>
      </left>
      <right style="thick">
        <color rgb="FFFF0000"/>
      </right>
      <top style="medium">
        <color rgb="FFFF0000"/>
      </top>
      <bottom style="thick">
        <color rgb="FFFF0000"/>
      </bottom>
      <diagonal/>
    </border>
    <border>
      <left style="double">
        <color rgb="FFFF0000"/>
      </left>
      <right style="double">
        <color rgb="FFFF0000"/>
      </right>
      <top style="double">
        <color rgb="FFFF0000"/>
      </top>
      <bottom style="medium">
        <color rgb="FFFF0000"/>
      </bottom>
      <diagonal/>
    </border>
    <border>
      <left style="double">
        <color rgb="FFFF0000"/>
      </left>
      <right style="double">
        <color rgb="FFFF0000"/>
      </right>
      <top style="medium">
        <color rgb="FFFF0000"/>
      </top>
      <bottom style="medium">
        <color rgb="FFFF0000"/>
      </bottom>
      <diagonal/>
    </border>
    <border>
      <left style="double">
        <color rgb="FFFF0000"/>
      </left>
      <right style="double">
        <color rgb="FFFF0000"/>
      </right>
      <top style="medium">
        <color rgb="FFFF0000"/>
      </top>
      <bottom style="double">
        <color rgb="FFFF0000"/>
      </bottom>
      <diagonal/>
    </border>
    <border>
      <left style="thick">
        <color rgb="FFFF0000"/>
      </left>
      <right style="thick">
        <color rgb="FFFF0000"/>
      </right>
      <top style="thin">
        <color auto="1"/>
      </top>
      <bottom/>
      <diagonal/>
    </border>
    <border>
      <left style="thick">
        <color rgb="FFFF0000"/>
      </left>
      <right style="thick">
        <color rgb="FFFF0000"/>
      </right>
      <top/>
      <bottom/>
      <diagonal/>
    </border>
    <border>
      <left style="thick">
        <color rgb="FFFF0000"/>
      </left>
      <right style="thick">
        <color rgb="FFFF0000"/>
      </right>
      <top/>
      <bottom style="medium">
        <color indexed="64"/>
      </bottom>
      <diagonal/>
    </border>
    <border>
      <left style="thick">
        <color rgb="FFFF0000"/>
      </left>
      <right style="thin">
        <color indexed="64"/>
      </right>
      <top style="thin">
        <color indexed="64"/>
      </top>
      <bottom style="thin">
        <color auto="1"/>
      </bottom>
      <diagonal/>
    </border>
    <border>
      <left/>
      <right style="thick">
        <color rgb="FF006600"/>
      </right>
      <top style="thin">
        <color indexed="64"/>
      </top>
      <bottom style="medium">
        <color indexed="64"/>
      </bottom>
      <diagonal/>
    </border>
    <border>
      <left style="medium">
        <color indexed="64"/>
      </left>
      <right/>
      <top/>
      <bottom style="thin">
        <color indexed="64"/>
      </bottom>
      <diagonal/>
    </border>
    <border>
      <left/>
      <right style="thin">
        <color indexed="64"/>
      </right>
      <top style="medium">
        <color indexed="64"/>
      </top>
      <bottom style="medium">
        <color indexed="64"/>
      </bottom>
      <diagonal/>
    </border>
    <border>
      <left/>
      <right style="thick">
        <color rgb="FFFF0000"/>
      </right>
      <top style="medium">
        <color indexed="64"/>
      </top>
      <bottom/>
      <diagonal/>
    </border>
    <border>
      <left/>
      <right/>
      <top style="thick">
        <color rgb="FFFF0000"/>
      </top>
      <bottom style="thick">
        <color rgb="FFFF0000"/>
      </bottom>
      <diagonal/>
    </border>
    <border>
      <left style="thin">
        <color indexed="64"/>
      </left>
      <right style="thick">
        <color rgb="FFFF0000"/>
      </right>
      <top style="thin">
        <color indexed="64"/>
      </top>
      <bottom/>
      <diagonal/>
    </border>
    <border>
      <left/>
      <right/>
      <top style="thin">
        <color theme="1"/>
      </top>
      <bottom style="thin">
        <color indexed="64"/>
      </bottom>
      <diagonal/>
    </border>
    <border>
      <left/>
      <right style="medium">
        <color indexed="64"/>
      </right>
      <top style="thin">
        <color theme="1"/>
      </top>
      <bottom style="thin">
        <color indexed="64"/>
      </bottom>
      <diagonal/>
    </border>
    <border>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ck">
        <color rgb="FFFF0000"/>
      </top>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rgb="FFFF0000"/>
      </left>
      <right style="thick">
        <color rgb="FFFF0000"/>
      </right>
      <top/>
      <bottom style="thick">
        <color rgb="FFFF0000"/>
      </bottom>
      <diagonal/>
    </border>
  </borders>
  <cellStyleXfs count="64">
    <xf numFmtId="0" fontId="0" fillId="0" borderId="0"/>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6" fillId="22" borderId="2" applyNumberFormat="0" applyFont="0" applyAlignment="0" applyProtection="0">
      <alignment vertical="center"/>
    </xf>
    <xf numFmtId="0" fontId="5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6" fillId="0" borderId="0" applyFont="0" applyFill="0" applyBorder="0" applyAlignment="0" applyProtection="0"/>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6" fillId="0" borderId="0"/>
    <xf numFmtId="0" fontId="51" fillId="0" borderId="0"/>
    <xf numFmtId="0" fontId="6" fillId="0" borderId="0"/>
    <xf numFmtId="0" fontId="51" fillId="0" borderId="0"/>
    <xf numFmtId="0" fontId="6" fillId="0" borderId="0"/>
    <xf numFmtId="0" fontId="51" fillId="0" borderId="0"/>
    <xf numFmtId="0" fontId="6" fillId="0" borderId="0"/>
    <xf numFmtId="0" fontId="51" fillId="0" borderId="0"/>
    <xf numFmtId="0" fontId="6" fillId="0" borderId="0"/>
    <xf numFmtId="0" fontId="51" fillId="0" borderId="0"/>
    <xf numFmtId="0" fontId="6" fillId="0" borderId="0">
      <alignment vertical="center"/>
    </xf>
    <xf numFmtId="0" fontId="6" fillId="0" borderId="0"/>
    <xf numFmtId="0" fontId="6" fillId="0" borderId="0">
      <alignment vertical="center"/>
    </xf>
    <xf numFmtId="0" fontId="25" fillId="4" borderId="0" applyNumberFormat="0" applyBorder="0" applyAlignment="0" applyProtection="0">
      <alignment vertical="center"/>
    </xf>
    <xf numFmtId="0" fontId="6" fillId="0" borderId="0"/>
    <xf numFmtId="0" fontId="5" fillId="0" borderId="0">
      <alignment vertical="center"/>
    </xf>
    <xf numFmtId="0" fontId="6" fillId="0" borderId="0"/>
    <xf numFmtId="0" fontId="4" fillId="0" borderId="0">
      <alignment vertical="center"/>
    </xf>
    <xf numFmtId="0" fontId="113" fillId="0" borderId="0" applyNumberFormat="0" applyFill="0" applyBorder="0" applyAlignment="0" applyProtection="0"/>
    <xf numFmtId="38" fontId="3" fillId="0" borderId="0" applyFont="0" applyFill="0" applyBorder="0" applyAlignment="0" applyProtection="0">
      <alignment vertical="center"/>
    </xf>
    <xf numFmtId="0" fontId="3" fillId="0" borderId="0">
      <alignment vertical="center"/>
    </xf>
  </cellStyleXfs>
  <cellXfs count="1689">
    <xf numFmtId="0" fontId="0" fillId="0" borderId="0" xfId="0"/>
    <xf numFmtId="0" fontId="0" fillId="0" borderId="0" xfId="0" applyAlignment="1">
      <alignment horizontal="center" vertical="center"/>
    </xf>
    <xf numFmtId="0" fontId="0" fillId="0" borderId="0" xfId="0" applyAlignment="1">
      <alignment vertical="center"/>
    </xf>
    <xf numFmtId="0" fontId="8" fillId="0" borderId="0" xfId="0" applyFont="1"/>
    <xf numFmtId="0" fontId="26" fillId="0" borderId="0" xfId="55" applyFont="1" applyAlignment="1">
      <alignment vertical="center" wrapText="1"/>
    </xf>
    <xf numFmtId="0" fontId="10" fillId="0" borderId="0" xfId="55" applyFont="1">
      <alignment vertical="center"/>
    </xf>
    <xf numFmtId="0" fontId="6" fillId="0" borderId="0" xfId="55">
      <alignment vertical="center"/>
    </xf>
    <xf numFmtId="0" fontId="28" fillId="0" borderId="0" xfId="55" applyFont="1" applyAlignment="1">
      <alignment horizontal="justify" vertical="center"/>
    </xf>
    <xf numFmtId="0" fontId="6" fillId="0" borderId="10" xfId="55" applyBorder="1" applyAlignment="1">
      <alignment horizontal="left" vertical="center"/>
    </xf>
    <xf numFmtId="0" fontId="35" fillId="0" borderId="0" xfId="0" applyFont="1"/>
    <xf numFmtId="0" fontId="28" fillId="0" borderId="0" xfId="0" applyFont="1"/>
    <xf numFmtId="0" fontId="35" fillId="0" borderId="0" xfId="0" applyFont="1" applyAlignment="1">
      <alignment vertical="center"/>
    </xf>
    <xf numFmtId="0" fontId="36" fillId="0" borderId="11" xfId="0" applyFont="1" applyBorder="1" applyAlignment="1">
      <alignment horizontal="center" vertical="center" wrapText="1"/>
    </xf>
    <xf numFmtId="0" fontId="0" fillId="0" borderId="12" xfId="0" applyBorder="1" applyAlignment="1">
      <alignment horizontal="center" wrapText="1"/>
    </xf>
    <xf numFmtId="0" fontId="6" fillId="0" borderId="0" xfId="45"/>
    <xf numFmtId="0" fontId="27" fillId="0" borderId="0" xfId="45" applyFont="1" applyAlignment="1">
      <alignment horizontal="center" vertical="center"/>
    </xf>
    <xf numFmtId="0" fontId="37" fillId="0" borderId="0" xfId="45" applyFont="1" applyAlignment="1">
      <alignment vertical="center"/>
    </xf>
    <xf numFmtId="0" fontId="6" fillId="24" borderId="13" xfId="45" applyFill="1" applyBorder="1" applyAlignment="1">
      <alignment horizontal="left" vertical="center"/>
    </xf>
    <xf numFmtId="0" fontId="6" fillId="0" borderId="0" xfId="45" applyAlignment="1">
      <alignment vertical="center"/>
    </xf>
    <xf numFmtId="0" fontId="6" fillId="24" borderId="14" xfId="45" applyFill="1" applyBorder="1" applyAlignment="1">
      <alignment vertical="center"/>
    </xf>
    <xf numFmtId="0" fontId="6" fillId="24" borderId="15" xfId="45" applyFill="1" applyBorder="1" applyAlignment="1">
      <alignment vertical="center"/>
    </xf>
    <xf numFmtId="0" fontId="6" fillId="0" borderId="0" xfId="47"/>
    <xf numFmtId="0" fontId="27" fillId="0" borderId="0" xfId="47" applyFont="1" applyAlignment="1">
      <alignment horizontal="center" vertical="center"/>
    </xf>
    <xf numFmtId="0" fontId="37" fillId="0" borderId="0" xfId="47" applyFont="1" applyAlignment="1">
      <alignment vertical="center"/>
    </xf>
    <xf numFmtId="0" fontId="9" fillId="24" borderId="16" xfId="47" applyFont="1" applyFill="1" applyBorder="1" applyAlignment="1">
      <alignment vertical="center" wrapText="1"/>
    </xf>
    <xf numFmtId="0" fontId="9" fillId="0" borderId="0" xfId="47" applyFont="1" applyAlignment="1">
      <alignment vertical="center"/>
    </xf>
    <xf numFmtId="0" fontId="9" fillId="24" borderId="17" xfId="47" applyFont="1" applyFill="1" applyBorder="1" applyAlignment="1">
      <alignment vertical="center" wrapText="1"/>
    </xf>
    <xf numFmtId="0" fontId="9" fillId="0" borderId="18" xfId="47" applyFont="1" applyBorder="1" applyAlignment="1">
      <alignment horizontal="center" vertical="center"/>
    </xf>
    <xf numFmtId="0" fontId="9" fillId="0" borderId="19" xfId="47" applyFont="1" applyBorder="1" applyAlignment="1">
      <alignment horizontal="center" vertical="center"/>
    </xf>
    <xf numFmtId="0" fontId="9" fillId="0" borderId="20" xfId="47" applyFont="1" applyBorder="1" applyAlignment="1">
      <alignment vertical="center"/>
    </xf>
    <xf numFmtId="0" fontId="9" fillId="0" borderId="20" xfId="47" applyFont="1" applyBorder="1" applyAlignment="1">
      <alignment vertical="center" shrinkToFit="1"/>
    </xf>
    <xf numFmtId="176" fontId="9" fillId="0" borderId="18" xfId="47" applyNumberFormat="1" applyFont="1" applyBorder="1" applyAlignment="1">
      <alignment vertical="center"/>
    </xf>
    <xf numFmtId="0" fontId="9" fillId="0" borderId="21" xfId="47" applyFont="1" applyBorder="1" applyAlignment="1">
      <alignment horizontal="right" vertical="center"/>
    </xf>
    <xf numFmtId="0" fontId="9" fillId="0" borderId="18" xfId="47" applyFont="1" applyBorder="1" applyAlignment="1">
      <alignment vertical="center"/>
    </xf>
    <xf numFmtId="0" fontId="9" fillId="0" borderId="19" xfId="47" applyFont="1" applyBorder="1" applyAlignment="1">
      <alignment horizontal="right" vertical="center"/>
    </xf>
    <xf numFmtId="0" fontId="9" fillId="0" borderId="21" xfId="47" applyFont="1" applyBorder="1" applyAlignment="1">
      <alignment vertical="center"/>
    </xf>
    <xf numFmtId="0" fontId="9" fillId="0" borderId="22" xfId="47" applyFont="1" applyBorder="1" applyAlignment="1">
      <alignment vertical="center"/>
    </xf>
    <xf numFmtId="0" fontId="9" fillId="0" borderId="23" xfId="47" applyFont="1" applyBorder="1" applyAlignment="1">
      <alignment vertical="center"/>
    </xf>
    <xf numFmtId="0" fontId="9" fillId="0" borderId="24" xfId="47" applyFont="1" applyBorder="1" applyAlignment="1">
      <alignment vertical="center"/>
    </xf>
    <xf numFmtId="0" fontId="9" fillId="0" borderId="19" xfId="47" applyFont="1" applyBorder="1" applyAlignment="1">
      <alignment vertical="center"/>
    </xf>
    <xf numFmtId="0" fontId="9" fillId="0" borderId="18" xfId="47" applyFont="1" applyBorder="1" applyAlignment="1">
      <alignment horizontal="center" vertical="center" wrapText="1"/>
    </xf>
    <xf numFmtId="0" fontId="9" fillId="24" borderId="25" xfId="47" applyFont="1" applyFill="1" applyBorder="1" applyAlignment="1">
      <alignment vertical="center" wrapText="1"/>
    </xf>
    <xf numFmtId="0" fontId="9" fillId="0" borderId="26" xfId="47" applyFont="1" applyBorder="1" applyAlignment="1">
      <alignment vertical="center"/>
    </xf>
    <xf numFmtId="0" fontId="9" fillId="0" borderId="27" xfId="47" applyFont="1" applyBorder="1" applyAlignment="1">
      <alignment vertical="center"/>
    </xf>
    <xf numFmtId="0" fontId="9" fillId="0" borderId="28" xfId="47" applyFont="1" applyBorder="1" applyAlignment="1">
      <alignment vertical="center"/>
    </xf>
    <xf numFmtId="0" fontId="9" fillId="0" borderId="29" xfId="47" applyFont="1" applyBorder="1" applyAlignment="1">
      <alignment vertical="center"/>
    </xf>
    <xf numFmtId="0" fontId="9" fillId="0" borderId="30" xfId="47" applyFont="1" applyBorder="1" applyAlignment="1">
      <alignment vertical="center"/>
    </xf>
    <xf numFmtId="0" fontId="9" fillId="0" borderId="31" xfId="47" applyFont="1" applyBorder="1" applyAlignment="1">
      <alignment vertical="center"/>
    </xf>
    <xf numFmtId="0" fontId="9" fillId="0" borderId="10" xfId="47" applyFont="1" applyBorder="1" applyAlignment="1">
      <alignment vertical="center"/>
    </xf>
    <xf numFmtId="0" fontId="9" fillId="0" borderId="32" xfId="47" applyFont="1" applyBorder="1" applyAlignment="1">
      <alignment horizontal="right" vertical="center"/>
    </xf>
    <xf numFmtId="0" fontId="9" fillId="0" borderId="33" xfId="47" applyFont="1" applyBorder="1" applyAlignment="1">
      <alignment vertical="center"/>
    </xf>
    <xf numFmtId="0" fontId="9" fillId="0" borderId="34" xfId="47" applyFont="1" applyBorder="1" applyAlignment="1">
      <alignment horizontal="right" vertical="center"/>
    </xf>
    <xf numFmtId="0" fontId="6" fillId="0" borderId="0" xfId="49"/>
    <xf numFmtId="0" fontId="27" fillId="0" borderId="0" xfId="49" applyFont="1" applyAlignment="1">
      <alignment horizontal="center" vertical="center"/>
    </xf>
    <xf numFmtId="0" fontId="37" fillId="0" borderId="0" xfId="49" applyFont="1" applyAlignment="1">
      <alignment vertical="center"/>
    </xf>
    <xf numFmtId="3" fontId="8" fillId="0" borderId="0" xfId="0" applyNumberFormat="1" applyFont="1"/>
    <xf numFmtId="3" fontId="0" fillId="0" borderId="0" xfId="0" applyNumberFormat="1"/>
    <xf numFmtId="0" fontId="40" fillId="0" borderId="0" xfId="55" applyFont="1">
      <alignment vertical="center"/>
    </xf>
    <xf numFmtId="0" fontId="6" fillId="0" borderId="0" xfId="45" applyAlignment="1">
      <alignment horizontal="center"/>
    </xf>
    <xf numFmtId="0" fontId="32" fillId="24" borderId="35" xfId="0" applyFont="1" applyFill="1" applyBorder="1" applyAlignment="1">
      <alignment vertical="center" wrapText="1"/>
    </xf>
    <xf numFmtId="0" fontId="0" fillId="0" borderId="36" xfId="0" applyBorder="1" applyAlignment="1">
      <alignment horizontal="center"/>
    </xf>
    <xf numFmtId="0" fontId="6" fillId="0" borderId="10" xfId="49" applyBorder="1" applyAlignment="1">
      <alignment horizontal="right"/>
    </xf>
    <xf numFmtId="0" fontId="27" fillId="0" borderId="0" xfId="49" applyFont="1" applyAlignment="1">
      <alignment horizontal="centerContinuous" vertical="center"/>
    </xf>
    <xf numFmtId="0" fontId="27" fillId="0" borderId="0" xfId="0" applyFont="1" applyAlignment="1">
      <alignment horizontal="centerContinuous"/>
    </xf>
    <xf numFmtId="0" fontId="0" fillId="0" borderId="0" xfId="0" applyAlignment="1">
      <alignment horizontal="centerContinuous"/>
    </xf>
    <xf numFmtId="0" fontId="32" fillId="0" borderId="0" xfId="55" applyFont="1">
      <alignment vertical="center"/>
    </xf>
    <xf numFmtId="0" fontId="0" fillId="24" borderId="35" xfId="0" applyFill="1" applyBorder="1" applyAlignment="1">
      <alignment horizontal="center" vertical="center" wrapText="1"/>
    </xf>
    <xf numFmtId="0" fontId="32" fillId="0" borderId="0" xfId="0" applyFont="1" applyAlignment="1">
      <alignment vertical="center" wrapText="1"/>
    </xf>
    <xf numFmtId="0" fontId="0" fillId="0" borderId="0" xfId="0" applyAlignment="1">
      <alignment horizontal="centerContinuous" vertical="center"/>
    </xf>
    <xf numFmtId="3" fontId="0" fillId="0" borderId="0" xfId="0" applyNumberFormat="1" applyAlignment="1">
      <alignment horizontal="centerContinuous" vertical="center"/>
    </xf>
    <xf numFmtId="0" fontId="0" fillId="0" borderId="37" xfId="0" applyBorder="1" applyAlignment="1">
      <alignment horizontal="center" vertical="center"/>
    </xf>
    <xf numFmtId="0" fontId="0" fillId="0" borderId="38" xfId="0" applyBorder="1" applyAlignment="1">
      <alignment horizontal="center" vertical="center"/>
    </xf>
    <xf numFmtId="0" fontId="32" fillId="0" borderId="35" xfId="0" applyFont="1" applyBorder="1" applyAlignment="1">
      <alignment horizontal="center" vertical="center" wrapText="1"/>
    </xf>
    <xf numFmtId="0" fontId="6" fillId="0" borderId="0" xfId="49" applyAlignment="1">
      <alignment horizontal="center"/>
    </xf>
    <xf numFmtId="0" fontId="0" fillId="24" borderId="35" xfId="0" applyFill="1" applyBorder="1" applyAlignment="1">
      <alignment horizontal="center" vertical="center"/>
    </xf>
    <xf numFmtId="0" fontId="6" fillId="0" borderId="0" xfId="55" applyAlignment="1">
      <alignment horizontal="center" vertical="center"/>
    </xf>
    <xf numFmtId="0" fontId="6" fillId="0" borderId="0" xfId="55" applyAlignment="1">
      <alignment horizontal="left" vertical="center"/>
    </xf>
    <xf numFmtId="0" fontId="29" fillId="24" borderId="35" xfId="53" applyFont="1" applyFill="1" applyBorder="1" applyAlignment="1">
      <alignment horizontal="center" vertical="top" wrapText="1"/>
    </xf>
    <xf numFmtId="0" fontId="34" fillId="0" borderId="0" xfId="53" applyFont="1">
      <alignment vertical="center"/>
    </xf>
    <xf numFmtId="0" fontId="33" fillId="0" borderId="0" xfId="53" applyFont="1">
      <alignment vertical="center"/>
    </xf>
    <xf numFmtId="0" fontId="32" fillId="0" borderId="0" xfId="53" applyFont="1">
      <alignment vertical="center"/>
    </xf>
    <xf numFmtId="0" fontId="27" fillId="0" borderId="0" xfId="54" applyFont="1" applyAlignment="1">
      <alignment horizontal="centerContinuous" vertical="center"/>
    </xf>
    <xf numFmtId="0" fontId="6" fillId="0" borderId="0" xfId="55" applyAlignment="1">
      <alignment horizontal="centerContinuous" vertical="center"/>
    </xf>
    <xf numFmtId="0" fontId="30" fillId="24" borderId="39" xfId="53" applyFont="1" applyFill="1" applyBorder="1" applyAlignment="1">
      <alignment horizontal="center" vertical="center" wrapText="1"/>
    </xf>
    <xf numFmtId="0" fontId="30" fillId="24" borderId="40" xfId="53" applyFont="1" applyFill="1" applyBorder="1" applyAlignment="1">
      <alignment horizontal="center" vertical="center" wrapText="1"/>
    </xf>
    <xf numFmtId="0" fontId="34" fillId="24" borderId="13" xfId="0" applyFont="1" applyFill="1" applyBorder="1" applyAlignment="1">
      <alignment horizontal="center" vertical="center"/>
    </xf>
    <xf numFmtId="0" fontId="34" fillId="24" borderId="11" xfId="0" applyFont="1" applyFill="1" applyBorder="1" applyAlignment="1">
      <alignment horizontal="center" vertical="center"/>
    </xf>
    <xf numFmtId="0" fontId="34" fillId="24" borderId="17" xfId="0" applyFont="1" applyFill="1" applyBorder="1" applyAlignment="1">
      <alignment horizontal="center" vertical="center"/>
    </xf>
    <xf numFmtId="0" fontId="34" fillId="24" borderId="12" xfId="0" applyFont="1" applyFill="1" applyBorder="1" applyAlignment="1">
      <alignment horizontal="center" vertical="center"/>
    </xf>
    <xf numFmtId="0" fontId="39" fillId="0" borderId="0" xfId="55" applyFont="1">
      <alignment vertical="center"/>
    </xf>
    <xf numFmtId="0" fontId="44" fillId="0" borderId="35" xfId="0" applyFont="1" applyBorder="1" applyAlignment="1">
      <alignment horizontal="center" vertical="center" shrinkToFit="1"/>
    </xf>
    <xf numFmtId="0" fontId="44" fillId="0" borderId="35" xfId="49" applyFont="1" applyBorder="1" applyAlignment="1">
      <alignment horizontal="center" vertical="center" shrinkToFit="1"/>
    </xf>
    <xf numFmtId="0" fontId="44" fillId="0" borderId="35" xfId="45" applyFont="1" applyBorder="1" applyAlignment="1">
      <alignment horizontal="center" vertical="center" shrinkToFit="1"/>
    </xf>
    <xf numFmtId="0" fontId="44" fillId="0" borderId="35" xfId="47" applyFont="1" applyBorder="1" applyAlignment="1">
      <alignment horizontal="center" vertical="center" shrinkToFit="1"/>
    </xf>
    <xf numFmtId="0" fontId="6" fillId="0" borderId="0" xfId="49" applyAlignment="1">
      <alignment horizontal="right"/>
    </xf>
    <xf numFmtId="0" fontId="0" fillId="0" borderId="10" xfId="0" applyBorder="1"/>
    <xf numFmtId="0" fontId="6" fillId="0" borderId="0" xfId="55" applyAlignment="1">
      <alignment horizontal="right" vertical="center"/>
    </xf>
    <xf numFmtId="181" fontId="0" fillId="0" borderId="15" xfId="0" applyNumberFormat="1" applyBorder="1" applyAlignment="1" applyProtection="1">
      <alignment vertical="center"/>
      <protection locked="0"/>
    </xf>
    <xf numFmtId="0" fontId="0" fillId="0" borderId="0" xfId="0" applyAlignment="1">
      <alignment horizontal="center"/>
    </xf>
    <xf numFmtId="0" fontId="39" fillId="25" borderId="35" xfId="0" applyFont="1" applyFill="1" applyBorder="1" applyAlignment="1">
      <alignment horizontal="center" vertical="center" wrapText="1"/>
    </xf>
    <xf numFmtId="179" fontId="0" fillId="0" borderId="15" xfId="0" applyNumberFormat="1" applyBorder="1" applyAlignment="1" applyProtection="1">
      <alignment vertical="center"/>
      <protection locked="0"/>
    </xf>
    <xf numFmtId="180" fontId="0" fillId="0" borderId="41" xfId="0" applyNumberFormat="1" applyBorder="1" applyAlignment="1" applyProtection="1">
      <alignment vertical="center"/>
      <protection locked="0"/>
    </xf>
    <xf numFmtId="0" fontId="9" fillId="0" borderId="28" xfId="47" applyFont="1" applyBorder="1" applyAlignment="1">
      <alignment vertical="center" shrinkToFit="1"/>
    </xf>
    <xf numFmtId="0" fontId="32" fillId="0" borderId="35" xfId="0" applyFont="1" applyBorder="1" applyAlignment="1" applyProtection="1">
      <alignment vertical="center" wrapText="1"/>
      <protection locked="0"/>
    </xf>
    <xf numFmtId="181" fontId="0" fillId="0" borderId="42" xfId="0" applyNumberFormat="1" applyBorder="1" applyAlignment="1" applyProtection="1">
      <alignment vertical="center" wrapText="1"/>
      <protection locked="0"/>
    </xf>
    <xf numFmtId="181" fontId="0" fillId="0" borderId="43" xfId="0" applyNumberFormat="1" applyBorder="1" applyAlignment="1" applyProtection="1">
      <alignment vertical="center" wrapText="1"/>
      <protection locked="0"/>
    </xf>
    <xf numFmtId="0" fontId="29" fillId="0" borderId="44" xfId="53" applyFont="1" applyBorder="1" applyAlignment="1" applyProtection="1">
      <alignment horizontal="justify" vertical="top" wrapText="1"/>
      <protection locked="0"/>
    </xf>
    <xf numFmtId="0" fontId="29" fillId="0" borderId="39" xfId="53" applyFont="1" applyBorder="1" applyAlignment="1" applyProtection="1">
      <alignment horizontal="justify" vertical="top" wrapText="1"/>
      <protection locked="0"/>
    </xf>
    <xf numFmtId="0" fontId="29" fillId="0" borderId="40" xfId="53" applyFont="1" applyBorder="1" applyAlignment="1" applyProtection="1">
      <alignment horizontal="justify" vertical="top" wrapText="1"/>
      <protection locked="0"/>
    </xf>
    <xf numFmtId="0" fontId="33" fillId="0" borderId="44" xfId="53" applyFont="1" applyBorder="1" applyProtection="1">
      <alignment vertical="center"/>
      <protection locked="0"/>
    </xf>
    <xf numFmtId="0" fontId="33" fillId="0" borderId="39" xfId="53" applyFont="1" applyBorder="1" applyProtection="1">
      <alignment vertical="center"/>
      <protection locked="0"/>
    </xf>
    <xf numFmtId="0" fontId="33" fillId="0" borderId="40" xfId="53" applyFont="1" applyBorder="1" applyProtection="1">
      <alignment vertical="center"/>
      <protection locked="0"/>
    </xf>
    <xf numFmtId="0" fontId="39" fillId="0" borderId="35" xfId="55" applyFont="1" applyBorder="1" applyProtection="1">
      <alignment vertical="center"/>
      <protection locked="0"/>
    </xf>
    <xf numFmtId="0" fontId="6" fillId="0" borderId="20" xfId="45" applyBorder="1" applyAlignment="1" applyProtection="1">
      <alignment vertical="center"/>
      <protection locked="0"/>
    </xf>
    <xf numFmtId="0" fontId="6" fillId="0" borderId="18" xfId="45" applyBorder="1" applyAlignment="1" applyProtection="1">
      <alignment vertical="center"/>
      <protection locked="0"/>
    </xf>
    <xf numFmtId="0" fontId="6" fillId="0" borderId="21" xfId="45" applyBorder="1" applyAlignment="1" applyProtection="1">
      <alignment horizontal="right" vertical="center"/>
      <protection locked="0"/>
    </xf>
    <xf numFmtId="0" fontId="6" fillId="0" borderId="19" xfId="45" applyBorder="1" applyAlignment="1" applyProtection="1">
      <alignment horizontal="right" vertical="center"/>
      <protection locked="0"/>
    </xf>
    <xf numFmtId="0" fontId="6" fillId="24" borderId="18" xfId="45" applyFill="1" applyBorder="1" applyAlignment="1" applyProtection="1">
      <alignment vertical="center"/>
      <protection locked="0"/>
    </xf>
    <xf numFmtId="0" fontId="6" fillId="24" borderId="21" xfId="45" applyFill="1" applyBorder="1" applyAlignment="1" applyProtection="1">
      <alignment vertical="center"/>
      <protection locked="0"/>
    </xf>
    <xf numFmtId="0" fontId="6" fillId="0" borderId="18" xfId="45" applyBorder="1" applyAlignment="1" applyProtection="1">
      <alignment horizontal="right" vertical="center"/>
      <protection locked="0"/>
    </xf>
    <xf numFmtId="0" fontId="33" fillId="0" borderId="45" xfId="0" applyFont="1" applyBorder="1" applyAlignment="1" applyProtection="1">
      <alignment vertical="center"/>
      <protection locked="0"/>
    </xf>
    <xf numFmtId="0" fontId="33" fillId="0" borderId="46" xfId="0" applyFont="1" applyBorder="1" applyAlignment="1" applyProtection="1">
      <alignment vertical="center"/>
      <protection locked="0"/>
    </xf>
    <xf numFmtId="0" fontId="33" fillId="0" borderId="47" xfId="0" applyFont="1" applyBorder="1" applyAlignment="1" applyProtection="1">
      <alignment vertical="center"/>
      <protection locked="0"/>
    </xf>
    <xf numFmtId="0" fontId="34" fillId="0" borderId="10" xfId="0" applyFont="1" applyBorder="1" applyAlignment="1" applyProtection="1">
      <alignment vertical="center"/>
      <protection locked="0"/>
    </xf>
    <xf numFmtId="0" fontId="32" fillId="24" borderId="10" xfId="0" applyFont="1" applyFill="1" applyBorder="1" applyAlignment="1" applyProtection="1">
      <alignment vertical="center"/>
      <protection locked="0"/>
    </xf>
    <xf numFmtId="0" fontId="34" fillId="24" borderId="10" xfId="0" applyFont="1" applyFill="1" applyBorder="1" applyAlignment="1" applyProtection="1">
      <alignment vertical="center"/>
      <protection locked="0"/>
    </xf>
    <xf numFmtId="0" fontId="33" fillId="24" borderId="10" xfId="0" applyFont="1" applyFill="1" applyBorder="1" applyAlignment="1" applyProtection="1">
      <alignment vertical="center"/>
      <protection locked="0"/>
    </xf>
    <xf numFmtId="0" fontId="33" fillId="24" borderId="34" xfId="0" applyFont="1" applyFill="1" applyBorder="1" applyAlignment="1" applyProtection="1">
      <alignment vertical="center"/>
      <protection locked="0"/>
    </xf>
    <xf numFmtId="0" fontId="34" fillId="0" borderId="18" xfId="0" applyFont="1" applyBorder="1" applyAlignment="1" applyProtection="1">
      <alignment vertical="center"/>
      <protection locked="0"/>
    </xf>
    <xf numFmtId="0" fontId="33" fillId="0" borderId="18" xfId="0" applyFont="1" applyBorder="1" applyAlignment="1" applyProtection="1">
      <alignment vertical="center"/>
      <protection locked="0"/>
    </xf>
    <xf numFmtId="0" fontId="33" fillId="0" borderId="21" xfId="0" applyFont="1" applyBorder="1" applyAlignment="1" applyProtection="1">
      <alignment vertical="center"/>
      <protection locked="0"/>
    </xf>
    <xf numFmtId="0" fontId="34" fillId="0" borderId="20" xfId="0" applyFont="1" applyBorder="1" applyAlignment="1" applyProtection="1">
      <alignment vertical="center"/>
      <protection locked="0"/>
    </xf>
    <xf numFmtId="0" fontId="33" fillId="0" borderId="19" xfId="0" applyFont="1" applyBorder="1" applyAlignment="1" applyProtection="1">
      <alignment vertical="center"/>
      <protection locked="0"/>
    </xf>
    <xf numFmtId="0" fontId="34" fillId="0" borderId="48" xfId="0" applyFont="1" applyBorder="1" applyAlignment="1" applyProtection="1">
      <alignment vertical="center"/>
      <protection locked="0"/>
    </xf>
    <xf numFmtId="0" fontId="33" fillId="0" borderId="49" xfId="0" applyFont="1" applyBorder="1" applyAlignment="1" applyProtection="1">
      <alignment vertical="center"/>
      <protection locked="0"/>
    </xf>
    <xf numFmtId="0" fontId="33" fillId="0" borderId="50" xfId="0" applyFont="1" applyBorder="1" applyAlignment="1" applyProtection="1">
      <alignment vertical="center"/>
      <protection locked="0"/>
    </xf>
    <xf numFmtId="0" fontId="34" fillId="0" borderId="49" xfId="0" applyFont="1" applyBorder="1" applyAlignment="1" applyProtection="1">
      <alignment vertical="center"/>
      <protection locked="0"/>
    </xf>
    <xf numFmtId="0" fontId="33" fillId="0" borderId="51" xfId="0" applyFont="1" applyBorder="1" applyAlignment="1" applyProtection="1">
      <alignment vertical="center"/>
      <protection locked="0"/>
    </xf>
    <xf numFmtId="0" fontId="34" fillId="0" borderId="52" xfId="0" applyFont="1" applyBorder="1" applyAlignment="1" applyProtection="1">
      <alignment vertical="center"/>
      <protection locked="0"/>
    </xf>
    <xf numFmtId="0" fontId="33" fillId="0" borderId="53" xfId="0" applyFont="1" applyBorder="1" applyAlignment="1" applyProtection="1">
      <alignment vertical="center"/>
      <protection locked="0"/>
    </xf>
    <xf numFmtId="0" fontId="34" fillId="0" borderId="54" xfId="0" applyFont="1" applyBorder="1" applyAlignment="1" applyProtection="1">
      <alignment horizontal="left" vertical="center"/>
      <protection locked="0"/>
    </xf>
    <xf numFmtId="0" fontId="34" fillId="0" borderId="53" xfId="0" applyFont="1" applyBorder="1" applyAlignment="1" applyProtection="1">
      <alignment vertical="center"/>
      <protection locked="0"/>
    </xf>
    <xf numFmtId="0" fontId="34" fillId="0" borderId="55" xfId="0" applyFont="1" applyBorder="1" applyAlignment="1" applyProtection="1">
      <alignment horizontal="left" vertical="center"/>
      <protection locked="0"/>
    </xf>
    <xf numFmtId="0" fontId="34" fillId="0" borderId="53" xfId="0" applyFont="1" applyBorder="1" applyAlignment="1" applyProtection="1">
      <alignment horizontal="right" vertical="center"/>
      <protection locked="0"/>
    </xf>
    <xf numFmtId="0" fontId="34" fillId="0" borderId="56" xfId="0" applyFont="1" applyBorder="1" applyAlignment="1" applyProtection="1">
      <alignment horizontal="left" vertical="center"/>
      <protection locked="0"/>
    </xf>
    <xf numFmtId="0" fontId="34" fillId="0" borderId="53" xfId="0" applyFont="1" applyBorder="1" applyAlignment="1" applyProtection="1">
      <alignment horizontal="left" vertical="center"/>
      <protection locked="0"/>
    </xf>
    <xf numFmtId="0" fontId="32" fillId="0" borderId="55" xfId="0" applyFont="1" applyBorder="1" applyAlignment="1" applyProtection="1">
      <alignment horizontal="left" vertical="center"/>
      <protection locked="0"/>
    </xf>
    <xf numFmtId="0" fontId="34" fillId="0" borderId="57" xfId="0" applyFont="1" applyBorder="1" applyAlignment="1" applyProtection="1">
      <alignment vertical="center"/>
      <protection locked="0"/>
    </xf>
    <xf numFmtId="0" fontId="34" fillId="0" borderId="23" xfId="0" applyFont="1" applyBorder="1" applyAlignment="1" applyProtection="1">
      <alignment horizontal="right" vertical="center"/>
      <protection locked="0"/>
    </xf>
    <xf numFmtId="0" fontId="33" fillId="0" borderId="23" xfId="0" applyFont="1" applyBorder="1" applyAlignment="1" applyProtection="1">
      <alignment vertical="center"/>
      <protection locked="0"/>
    </xf>
    <xf numFmtId="0" fontId="34" fillId="0" borderId="23" xfId="0" applyFont="1" applyBorder="1" applyAlignment="1" applyProtection="1">
      <alignment horizontal="left" vertical="center"/>
      <protection locked="0"/>
    </xf>
    <xf numFmtId="0" fontId="33" fillId="0" borderId="23" xfId="0" applyFont="1" applyBorder="1" applyAlignment="1" applyProtection="1">
      <alignment horizontal="right" vertical="center"/>
      <protection locked="0"/>
    </xf>
    <xf numFmtId="0" fontId="33" fillId="0" borderId="24" xfId="0" applyFont="1" applyBorder="1" applyAlignment="1" applyProtection="1">
      <alignment vertical="center"/>
      <protection locked="0"/>
    </xf>
    <xf numFmtId="0" fontId="33" fillId="0" borderId="58" xfId="0" applyFont="1" applyBorder="1" applyAlignment="1" applyProtection="1">
      <alignment vertical="center"/>
      <protection locked="0"/>
    </xf>
    <xf numFmtId="0" fontId="33" fillId="0" borderId="59" xfId="0" applyFont="1" applyBorder="1" applyAlignment="1" applyProtection="1">
      <alignment vertical="center"/>
      <protection locked="0"/>
    </xf>
    <xf numFmtId="0" fontId="33" fillId="0" borderId="60" xfId="0" applyFont="1" applyBorder="1" applyAlignment="1" applyProtection="1">
      <alignment horizontal="left" vertical="center" shrinkToFit="1"/>
      <protection locked="0"/>
    </xf>
    <xf numFmtId="0" fontId="33" fillId="0" borderId="61" xfId="0" applyFont="1" applyBorder="1" applyAlignment="1" applyProtection="1">
      <alignment vertical="center"/>
      <protection locked="0"/>
    </xf>
    <xf numFmtId="0" fontId="33" fillId="0" borderId="62" xfId="0" applyFont="1" applyBorder="1" applyAlignment="1" applyProtection="1">
      <alignment horizontal="left" vertical="center" shrinkToFit="1"/>
      <protection locked="0"/>
    </xf>
    <xf numFmtId="0" fontId="33" fillId="0" borderId="55" xfId="0" applyFont="1" applyBorder="1" applyAlignment="1" applyProtection="1">
      <alignment horizontal="left" vertical="center"/>
      <protection locked="0"/>
    </xf>
    <xf numFmtId="0" fontId="45" fillId="0" borderId="0" xfId="0" applyFont="1" applyAlignment="1">
      <alignment vertical="center"/>
    </xf>
    <xf numFmtId="0" fontId="46" fillId="0" borderId="0" xfId="0" applyFont="1" applyAlignment="1">
      <alignment vertical="center"/>
    </xf>
    <xf numFmtId="0" fontId="37" fillId="0" borderId="0" xfId="0" applyFont="1" applyAlignment="1">
      <alignment vertical="center"/>
    </xf>
    <xf numFmtId="0" fontId="37" fillId="0" borderId="22" xfId="0" applyFont="1" applyBorder="1" applyAlignment="1">
      <alignment vertical="center"/>
    </xf>
    <xf numFmtId="0" fontId="37" fillId="0" borderId="23" xfId="0" applyFont="1" applyBorder="1" applyAlignment="1">
      <alignment vertical="center"/>
    </xf>
    <xf numFmtId="0" fontId="37" fillId="0" borderId="63" xfId="0" applyFont="1" applyBorder="1" applyAlignment="1">
      <alignment vertical="center"/>
    </xf>
    <xf numFmtId="0" fontId="37" fillId="0" borderId="64" xfId="0" applyFont="1" applyBorder="1" applyAlignment="1">
      <alignment vertical="center"/>
    </xf>
    <xf numFmtId="0" fontId="39" fillId="0" borderId="0" xfId="0" applyFont="1" applyAlignment="1">
      <alignment vertical="center"/>
    </xf>
    <xf numFmtId="0" fontId="37" fillId="0" borderId="65" xfId="0" applyFont="1" applyBorder="1" applyAlignment="1">
      <alignment vertical="center"/>
    </xf>
    <xf numFmtId="0" fontId="37" fillId="0" borderId="33" xfId="0" applyFont="1" applyBorder="1" applyAlignment="1">
      <alignment vertical="center"/>
    </xf>
    <xf numFmtId="0" fontId="37" fillId="0" borderId="10" xfId="0" applyFont="1" applyBorder="1" applyAlignment="1">
      <alignment vertical="center"/>
    </xf>
    <xf numFmtId="0" fontId="39" fillId="0" borderId="10" xfId="0" applyFont="1" applyBorder="1" applyAlignment="1">
      <alignment vertical="center"/>
    </xf>
    <xf numFmtId="0" fontId="44" fillId="0" borderId="0" xfId="0" applyFont="1" applyAlignment="1">
      <alignment vertical="center"/>
    </xf>
    <xf numFmtId="0" fontId="33" fillId="0" borderId="0" xfId="55" applyFont="1">
      <alignment vertical="center"/>
    </xf>
    <xf numFmtId="0" fontId="50" fillId="0" borderId="0" xfId="55" applyFont="1">
      <alignment vertical="center"/>
    </xf>
    <xf numFmtId="0" fontId="9" fillId="0" borderId="29" xfId="47" applyFont="1" applyBorder="1" applyAlignment="1">
      <alignment vertical="center" shrinkToFit="1"/>
    </xf>
    <xf numFmtId="0" fontId="35" fillId="0" borderId="0" xfId="0" applyFont="1" applyAlignment="1">
      <alignment horizontal="right"/>
    </xf>
    <xf numFmtId="0" fontId="32" fillId="0" borderId="0" xfId="0" applyFont="1"/>
    <xf numFmtId="0" fontId="34" fillId="0" borderId="0" xfId="0" applyFont="1"/>
    <xf numFmtId="0" fontId="39" fillId="0" borderId="0" xfId="0" applyFont="1" applyAlignment="1">
      <alignment horizontal="center" vertical="center" wrapText="1"/>
    </xf>
    <xf numFmtId="0" fontId="39" fillId="0" borderId="0" xfId="0" applyFont="1"/>
    <xf numFmtId="0" fontId="39" fillId="0" borderId="0" xfId="0" applyFont="1" applyAlignment="1">
      <alignment horizontal="center" vertical="center"/>
    </xf>
    <xf numFmtId="0" fontId="39" fillId="26" borderId="35" xfId="0" applyFont="1" applyFill="1" applyBorder="1" applyAlignment="1">
      <alignment horizontal="center" vertical="center" wrapText="1"/>
    </xf>
    <xf numFmtId="181" fontId="0" fillId="0" borderId="0" xfId="0" applyNumberFormat="1" applyAlignment="1" applyProtection="1">
      <alignment vertical="center"/>
      <protection locked="0"/>
    </xf>
    <xf numFmtId="182" fontId="0" fillId="0" borderId="0" xfId="0" applyNumberFormat="1" applyAlignment="1" applyProtection="1">
      <alignment vertical="center"/>
      <protection locked="0"/>
    </xf>
    <xf numFmtId="0" fontId="52" fillId="0" borderId="0" xfId="0" applyFont="1" applyAlignment="1">
      <alignment horizontal="left" vertical="center"/>
    </xf>
    <xf numFmtId="0" fontId="0" fillId="24" borderId="0" xfId="0" applyFill="1" applyAlignment="1">
      <alignment horizontal="center" vertical="center"/>
    </xf>
    <xf numFmtId="0" fontId="42" fillId="24" borderId="35" xfId="0" applyFont="1" applyFill="1" applyBorder="1" applyAlignment="1">
      <alignment vertical="top" textRotation="255" wrapText="1"/>
    </xf>
    <xf numFmtId="0" fontId="0" fillId="24" borderId="0" xfId="0" applyFill="1" applyAlignment="1">
      <alignment vertical="center" wrapText="1"/>
    </xf>
    <xf numFmtId="0" fontId="32" fillId="26" borderId="35" xfId="0" applyFont="1" applyFill="1" applyBorder="1" applyAlignment="1">
      <alignment vertical="center" wrapText="1"/>
    </xf>
    <xf numFmtId="3" fontId="32" fillId="26" borderId="35" xfId="0" applyNumberFormat="1" applyFont="1" applyFill="1" applyBorder="1" applyAlignment="1">
      <alignment vertical="center" wrapText="1"/>
    </xf>
    <xf numFmtId="0" fontId="0" fillId="0" borderId="68" xfId="0" applyBorder="1"/>
    <xf numFmtId="0" fontId="53" fillId="0" borderId="0" xfId="0" applyFont="1"/>
    <xf numFmtId="0" fontId="32" fillId="26" borderId="35" xfId="0" applyFont="1" applyFill="1" applyBorder="1" applyAlignment="1">
      <alignment horizontal="center" vertical="center" wrapText="1"/>
    </xf>
    <xf numFmtId="0" fontId="54" fillId="0" borderId="0" xfId="0" applyFont="1"/>
    <xf numFmtId="0" fontId="0" fillId="0" borderId="35" xfId="0" applyBorder="1" applyAlignment="1">
      <alignment horizontal="center"/>
    </xf>
    <xf numFmtId="0" fontId="0" fillId="0" borderId="35" xfId="0" applyBorder="1" applyAlignment="1">
      <alignment vertical="top" wrapText="1"/>
    </xf>
    <xf numFmtId="177" fontId="0" fillId="0" borderId="35" xfId="0" applyNumberFormat="1" applyBorder="1" applyAlignment="1">
      <alignment vertical="top" wrapText="1"/>
    </xf>
    <xf numFmtId="0" fontId="0" fillId="0" borderId="69" xfId="0" applyBorder="1" applyAlignment="1">
      <alignment horizontal="center" vertical="center"/>
    </xf>
    <xf numFmtId="0" fontId="51" fillId="0" borderId="0" xfId="0" applyFont="1"/>
    <xf numFmtId="0" fontId="0" fillId="0" borderId="0" xfId="0" applyAlignment="1">
      <alignment horizontal="center" wrapText="1"/>
    </xf>
    <xf numFmtId="0" fontId="36" fillId="0" borderId="10" xfId="0" applyFont="1" applyBorder="1" applyAlignment="1">
      <alignment horizontal="center" vertical="center" wrapText="1"/>
    </xf>
    <xf numFmtId="0" fontId="39" fillId="25" borderId="70" xfId="0" applyFont="1" applyFill="1" applyBorder="1" applyAlignment="1">
      <alignment horizontal="center" vertical="center" wrapText="1"/>
    </xf>
    <xf numFmtId="0" fontId="39" fillId="25" borderId="71" xfId="0" applyFont="1" applyFill="1" applyBorder="1" applyAlignment="1">
      <alignment horizontal="center" vertical="center" wrapText="1"/>
    </xf>
    <xf numFmtId="0" fontId="39" fillId="26" borderId="35" xfId="0" applyFont="1" applyFill="1" applyBorder="1" applyAlignment="1">
      <alignment vertical="center" wrapText="1"/>
    </xf>
    <xf numFmtId="0" fontId="6" fillId="0" borderId="0" xfId="49" applyProtection="1">
      <protection locked="0"/>
    </xf>
    <xf numFmtId="0" fontId="0" fillId="0" borderId="72" xfId="0" applyBorder="1" applyAlignment="1">
      <alignment horizontal="center" vertical="center"/>
    </xf>
    <xf numFmtId="0" fontId="56" fillId="0" borderId="0" xfId="0" applyFont="1"/>
    <xf numFmtId="0" fontId="6" fillId="0" borderId="0" xfId="0" applyFont="1" applyAlignment="1">
      <alignment shrinkToFit="1"/>
    </xf>
    <xf numFmtId="0" fontId="39" fillId="0" borderId="32" xfId="0" applyFont="1" applyBorder="1" applyAlignment="1">
      <alignment vertical="center"/>
    </xf>
    <xf numFmtId="0" fontId="39" fillId="0" borderId="65" xfId="0" applyFont="1" applyBorder="1" applyAlignment="1">
      <alignment vertical="center"/>
    </xf>
    <xf numFmtId="0" fontId="6" fillId="0" borderId="0" xfId="0" applyFont="1"/>
    <xf numFmtId="0" fontId="50" fillId="0" borderId="0" xfId="0" applyFont="1" applyAlignment="1">
      <alignment vertical="center"/>
    </xf>
    <xf numFmtId="0" fontId="37" fillId="0" borderId="0" xfId="0" applyFont="1" applyAlignment="1">
      <alignment vertical="top"/>
    </xf>
    <xf numFmtId="0" fontId="51" fillId="0" borderId="15" xfId="0" applyFont="1" applyBorder="1" applyAlignment="1">
      <alignment horizontal="center" vertical="center"/>
    </xf>
    <xf numFmtId="0" fontId="51" fillId="0" borderId="17" xfId="0" applyFont="1" applyBorder="1" applyAlignment="1">
      <alignment horizontal="center" vertical="center" wrapText="1"/>
    </xf>
    <xf numFmtId="0" fontId="51" fillId="0" borderId="15" xfId="0" applyFont="1" applyBorder="1" applyAlignment="1">
      <alignment horizontal="center" vertical="center" wrapText="1"/>
    </xf>
    <xf numFmtId="176" fontId="55" fillId="26" borderId="35" xfId="0" applyNumberFormat="1" applyFont="1" applyFill="1" applyBorder="1" applyAlignment="1">
      <alignment vertical="center" wrapText="1"/>
    </xf>
    <xf numFmtId="3" fontId="32" fillId="0" borderId="35" xfId="0" applyNumberFormat="1" applyFont="1" applyBorder="1" applyAlignment="1" applyProtection="1">
      <alignment vertical="center" wrapText="1"/>
      <protection locked="0"/>
    </xf>
    <xf numFmtId="0" fontId="32" fillId="0" borderId="35" xfId="0" applyFont="1" applyBorder="1" applyAlignment="1" applyProtection="1">
      <alignment horizontal="center" vertical="center" wrapText="1"/>
      <protection locked="0"/>
    </xf>
    <xf numFmtId="181" fontId="0" fillId="0" borderId="15" xfId="0" applyNumberFormat="1" applyBorder="1" applyAlignment="1">
      <alignment vertical="center"/>
    </xf>
    <xf numFmtId="0" fontId="47" fillId="0" borderId="0" xfId="0" applyFont="1" applyAlignment="1">
      <alignment vertical="top" wrapText="1"/>
    </xf>
    <xf numFmtId="183" fontId="0" fillId="0" borderId="15" xfId="0" applyNumberFormat="1" applyBorder="1" applyAlignment="1">
      <alignment vertical="center"/>
    </xf>
    <xf numFmtId="183" fontId="0" fillId="0" borderId="73" xfId="0" applyNumberFormat="1" applyBorder="1" applyAlignment="1">
      <alignment vertical="center"/>
    </xf>
    <xf numFmtId="183" fontId="0" fillId="0" borderId="74" xfId="0" applyNumberFormat="1" applyBorder="1" applyAlignment="1">
      <alignment vertical="center"/>
    </xf>
    <xf numFmtId="0" fontId="6" fillId="0" borderId="0" xfId="55" applyProtection="1">
      <alignment vertical="center"/>
      <protection locked="0"/>
    </xf>
    <xf numFmtId="0" fontId="39" fillId="0" borderId="0" xfId="0" applyFont="1" applyAlignment="1" applyProtection="1">
      <alignment horizontal="center" vertical="center" wrapText="1"/>
      <protection locked="0"/>
    </xf>
    <xf numFmtId="0" fontId="39" fillId="0" borderId="35" xfId="0" applyFont="1" applyBorder="1" applyAlignment="1" applyProtection="1">
      <alignment horizontal="center" vertical="center" wrapText="1"/>
      <protection locked="0"/>
    </xf>
    <xf numFmtId="0" fontId="39" fillId="0" borderId="35" xfId="0" applyFont="1" applyBorder="1" applyAlignment="1" applyProtection="1">
      <alignment vertical="center" wrapText="1"/>
      <protection locked="0"/>
    </xf>
    <xf numFmtId="176" fontId="39" fillId="0" borderId="35" xfId="0" applyNumberFormat="1" applyFont="1" applyBorder="1" applyAlignment="1" applyProtection="1">
      <alignment vertical="center" wrapText="1"/>
      <protection locked="0"/>
    </xf>
    <xf numFmtId="0" fontId="39" fillId="0" borderId="0" xfId="0" applyFont="1" applyAlignment="1" applyProtection="1">
      <alignment horizontal="center" vertical="center"/>
      <protection locked="0"/>
    </xf>
    <xf numFmtId="0" fontId="51" fillId="0" borderId="0" xfId="49" applyFont="1" applyAlignment="1">
      <alignment horizontal="centerContinuous" vertical="center"/>
    </xf>
    <xf numFmtId="0" fontId="51" fillId="0" borderId="0" xfId="49" applyFont="1" applyAlignment="1">
      <alignment vertical="center"/>
    </xf>
    <xf numFmtId="0" fontId="51" fillId="0" borderId="10" xfId="49" applyFont="1" applyBorder="1" applyAlignment="1">
      <alignment horizontal="center" vertical="center"/>
    </xf>
    <xf numFmtId="184" fontId="51" fillId="0" borderId="35" xfId="0" applyNumberFormat="1" applyFont="1" applyBorder="1" applyAlignment="1">
      <alignment horizontal="center" vertical="center" wrapText="1"/>
    </xf>
    <xf numFmtId="184" fontId="51" fillId="0" borderId="44" xfId="0" applyNumberFormat="1" applyFont="1" applyBorder="1" applyAlignment="1">
      <alignment horizontal="center" vertical="center"/>
    </xf>
    <xf numFmtId="184" fontId="51" fillId="0" borderId="39" xfId="0" applyNumberFormat="1" applyFont="1" applyBorder="1" applyAlignment="1">
      <alignment horizontal="center" vertical="center"/>
    </xf>
    <xf numFmtId="184" fontId="51" fillId="0" borderId="75" xfId="0" applyNumberFormat="1" applyFont="1" applyBorder="1" applyAlignment="1">
      <alignment horizontal="center" vertical="center"/>
    </xf>
    <xf numFmtId="184" fontId="51" fillId="0" borderId="76" xfId="0" applyNumberFormat="1" applyFont="1" applyBorder="1" applyAlignment="1">
      <alignment horizontal="center" vertical="center" wrapText="1"/>
    </xf>
    <xf numFmtId="184" fontId="51" fillId="0" borderId="73" xfId="0" applyNumberFormat="1" applyFont="1" applyBorder="1" applyAlignment="1">
      <alignment horizontal="center" vertical="center"/>
    </xf>
    <xf numFmtId="184" fontId="51" fillId="0" borderId="74" xfId="0" applyNumberFormat="1" applyFont="1" applyBorder="1" applyAlignment="1">
      <alignment horizontal="center" vertical="center"/>
    </xf>
    <xf numFmtId="184" fontId="51" fillId="0" borderId="77" xfId="0" applyNumberFormat="1" applyFont="1" applyBorder="1" applyAlignment="1">
      <alignment horizontal="center" vertical="center"/>
    </xf>
    <xf numFmtId="181" fontId="51" fillId="0" borderId="35" xfId="0" applyNumberFormat="1" applyFont="1" applyBorder="1" applyAlignment="1">
      <alignment horizontal="center" vertical="center" wrapText="1"/>
    </xf>
    <xf numFmtId="181" fontId="51" fillId="0" borderId="44" xfId="0" applyNumberFormat="1" applyFont="1" applyBorder="1" applyAlignment="1">
      <alignment horizontal="center" vertical="center"/>
    </xf>
    <xf numFmtId="181" fontId="51" fillId="0" borderId="39" xfId="0" applyNumberFormat="1" applyFont="1" applyBorder="1" applyAlignment="1">
      <alignment horizontal="center" vertical="center"/>
    </xf>
    <xf numFmtId="181" fontId="51" fillId="0" borderId="75" xfId="0" applyNumberFormat="1" applyFont="1" applyBorder="1" applyAlignment="1">
      <alignment horizontal="center" vertical="center"/>
    </xf>
    <xf numFmtId="181" fontId="51" fillId="0" borderId="76" xfId="0" applyNumberFormat="1" applyFont="1" applyBorder="1" applyAlignment="1">
      <alignment horizontal="center" vertical="center"/>
    </xf>
    <xf numFmtId="181" fontId="51" fillId="0" borderId="73" xfId="0" applyNumberFormat="1" applyFont="1" applyBorder="1" applyAlignment="1">
      <alignment horizontal="center" vertical="center"/>
    </xf>
    <xf numFmtId="181" fontId="51" fillId="0" borderId="74" xfId="0" applyNumberFormat="1" applyFont="1" applyBorder="1" applyAlignment="1">
      <alignment horizontal="center" vertical="center"/>
    </xf>
    <xf numFmtId="181" fontId="51" fillId="0" borderId="77" xfId="0" applyNumberFormat="1" applyFont="1" applyBorder="1" applyAlignment="1">
      <alignment horizontal="center" vertical="center"/>
    </xf>
    <xf numFmtId="0" fontId="0" fillId="0" borderId="0" xfId="0" applyAlignment="1">
      <alignment wrapText="1"/>
    </xf>
    <xf numFmtId="0" fontId="0" fillId="0" borderId="0" xfId="0" applyAlignment="1">
      <alignment vertical="center" wrapText="1"/>
    </xf>
    <xf numFmtId="0" fontId="44" fillId="0" borderId="35" xfId="50" applyFont="1" applyBorder="1" applyAlignment="1">
      <alignment horizontal="center" vertical="center" shrinkToFit="1"/>
    </xf>
    <xf numFmtId="0" fontId="27" fillId="0" borderId="0" xfId="50" applyFont="1" applyAlignment="1">
      <alignment horizontal="centerContinuous" vertical="center"/>
    </xf>
    <xf numFmtId="0" fontId="37" fillId="0" borderId="0" xfId="50" applyFont="1" applyAlignment="1">
      <alignment horizontal="centerContinuous" vertical="center"/>
    </xf>
    <xf numFmtId="0" fontId="37" fillId="0" borderId="0" xfId="50" applyFont="1" applyAlignment="1">
      <alignment vertical="center"/>
    </xf>
    <xf numFmtId="0" fontId="51" fillId="0" borderId="0" xfId="50" applyAlignment="1">
      <alignment horizontal="centerContinuous" vertical="center"/>
    </xf>
    <xf numFmtId="0" fontId="51" fillId="0" borderId="0" xfId="50" applyAlignment="1">
      <alignment vertical="center"/>
    </xf>
    <xf numFmtId="0" fontId="39" fillId="26" borderId="35" xfId="0" applyFont="1" applyFill="1" applyBorder="1" applyAlignment="1">
      <alignment horizontal="left" vertical="center" wrapText="1"/>
    </xf>
    <xf numFmtId="0" fontId="39" fillId="0" borderId="23" xfId="0" applyFont="1" applyBorder="1" applyAlignment="1" applyProtection="1">
      <alignment horizontal="center" vertical="center" wrapText="1"/>
      <protection locked="0"/>
    </xf>
    <xf numFmtId="0" fontId="39" fillId="0" borderId="23" xfId="0" applyFont="1" applyBorder="1" applyAlignment="1" applyProtection="1">
      <alignment vertical="center" wrapText="1"/>
      <protection locked="0"/>
    </xf>
    <xf numFmtId="0" fontId="39" fillId="0" borderId="0" xfId="0" applyFont="1" applyAlignment="1" applyProtection="1">
      <alignment vertical="center" wrapText="1"/>
      <protection locked="0"/>
    </xf>
    <xf numFmtId="0" fontId="55" fillId="26" borderId="35" xfId="0" applyFont="1" applyFill="1" applyBorder="1" applyAlignment="1">
      <alignment vertical="center" wrapText="1"/>
    </xf>
    <xf numFmtId="0" fontId="55" fillId="0" borderId="35" xfId="0" applyFont="1" applyBorder="1" applyAlignment="1" applyProtection="1">
      <alignment vertical="center" wrapText="1"/>
      <protection locked="0"/>
    </xf>
    <xf numFmtId="0" fontId="58" fillId="0" borderId="0" xfId="0" applyFont="1" applyAlignment="1">
      <alignment vertical="center"/>
    </xf>
    <xf numFmtId="0" fontId="59" fillId="0" borderId="0" xfId="0" applyFont="1" applyAlignment="1">
      <alignment vertical="center"/>
    </xf>
    <xf numFmtId="0" fontId="58" fillId="27" borderId="78" xfId="0" applyFont="1" applyFill="1" applyBorder="1" applyAlignment="1">
      <alignment vertical="center"/>
    </xf>
    <xf numFmtId="0" fontId="39" fillId="28" borderId="35" xfId="0" applyFont="1" applyFill="1" applyBorder="1" applyAlignment="1">
      <alignment horizontal="center" vertical="center"/>
    </xf>
    <xf numFmtId="0" fontId="39" fillId="0" borderId="35" xfId="0" applyFont="1"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63" xfId="0" applyBorder="1" applyAlignment="1">
      <alignment vertical="center"/>
    </xf>
    <xf numFmtId="0" fontId="39" fillId="0" borderId="64" xfId="0" applyFont="1" applyBorder="1" applyAlignment="1">
      <alignment horizontal="center" vertical="center"/>
    </xf>
    <xf numFmtId="0" fontId="79" fillId="0" borderId="0" xfId="0" applyFont="1" applyAlignment="1">
      <alignment horizontal="left" vertical="center"/>
    </xf>
    <xf numFmtId="0" fontId="39" fillId="0" borderId="65" xfId="0" applyFont="1" applyBorder="1" applyAlignment="1">
      <alignment horizontal="center" vertical="center"/>
    </xf>
    <xf numFmtId="0" fontId="39" fillId="0" borderId="64" xfId="0" applyFont="1" applyBorder="1" applyAlignment="1">
      <alignment vertical="center"/>
    </xf>
    <xf numFmtId="0" fontId="39" fillId="0" borderId="33" xfId="0" applyFont="1" applyBorder="1" applyAlignment="1">
      <alignment vertical="center"/>
    </xf>
    <xf numFmtId="0" fontId="80" fillId="0" borderId="0" xfId="0" applyFont="1" applyAlignment="1">
      <alignment vertical="center"/>
    </xf>
    <xf numFmtId="0" fontId="81" fillId="0" borderId="0" xfId="0" applyFont="1" applyAlignment="1">
      <alignment vertical="center"/>
    </xf>
    <xf numFmtId="0" fontId="82" fillId="27" borderId="35" xfId="0" applyFont="1" applyFill="1" applyBorder="1" applyAlignment="1">
      <alignment vertical="center"/>
    </xf>
    <xf numFmtId="0" fontId="82" fillId="0" borderId="35" xfId="0" applyFont="1" applyBorder="1" applyAlignment="1">
      <alignment vertical="center"/>
    </xf>
    <xf numFmtId="0" fontId="0" fillId="0" borderId="152" xfId="0" applyBorder="1" applyAlignment="1">
      <alignment vertical="center"/>
    </xf>
    <xf numFmtId="0" fontId="0" fillId="0" borderId="153" xfId="0" applyBorder="1" applyAlignment="1">
      <alignment vertical="center"/>
    </xf>
    <xf numFmtId="0" fontId="0" fillId="0" borderId="154" xfId="0" applyBorder="1" applyAlignment="1">
      <alignment vertical="center"/>
    </xf>
    <xf numFmtId="0" fontId="58" fillId="0" borderId="155" xfId="0" applyFont="1" applyBorder="1" applyAlignment="1">
      <alignment vertical="center"/>
    </xf>
    <xf numFmtId="0" fontId="58" fillId="0" borderId="156" xfId="0" applyFont="1" applyBorder="1" applyAlignment="1">
      <alignment vertical="center"/>
    </xf>
    <xf numFmtId="0" fontId="0" fillId="0" borderId="155" xfId="0" applyBorder="1" applyAlignment="1">
      <alignment vertical="center"/>
    </xf>
    <xf numFmtId="0" fontId="80" fillId="0" borderId="156" xfId="0" applyFont="1" applyBorder="1" applyAlignment="1">
      <alignment vertical="center"/>
    </xf>
    <xf numFmtId="0" fontId="81" fillId="0" borderId="156" xfId="0" applyFont="1" applyBorder="1" applyAlignment="1">
      <alignment vertical="center"/>
    </xf>
    <xf numFmtId="0" fontId="0" fillId="0" borderId="156" xfId="0" applyBorder="1" applyAlignment="1">
      <alignment vertical="center"/>
    </xf>
    <xf numFmtId="0" fontId="0" fillId="0" borderId="157" xfId="0" applyBorder="1" applyAlignment="1">
      <alignment vertical="center"/>
    </xf>
    <xf numFmtId="0" fontId="0" fillId="0" borderId="158" xfId="0" applyBorder="1" applyAlignment="1">
      <alignment vertical="center"/>
    </xf>
    <xf numFmtId="0" fontId="80" fillId="0" borderId="158" xfId="0" applyFont="1" applyBorder="1" applyAlignment="1">
      <alignment vertical="center"/>
    </xf>
    <xf numFmtId="0" fontId="80" fillId="0" borderId="159" xfId="0" applyFont="1" applyBorder="1" applyAlignment="1">
      <alignment vertical="center"/>
    </xf>
    <xf numFmtId="0" fontId="0" fillId="0" borderId="79" xfId="0" applyBorder="1" applyAlignment="1">
      <alignment vertical="center"/>
    </xf>
    <xf numFmtId="0" fontId="0" fillId="29" borderId="0" xfId="0" applyFill="1" applyAlignment="1">
      <alignment horizontal="right" vertical="center"/>
    </xf>
    <xf numFmtId="0" fontId="58" fillId="0" borderId="80" xfId="0" applyFont="1" applyBorder="1" applyAlignment="1" applyProtection="1">
      <alignment vertical="center"/>
      <protection locked="0"/>
    </xf>
    <xf numFmtId="0" fontId="51" fillId="0" borderId="10" xfId="50" applyBorder="1" applyAlignment="1" applyProtection="1">
      <alignment vertical="center"/>
      <protection locked="0"/>
    </xf>
    <xf numFmtId="0" fontId="80" fillId="0" borderId="0" xfId="0" applyFont="1"/>
    <xf numFmtId="181" fontId="0" fillId="0" borderId="76" xfId="0" applyNumberFormat="1" applyBorder="1" applyAlignment="1" applyProtection="1">
      <alignment vertical="center"/>
      <protection locked="0"/>
    </xf>
    <xf numFmtId="0" fontId="83" fillId="0" borderId="0" xfId="49" applyFont="1" applyAlignment="1">
      <alignment horizontal="centerContinuous" vertical="center"/>
    </xf>
    <xf numFmtId="0" fontId="80" fillId="0" borderId="0" xfId="49" applyFont="1" applyAlignment="1">
      <alignment horizontal="centerContinuous" vertical="center"/>
    </xf>
    <xf numFmtId="0" fontId="80" fillId="0" borderId="0" xfId="0" applyFont="1" applyAlignment="1">
      <alignment shrinkToFit="1"/>
    </xf>
    <xf numFmtId="0" fontId="84" fillId="0" borderId="0" xfId="0" applyFont="1"/>
    <xf numFmtId="0" fontId="84" fillId="26" borderId="35" xfId="0" applyFont="1" applyFill="1" applyBorder="1" applyAlignment="1">
      <alignment horizontal="center" vertical="center" wrapText="1"/>
    </xf>
    <xf numFmtId="0" fontId="84" fillId="0" borderId="35" xfId="0" applyFont="1" applyBorder="1" applyAlignment="1" applyProtection="1">
      <alignment horizontal="center" vertical="center" wrapText="1"/>
      <protection locked="0"/>
    </xf>
    <xf numFmtId="0" fontId="80" fillId="0" borderId="0" xfId="0" applyFont="1" applyAlignment="1">
      <alignment horizontal="center" vertical="center"/>
    </xf>
    <xf numFmtId="0" fontId="39" fillId="25" borderId="35" xfId="0" applyFont="1" applyFill="1" applyBorder="1" applyAlignment="1">
      <alignment horizontal="center" vertical="top" textRotation="255" wrapText="1"/>
    </xf>
    <xf numFmtId="0" fontId="39" fillId="25" borderId="44" xfId="0" applyFont="1" applyFill="1" applyBorder="1" applyAlignment="1">
      <alignment horizontal="center" vertical="top" textRotation="255" wrapText="1"/>
    </xf>
    <xf numFmtId="0" fontId="39" fillId="25" borderId="39" xfId="0" applyFont="1" applyFill="1" applyBorder="1" applyAlignment="1">
      <alignment horizontal="center" vertical="top" textRotation="255" wrapText="1"/>
    </xf>
    <xf numFmtId="0" fontId="39" fillId="25" borderId="40" xfId="0" applyFont="1" applyFill="1" applyBorder="1" applyAlignment="1">
      <alignment horizontal="center" vertical="top" textRotation="255" wrapText="1"/>
    </xf>
    <xf numFmtId="0" fontId="39" fillId="26" borderId="44" xfId="0" applyFont="1" applyFill="1" applyBorder="1" applyAlignment="1">
      <alignment horizontal="center" vertical="center" wrapText="1"/>
    </xf>
    <xf numFmtId="0" fontId="39" fillId="26" borderId="39" xfId="0" applyFont="1" applyFill="1" applyBorder="1" applyAlignment="1">
      <alignment horizontal="center" vertical="center" wrapText="1"/>
    </xf>
    <xf numFmtId="0" fontId="39" fillId="26" borderId="40" xfId="0" applyFont="1" applyFill="1" applyBorder="1" applyAlignment="1">
      <alignment horizontal="center" vertical="center" wrapText="1"/>
    </xf>
    <xf numFmtId="0" fontId="39" fillId="0" borderId="44" xfId="0" applyFont="1" applyBorder="1" applyAlignment="1" applyProtection="1">
      <alignment horizontal="center" vertical="center" wrapText="1"/>
      <protection locked="0"/>
    </xf>
    <xf numFmtId="0" fontId="39" fillId="0" borderId="39" xfId="0" applyFont="1" applyBorder="1" applyAlignment="1" applyProtection="1">
      <alignment horizontal="center" vertical="center" wrapText="1"/>
      <protection locked="0"/>
    </xf>
    <xf numFmtId="0" fontId="39" fillId="0" borderId="40" xfId="0" applyFont="1" applyBorder="1" applyAlignment="1" applyProtection="1">
      <alignment horizontal="center" vertical="center" wrapText="1"/>
      <protection locked="0"/>
    </xf>
    <xf numFmtId="0" fontId="37" fillId="0" borderId="0" xfId="0" applyFont="1" applyAlignment="1">
      <alignment vertical="top" wrapText="1"/>
    </xf>
    <xf numFmtId="0" fontId="80" fillId="0" borderId="0" xfId="0" applyFont="1" applyAlignment="1">
      <alignment horizontal="right"/>
    </xf>
    <xf numFmtId="0" fontId="39" fillId="30" borderId="35" xfId="0" applyFont="1" applyFill="1" applyBorder="1" applyAlignment="1">
      <alignment horizontal="center" vertical="center" wrapText="1"/>
    </xf>
    <xf numFmtId="181" fontId="0" fillId="0" borderId="79" xfId="0" applyNumberFormat="1" applyBorder="1" applyAlignment="1" applyProtection="1">
      <alignment vertical="center" wrapText="1"/>
      <protection locked="0"/>
    </xf>
    <xf numFmtId="0" fontId="30" fillId="0" borderId="39" xfId="53" applyFont="1" applyBorder="1" applyAlignment="1" applyProtection="1">
      <alignment horizontal="justify" vertical="top" wrapText="1"/>
      <protection locked="0"/>
    </xf>
    <xf numFmtId="0" fontId="0" fillId="25" borderId="35" xfId="0" applyFill="1" applyBorder="1" applyAlignment="1">
      <alignment horizontal="center" vertical="center" wrapText="1"/>
    </xf>
    <xf numFmtId="0" fontId="32" fillId="26" borderId="35" xfId="0" applyFont="1" applyFill="1" applyBorder="1" applyAlignment="1">
      <alignment horizontal="center" vertical="center"/>
    </xf>
    <xf numFmtId="0" fontId="60" fillId="0" borderId="0" xfId="55" applyFont="1" applyAlignment="1">
      <alignment horizontal="justify" vertical="center"/>
    </xf>
    <xf numFmtId="0" fontId="0" fillId="0" borderId="35" xfId="0" applyBorder="1" applyAlignment="1">
      <alignment horizontal="center" vertical="center"/>
    </xf>
    <xf numFmtId="0" fontId="54" fillId="0" borderId="0" xfId="0" applyFont="1" applyAlignment="1">
      <alignment horizontal="right" vertical="top"/>
    </xf>
    <xf numFmtId="0" fontId="55" fillId="24" borderId="35" xfId="0" applyFont="1" applyFill="1" applyBorder="1" applyAlignment="1">
      <alignment vertical="top" textRotation="255" wrapText="1"/>
    </xf>
    <xf numFmtId="0" fontId="6" fillId="31" borderId="79" xfId="55" applyFill="1" applyBorder="1" applyProtection="1">
      <alignment vertical="center"/>
      <protection locked="0"/>
    </xf>
    <xf numFmtId="0" fontId="6" fillId="31" borderId="79" xfId="45" applyFill="1" applyBorder="1" applyAlignment="1" applyProtection="1">
      <alignment horizontal="center"/>
      <protection locked="0"/>
    </xf>
    <xf numFmtId="0" fontId="6" fillId="31" borderId="79" xfId="45" applyFill="1" applyBorder="1" applyAlignment="1">
      <alignment horizontal="center"/>
    </xf>
    <xf numFmtId="0" fontId="63" fillId="0" borderId="0" xfId="0" applyFont="1"/>
    <xf numFmtId="0" fontId="0" fillId="0" borderId="20" xfId="0" applyBorder="1"/>
    <xf numFmtId="0" fontId="0" fillId="0" borderId="18" xfId="0" applyBorder="1"/>
    <xf numFmtId="179" fontId="0" fillId="0" borderId="35" xfId="0" applyNumberFormat="1" applyBorder="1"/>
    <xf numFmtId="0" fontId="0" fillId="0" borderId="33" xfId="0" applyBorder="1"/>
    <xf numFmtId="179" fontId="0" fillId="0" borderId="71" xfId="0" applyNumberFormat="1" applyBorder="1"/>
    <xf numFmtId="0" fontId="0" fillId="0" borderId="81" xfId="0" applyBorder="1"/>
    <xf numFmtId="0" fontId="0" fillId="0" borderId="82" xfId="0" applyBorder="1"/>
    <xf numFmtId="179" fontId="0" fillId="0" borderId="83" xfId="0" applyNumberFormat="1" applyBorder="1"/>
    <xf numFmtId="0" fontId="39" fillId="32" borderId="35" xfId="0" applyFont="1" applyFill="1" applyBorder="1" applyAlignment="1">
      <alignment horizontal="center" vertical="center" wrapText="1"/>
    </xf>
    <xf numFmtId="0" fontId="55" fillId="32" borderId="35" xfId="0" applyFont="1" applyFill="1" applyBorder="1" applyAlignment="1">
      <alignment horizontal="center" vertical="center" wrapText="1"/>
    </xf>
    <xf numFmtId="0" fontId="84" fillId="32" borderId="35" xfId="0" applyFont="1" applyFill="1" applyBorder="1" applyAlignment="1">
      <alignment horizontal="center" vertical="center" wrapText="1"/>
    </xf>
    <xf numFmtId="0" fontId="55" fillId="32" borderId="35" xfId="0" applyFont="1" applyFill="1" applyBorder="1" applyAlignment="1">
      <alignment vertical="center" wrapText="1"/>
    </xf>
    <xf numFmtId="10" fontId="39" fillId="0" borderId="0" xfId="0" applyNumberFormat="1" applyFont="1" applyAlignment="1" applyProtection="1">
      <alignment horizontal="center" vertical="center"/>
      <protection locked="0"/>
    </xf>
    <xf numFmtId="9" fontId="39" fillId="0" borderId="0" xfId="0" applyNumberFormat="1" applyFont="1" applyAlignment="1" applyProtection="1">
      <alignment horizontal="center" vertical="center"/>
      <protection locked="0"/>
    </xf>
    <xf numFmtId="3" fontId="39" fillId="0" borderId="0" xfId="0" applyNumberFormat="1" applyFont="1" applyAlignment="1" applyProtection="1">
      <alignment horizontal="center" vertical="center"/>
      <protection locked="0"/>
    </xf>
    <xf numFmtId="9" fontId="0" fillId="0" borderId="0" xfId="0" applyNumberFormat="1" applyAlignment="1">
      <alignment horizontal="center" vertical="center"/>
    </xf>
    <xf numFmtId="0" fontId="55" fillId="25" borderId="44" xfId="0" applyFont="1" applyFill="1" applyBorder="1" applyAlignment="1">
      <alignment horizontal="center" vertical="top" textRotation="255" wrapText="1"/>
    </xf>
    <xf numFmtId="0" fontId="55" fillId="25" borderId="39" xfId="0" applyFont="1" applyFill="1" applyBorder="1" applyAlignment="1">
      <alignment horizontal="center" vertical="top" textRotation="255" wrapText="1"/>
    </xf>
    <xf numFmtId="0" fontId="39" fillId="25" borderId="40" xfId="0" applyFont="1" applyFill="1" applyBorder="1" applyAlignment="1">
      <alignment horizontal="center" vertical="center" wrapText="1"/>
    </xf>
    <xf numFmtId="0" fontId="39" fillId="26" borderId="40" xfId="0" applyFont="1" applyFill="1" applyBorder="1" applyAlignment="1">
      <alignment vertical="center" wrapText="1"/>
    </xf>
    <xf numFmtId="0" fontId="39" fillId="0" borderId="40" xfId="0" applyFont="1" applyBorder="1" applyAlignment="1" applyProtection="1">
      <alignment vertical="center" wrapText="1"/>
      <protection locked="0"/>
    </xf>
    <xf numFmtId="3" fontId="32" fillId="26" borderId="35" xfId="0" applyNumberFormat="1" applyFont="1" applyFill="1" applyBorder="1" applyAlignment="1">
      <alignment horizontal="center" vertical="center" wrapText="1"/>
    </xf>
    <xf numFmtId="3" fontId="32" fillId="0" borderId="35" xfId="0" applyNumberFormat="1" applyFont="1" applyBorder="1" applyAlignment="1" applyProtection="1">
      <alignment horizontal="center" vertical="center" wrapText="1"/>
      <protection locked="0"/>
    </xf>
    <xf numFmtId="0" fontId="85" fillId="0" borderId="0" xfId="0" applyFont="1" applyAlignment="1">
      <alignment vertical="top"/>
    </xf>
    <xf numFmtId="0" fontId="79" fillId="26" borderId="35" xfId="0" applyFont="1" applyFill="1" applyBorder="1" applyAlignment="1">
      <alignment horizontal="center" vertical="center" wrapText="1"/>
    </xf>
    <xf numFmtId="0" fontId="86" fillId="26" borderId="35" xfId="0" applyFont="1" applyFill="1" applyBorder="1" applyAlignment="1">
      <alignment horizontal="center" vertical="center" wrapText="1"/>
    </xf>
    <xf numFmtId="0" fontId="87" fillId="26" borderId="35" xfId="0" applyFont="1" applyFill="1" applyBorder="1" applyAlignment="1">
      <alignment horizontal="center" vertical="center" wrapText="1"/>
    </xf>
    <xf numFmtId="0" fontId="0" fillId="0" borderId="84" xfId="0" applyBorder="1" applyAlignment="1">
      <alignment horizontal="center" vertical="center"/>
    </xf>
    <xf numFmtId="0" fontId="0" fillId="0" borderId="85" xfId="0"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183" fontId="0" fillId="0" borderId="88" xfId="0" applyNumberFormat="1" applyBorder="1" applyAlignment="1">
      <alignment vertical="center"/>
    </xf>
    <xf numFmtId="0" fontId="0" fillId="0" borderId="0" xfId="0" applyAlignment="1">
      <alignment horizontal="right"/>
    </xf>
    <xf numFmtId="0" fontId="44" fillId="0" borderId="0" xfId="0" applyFont="1" applyAlignment="1">
      <alignment horizontal="center" vertical="center" shrinkToFit="1"/>
    </xf>
    <xf numFmtId="0" fontId="6" fillId="31" borderId="35" xfId="55" applyFill="1" applyBorder="1" applyProtection="1">
      <alignment vertical="center"/>
      <protection locked="0"/>
    </xf>
    <xf numFmtId="0" fontId="51" fillId="0" borderId="0" xfId="55" applyFont="1">
      <alignment vertical="center"/>
    </xf>
    <xf numFmtId="0" fontId="32" fillId="24" borderId="44" xfId="53" applyFont="1" applyFill="1" applyBorder="1" applyAlignment="1">
      <alignment horizontal="center" vertical="center" wrapText="1"/>
    </xf>
    <xf numFmtId="0" fontId="32" fillId="24" borderId="39" xfId="53" applyFont="1" applyFill="1" applyBorder="1" applyAlignment="1">
      <alignment horizontal="center" vertical="center" wrapText="1"/>
    </xf>
    <xf numFmtId="0" fontId="32" fillId="24" borderId="40" xfId="53" applyFont="1" applyFill="1" applyBorder="1" applyAlignment="1">
      <alignment horizontal="center" vertical="center" wrapText="1"/>
    </xf>
    <xf numFmtId="0" fontId="32" fillId="0" borderId="35" xfId="0" applyFont="1" applyBorder="1" applyAlignment="1" applyProtection="1">
      <alignment horizontal="center"/>
      <protection locked="0"/>
    </xf>
    <xf numFmtId="0" fontId="32" fillId="0" borderId="35" xfId="0" applyFont="1" applyBorder="1" applyAlignment="1">
      <alignment vertical="center" wrapText="1"/>
    </xf>
    <xf numFmtId="0" fontId="6" fillId="0" borderId="0" xfId="0" applyFont="1" applyAlignment="1">
      <alignment vertical="center"/>
    </xf>
    <xf numFmtId="0" fontId="56" fillId="0" borderId="0" xfId="0" applyFont="1" applyAlignment="1">
      <alignment vertical="center"/>
    </xf>
    <xf numFmtId="3" fontId="0" fillId="0" borderId="0" xfId="0" applyNumberFormat="1" applyAlignment="1">
      <alignment vertical="center"/>
    </xf>
    <xf numFmtId="0" fontId="0" fillId="33" borderId="35" xfId="0" applyFill="1" applyBorder="1" applyAlignment="1">
      <alignment vertical="center" textRotation="255" wrapText="1"/>
    </xf>
    <xf numFmtId="178" fontId="8" fillId="0" borderId="0" xfId="0" applyNumberFormat="1" applyFont="1"/>
    <xf numFmtId="178" fontId="0" fillId="0" borderId="0" xfId="0" applyNumberFormat="1"/>
    <xf numFmtId="178" fontId="32" fillId="26" borderId="35" xfId="0" applyNumberFormat="1" applyFont="1" applyFill="1" applyBorder="1" applyAlignment="1">
      <alignment horizontal="center" vertical="center" wrapText="1"/>
    </xf>
    <xf numFmtId="178" fontId="32" fillId="0" borderId="35" xfId="0" applyNumberFormat="1" applyFont="1" applyBorder="1" applyAlignment="1">
      <alignment vertical="center" wrapText="1"/>
    </xf>
    <xf numFmtId="186" fontId="8" fillId="0" borderId="0" xfId="0" applyNumberFormat="1" applyFont="1"/>
    <xf numFmtId="186" fontId="0" fillId="0" borderId="0" xfId="0" applyNumberFormat="1"/>
    <xf numFmtId="186" fontId="32" fillId="26" borderId="35" xfId="0" applyNumberFormat="1" applyFont="1" applyFill="1" applyBorder="1" applyAlignment="1">
      <alignment horizontal="center" vertical="center" wrapText="1"/>
    </xf>
    <xf numFmtId="186" fontId="32" fillId="0" borderId="35" xfId="0" applyNumberFormat="1" applyFont="1" applyBorder="1" applyAlignment="1">
      <alignment vertical="center" wrapText="1"/>
    </xf>
    <xf numFmtId="0" fontId="32" fillId="34" borderId="35" xfId="0" applyFont="1" applyFill="1" applyBorder="1" applyAlignment="1">
      <alignment horizontal="center" vertical="center" wrapText="1"/>
    </xf>
    <xf numFmtId="0" fontId="67" fillId="0" borderId="0" xfId="0" applyFont="1" applyAlignment="1">
      <alignment horizontal="centerContinuous"/>
    </xf>
    <xf numFmtId="3" fontId="0" fillId="25" borderId="35" xfId="0" applyNumberFormat="1" applyFill="1" applyBorder="1" applyAlignment="1">
      <alignment horizontal="center" vertical="center" wrapText="1"/>
    </xf>
    <xf numFmtId="0" fontId="55" fillId="35" borderId="35" xfId="0" applyFont="1" applyFill="1" applyBorder="1" applyAlignment="1">
      <alignment horizontal="center" vertical="top" textRotation="255" wrapText="1"/>
    </xf>
    <xf numFmtId="0" fontId="44" fillId="0" borderId="0" xfId="0" applyFont="1" applyAlignment="1">
      <alignment vertical="center" shrinkToFit="1"/>
    </xf>
    <xf numFmtId="0" fontId="32" fillId="25" borderId="35" xfId="0" applyFont="1" applyFill="1" applyBorder="1" applyAlignment="1">
      <alignment horizontal="center" vertical="center" wrapText="1"/>
    </xf>
    <xf numFmtId="0" fontId="32" fillId="0" borderId="0" xfId="0" applyFont="1" applyAlignment="1">
      <alignment horizontal="center" vertical="center" wrapText="1"/>
    </xf>
    <xf numFmtId="0" fontId="32" fillId="0" borderId="0" xfId="0" applyFont="1" applyAlignment="1" applyProtection="1">
      <alignment vertical="center" wrapText="1"/>
      <protection locked="0"/>
    </xf>
    <xf numFmtId="3" fontId="32" fillId="0" borderId="0" xfId="0" applyNumberFormat="1" applyFont="1" applyAlignment="1" applyProtection="1">
      <alignment vertical="center" wrapText="1"/>
      <protection locked="0"/>
    </xf>
    <xf numFmtId="3" fontId="32" fillId="0" borderId="0" xfId="0" applyNumberFormat="1"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32" fillId="0" borderId="0" xfId="0" applyFont="1" applyAlignment="1" applyProtection="1">
      <alignment horizontal="center" vertical="center" wrapText="1"/>
      <protection locked="0"/>
    </xf>
    <xf numFmtId="178" fontId="32" fillId="0" borderId="0" xfId="0" applyNumberFormat="1" applyFont="1" applyAlignment="1">
      <alignment vertical="center" wrapText="1"/>
    </xf>
    <xf numFmtId="186" fontId="32" fillId="0" borderId="0" xfId="0" applyNumberFormat="1" applyFont="1" applyAlignment="1">
      <alignment vertical="center" wrapText="1"/>
    </xf>
    <xf numFmtId="0" fontId="32" fillId="0" borderId="0" xfId="0" applyFont="1" applyAlignment="1" applyProtection="1">
      <alignment horizontal="center"/>
      <protection locked="0"/>
    </xf>
    <xf numFmtId="0" fontId="55" fillId="0" borderId="0" xfId="0" applyFont="1" applyAlignment="1" applyProtection="1">
      <alignment vertical="center" wrapText="1"/>
      <protection locked="0"/>
    </xf>
    <xf numFmtId="0" fontId="0" fillId="34" borderId="35" xfId="0" applyFill="1" applyBorder="1" applyAlignment="1">
      <alignment horizontal="center" vertical="center" wrapText="1"/>
    </xf>
    <xf numFmtId="0" fontId="32" fillId="0" borderId="35" xfId="0" applyFont="1" applyBorder="1" applyAlignment="1" applyProtection="1">
      <alignment horizontal="center" vertical="center"/>
      <protection locked="0"/>
    </xf>
    <xf numFmtId="0" fontId="0" fillId="0" borderId="0" xfId="55" applyFont="1">
      <alignment vertical="center"/>
    </xf>
    <xf numFmtId="0" fontId="36" fillId="0" borderId="23" xfId="0" applyFont="1" applyBorder="1" applyAlignment="1">
      <alignment vertical="center"/>
    </xf>
    <xf numFmtId="0" fontId="69" fillId="0" borderId="0" xfId="0" applyFont="1" applyAlignment="1">
      <alignment vertical="center"/>
    </xf>
    <xf numFmtId="0" fontId="36" fillId="0" borderId="0" xfId="0" applyFont="1" applyAlignment="1">
      <alignment vertical="center"/>
    </xf>
    <xf numFmtId="0" fontId="36" fillId="0" borderId="65" xfId="0" applyFont="1" applyBorder="1" applyAlignment="1">
      <alignment vertical="center"/>
    </xf>
    <xf numFmtId="0" fontId="36" fillId="0" borderId="10" xfId="0" applyFont="1" applyBorder="1" applyAlignment="1">
      <alignment vertical="center"/>
    </xf>
    <xf numFmtId="0" fontId="36" fillId="0" borderId="32" xfId="0" applyFont="1" applyBorder="1" applyAlignment="1">
      <alignment vertical="center"/>
    </xf>
    <xf numFmtId="0" fontId="46" fillId="0" borderId="0" xfId="0" applyFont="1" applyAlignment="1">
      <alignment vertical="top"/>
    </xf>
    <xf numFmtId="0" fontId="88" fillId="0" borderId="0" xfId="0" applyFont="1" applyAlignment="1">
      <alignment vertical="top"/>
    </xf>
    <xf numFmtId="0" fontId="89" fillId="0" borderId="0" xfId="0" applyFont="1" applyAlignment="1">
      <alignment vertical="top"/>
    </xf>
    <xf numFmtId="3" fontId="0" fillId="0" borderId="0" xfId="0" applyNumberFormat="1" applyAlignment="1">
      <alignment horizontal="left"/>
    </xf>
    <xf numFmtId="0" fontId="90" fillId="0" borderId="0" xfId="0" applyFont="1" applyAlignment="1">
      <alignment vertical="top"/>
    </xf>
    <xf numFmtId="0" fontId="44" fillId="0" borderId="0" xfId="0" applyFont="1" applyAlignment="1">
      <alignment vertical="top"/>
    </xf>
    <xf numFmtId="0" fontId="92" fillId="0" borderId="0" xfId="0" applyFont="1"/>
    <xf numFmtId="0" fontId="93" fillId="0" borderId="0" xfId="0" applyFont="1"/>
    <xf numFmtId="0" fontId="73" fillId="0" borderId="0" xfId="45" applyFont="1"/>
    <xf numFmtId="0" fontId="89" fillId="0" borderId="0" xfId="0" applyFont="1" applyAlignment="1">
      <alignment vertical="center"/>
    </xf>
    <xf numFmtId="181" fontId="0" fillId="0" borderId="89" xfId="0" applyNumberFormat="1" applyBorder="1" applyAlignment="1" applyProtection="1">
      <alignment vertical="center" wrapText="1"/>
      <protection locked="0"/>
    </xf>
    <xf numFmtId="0" fontId="41" fillId="0" borderId="0" xfId="0" applyFont="1" applyAlignment="1">
      <alignment horizontal="center" vertical="center" wrapText="1"/>
    </xf>
    <xf numFmtId="181" fontId="0" fillId="0" borderId="0" xfId="0" applyNumberFormat="1" applyAlignment="1" applyProtection="1">
      <alignment vertical="center" wrapText="1"/>
      <protection locked="0"/>
    </xf>
    <xf numFmtId="181" fontId="0" fillId="0" borderId="80" xfId="0" applyNumberFormat="1" applyBorder="1" applyAlignment="1" applyProtection="1">
      <alignment vertical="center" wrapText="1"/>
      <protection locked="0"/>
    </xf>
    <xf numFmtId="0" fontId="94" fillId="0" borderId="0" xfId="0" applyFont="1" applyAlignment="1">
      <alignment horizontal="left" vertical="center"/>
    </xf>
    <xf numFmtId="0" fontId="0" fillId="0" borderId="12" xfId="0" applyBorder="1" applyAlignment="1">
      <alignment horizontal="center" vertical="center" shrinkToFit="1"/>
    </xf>
    <xf numFmtId="0" fontId="0" fillId="0" borderId="90" xfId="0" applyBorder="1" applyAlignment="1">
      <alignment vertical="center"/>
    </xf>
    <xf numFmtId="0" fontId="0" fillId="0" borderId="91" xfId="0" applyBorder="1" applyAlignment="1">
      <alignment vertical="center"/>
    </xf>
    <xf numFmtId="0" fontId="0" fillId="0" borderId="92" xfId="0" applyBorder="1" applyAlignment="1">
      <alignment vertical="center"/>
    </xf>
    <xf numFmtId="0" fontId="0" fillId="0" borderId="93" xfId="0" applyBorder="1" applyAlignment="1">
      <alignment vertical="center"/>
    </xf>
    <xf numFmtId="0" fontId="0" fillId="0" borderId="94" xfId="0" applyBorder="1" applyAlignment="1">
      <alignment vertical="center"/>
    </xf>
    <xf numFmtId="183" fontId="0" fillId="0" borderId="77" xfId="0" applyNumberFormat="1" applyBorder="1" applyAlignment="1">
      <alignment vertical="center"/>
    </xf>
    <xf numFmtId="0" fontId="45" fillId="0" borderId="0" xfId="0" applyFont="1" applyAlignment="1">
      <alignment horizontal="center" vertical="center"/>
    </xf>
    <xf numFmtId="181" fontId="0" fillId="0" borderId="73" xfId="0" applyNumberFormat="1" applyBorder="1" applyAlignment="1">
      <alignment vertical="center"/>
    </xf>
    <xf numFmtId="181" fontId="0" fillId="0" borderId="74" xfId="0" applyNumberFormat="1" applyBorder="1" applyAlignment="1">
      <alignment vertical="center"/>
    </xf>
    <xf numFmtId="181" fontId="0" fillId="0" borderId="88" xfId="0" applyNumberFormat="1" applyBorder="1" applyAlignment="1">
      <alignment vertical="center"/>
    </xf>
    <xf numFmtId="181" fontId="0" fillId="0" borderId="77" xfId="0" applyNumberFormat="1" applyBorder="1" applyAlignment="1">
      <alignment vertical="center"/>
    </xf>
    <xf numFmtId="0" fontId="95" fillId="0" borderId="0" xfId="55" applyFont="1" applyAlignment="1">
      <alignment horizontal="left" vertical="center"/>
    </xf>
    <xf numFmtId="0" fontId="0" fillId="0" borderId="12" xfId="0" applyBorder="1" applyAlignment="1">
      <alignment horizontal="center" vertical="center" wrapText="1"/>
    </xf>
    <xf numFmtId="0" fontId="0" fillId="0" borderId="72" xfId="0" applyBorder="1" applyAlignment="1">
      <alignment horizontal="center" vertical="center" wrapText="1"/>
    </xf>
    <xf numFmtId="0" fontId="39" fillId="0" borderId="11" xfId="0" applyFont="1" applyBorder="1" applyAlignment="1">
      <alignment horizontal="center" vertical="center" wrapText="1"/>
    </xf>
    <xf numFmtId="0" fontId="0" fillId="0" borderId="71" xfId="0" applyBorder="1" applyAlignment="1">
      <alignment vertical="center" wrapText="1"/>
    </xf>
    <xf numFmtId="0" fontId="51" fillId="0" borderId="0" xfId="46" applyAlignment="1">
      <alignment vertical="center"/>
    </xf>
    <xf numFmtId="0" fontId="51" fillId="31" borderId="79" xfId="46" applyFill="1" applyBorder="1" applyAlignment="1">
      <alignment horizontal="center" vertical="center"/>
    </xf>
    <xf numFmtId="0" fontId="96" fillId="0" borderId="0" xfId="0" applyFont="1"/>
    <xf numFmtId="0" fontId="96" fillId="0" borderId="0" xfId="0" applyFont="1" applyAlignment="1">
      <alignment vertical="top"/>
    </xf>
    <xf numFmtId="0" fontId="0" fillId="0" borderId="35" xfId="55" applyFont="1" applyBorder="1" applyAlignment="1">
      <alignment vertical="center" wrapText="1"/>
    </xf>
    <xf numFmtId="9" fontId="0" fillId="0" borderId="0" xfId="0" applyNumberFormat="1"/>
    <xf numFmtId="9" fontId="32" fillId="0" borderId="0" xfId="0" applyNumberFormat="1" applyFont="1" applyAlignment="1" applyProtection="1">
      <alignment horizontal="center" vertical="center"/>
      <protection locked="0"/>
    </xf>
    <xf numFmtId="9" fontId="34" fillId="25" borderId="35" xfId="0" applyNumberFormat="1" applyFont="1" applyFill="1" applyBorder="1" applyAlignment="1">
      <alignment horizontal="center" vertical="center" textRotation="255" wrapText="1"/>
    </xf>
    <xf numFmtId="0" fontId="97" fillId="0" borderId="0" xfId="55" applyFont="1">
      <alignment vertical="center"/>
    </xf>
    <xf numFmtId="0" fontId="97" fillId="0" borderId="0" xfId="0" applyFont="1" applyAlignment="1">
      <alignment vertical="center"/>
    </xf>
    <xf numFmtId="0" fontId="32" fillId="28" borderId="35" xfId="0" applyFont="1" applyFill="1" applyBorder="1" applyAlignment="1">
      <alignment vertical="center" wrapText="1"/>
    </xf>
    <xf numFmtId="0" fontId="32" fillId="24" borderId="110" xfId="53" applyFont="1" applyFill="1" applyBorder="1" applyAlignment="1">
      <alignment horizontal="center" vertical="center" wrapText="1"/>
    </xf>
    <xf numFmtId="0" fontId="62" fillId="25" borderId="35" xfId="0" applyFont="1" applyFill="1" applyBorder="1" applyAlignment="1">
      <alignment horizontal="left" vertical="center" wrapText="1"/>
    </xf>
    <xf numFmtId="0" fontId="39" fillId="0" borderId="35" xfId="0" applyFont="1" applyBorder="1" applyAlignment="1">
      <alignment vertical="center" shrinkToFit="1"/>
    </xf>
    <xf numFmtId="38" fontId="32" fillId="0" borderId="35" xfId="34" applyFont="1" applyBorder="1" applyAlignment="1">
      <alignment vertical="center" wrapText="1"/>
    </xf>
    <xf numFmtId="38" fontId="32" fillId="28" borderId="35" xfId="34" applyFont="1" applyFill="1" applyBorder="1" applyAlignment="1">
      <alignment vertical="center" wrapText="1"/>
    </xf>
    <xf numFmtId="0" fontId="75" fillId="0" borderId="0" xfId="0" applyFont="1"/>
    <xf numFmtId="0" fontId="36" fillId="34" borderId="35" xfId="0" applyFont="1" applyFill="1" applyBorder="1" applyAlignment="1">
      <alignment vertical="top" textRotation="255" wrapText="1"/>
    </xf>
    <xf numFmtId="0" fontId="29" fillId="0" borderId="44" xfId="53" applyFont="1" applyBorder="1" applyAlignment="1" applyProtection="1">
      <alignment vertical="top" wrapText="1"/>
      <protection locked="0"/>
    </xf>
    <xf numFmtId="0" fontId="29" fillId="0" borderId="39" xfId="53" applyFont="1" applyBorder="1" applyAlignment="1" applyProtection="1">
      <alignment vertical="top" wrapText="1"/>
      <protection locked="0"/>
    </xf>
    <xf numFmtId="0" fontId="29" fillId="0" borderId="40" xfId="53" applyFont="1" applyBorder="1" applyAlignment="1" applyProtection="1">
      <alignment vertical="top" wrapText="1"/>
      <protection locked="0"/>
    </xf>
    <xf numFmtId="0" fontId="37" fillId="0" borderId="0" xfId="0" applyFont="1" applyAlignment="1">
      <alignment horizontal="center" vertical="center" shrinkToFit="1"/>
    </xf>
    <xf numFmtId="0" fontId="34" fillId="24" borderId="110" xfId="53" applyFont="1" applyFill="1" applyBorder="1" applyAlignment="1">
      <alignment horizontal="center" vertical="center" textRotation="255" wrapText="1"/>
    </xf>
    <xf numFmtId="0" fontId="42" fillId="24" borderId="110" xfId="53" applyFont="1" applyFill="1" applyBorder="1" applyAlignment="1">
      <alignment horizontal="center" vertical="center" textRotation="255" wrapText="1"/>
    </xf>
    <xf numFmtId="0" fontId="42" fillId="24" borderId="110" xfId="53" applyFont="1" applyFill="1" applyBorder="1" applyAlignment="1">
      <alignment horizontal="center" vertical="top" textRotation="255" wrapText="1"/>
    </xf>
    <xf numFmtId="0" fontId="66" fillId="0" borderId="0" xfId="0" applyFont="1"/>
    <xf numFmtId="0" fontId="0" fillId="0" borderId="78" xfId="0" applyBorder="1" applyAlignment="1">
      <alignment horizontal="center" vertical="center" wrapText="1"/>
    </xf>
    <xf numFmtId="0" fontId="0" fillId="0" borderId="129" xfId="0" applyBorder="1" applyAlignment="1">
      <alignment vertical="center" wrapText="1"/>
    </xf>
    <xf numFmtId="0" fontId="0" fillId="0" borderId="161" xfId="0" applyBorder="1" applyAlignment="1">
      <alignment vertical="center" wrapText="1"/>
    </xf>
    <xf numFmtId="0" fontId="39" fillId="0" borderId="13" xfId="0" applyFont="1" applyBorder="1" applyAlignment="1">
      <alignment horizontal="center" vertical="center" wrapText="1"/>
    </xf>
    <xf numFmtId="0" fontId="39" fillId="36" borderId="160" xfId="0" applyFont="1" applyFill="1" applyBorder="1" applyAlignment="1">
      <alignment horizontal="center" vertical="center" wrapText="1"/>
    </xf>
    <xf numFmtId="0" fontId="39" fillId="32" borderId="160" xfId="0" applyFont="1" applyFill="1" applyBorder="1" applyAlignment="1">
      <alignment horizontal="center" vertical="center" wrapText="1"/>
    </xf>
    <xf numFmtId="0" fontId="41" fillId="0" borderId="14" xfId="0" applyFont="1" applyBorder="1" applyAlignment="1">
      <alignment horizontal="center" vertical="center" wrapText="1"/>
    </xf>
    <xf numFmtId="0" fontId="41" fillId="0" borderId="163" xfId="0" applyFont="1" applyBorder="1" applyAlignment="1">
      <alignment horizontal="center" vertical="center" wrapText="1"/>
    </xf>
    <xf numFmtId="0" fontId="41" fillId="0" borderId="165" xfId="0" applyFont="1" applyBorder="1" applyAlignment="1">
      <alignment horizontal="center" vertical="center" wrapText="1"/>
    </xf>
    <xf numFmtId="0" fontId="39" fillId="36" borderId="78" xfId="0" applyFont="1" applyFill="1" applyBorder="1" applyAlignment="1">
      <alignment horizontal="center" vertical="center" wrapText="1"/>
    </xf>
    <xf numFmtId="0" fontId="76" fillId="0" borderId="0" xfId="0" applyFont="1"/>
    <xf numFmtId="0" fontId="91" fillId="0" borderId="140" xfId="0" applyFont="1" applyBorder="1"/>
    <xf numFmtId="0" fontId="90" fillId="0" borderId="164" xfId="0" applyFont="1" applyBorder="1" applyAlignment="1">
      <alignment horizontal="right"/>
    </xf>
    <xf numFmtId="187" fontId="0" fillId="39" borderId="76" xfId="0" applyNumberFormat="1" applyFill="1" applyBorder="1"/>
    <xf numFmtId="187" fontId="0" fillId="39" borderId="41" xfId="0" applyNumberFormat="1" applyFill="1" applyBorder="1"/>
    <xf numFmtId="187" fontId="0" fillId="0" borderId="13" xfId="0" applyNumberFormat="1" applyBorder="1" applyAlignment="1" applyProtection="1">
      <alignment vertical="center"/>
      <protection locked="0"/>
    </xf>
    <xf numFmtId="187" fontId="0" fillId="0" borderId="160" xfId="0" applyNumberFormat="1" applyBorder="1"/>
    <xf numFmtId="187" fontId="0" fillId="0" borderId="17" xfId="0" applyNumberFormat="1" applyBorder="1" applyAlignment="1" applyProtection="1">
      <alignment vertical="center"/>
      <protection locked="0"/>
    </xf>
    <xf numFmtId="187" fontId="0" fillId="0" borderId="43" xfId="0" applyNumberFormat="1" applyBorder="1"/>
    <xf numFmtId="187" fontId="0" fillId="0" borderId="15" xfId="0" applyNumberFormat="1" applyBorder="1" applyAlignment="1" applyProtection="1">
      <alignment vertical="center"/>
      <protection locked="0"/>
    </xf>
    <xf numFmtId="187" fontId="0" fillId="0" borderId="41" xfId="0" applyNumberFormat="1" applyBorder="1"/>
    <xf numFmtId="187" fontId="0" fillId="0" borderId="166" xfId="0" applyNumberFormat="1" applyBorder="1" applyAlignment="1" applyProtection="1">
      <alignment vertical="center"/>
      <protection locked="0"/>
    </xf>
    <xf numFmtId="187" fontId="0" fillId="39" borderId="41" xfId="0" applyNumberFormat="1" applyFill="1" applyBorder="1" applyAlignment="1">
      <alignment vertical="center"/>
    </xf>
    <xf numFmtId="187" fontId="76" fillId="0" borderId="15" xfId="0" applyNumberFormat="1" applyFont="1" applyBorder="1" applyAlignment="1" applyProtection="1">
      <alignment vertical="center"/>
      <protection locked="0"/>
    </xf>
    <xf numFmtId="0" fontId="0" fillId="0" borderId="13" xfId="0" applyBorder="1" applyAlignment="1">
      <alignment horizontal="center" vertical="center"/>
    </xf>
    <xf numFmtId="187" fontId="76" fillId="0" borderId="160" xfId="0" applyNumberFormat="1" applyFont="1" applyBorder="1" applyAlignment="1" applyProtection="1">
      <alignment vertical="center"/>
      <protection locked="0"/>
    </xf>
    <xf numFmtId="0" fontId="0" fillId="0" borderId="15" xfId="0" applyBorder="1" applyAlignment="1">
      <alignment horizontal="center" vertical="center"/>
    </xf>
    <xf numFmtId="0" fontId="0" fillId="0" borderId="76" xfId="0" applyBorder="1" applyAlignment="1">
      <alignment vertical="center"/>
    </xf>
    <xf numFmtId="187" fontId="76" fillId="0" borderId="41" xfId="0" applyNumberFormat="1" applyFont="1" applyBorder="1" applyAlignment="1" applyProtection="1">
      <alignment vertical="center"/>
      <protection locked="0"/>
    </xf>
    <xf numFmtId="0" fontId="0" fillId="0" borderId="167" xfId="0" applyBorder="1" applyAlignment="1">
      <alignment horizontal="center" vertical="center"/>
    </xf>
    <xf numFmtId="0" fontId="0" fillId="0" borderId="76" xfId="0" applyBorder="1" applyAlignment="1">
      <alignment vertical="center" wrapText="1"/>
    </xf>
    <xf numFmtId="0" fontId="41" fillId="0" borderId="71" xfId="0" applyFont="1" applyBorder="1" applyAlignment="1">
      <alignment vertical="center" wrapText="1"/>
    </xf>
    <xf numFmtId="181" fontId="0" fillId="0" borderId="168" xfId="0" applyNumberFormat="1" applyBorder="1" applyAlignment="1" applyProtection="1">
      <alignment vertical="center" wrapText="1"/>
      <protection locked="0"/>
    </xf>
    <xf numFmtId="0" fontId="41" fillId="0" borderId="83" xfId="0" applyFont="1" applyBorder="1" applyAlignment="1">
      <alignment vertical="center" wrapText="1"/>
    </xf>
    <xf numFmtId="181" fontId="0" fillId="0" borderId="169" xfId="0" applyNumberFormat="1" applyBorder="1" applyAlignment="1" applyProtection="1">
      <alignment vertical="center" wrapText="1"/>
      <protection locked="0"/>
    </xf>
    <xf numFmtId="9" fontId="0" fillId="0" borderId="0" xfId="0" applyNumberFormat="1" applyAlignment="1">
      <alignment horizontal="center" vertical="center" wrapText="1"/>
    </xf>
    <xf numFmtId="9" fontId="0" fillId="0" borderId="0" xfId="0" applyNumberFormat="1" applyAlignment="1">
      <alignment wrapText="1"/>
    </xf>
    <xf numFmtId="9" fontId="32" fillId="28" borderId="35" xfId="0" applyNumberFormat="1" applyFont="1" applyFill="1" applyBorder="1" applyAlignment="1" applyProtection="1">
      <alignment horizontal="center" vertical="center" wrapText="1"/>
      <protection locked="0"/>
    </xf>
    <xf numFmtId="9" fontId="32" fillId="0" borderId="35" xfId="0" applyNumberFormat="1" applyFont="1" applyBorder="1" applyAlignment="1" applyProtection="1">
      <alignment horizontal="center" vertical="center" wrapText="1"/>
      <protection locked="0"/>
    </xf>
    <xf numFmtId="9" fontId="32" fillId="0" borderId="0" xfId="0" applyNumberFormat="1" applyFont="1" applyAlignment="1" applyProtection="1">
      <alignment horizontal="center" vertical="center" wrapText="1"/>
      <protection locked="0"/>
    </xf>
    <xf numFmtId="0" fontId="37" fillId="36" borderId="64" xfId="0" applyFont="1" applyFill="1" applyBorder="1" applyAlignment="1">
      <alignment vertical="center"/>
    </xf>
    <xf numFmtId="0" fontId="37" fillId="36" borderId="0" xfId="0" applyFont="1" applyFill="1" applyAlignment="1">
      <alignment vertical="center"/>
    </xf>
    <xf numFmtId="0" fontId="36" fillId="36" borderId="0" xfId="0" applyFont="1" applyFill="1" applyAlignment="1">
      <alignment vertical="center"/>
    </xf>
    <xf numFmtId="0" fontId="36" fillId="36" borderId="65" xfId="0" applyFont="1" applyFill="1" applyBorder="1" applyAlignment="1">
      <alignment vertical="center"/>
    </xf>
    <xf numFmtId="0" fontId="42" fillId="0" borderId="0" xfId="0" applyFont="1" applyAlignment="1">
      <alignment vertical="center"/>
    </xf>
    <xf numFmtId="9" fontId="102" fillId="25" borderId="35" xfId="0" applyNumberFormat="1" applyFont="1" applyFill="1" applyBorder="1" applyAlignment="1">
      <alignment horizontal="center" vertical="center" textRotation="255" wrapText="1"/>
    </xf>
    <xf numFmtId="0" fontId="104" fillId="34" borderId="35" xfId="0" applyFont="1" applyFill="1" applyBorder="1" applyAlignment="1">
      <alignment vertical="top" textRotation="255" wrapText="1"/>
    </xf>
    <xf numFmtId="0" fontId="0" fillId="31" borderId="35" xfId="0" applyFill="1" applyBorder="1" applyAlignment="1">
      <alignment horizontal="center" vertical="center"/>
    </xf>
    <xf numFmtId="0" fontId="0" fillId="0" borderId="0" xfId="0" applyAlignment="1">
      <alignment horizontal="right" vertical="top"/>
    </xf>
    <xf numFmtId="9" fontId="32" fillId="26" borderId="35" xfId="0" applyNumberFormat="1" applyFont="1" applyFill="1" applyBorder="1" applyAlignment="1">
      <alignment horizontal="center" vertical="center" wrapText="1"/>
    </xf>
    <xf numFmtId="0" fontId="0" fillId="0" borderId="25" xfId="0" applyBorder="1" applyAlignment="1">
      <alignment horizontal="center" vertical="center"/>
    </xf>
    <xf numFmtId="0" fontId="41" fillId="0" borderId="70" xfId="0" applyFont="1" applyBorder="1" applyAlignment="1">
      <alignment vertical="center" wrapText="1"/>
    </xf>
    <xf numFmtId="0" fontId="9" fillId="0" borderId="175" xfId="47" applyFont="1" applyBorder="1" applyAlignment="1">
      <alignment vertical="center"/>
    </xf>
    <xf numFmtId="0" fontId="32" fillId="40" borderId="46" xfId="0" applyFont="1" applyFill="1" applyBorder="1" applyAlignment="1">
      <alignment vertical="center" shrinkToFit="1"/>
    </xf>
    <xf numFmtId="0" fontId="92" fillId="0" borderId="0" xfId="0" applyFont="1" applyAlignment="1">
      <alignment horizontal="right"/>
    </xf>
    <xf numFmtId="0" fontId="55" fillId="0" borderId="0" xfId="50" applyFont="1" applyAlignment="1">
      <alignment vertical="center"/>
    </xf>
    <xf numFmtId="0" fontId="55" fillId="0" borderId="0" xfId="46" applyFont="1" applyAlignment="1">
      <alignment vertical="center"/>
    </xf>
    <xf numFmtId="0" fontId="6" fillId="0" borderId="0" xfId="57" applyAlignment="1">
      <alignment vertical="center"/>
    </xf>
    <xf numFmtId="0" fontId="46" fillId="0" borderId="35" xfId="57" applyFont="1" applyBorder="1" applyAlignment="1">
      <alignment horizontal="center" vertical="center" shrinkToFit="1"/>
    </xf>
    <xf numFmtId="0" fontId="6" fillId="0" borderId="0" xfId="57" applyAlignment="1">
      <alignment horizontal="center" vertical="center"/>
    </xf>
    <xf numFmtId="0" fontId="27" fillId="0" borderId="0" xfId="57" applyFont="1" applyAlignment="1">
      <alignment horizontal="centerContinuous" vertical="center"/>
    </xf>
    <xf numFmtId="0" fontId="27" fillId="0" borderId="0" xfId="57" applyFont="1" applyAlignment="1">
      <alignment horizontal="center" vertical="center"/>
    </xf>
    <xf numFmtId="0" fontId="37" fillId="0" borderId="0" xfId="57" applyFont="1" applyAlignment="1">
      <alignment vertical="center"/>
    </xf>
    <xf numFmtId="0" fontId="6" fillId="0" borderId="0" xfId="57" applyAlignment="1">
      <alignment horizontal="right" vertical="center"/>
    </xf>
    <xf numFmtId="0" fontId="35" fillId="0" borderId="0" xfId="45" applyFont="1" applyAlignment="1">
      <alignment vertical="center"/>
    </xf>
    <xf numFmtId="0" fontId="6" fillId="0" borderId="13" xfId="45" applyBorder="1" applyAlignment="1">
      <alignment horizontal="center" vertical="center"/>
    </xf>
    <xf numFmtId="187" fontId="76" fillId="0" borderId="160" xfId="45" applyNumberFormat="1" applyFont="1" applyBorder="1" applyAlignment="1" applyProtection="1">
      <alignment vertical="center"/>
      <protection locked="0"/>
    </xf>
    <xf numFmtId="0" fontId="6" fillId="0" borderId="15" xfId="45" applyBorder="1" applyAlignment="1">
      <alignment horizontal="center" vertical="center"/>
    </xf>
    <xf numFmtId="187" fontId="76" fillId="0" borderId="41" xfId="45" applyNumberFormat="1" applyFont="1" applyBorder="1" applyAlignment="1" applyProtection="1">
      <alignment vertical="center"/>
      <protection locked="0"/>
    </xf>
    <xf numFmtId="0" fontId="6" fillId="0" borderId="36" xfId="45" applyBorder="1" applyAlignment="1">
      <alignment horizontal="center"/>
    </xf>
    <xf numFmtId="0" fontId="6" fillId="0" borderId="11" xfId="45" applyBorder="1" applyAlignment="1">
      <alignment horizontal="center" vertical="center"/>
    </xf>
    <xf numFmtId="0" fontId="41" fillId="0" borderId="71" xfId="45" applyFont="1" applyBorder="1" applyAlignment="1">
      <alignment vertical="center" wrapText="1"/>
    </xf>
    <xf numFmtId="181" fontId="6" fillId="0" borderId="42" xfId="45" applyNumberFormat="1" applyBorder="1" applyAlignment="1" applyProtection="1">
      <alignment vertical="center" wrapText="1"/>
      <protection locked="0"/>
    </xf>
    <xf numFmtId="0" fontId="6" fillId="0" borderId="17" xfId="45" applyBorder="1" applyAlignment="1">
      <alignment horizontal="center" vertical="center"/>
    </xf>
    <xf numFmtId="0" fontId="41" fillId="0" borderId="35" xfId="45" applyFont="1" applyBorder="1" applyAlignment="1">
      <alignment vertical="center" wrapText="1"/>
    </xf>
    <xf numFmtId="181" fontId="6" fillId="0" borderId="43" xfId="45" applyNumberFormat="1" applyBorder="1" applyAlignment="1" applyProtection="1">
      <alignment vertical="center" wrapText="1"/>
      <protection locked="0"/>
    </xf>
    <xf numFmtId="0" fontId="6" fillId="0" borderId="167" xfId="45" applyBorder="1" applyAlignment="1">
      <alignment horizontal="center" vertical="center"/>
    </xf>
    <xf numFmtId="0" fontId="41" fillId="0" borderId="83" xfId="45" applyFont="1" applyBorder="1" applyAlignment="1">
      <alignment vertical="center" wrapText="1"/>
    </xf>
    <xf numFmtId="181" fontId="6" fillId="0" borderId="169" xfId="45" applyNumberFormat="1" applyBorder="1" applyAlignment="1" applyProtection="1">
      <alignment vertical="center" wrapText="1"/>
      <protection locked="0"/>
    </xf>
    <xf numFmtId="181" fontId="6" fillId="0" borderId="168" xfId="45" applyNumberFormat="1" applyBorder="1" applyAlignment="1" applyProtection="1">
      <alignment vertical="center" wrapText="1"/>
      <protection locked="0"/>
    </xf>
    <xf numFmtId="0" fontId="94" fillId="0" borderId="0" xfId="45" applyFont="1" applyAlignment="1">
      <alignment horizontal="left" vertical="center"/>
    </xf>
    <xf numFmtId="0" fontId="41" fillId="0" borderId="0" xfId="45" applyFont="1" applyAlignment="1">
      <alignment horizontal="center" vertical="center" wrapText="1"/>
    </xf>
    <xf numFmtId="181" fontId="6" fillId="0" borderId="0" xfId="45" applyNumberFormat="1" applyAlignment="1" applyProtection="1">
      <alignment vertical="center" wrapText="1"/>
      <protection locked="0"/>
    </xf>
    <xf numFmtId="0" fontId="6" fillId="0" borderId="0" xfId="45" applyAlignment="1">
      <alignment horizontal="right"/>
    </xf>
    <xf numFmtId="0" fontId="9" fillId="0" borderId="21" xfId="47" applyFont="1" applyBorder="1" applyAlignment="1">
      <alignment horizontal="left" vertical="center"/>
    </xf>
    <xf numFmtId="0" fontId="6" fillId="0" borderId="29" xfId="45" applyBorder="1" applyAlignment="1">
      <alignment horizontal="center"/>
    </xf>
    <xf numFmtId="0" fontId="6" fillId="0" borderId="173" xfId="45" applyBorder="1" applyAlignment="1">
      <alignment horizontal="center"/>
    </xf>
    <xf numFmtId="0" fontId="6" fillId="0" borderId="175" xfId="45" applyBorder="1" applyAlignment="1">
      <alignment horizontal="center"/>
    </xf>
    <xf numFmtId="0" fontId="6" fillId="0" borderId="0" xfId="59" applyAlignment="1">
      <alignment vertical="center"/>
    </xf>
    <xf numFmtId="0" fontId="9" fillId="32" borderId="118" xfId="47" applyFont="1" applyFill="1" applyBorder="1" applyAlignment="1">
      <alignment horizontal="center" vertical="center"/>
    </xf>
    <xf numFmtId="0" fontId="9" fillId="32" borderId="100" xfId="47" applyFont="1" applyFill="1" applyBorder="1" applyAlignment="1">
      <alignment horizontal="center" vertical="center" wrapText="1"/>
    </xf>
    <xf numFmtId="0" fontId="9" fillId="32" borderId="71" xfId="47" applyFont="1" applyFill="1" applyBorder="1" applyAlignment="1">
      <alignment horizontal="center" vertical="center" shrinkToFit="1"/>
    </xf>
    <xf numFmtId="0" fontId="51" fillId="0" borderId="0" xfId="49" applyFont="1" applyAlignment="1">
      <alignment horizontal="right" vertical="center"/>
    </xf>
    <xf numFmtId="0" fontId="51" fillId="0" borderId="0" xfId="50" applyAlignment="1">
      <alignment horizontal="right" vertical="center"/>
    </xf>
    <xf numFmtId="3" fontId="0" fillId="0" borderId="0" xfId="0" applyNumberFormat="1" applyAlignment="1">
      <alignment horizontal="right"/>
    </xf>
    <xf numFmtId="0" fontId="0" fillId="0" borderId="76" xfId="45" applyFont="1" applyBorder="1" applyAlignment="1">
      <alignment vertical="center"/>
    </xf>
    <xf numFmtId="0" fontId="0" fillId="0" borderId="99" xfId="0" applyBorder="1" applyAlignment="1">
      <alignment vertical="center"/>
    </xf>
    <xf numFmtId="0" fontId="0" fillId="0" borderId="11" xfId="0" applyBorder="1" applyAlignment="1">
      <alignment horizontal="center" vertical="center"/>
    </xf>
    <xf numFmtId="0" fontId="109" fillId="0" borderId="0" xfId="0" applyFont="1" applyAlignment="1">
      <alignment vertical="center"/>
    </xf>
    <xf numFmtId="0" fontId="44" fillId="0" borderId="35" xfId="57" applyFont="1" applyBorder="1" applyAlignment="1">
      <alignment horizontal="center" vertical="center" shrinkToFit="1"/>
    </xf>
    <xf numFmtId="0" fontId="27" fillId="0" borderId="0" xfId="57" applyFont="1" applyAlignment="1">
      <alignment horizontal="left" vertical="center"/>
    </xf>
    <xf numFmtId="0" fontId="6" fillId="0" borderId="0" xfId="59"/>
    <xf numFmtId="0" fontId="6" fillId="0" borderId="114" xfId="59" applyBorder="1" applyAlignment="1" applyProtection="1">
      <alignment vertical="center"/>
      <protection locked="0"/>
    </xf>
    <xf numFmtId="0" fontId="6" fillId="0" borderId="0" xfId="59" applyAlignment="1" applyProtection="1">
      <alignment vertical="center"/>
      <protection locked="0"/>
    </xf>
    <xf numFmtId="0" fontId="39" fillId="0" borderId="64" xfId="59" applyFont="1" applyBorder="1" applyAlignment="1" applyProtection="1">
      <alignment vertical="center"/>
      <protection locked="0"/>
    </xf>
    <xf numFmtId="0" fontId="6" fillId="0" borderId="24" xfId="59" applyBorder="1" applyAlignment="1" applyProtection="1">
      <alignment vertical="center"/>
      <protection locked="0"/>
    </xf>
    <xf numFmtId="0" fontId="6" fillId="0" borderId="23" xfId="59" applyBorder="1" applyAlignment="1" applyProtection="1">
      <alignment vertical="center"/>
      <protection locked="0"/>
    </xf>
    <xf numFmtId="0" fontId="39" fillId="0" borderId="22" xfId="59" applyFont="1" applyBorder="1" applyAlignment="1" applyProtection="1">
      <alignment vertical="center"/>
      <protection locked="0"/>
    </xf>
    <xf numFmtId="0" fontId="39" fillId="0" borderId="23" xfId="59" applyFont="1" applyBorder="1" applyAlignment="1" applyProtection="1">
      <alignment vertical="center"/>
      <protection locked="0"/>
    </xf>
    <xf numFmtId="0" fontId="6" fillId="32" borderId="35" xfId="59" applyFill="1" applyBorder="1" applyAlignment="1" applyProtection="1">
      <alignment vertical="center"/>
      <protection locked="0"/>
    </xf>
    <xf numFmtId="0" fontId="39" fillId="0" borderId="43" xfId="0" applyFont="1" applyBorder="1" applyAlignment="1" applyProtection="1">
      <alignment horizontal="center" vertical="center" wrapText="1"/>
      <protection locked="0"/>
    </xf>
    <xf numFmtId="0" fontId="6" fillId="32" borderId="20" xfId="59" applyFill="1" applyBorder="1" applyAlignment="1" applyProtection="1">
      <alignment vertical="center"/>
      <protection locked="0"/>
    </xf>
    <xf numFmtId="0" fontId="6" fillId="0" borderId="21" xfId="59" applyBorder="1" applyAlignment="1" applyProtection="1">
      <alignment horizontal="right" vertical="center"/>
      <protection locked="0"/>
    </xf>
    <xf numFmtId="176" fontId="6" fillId="0" borderId="18" xfId="59" applyNumberFormat="1" applyBorder="1" applyAlignment="1" applyProtection="1">
      <alignment horizontal="right" vertical="center"/>
      <protection locked="0"/>
    </xf>
    <xf numFmtId="176" fontId="6" fillId="0" borderId="18" xfId="59" applyNumberFormat="1" applyBorder="1" applyAlignment="1" applyProtection="1">
      <alignment vertical="center"/>
      <protection locked="0"/>
    </xf>
    <xf numFmtId="0" fontId="6" fillId="0" borderId="47" xfId="59" applyBorder="1" applyAlignment="1" applyProtection="1">
      <alignment vertical="center"/>
      <protection locked="0"/>
    </xf>
    <xf numFmtId="0" fontId="6" fillId="32" borderId="99" xfId="59" applyFill="1" applyBorder="1" applyAlignment="1" applyProtection="1">
      <alignment vertical="center" wrapText="1"/>
      <protection locked="0"/>
    </xf>
    <xf numFmtId="0" fontId="6" fillId="32" borderId="99" xfId="59" applyFill="1" applyBorder="1" applyAlignment="1" applyProtection="1">
      <alignment vertical="center"/>
      <protection locked="0"/>
    </xf>
    <xf numFmtId="0" fontId="0" fillId="0" borderId="0" xfId="59" applyFont="1"/>
    <xf numFmtId="0" fontId="6" fillId="0" borderId="0" xfId="59" applyAlignment="1">
      <alignment horizontal="right"/>
    </xf>
    <xf numFmtId="0" fontId="37" fillId="0" borderId="0" xfId="59" applyFont="1" applyAlignment="1">
      <alignment vertical="center"/>
    </xf>
    <xf numFmtId="0" fontId="27" fillId="0" borderId="0" xfId="59" applyFont="1" applyAlignment="1">
      <alignment horizontal="center" vertical="center"/>
    </xf>
    <xf numFmtId="0" fontId="44" fillId="0" borderId="35" xfId="59" applyFont="1" applyBorder="1" applyAlignment="1">
      <alignment horizontal="center" vertical="center" shrinkToFit="1"/>
    </xf>
    <xf numFmtId="0" fontId="110" fillId="0" borderId="0" xfId="45" applyFont="1" applyAlignment="1">
      <alignment horizontal="left" vertical="center"/>
    </xf>
    <xf numFmtId="0" fontId="0" fillId="0" borderId="0" xfId="45" applyFont="1"/>
    <xf numFmtId="0" fontId="30" fillId="32" borderId="184" xfId="47" applyFont="1" applyFill="1" applyBorder="1" applyAlignment="1">
      <alignment vertical="center" wrapText="1"/>
    </xf>
    <xf numFmtId="0" fontId="0" fillId="0" borderId="99" xfId="45" applyFont="1" applyBorder="1" applyAlignment="1">
      <alignment vertical="center"/>
    </xf>
    <xf numFmtId="0" fontId="41" fillId="0" borderId="0" xfId="45" applyFont="1" applyAlignment="1">
      <alignment horizontal="left" vertical="center"/>
    </xf>
    <xf numFmtId="0" fontId="113" fillId="0" borderId="0" xfId="61" applyAlignment="1">
      <alignment horizontal="left" vertical="center"/>
    </xf>
    <xf numFmtId="0" fontId="0" fillId="0" borderId="30" xfId="45" applyFont="1" applyBorder="1" applyAlignment="1">
      <alignment horizontal="right" vertical="top" shrinkToFit="1"/>
    </xf>
    <xf numFmtId="0" fontId="9" fillId="36" borderId="35" xfId="47" applyFont="1" applyFill="1" applyBorder="1" applyAlignment="1">
      <alignment vertical="center"/>
    </xf>
    <xf numFmtId="0" fontId="9" fillId="36" borderId="35" xfId="47" applyFont="1" applyFill="1" applyBorder="1" applyAlignment="1">
      <alignment vertical="center" shrinkToFit="1"/>
    </xf>
    <xf numFmtId="0" fontId="9" fillId="36" borderId="16" xfId="47" applyFont="1" applyFill="1" applyBorder="1" applyAlignment="1">
      <alignment vertical="center" wrapText="1"/>
    </xf>
    <xf numFmtId="0" fontId="9" fillId="36" borderId="17" xfId="47" applyFont="1" applyFill="1" applyBorder="1" applyAlignment="1">
      <alignment vertical="center" wrapText="1"/>
    </xf>
    <xf numFmtId="0" fontId="0" fillId="0" borderId="144" xfId="45" applyFont="1" applyBorder="1" applyAlignment="1">
      <alignment horizontal="right" vertical="top" shrinkToFit="1"/>
    </xf>
    <xf numFmtId="0" fontId="9" fillId="37" borderId="15" xfId="47" applyFont="1" applyFill="1" applyBorder="1" applyAlignment="1">
      <alignment horizontal="center" vertical="center" wrapText="1"/>
    </xf>
    <xf numFmtId="0" fontId="9" fillId="0" borderId="132" xfId="47" applyFont="1" applyBorder="1" applyAlignment="1">
      <alignment horizontal="left" vertical="center"/>
    </xf>
    <xf numFmtId="0" fontId="9" fillId="36" borderId="76" xfId="47" applyFont="1" applyFill="1" applyBorder="1" applyAlignment="1">
      <alignment vertical="center"/>
    </xf>
    <xf numFmtId="0" fontId="80" fillId="0" borderId="176" xfId="45" applyFont="1" applyBorder="1" applyAlignment="1">
      <alignment horizontal="center"/>
    </xf>
    <xf numFmtId="38" fontId="80" fillId="0" borderId="20" xfId="34" applyFont="1" applyBorder="1" applyAlignment="1">
      <alignment horizontal="right" vertical="center"/>
    </xf>
    <xf numFmtId="0" fontId="80" fillId="0" borderId="18" xfId="47" applyFont="1" applyBorder="1" applyAlignment="1">
      <alignment vertical="center"/>
    </xf>
    <xf numFmtId="0" fontId="80" fillId="0" borderId="0" xfId="45" applyFont="1"/>
    <xf numFmtId="0" fontId="90" fillId="0" borderId="0" xfId="45" applyFont="1"/>
    <xf numFmtId="0" fontId="80" fillId="0" borderId="175" xfId="45" applyFont="1" applyBorder="1" applyAlignment="1">
      <alignment horizontal="center"/>
    </xf>
    <xf numFmtId="0" fontId="80" fillId="0" borderId="29" xfId="45" applyFont="1" applyBorder="1" applyAlignment="1">
      <alignment horizontal="center"/>
    </xf>
    <xf numFmtId="0" fontId="80" fillId="0" borderId="173" xfId="45" applyFont="1" applyBorder="1" applyAlignment="1">
      <alignment horizontal="center"/>
    </xf>
    <xf numFmtId="0" fontId="80" fillId="0" borderId="27" xfId="45" applyFont="1" applyBorder="1" applyAlignment="1">
      <alignment horizontal="center"/>
    </xf>
    <xf numFmtId="0" fontId="80" fillId="0" borderId="20" xfId="47" applyFont="1" applyBorder="1" applyAlignment="1">
      <alignment horizontal="right" vertical="center"/>
    </xf>
    <xf numFmtId="38" fontId="6" fillId="0" borderId="20" xfId="34" applyFont="1" applyBorder="1" applyAlignment="1">
      <alignment horizontal="right" vertical="center"/>
    </xf>
    <xf numFmtId="0" fontId="6" fillId="0" borderId="18" xfId="47" applyBorder="1" applyAlignment="1">
      <alignment vertical="center"/>
    </xf>
    <xf numFmtId="0" fontId="6" fillId="36" borderId="35" xfId="47" applyFill="1" applyBorder="1" applyAlignment="1">
      <alignment vertical="center" shrinkToFit="1"/>
    </xf>
    <xf numFmtId="0" fontId="6" fillId="0" borderId="21" xfId="47" applyBorder="1" applyAlignment="1">
      <alignment horizontal="left" vertical="center"/>
    </xf>
    <xf numFmtId="0" fontId="6" fillId="36" borderId="35" xfId="47" applyFill="1" applyBorder="1" applyAlignment="1">
      <alignment vertical="center"/>
    </xf>
    <xf numFmtId="0" fontId="6" fillId="0" borderId="21" xfId="47" applyBorder="1" applyAlignment="1">
      <alignment vertical="center"/>
    </xf>
    <xf numFmtId="0" fontId="6" fillId="36" borderId="76" xfId="47" applyFill="1" applyBorder="1" applyAlignment="1">
      <alignment vertical="center"/>
    </xf>
    <xf numFmtId="0" fontId="6" fillId="0" borderId="132" xfId="47" applyBorder="1" applyAlignment="1">
      <alignment horizontal="left" vertical="center"/>
    </xf>
    <xf numFmtId="0" fontId="6" fillId="0" borderId="176" xfId="45" applyBorder="1" applyAlignment="1">
      <alignment horizontal="center"/>
    </xf>
    <xf numFmtId="0" fontId="6" fillId="0" borderId="30" xfId="45" applyBorder="1" applyAlignment="1">
      <alignment horizontal="right" vertical="top" shrinkToFit="1"/>
    </xf>
    <xf numFmtId="0" fontId="6" fillId="0" borderId="27" xfId="45" applyBorder="1" applyAlignment="1">
      <alignment horizontal="center"/>
    </xf>
    <xf numFmtId="0" fontId="6" fillId="0" borderId="144" xfId="45" applyBorder="1" applyAlignment="1">
      <alignment horizontal="right" vertical="top" shrinkToFit="1"/>
    </xf>
    <xf numFmtId="0" fontId="6" fillId="32" borderId="118" xfId="47" applyFill="1" applyBorder="1" applyAlignment="1">
      <alignment horizontal="center" vertical="center"/>
    </xf>
    <xf numFmtId="0" fontId="6" fillId="32" borderId="71" xfId="47" applyFill="1" applyBorder="1" applyAlignment="1">
      <alignment horizontal="center" vertical="center" shrinkToFit="1"/>
    </xf>
    <xf numFmtId="0" fontId="6" fillId="0" borderId="175" xfId="47" applyBorder="1" applyAlignment="1">
      <alignment vertical="center"/>
    </xf>
    <xf numFmtId="0" fontId="6" fillId="32" borderId="100" xfId="47" applyFill="1" applyBorder="1" applyAlignment="1">
      <alignment horizontal="center" vertical="center" wrapText="1"/>
    </xf>
    <xf numFmtId="0" fontId="32" fillId="32" borderId="184" xfId="47" applyFont="1" applyFill="1" applyBorder="1" applyAlignment="1">
      <alignment vertical="center" wrapText="1"/>
    </xf>
    <xf numFmtId="0" fontId="6" fillId="0" borderId="20" xfId="47" applyBorder="1" applyAlignment="1">
      <alignment horizontal="right" vertical="center"/>
    </xf>
    <xf numFmtId="0" fontId="34" fillId="25" borderId="35" xfId="0" applyFont="1" applyFill="1" applyBorder="1" applyAlignment="1">
      <alignment horizontal="center" vertical="center" textRotation="255"/>
    </xf>
    <xf numFmtId="0" fontId="47" fillId="0" borderId="0" xfId="46" applyFont="1" applyAlignment="1">
      <alignment horizontal="center" vertical="center" shrinkToFit="1"/>
    </xf>
    <xf numFmtId="0" fontId="55" fillId="0" borderId="0" xfId="59" applyFont="1" applyAlignment="1">
      <alignment vertical="center"/>
    </xf>
    <xf numFmtId="0" fontId="55" fillId="0" borderId="0" xfId="57" applyFont="1" applyAlignment="1">
      <alignment vertical="center"/>
    </xf>
    <xf numFmtId="0" fontId="118" fillId="0" borderId="0" xfId="57" applyFont="1" applyAlignment="1">
      <alignment horizontal="center" vertical="center"/>
    </xf>
    <xf numFmtId="0" fontId="120" fillId="0" borderId="0" xfId="57" applyFont="1" applyAlignment="1">
      <alignment vertical="center"/>
    </xf>
    <xf numFmtId="0" fontId="122" fillId="0" borderId="0" xfId="57" applyFont="1" applyAlignment="1">
      <alignment vertical="center"/>
    </xf>
    <xf numFmtId="0" fontId="123" fillId="0" borderId="0" xfId="57" applyFont="1" applyAlignment="1">
      <alignment vertical="center"/>
    </xf>
    <xf numFmtId="0" fontId="122" fillId="39" borderId="99" xfId="59" applyFont="1" applyFill="1" applyBorder="1" applyAlignment="1">
      <alignment horizontal="center" vertical="center" wrapText="1"/>
    </xf>
    <xf numFmtId="0" fontId="122" fillId="0" borderId="99" xfId="59" applyFont="1" applyBorder="1" applyAlignment="1">
      <alignment horizontal="center" vertical="center" wrapText="1"/>
    </xf>
    <xf numFmtId="0" fontId="122" fillId="39" borderId="160" xfId="59" applyFont="1" applyFill="1" applyBorder="1" applyAlignment="1">
      <alignment vertical="center" wrapText="1"/>
    </xf>
    <xf numFmtId="0" fontId="122" fillId="0" borderId="0" xfId="59" applyFont="1" applyAlignment="1">
      <alignment vertical="center"/>
    </xf>
    <xf numFmtId="0" fontId="122" fillId="39" borderId="17" xfId="59" applyFont="1" applyFill="1" applyBorder="1" applyAlignment="1">
      <alignment horizontal="center" vertical="center" wrapText="1"/>
    </xf>
    <xf numFmtId="0" fontId="122" fillId="39" borderId="35" xfId="59" applyFont="1" applyFill="1" applyBorder="1" applyAlignment="1">
      <alignment horizontal="center" vertical="center" wrapText="1"/>
    </xf>
    <xf numFmtId="0" fontId="123" fillId="0" borderId="0" xfId="59" applyFont="1" applyAlignment="1">
      <alignment vertical="center"/>
    </xf>
    <xf numFmtId="0" fontId="124" fillId="39" borderId="20" xfId="59" applyFont="1" applyFill="1" applyBorder="1" applyAlignment="1">
      <alignment horizontal="center" vertical="center"/>
    </xf>
    <xf numFmtId="0" fontId="125" fillId="39" borderId="21" xfId="59" applyFont="1" applyFill="1" applyBorder="1" applyAlignment="1">
      <alignment horizontal="center" vertical="center"/>
    </xf>
    <xf numFmtId="0" fontId="122" fillId="39" borderId="35" xfId="59" applyFont="1" applyFill="1" applyBorder="1" applyAlignment="1">
      <alignment horizontal="center" vertical="center"/>
    </xf>
    <xf numFmtId="176" fontId="122" fillId="0" borderId="67" xfId="59" applyNumberFormat="1" applyFont="1" applyBorder="1" applyAlignment="1">
      <alignment vertical="center"/>
    </xf>
    <xf numFmtId="176" fontId="122" fillId="0" borderId="19" xfId="62" applyNumberFormat="1" applyFont="1" applyFill="1" applyBorder="1" applyAlignment="1">
      <alignment vertical="center"/>
    </xf>
    <xf numFmtId="176" fontId="122" fillId="0" borderId="19" xfId="59" applyNumberFormat="1" applyFont="1" applyBorder="1" applyAlignment="1">
      <alignment vertical="center"/>
    </xf>
    <xf numFmtId="176" fontId="122" fillId="0" borderId="24" xfId="59" applyNumberFormat="1" applyFont="1" applyBorder="1" applyAlignment="1">
      <alignment vertical="center"/>
    </xf>
    <xf numFmtId="0" fontId="122" fillId="0" borderId="185" xfId="59" applyFont="1" applyBorder="1" applyAlignment="1">
      <alignment vertical="center"/>
    </xf>
    <xf numFmtId="0" fontId="142" fillId="0" borderId="0" xfId="63" applyFont="1">
      <alignment vertical="center"/>
    </xf>
    <xf numFmtId="0" fontId="3" fillId="0" borderId="0" xfId="63">
      <alignment vertical="center"/>
    </xf>
    <xf numFmtId="0" fontId="3" fillId="0" borderId="0" xfId="63" applyAlignment="1">
      <alignment horizontal="center" vertical="center"/>
    </xf>
    <xf numFmtId="0" fontId="143" fillId="0" borderId="0" xfId="63" applyFont="1">
      <alignment vertical="center"/>
    </xf>
    <xf numFmtId="196" fontId="3" fillId="0" borderId="0" xfId="63" applyNumberFormat="1">
      <alignment vertical="center"/>
    </xf>
    <xf numFmtId="0" fontId="144" fillId="0" borderId="0" xfId="63" applyFont="1">
      <alignment vertical="center"/>
    </xf>
    <xf numFmtId="0" fontId="145" fillId="0" borderId="0" xfId="63" applyFont="1">
      <alignment vertical="center"/>
    </xf>
    <xf numFmtId="0" fontId="146" fillId="0" borderId="0" xfId="63" applyFont="1">
      <alignment vertical="center"/>
    </xf>
    <xf numFmtId="176" fontId="3" fillId="0" borderId="0" xfId="63" applyNumberFormat="1" applyAlignment="1">
      <alignment horizontal="center" vertical="center"/>
    </xf>
    <xf numFmtId="197" fontId="3" fillId="0" borderId="0" xfId="63" applyNumberFormat="1" applyAlignment="1">
      <alignment horizontal="center" vertical="center"/>
    </xf>
    <xf numFmtId="196" fontId="3" fillId="0" borderId="0" xfId="63" applyNumberFormat="1" applyAlignment="1">
      <alignment horizontal="center" vertical="center"/>
    </xf>
    <xf numFmtId="0" fontId="3" fillId="0" borderId="0" xfId="63" applyAlignment="1">
      <alignment vertical="center" shrinkToFit="1"/>
    </xf>
    <xf numFmtId="0" fontId="122" fillId="39" borderId="64" xfId="59" applyFont="1" applyFill="1" applyBorder="1" applyAlignment="1">
      <alignment vertical="center"/>
    </xf>
    <xf numFmtId="0" fontId="125" fillId="39" borderId="70" xfId="59" applyFont="1" applyFill="1" applyBorder="1" applyAlignment="1">
      <alignment horizontal="center" vertical="center"/>
    </xf>
    <xf numFmtId="0" fontId="0" fillId="39" borderId="22" xfId="0" applyFill="1" applyBorder="1" applyAlignment="1">
      <alignment horizontal="center" vertical="center" wrapText="1"/>
    </xf>
    <xf numFmtId="0" fontId="0" fillId="39" borderId="24" xfId="0" applyFill="1" applyBorder="1" applyAlignment="1">
      <alignment vertical="center" wrapText="1"/>
    </xf>
    <xf numFmtId="0" fontId="154" fillId="0" borderId="0" xfId="59" applyFont="1" applyAlignment="1">
      <alignment horizontal="left" vertical="center"/>
    </xf>
    <xf numFmtId="176" fontId="140" fillId="36" borderId="185" xfId="59" applyNumberFormat="1" applyFont="1" applyFill="1" applyBorder="1" applyAlignment="1">
      <alignment horizontal="center" vertical="center"/>
    </xf>
    <xf numFmtId="176" fontId="147" fillId="36" borderId="185" xfId="59" applyNumberFormat="1" applyFont="1" applyFill="1" applyBorder="1" applyAlignment="1">
      <alignment horizontal="center" vertical="center"/>
    </xf>
    <xf numFmtId="176" fontId="130" fillId="36" borderId="188" xfId="59" applyNumberFormat="1" applyFont="1" applyFill="1" applyBorder="1" applyAlignment="1">
      <alignment horizontal="center" vertical="center"/>
    </xf>
    <xf numFmtId="0" fontId="32" fillId="40" borderId="0" xfId="0" applyFont="1" applyFill="1" applyAlignment="1">
      <alignment vertical="center" shrinkToFit="1"/>
    </xf>
    <xf numFmtId="0" fontId="32" fillId="40" borderId="114" xfId="0" applyFont="1" applyFill="1" applyBorder="1" applyAlignment="1">
      <alignment vertical="center" shrinkToFit="1"/>
    </xf>
    <xf numFmtId="0" fontId="122" fillId="36" borderId="18" xfId="59" applyFont="1" applyFill="1" applyBorder="1" applyAlignment="1">
      <alignment horizontal="center" vertical="center" wrapText="1"/>
    </xf>
    <xf numFmtId="0" fontId="122" fillId="36" borderId="23" xfId="59" applyFont="1" applyFill="1" applyBorder="1" applyAlignment="1">
      <alignment horizontal="center" vertical="center" wrapText="1"/>
    </xf>
    <xf numFmtId="0" fontId="105" fillId="32" borderId="18" xfId="0" applyFont="1" applyFill="1" applyBorder="1" applyAlignment="1">
      <alignment vertical="center"/>
    </xf>
    <xf numFmtId="0" fontId="105" fillId="32" borderId="19" xfId="0" applyFont="1" applyFill="1" applyBorder="1" applyAlignment="1">
      <alignment vertical="center"/>
    </xf>
    <xf numFmtId="0" fontId="74" fillId="32" borderId="31" xfId="0" applyFont="1" applyFill="1" applyBorder="1" applyAlignment="1">
      <alignment horizontal="right" vertical="center"/>
    </xf>
    <xf numFmtId="0" fontId="0" fillId="32" borderId="104" xfId="0" applyFill="1" applyBorder="1" applyAlignment="1">
      <alignment vertical="center"/>
    </xf>
    <xf numFmtId="0" fontId="0" fillId="32" borderId="101" xfId="0" applyFill="1" applyBorder="1" applyAlignment="1">
      <alignment vertical="center"/>
    </xf>
    <xf numFmtId="0" fontId="0" fillId="32" borderId="31" xfId="0" applyFill="1" applyBorder="1" applyAlignment="1">
      <alignment vertical="center"/>
    </xf>
    <xf numFmtId="198" fontId="0" fillId="0" borderId="34" xfId="0" applyNumberFormat="1" applyBorder="1" applyAlignment="1">
      <alignment vertical="center"/>
    </xf>
    <xf numFmtId="0" fontId="0" fillId="0" borderId="185" xfId="0" applyBorder="1" applyAlignment="1">
      <alignment horizontal="center" vertical="center"/>
    </xf>
    <xf numFmtId="0" fontId="0" fillId="0" borderId="194" xfId="0" applyBorder="1" applyAlignment="1">
      <alignment horizontal="center" vertical="center"/>
    </xf>
    <xf numFmtId="0" fontId="0" fillId="0" borderId="195" xfId="0" applyBorder="1" applyAlignment="1">
      <alignment horizontal="center" vertical="center"/>
    </xf>
    <xf numFmtId="0" fontId="0" fillId="0" borderId="196" xfId="0" applyBorder="1" applyAlignment="1">
      <alignment horizontal="center" vertical="center"/>
    </xf>
    <xf numFmtId="0" fontId="32" fillId="40" borderId="91" xfId="0" applyFont="1" applyFill="1" applyBorder="1" applyAlignment="1">
      <alignment vertical="center" shrinkToFit="1"/>
    </xf>
    <xf numFmtId="0" fontId="105" fillId="32" borderId="34" xfId="0" applyFont="1" applyFill="1" applyBorder="1" applyAlignment="1">
      <alignment vertical="center"/>
    </xf>
    <xf numFmtId="0" fontId="105" fillId="0" borderId="197" xfId="0" applyFont="1" applyBorder="1" applyAlignment="1">
      <alignment horizontal="center" vertical="center"/>
    </xf>
    <xf numFmtId="0" fontId="105" fillId="0" borderId="198" xfId="0" applyFont="1" applyBorder="1" applyAlignment="1">
      <alignment horizontal="center" vertical="center"/>
    </xf>
    <xf numFmtId="0" fontId="105" fillId="0" borderId="199" xfId="0" applyFont="1" applyBorder="1" applyAlignment="1">
      <alignment horizontal="center" vertical="center"/>
    </xf>
    <xf numFmtId="0" fontId="122" fillId="41" borderId="44" xfId="59" applyFont="1" applyFill="1" applyBorder="1" applyAlignment="1">
      <alignment horizontal="center" vertical="center"/>
    </xf>
    <xf numFmtId="0" fontId="122" fillId="41" borderId="75" xfId="59" applyFont="1" applyFill="1" applyBorder="1" applyAlignment="1">
      <alignment horizontal="center" vertical="center"/>
    </xf>
    <xf numFmtId="0" fontId="2" fillId="0" borderId="0" xfId="63" applyFont="1" applyAlignment="1">
      <alignment horizontal="center" vertical="center"/>
    </xf>
    <xf numFmtId="0" fontId="122" fillId="39" borderId="11" xfId="59" applyFont="1" applyFill="1" applyBorder="1" applyAlignment="1">
      <alignment horizontal="center" vertical="center"/>
    </xf>
    <xf numFmtId="0" fontId="157" fillId="0" borderId="79" xfId="57" applyFont="1" applyBorder="1" applyAlignment="1">
      <alignment horizontal="center" vertical="center"/>
    </xf>
    <xf numFmtId="0" fontId="39" fillId="0" borderId="35" xfId="59" applyFont="1" applyBorder="1" applyAlignment="1">
      <alignment horizontal="center" vertical="center"/>
    </xf>
    <xf numFmtId="0" fontId="124" fillId="0" borderId="35" xfId="59" applyFont="1" applyBorder="1" applyAlignment="1">
      <alignment vertical="center"/>
    </xf>
    <xf numFmtId="0" fontId="117" fillId="0" borderId="0" xfId="57" applyFont="1" applyAlignment="1">
      <alignment vertical="center"/>
    </xf>
    <xf numFmtId="0" fontId="0" fillId="0" borderId="185" xfId="0" applyBorder="1" applyAlignment="1">
      <alignment vertical="center" shrinkToFit="1"/>
    </xf>
    <xf numFmtId="0" fontId="56" fillId="0" borderId="0" xfId="59" applyFont="1" applyAlignment="1">
      <alignment horizontal="right" vertical="center"/>
    </xf>
    <xf numFmtId="0" fontId="122" fillId="41" borderId="75" xfId="59" applyFont="1" applyFill="1" applyBorder="1" applyAlignment="1">
      <alignment horizontal="center" vertical="center" shrinkToFit="1"/>
    </xf>
    <xf numFmtId="0" fontId="125" fillId="39" borderId="203" xfId="59" applyFont="1" applyFill="1" applyBorder="1" applyAlignment="1">
      <alignment horizontal="center" vertical="center"/>
    </xf>
    <xf numFmtId="0" fontId="1" fillId="0" borderId="0" xfId="63" applyFont="1">
      <alignment vertical="center"/>
    </xf>
    <xf numFmtId="0" fontId="0" fillId="32" borderId="35" xfId="0" applyFill="1" applyBorder="1" applyAlignment="1">
      <alignment horizontal="center" vertical="center"/>
    </xf>
    <xf numFmtId="0" fontId="56" fillId="43" borderId="35" xfId="0" applyFont="1" applyFill="1" applyBorder="1" applyAlignment="1">
      <alignment vertical="center"/>
    </xf>
    <xf numFmtId="0" fontId="56" fillId="0" borderId="35" xfId="0" applyFont="1" applyBorder="1" applyAlignment="1">
      <alignment vertical="center"/>
    </xf>
    <xf numFmtId="0" fontId="56" fillId="0" borderId="0" xfId="0" applyFont="1" applyAlignment="1">
      <alignment horizontal="right" vertical="center"/>
    </xf>
    <xf numFmtId="0" fontId="56" fillId="32" borderId="65" xfId="0" applyFont="1" applyFill="1" applyBorder="1" applyAlignment="1">
      <alignment vertical="center"/>
    </xf>
    <xf numFmtId="0" fontId="56" fillId="32" borderId="65" xfId="0" applyFont="1" applyFill="1" applyBorder="1" applyAlignment="1">
      <alignment horizontal="right" vertical="center"/>
    </xf>
    <xf numFmtId="0" fontId="0" fillId="0" borderId="0" xfId="0" applyAlignment="1">
      <alignment vertical="top"/>
    </xf>
    <xf numFmtId="0" fontId="39" fillId="32" borderId="23" xfId="0" applyFont="1" applyFill="1" applyBorder="1" applyAlignment="1">
      <alignment vertical="center"/>
    </xf>
    <xf numFmtId="0" fontId="55" fillId="32" borderId="23" xfId="0" applyFont="1" applyFill="1" applyBorder="1" applyAlignment="1">
      <alignment vertical="center"/>
    </xf>
    <xf numFmtId="0" fontId="55" fillId="32" borderId="24" xfId="0" applyFont="1" applyFill="1" applyBorder="1" applyAlignment="1">
      <alignment vertical="center"/>
    </xf>
    <xf numFmtId="0" fontId="39" fillId="32" borderId="10" xfId="0" applyFont="1" applyFill="1" applyBorder="1" applyAlignment="1">
      <alignment vertical="center"/>
    </xf>
    <xf numFmtId="0" fontId="55" fillId="32" borderId="10" xfId="0" applyFont="1" applyFill="1" applyBorder="1" applyAlignment="1">
      <alignment vertical="center"/>
    </xf>
    <xf numFmtId="0" fontId="55" fillId="32" borderId="34" xfId="0" applyFont="1" applyFill="1" applyBorder="1" applyAlignment="1">
      <alignment vertical="center"/>
    </xf>
    <xf numFmtId="0" fontId="80" fillId="32" borderId="18" xfId="0" applyFont="1" applyFill="1" applyBorder="1" applyAlignment="1">
      <alignment vertical="center"/>
    </xf>
    <xf numFmtId="0" fontId="122" fillId="44" borderId="21" xfId="59" applyFont="1" applyFill="1" applyBorder="1" applyAlignment="1">
      <alignment horizontal="center" vertical="center" wrapText="1"/>
    </xf>
    <xf numFmtId="0" fontId="37" fillId="44" borderId="70" xfId="59" applyFont="1" applyFill="1" applyBorder="1" applyAlignment="1">
      <alignment horizontal="center" vertical="center" wrapText="1"/>
    </xf>
    <xf numFmtId="176" fontId="37" fillId="44" borderId="43" xfId="59" applyNumberFormat="1" applyFont="1" applyFill="1" applyBorder="1" applyAlignment="1">
      <alignment horizontal="center" vertical="center" wrapText="1"/>
    </xf>
    <xf numFmtId="176" fontId="127" fillId="44" borderId="43" xfId="59" applyNumberFormat="1" applyFont="1" applyFill="1" applyBorder="1" applyAlignment="1">
      <alignment horizontal="center" vertical="center" wrapText="1"/>
    </xf>
    <xf numFmtId="176" fontId="37" fillId="44" borderId="21" xfId="59" applyNumberFormat="1" applyFont="1" applyFill="1" applyBorder="1" applyAlignment="1">
      <alignment horizontal="center" vertical="center" wrapText="1"/>
    </xf>
    <xf numFmtId="176" fontId="122" fillId="44" borderId="43" xfId="59" applyNumberFormat="1" applyFont="1" applyFill="1" applyBorder="1" applyAlignment="1">
      <alignment horizontal="center" vertical="center" wrapText="1"/>
    </xf>
    <xf numFmtId="189" fontId="122" fillId="44" borderId="14" xfId="59" applyNumberFormat="1" applyFont="1" applyFill="1" applyBorder="1" applyAlignment="1">
      <alignment vertical="center"/>
    </xf>
    <xf numFmtId="176" fontId="128" fillId="44" borderId="21" xfId="59" applyNumberFormat="1" applyFont="1" applyFill="1" applyBorder="1" applyAlignment="1">
      <alignment horizontal="left" vertical="center" shrinkToFit="1"/>
    </xf>
    <xf numFmtId="190" fontId="122" fillId="44" borderId="43" xfId="62" applyNumberFormat="1" applyFont="1" applyFill="1" applyBorder="1" applyAlignment="1">
      <alignment vertical="center"/>
    </xf>
    <xf numFmtId="191" fontId="129" fillId="44" borderId="21" xfId="59" applyNumberFormat="1" applyFont="1" applyFill="1" applyBorder="1" applyAlignment="1">
      <alignment horizontal="center" vertical="center"/>
    </xf>
    <xf numFmtId="192" fontId="122" fillId="44" borderId="43" xfId="59" applyNumberFormat="1" applyFont="1" applyFill="1" applyBorder="1" applyAlignment="1">
      <alignment vertical="center"/>
    </xf>
    <xf numFmtId="193" fontId="122" fillId="44" borderId="14" xfId="59" applyNumberFormat="1" applyFont="1" applyFill="1" applyBorder="1" applyAlignment="1">
      <alignment vertical="center"/>
    </xf>
    <xf numFmtId="189" fontId="129" fillId="44" borderId="21" xfId="59" applyNumberFormat="1" applyFont="1" applyFill="1" applyBorder="1" applyAlignment="1">
      <alignment horizontal="center" vertical="center"/>
    </xf>
    <xf numFmtId="194" fontId="122" fillId="44" borderId="21" xfId="59" applyNumberFormat="1" applyFont="1" applyFill="1" applyBorder="1" applyAlignment="1">
      <alignment horizontal="center" vertical="center" wrapText="1"/>
    </xf>
    <xf numFmtId="176" fontId="123" fillId="44" borderId="21" xfId="59" quotePrefix="1" applyNumberFormat="1" applyFont="1" applyFill="1" applyBorder="1" applyAlignment="1">
      <alignment horizontal="left" vertical="center"/>
    </xf>
    <xf numFmtId="193" fontId="122" fillId="44" borderId="14" xfId="59" applyNumberFormat="1" applyFont="1" applyFill="1" applyBorder="1" applyAlignment="1">
      <alignment vertical="center" wrapText="1"/>
    </xf>
    <xf numFmtId="176" fontId="128" fillId="44" borderId="21" xfId="59" applyNumberFormat="1" applyFont="1" applyFill="1" applyBorder="1" applyAlignment="1">
      <alignment horizontal="left" vertical="center"/>
    </xf>
    <xf numFmtId="193" fontId="122" fillId="44" borderId="122" xfId="59" applyNumberFormat="1" applyFont="1" applyFill="1" applyBorder="1" applyAlignment="1">
      <alignment vertical="center" wrapText="1"/>
    </xf>
    <xf numFmtId="176" fontId="128" fillId="44" borderId="63" xfId="59" applyNumberFormat="1" applyFont="1" applyFill="1" applyBorder="1" applyAlignment="1">
      <alignment horizontal="left" vertical="center"/>
    </xf>
    <xf numFmtId="190" fontId="122" fillId="44" borderId="89" xfId="62" applyNumberFormat="1" applyFont="1" applyFill="1" applyBorder="1" applyAlignment="1">
      <alignment vertical="center"/>
    </xf>
    <xf numFmtId="194" fontId="122" fillId="44" borderId="63" xfId="59" applyNumberFormat="1" applyFont="1" applyFill="1" applyBorder="1" applyAlignment="1">
      <alignment horizontal="center" vertical="center" wrapText="1"/>
    </xf>
    <xf numFmtId="192" fontId="122" fillId="44" borderId="89" xfId="59" applyNumberFormat="1" applyFont="1" applyFill="1" applyBorder="1" applyAlignment="1">
      <alignment vertical="center"/>
    </xf>
    <xf numFmtId="188" fontId="131" fillId="44" borderId="165" xfId="59" applyNumberFormat="1" applyFont="1" applyFill="1" applyBorder="1" applyAlignment="1">
      <alignment vertical="center" wrapText="1"/>
    </xf>
    <xf numFmtId="188" fontId="131" fillId="44" borderId="177" xfId="59" applyNumberFormat="1" applyFont="1" applyFill="1" applyBorder="1" applyAlignment="1">
      <alignment vertical="center"/>
    </xf>
    <xf numFmtId="192" fontId="126" fillId="44" borderId="160" xfId="59" applyNumberFormat="1" applyFont="1" applyFill="1" applyBorder="1" applyAlignment="1">
      <alignment vertical="center" shrinkToFit="1"/>
    </xf>
    <xf numFmtId="188" fontId="131" fillId="44" borderId="177" xfId="59" applyNumberFormat="1" applyFont="1" applyFill="1" applyBorder="1" applyAlignment="1">
      <alignment vertical="center" wrapText="1"/>
    </xf>
    <xf numFmtId="188" fontId="131" fillId="44" borderId="14" xfId="59" applyNumberFormat="1" applyFont="1" applyFill="1" applyBorder="1" applyAlignment="1">
      <alignment horizontal="center" vertical="center" wrapText="1"/>
    </xf>
    <xf numFmtId="188" fontId="132" fillId="44" borderId="21" xfId="59" applyNumberFormat="1" applyFont="1" applyFill="1" applyBorder="1" applyAlignment="1">
      <alignment horizontal="center" vertical="center"/>
    </xf>
    <xf numFmtId="38" fontId="134" fillId="44" borderId="43" xfId="62" applyFont="1" applyFill="1" applyBorder="1" applyAlignment="1">
      <alignment vertical="center" shrinkToFit="1"/>
    </xf>
    <xf numFmtId="188" fontId="128" fillId="44" borderId="21" xfId="59" applyNumberFormat="1" applyFont="1" applyFill="1" applyBorder="1" applyAlignment="1">
      <alignment horizontal="center" vertical="center" wrapText="1"/>
    </xf>
    <xf numFmtId="192" fontId="134" fillId="44" borderId="43" xfId="59" applyNumberFormat="1" applyFont="1" applyFill="1" applyBorder="1" applyAlignment="1">
      <alignment vertical="center" shrinkToFit="1"/>
    </xf>
    <xf numFmtId="38" fontId="134" fillId="44" borderId="89" xfId="62" applyFont="1" applyFill="1" applyBorder="1" applyAlignment="1">
      <alignment vertical="center" shrinkToFit="1"/>
    </xf>
    <xf numFmtId="195" fontId="122" fillId="44" borderId="21" xfId="59" applyNumberFormat="1" applyFont="1" applyFill="1" applyBorder="1" applyAlignment="1">
      <alignment horizontal="center" vertical="center" wrapText="1"/>
    </xf>
    <xf numFmtId="192" fontId="134" fillId="44" borderId="89" xfId="59" applyNumberFormat="1" applyFont="1" applyFill="1" applyBorder="1" applyAlignment="1">
      <alignment vertical="center" shrinkToFit="1"/>
    </xf>
    <xf numFmtId="0" fontId="137" fillId="44" borderId="97" xfId="59" applyFont="1" applyFill="1" applyBorder="1" applyAlignment="1">
      <alignment horizontal="center" vertical="center" wrapText="1"/>
    </xf>
    <xf numFmtId="192" fontId="136" fillId="0" borderId="189" xfId="59" applyNumberFormat="1" applyFont="1" applyBorder="1" applyAlignment="1">
      <alignment horizontal="center" vertical="center"/>
    </xf>
    <xf numFmtId="192" fontId="136" fillId="0" borderId="193" xfId="59" applyNumberFormat="1" applyFont="1" applyBorder="1" applyAlignment="1">
      <alignment horizontal="center" vertical="center" shrinkToFit="1"/>
    </xf>
    <xf numFmtId="0" fontId="0" fillId="32" borderId="45" xfId="0" applyFill="1" applyBorder="1" applyAlignment="1">
      <alignment horizontal="center" vertical="center"/>
    </xf>
    <xf numFmtId="188" fontId="131" fillId="43" borderId="131" xfId="59" applyNumberFormat="1" applyFont="1" applyFill="1" applyBorder="1" applyAlignment="1">
      <alignment vertical="center" wrapText="1"/>
    </xf>
    <xf numFmtId="0" fontId="44" fillId="0" borderId="185" xfId="57" applyFont="1" applyBorder="1" applyAlignment="1">
      <alignment horizontal="center" vertical="center" shrinkToFit="1"/>
    </xf>
    <xf numFmtId="0" fontId="158" fillId="0" borderId="0" xfId="59" applyFont="1" applyAlignment="1">
      <alignment vertical="center"/>
    </xf>
    <xf numFmtId="0" fontId="56" fillId="0" borderId="0" xfId="59" applyFont="1" applyAlignment="1">
      <alignment vertical="center"/>
    </xf>
    <xf numFmtId="0" fontId="90" fillId="0" borderId="0" xfId="59" applyFont="1" applyAlignment="1">
      <alignment vertical="center"/>
    </xf>
    <xf numFmtId="0" fontId="160" fillId="0" borderId="22" xfId="0" applyFont="1" applyBorder="1" applyAlignment="1">
      <alignment vertical="center"/>
    </xf>
    <xf numFmtId="176" fontId="160" fillId="0" borderId="19" xfId="62" applyNumberFormat="1" applyFont="1" applyFill="1" applyBorder="1" applyAlignment="1">
      <alignment vertical="center"/>
    </xf>
    <xf numFmtId="176" fontId="160" fillId="0" borderId="19" xfId="59" applyNumberFormat="1" applyFont="1" applyBorder="1" applyAlignment="1">
      <alignment vertical="center"/>
    </xf>
    <xf numFmtId="176" fontId="160" fillId="0" borderId="24" xfId="59" applyNumberFormat="1" applyFont="1" applyBorder="1" applyAlignment="1">
      <alignment vertical="center"/>
    </xf>
    <xf numFmtId="0" fontId="161" fillId="0" borderId="185" xfId="57" applyFont="1" applyBorder="1" applyAlignment="1">
      <alignment horizontal="center" vertical="center" shrinkToFit="1"/>
    </xf>
    <xf numFmtId="176" fontId="162" fillId="0" borderId="67" xfId="59" applyNumberFormat="1" applyFont="1" applyBorder="1" applyAlignment="1">
      <alignment vertical="center"/>
    </xf>
    <xf numFmtId="0" fontId="163" fillId="0" borderId="0" xfId="59" applyFont="1" applyAlignment="1">
      <alignment vertical="center"/>
    </xf>
    <xf numFmtId="0" fontId="80" fillId="0" borderId="194" xfId="0" applyFont="1" applyBorder="1" applyAlignment="1">
      <alignment horizontal="center" vertical="center"/>
    </xf>
    <xf numFmtId="0" fontId="80" fillId="0" borderId="195" xfId="0" applyFont="1" applyBorder="1" applyAlignment="1">
      <alignment horizontal="center" vertical="center"/>
    </xf>
    <xf numFmtId="0" fontId="80" fillId="0" borderId="185" xfId="0" applyFont="1" applyBorder="1" applyAlignment="1">
      <alignment vertical="center" shrinkToFit="1"/>
    </xf>
    <xf numFmtId="198" fontId="80" fillId="0" borderId="34" xfId="0" applyNumberFormat="1" applyFont="1" applyBorder="1" applyAlignment="1">
      <alignment vertical="center"/>
    </xf>
    <xf numFmtId="0" fontId="80" fillId="0" borderId="185" xfId="0" applyFont="1" applyBorder="1" applyAlignment="1">
      <alignment horizontal="center" vertical="center"/>
    </xf>
    <xf numFmtId="38" fontId="55" fillId="26" borderId="35" xfId="34" applyFont="1" applyFill="1" applyBorder="1" applyAlignment="1">
      <alignment vertical="center" wrapText="1"/>
    </xf>
    <xf numFmtId="38" fontId="39" fillId="0" borderId="35" xfId="34" applyFont="1" applyBorder="1" applyAlignment="1" applyProtection="1">
      <alignment vertical="center" wrapText="1"/>
      <protection locked="0"/>
    </xf>
    <xf numFmtId="0" fontId="39" fillId="25" borderId="35" xfId="0" applyFont="1" applyFill="1" applyBorder="1" applyAlignment="1">
      <alignment horizontal="center" vertical="top" textRotation="255" wrapText="1" indent="1"/>
    </xf>
    <xf numFmtId="0" fontId="39" fillId="25" borderId="35" xfId="0" applyFont="1" applyFill="1" applyBorder="1" applyAlignment="1">
      <alignment horizontal="center" vertical="center" textRotation="255" wrapText="1"/>
    </xf>
    <xf numFmtId="0" fontId="90" fillId="25" borderId="71" xfId="0" applyFont="1" applyFill="1" applyBorder="1" applyAlignment="1">
      <alignment horizontal="center" vertical="top" wrapText="1"/>
    </xf>
    <xf numFmtId="0" fontId="37" fillId="0" borderId="0" xfId="0" applyFont="1"/>
    <xf numFmtId="199" fontId="37" fillId="0" borderId="0" xfId="0" applyNumberFormat="1" applyFont="1"/>
    <xf numFmtId="0" fontId="166" fillId="24" borderId="35" xfId="0" applyFont="1" applyFill="1" applyBorder="1" applyAlignment="1">
      <alignment vertical="top" textRotation="255" wrapText="1"/>
    </xf>
    <xf numFmtId="0" fontId="166" fillId="25" borderId="35" xfId="0" applyFont="1" applyFill="1" applyBorder="1" applyAlignment="1">
      <alignment horizontal="center" vertical="top" textRotation="255" wrapText="1"/>
    </xf>
    <xf numFmtId="0" fontId="34" fillId="25" borderId="20" xfId="0" applyFont="1" applyFill="1" applyBorder="1" applyAlignment="1">
      <alignment horizontal="center" vertical="center" textRotation="255"/>
    </xf>
    <xf numFmtId="0" fontId="32" fillId="26" borderId="20" xfId="0" applyFont="1" applyFill="1" applyBorder="1" applyAlignment="1">
      <alignment horizontal="center" vertical="center"/>
    </xf>
    <xf numFmtId="0" fontId="32" fillId="0" borderId="20" xfId="0" applyFont="1" applyBorder="1" applyAlignment="1" applyProtection="1">
      <alignment horizontal="center" vertical="center"/>
      <protection locked="0"/>
    </xf>
    <xf numFmtId="0" fontId="34" fillId="25" borderId="21" xfId="0" applyFont="1" applyFill="1" applyBorder="1" applyAlignment="1">
      <alignment horizontal="center" vertical="center" textRotation="255" wrapText="1"/>
    </xf>
    <xf numFmtId="0" fontId="32" fillId="26" borderId="21" xfId="0" applyFont="1" applyFill="1" applyBorder="1" applyAlignment="1">
      <alignment horizontal="center" vertical="center"/>
    </xf>
    <xf numFmtId="0" fontId="32" fillId="0" borderId="21" xfId="0" applyFont="1" applyBorder="1" applyAlignment="1" applyProtection="1">
      <alignment horizontal="center" vertical="center"/>
      <protection locked="0"/>
    </xf>
    <xf numFmtId="0" fontId="58" fillId="25" borderId="205" xfId="0" applyFont="1" applyFill="1" applyBorder="1" applyAlignment="1">
      <alignment horizontal="center" vertical="center" wrapText="1"/>
    </xf>
    <xf numFmtId="0" fontId="34" fillId="25" borderId="17" xfId="0" applyFont="1" applyFill="1" applyBorder="1" applyAlignment="1">
      <alignment horizontal="center" vertical="center" wrapText="1"/>
    </xf>
    <xf numFmtId="0" fontId="166" fillId="25" borderId="43" xfId="0" applyFont="1" applyFill="1" applyBorder="1" applyAlignment="1">
      <alignment horizontal="center" vertical="top" textRotation="255" wrapText="1"/>
    </xf>
    <xf numFmtId="0" fontId="32" fillId="26" borderId="17" xfId="0" applyFont="1" applyFill="1" applyBorder="1" applyAlignment="1">
      <alignment horizontal="center" vertical="center"/>
    </xf>
    <xf numFmtId="0" fontId="32" fillId="26" borderId="43" xfId="0" applyFont="1" applyFill="1" applyBorder="1" applyAlignment="1">
      <alignment horizontal="center" vertical="center"/>
    </xf>
    <xf numFmtId="0" fontId="32" fillId="0" borderId="17" xfId="0" applyFont="1" applyBorder="1" applyAlignment="1" applyProtection="1">
      <alignment horizontal="center" vertical="center"/>
      <protection locked="0"/>
    </xf>
    <xf numFmtId="0" fontId="32" fillId="0" borderId="43" xfId="0" applyFont="1" applyBorder="1" applyAlignment="1" applyProtection="1">
      <alignment horizontal="center" vertical="center"/>
      <protection locked="0"/>
    </xf>
    <xf numFmtId="49" fontId="0" fillId="25" borderId="35" xfId="0" applyNumberFormat="1" applyFill="1" applyBorder="1" applyAlignment="1">
      <alignment horizontal="center" vertical="center" wrapText="1"/>
    </xf>
    <xf numFmtId="49" fontId="8" fillId="0" borderId="0" xfId="0" applyNumberFormat="1" applyFont="1" applyAlignment="1">
      <alignment horizontal="center" wrapText="1"/>
    </xf>
    <xf numFmtId="49" fontId="0" fillId="0" borderId="0" xfId="0" applyNumberFormat="1" applyAlignment="1">
      <alignment horizontal="center" vertical="center" wrapText="1"/>
    </xf>
    <xf numFmtId="49" fontId="0" fillId="0" borderId="0" xfId="0" applyNumberFormat="1" applyAlignment="1">
      <alignment horizontal="center" wrapText="1"/>
    </xf>
    <xf numFmtId="49" fontId="56" fillId="0" borderId="0" xfId="0" applyNumberFormat="1" applyFont="1" applyAlignment="1">
      <alignment horizontal="center" wrapText="1"/>
    </xf>
    <xf numFmtId="49" fontId="56" fillId="0" borderId="0" xfId="0" applyNumberFormat="1" applyFont="1" applyAlignment="1">
      <alignment horizontal="center" vertical="center" wrapText="1"/>
    </xf>
    <xf numFmtId="49" fontId="32" fillId="26" borderId="35" xfId="0" applyNumberFormat="1" applyFont="1" applyFill="1" applyBorder="1" applyAlignment="1">
      <alignment horizontal="center" vertical="center" wrapText="1"/>
    </xf>
    <xf numFmtId="49" fontId="32" fillId="0" borderId="35" xfId="0" applyNumberFormat="1" applyFont="1" applyBorder="1" applyAlignment="1" applyProtection="1">
      <alignment horizontal="center" vertical="center" wrapText="1"/>
      <protection locked="0"/>
    </xf>
    <xf numFmtId="49" fontId="32" fillId="0" borderId="0" xfId="0" applyNumberFormat="1" applyFont="1" applyAlignment="1" applyProtection="1">
      <alignment horizontal="center" vertical="center" wrapText="1"/>
      <protection locked="0"/>
    </xf>
    <xf numFmtId="49" fontId="8" fillId="0" borderId="0" xfId="0" applyNumberFormat="1" applyFont="1" applyAlignment="1">
      <alignment horizontal="center"/>
    </xf>
    <xf numFmtId="49" fontId="0" fillId="0" borderId="0" xfId="0" applyNumberFormat="1" applyAlignment="1">
      <alignment horizontal="center" vertical="center"/>
    </xf>
    <xf numFmtId="49" fontId="0" fillId="0" borderId="0" xfId="0" applyNumberFormat="1" applyAlignment="1">
      <alignment horizontal="center"/>
    </xf>
    <xf numFmtId="49" fontId="56" fillId="0" borderId="0" xfId="0" applyNumberFormat="1" applyFont="1" applyAlignment="1">
      <alignment horizontal="center"/>
    </xf>
    <xf numFmtId="49" fontId="92" fillId="0" borderId="0" xfId="0" applyNumberFormat="1" applyFont="1" applyAlignment="1">
      <alignment horizontal="center"/>
    </xf>
    <xf numFmtId="0" fontId="0" fillId="0" borderId="98" xfId="0" applyBorder="1"/>
    <xf numFmtId="0" fontId="0" fillId="0" borderId="80" xfId="0" applyBorder="1" applyAlignment="1">
      <alignment horizontal="center" vertical="center"/>
    </xf>
    <xf numFmtId="0" fontId="0" fillId="0" borderId="206" xfId="0" applyBorder="1" applyAlignment="1">
      <alignment horizontal="center" vertical="center"/>
    </xf>
    <xf numFmtId="0" fontId="0" fillId="0" borderId="96" xfId="0" applyBorder="1"/>
    <xf numFmtId="179" fontId="0" fillId="0" borderId="177" xfId="0" applyNumberFormat="1" applyBorder="1"/>
    <xf numFmtId="179" fontId="0" fillId="0" borderId="160" xfId="0" applyNumberFormat="1" applyBorder="1"/>
    <xf numFmtId="179" fontId="0" fillId="0" borderId="21" xfId="0" applyNumberFormat="1" applyBorder="1"/>
    <xf numFmtId="179" fontId="0" fillId="0" borderId="43" xfId="0" applyNumberFormat="1" applyBorder="1"/>
    <xf numFmtId="179" fontId="0" fillId="0" borderId="206" xfId="0" applyNumberFormat="1" applyBorder="1"/>
    <xf numFmtId="179" fontId="0" fillId="0" borderId="80" xfId="0" applyNumberFormat="1" applyBorder="1"/>
    <xf numFmtId="0" fontId="84" fillId="0" borderId="0" xfId="0" applyFont="1" applyAlignment="1">
      <alignment vertical="center"/>
    </xf>
    <xf numFmtId="0" fontId="167" fillId="0" borderId="0" xfId="63" applyFont="1" applyAlignment="1">
      <alignment horizontal="center" vertical="center"/>
    </xf>
    <xf numFmtId="0" fontId="168" fillId="0" borderId="0" xfId="63" applyFont="1" applyAlignment="1">
      <alignment horizontal="center" vertical="center"/>
    </xf>
    <xf numFmtId="197" fontId="168" fillId="0" borderId="0" xfId="63" applyNumberFormat="1" applyFont="1" applyAlignment="1">
      <alignment horizontal="center" vertical="center"/>
    </xf>
    <xf numFmtId="200" fontId="168" fillId="0" borderId="0" xfId="63" applyNumberFormat="1" applyFont="1" applyAlignment="1">
      <alignment horizontal="center" vertical="center"/>
    </xf>
    <xf numFmtId="0" fontId="0" fillId="0" borderId="14" xfId="0" applyBorder="1" applyAlignment="1">
      <alignment shrinkToFit="1"/>
    </xf>
    <xf numFmtId="0" fontId="0" fillId="0" borderId="19" xfId="0" applyBorder="1" applyAlignment="1">
      <alignment shrinkToFit="1"/>
    </xf>
    <xf numFmtId="179" fontId="0" fillId="0" borderId="164" xfId="0" applyNumberFormat="1" applyBorder="1"/>
    <xf numFmtId="179" fontId="0" fillId="0" borderId="168" xfId="0" applyNumberFormat="1" applyBorder="1"/>
    <xf numFmtId="0" fontId="137" fillId="31" borderId="97" xfId="59" applyFont="1" applyFill="1" applyBorder="1" applyAlignment="1">
      <alignment horizontal="center" vertical="center" wrapText="1"/>
    </xf>
    <xf numFmtId="0" fontId="0" fillId="0" borderId="185" xfId="0" applyBorder="1" applyAlignment="1">
      <alignment horizontal="center" vertical="center" shrinkToFit="1"/>
    </xf>
    <xf numFmtId="0" fontId="137" fillId="45" borderId="97" xfId="59" applyFont="1" applyFill="1" applyBorder="1" applyAlignment="1">
      <alignment horizontal="center" vertical="center" wrapText="1"/>
    </xf>
    <xf numFmtId="0" fontId="0" fillId="32" borderId="171" xfId="0" applyFill="1" applyBorder="1" applyAlignment="1">
      <alignment vertical="center"/>
    </xf>
    <xf numFmtId="0" fontId="32" fillId="0" borderId="35" xfId="0" applyFont="1" applyBorder="1" applyAlignment="1">
      <alignment vertical="center" shrinkToFit="1"/>
    </xf>
    <xf numFmtId="0" fontId="32" fillId="0" borderId="70" xfId="0" applyFont="1" applyBorder="1" applyAlignment="1">
      <alignment horizontal="right" vertical="center" shrinkToFit="1"/>
    </xf>
    <xf numFmtId="0" fontId="32" fillId="0" borderId="20" xfId="0" applyFont="1" applyBorder="1" applyAlignment="1">
      <alignment vertical="center" shrinkToFit="1"/>
    </xf>
    <xf numFmtId="0" fontId="32" fillId="0" borderId="71" xfId="0" applyFont="1" applyBorder="1" applyAlignment="1">
      <alignment vertical="center" shrinkToFit="1"/>
    </xf>
    <xf numFmtId="201" fontId="33" fillId="0" borderId="71" xfId="0" applyNumberFormat="1" applyFont="1" applyBorder="1" applyAlignment="1">
      <alignment vertical="center" shrinkToFit="1"/>
    </xf>
    <xf numFmtId="202" fontId="33" fillId="0" borderId="71" xfId="0" applyNumberFormat="1" applyFont="1" applyBorder="1" applyAlignment="1">
      <alignment vertical="center" shrinkToFit="1"/>
    </xf>
    <xf numFmtId="0" fontId="0" fillId="0" borderId="0" xfId="57" applyFont="1" applyAlignment="1">
      <alignment horizontal="center" vertical="center"/>
    </xf>
    <xf numFmtId="0" fontId="90" fillId="0" borderId="0" xfId="46" applyFont="1" applyAlignment="1">
      <alignment vertical="center"/>
    </xf>
    <xf numFmtId="0" fontId="90" fillId="0" borderId="0" xfId="0" applyFont="1" applyAlignment="1">
      <alignment vertical="center"/>
    </xf>
    <xf numFmtId="0" fontId="32" fillId="40" borderId="210" xfId="0" applyFont="1" applyFill="1" applyBorder="1" applyAlignment="1">
      <alignment vertical="center" shrinkToFit="1"/>
    </xf>
    <xf numFmtId="0" fontId="32" fillId="40" borderId="211" xfId="0" applyFont="1" applyFill="1" applyBorder="1" applyAlignment="1">
      <alignment vertical="center" shrinkToFit="1"/>
    </xf>
    <xf numFmtId="0" fontId="80" fillId="0" borderId="192" xfId="0" applyFont="1" applyBorder="1" applyAlignment="1">
      <alignment vertical="center" shrinkToFit="1"/>
    </xf>
    <xf numFmtId="0" fontId="90" fillId="32" borderId="214" xfId="0" applyFont="1" applyFill="1" applyBorder="1" applyAlignment="1">
      <alignment vertical="center" wrapText="1"/>
    </xf>
    <xf numFmtId="0" fontId="0" fillId="0" borderId="185" xfId="0" applyBorder="1" applyAlignment="1">
      <alignment vertical="center"/>
    </xf>
    <xf numFmtId="0" fontId="105" fillId="0" borderId="185" xfId="0" applyFont="1" applyBorder="1" applyAlignment="1">
      <alignment horizontal="center" vertical="center"/>
    </xf>
    <xf numFmtId="0" fontId="0" fillId="32" borderId="35" xfId="0" applyFill="1" applyBorder="1" applyAlignment="1">
      <alignment horizontal="center" vertical="center" wrapText="1"/>
    </xf>
    <xf numFmtId="0" fontId="45" fillId="0" borderId="0" xfId="0" applyFont="1" applyAlignment="1">
      <alignment horizontal="center" vertical="center"/>
    </xf>
    <xf numFmtId="0" fontId="37" fillId="0" borderId="0" xfId="0" applyFont="1" applyAlignment="1">
      <alignment vertical="top" wrapText="1"/>
    </xf>
    <xf numFmtId="0" fontId="45" fillId="0" borderId="0" xfId="0" applyFont="1" applyAlignment="1">
      <alignment horizontal="center" vertical="top"/>
    </xf>
    <xf numFmtId="0" fontId="89" fillId="0" borderId="0" xfId="0" applyFont="1" applyAlignment="1">
      <alignment horizontal="left" vertical="top" wrapText="1"/>
    </xf>
    <xf numFmtId="0" fontId="37" fillId="0" borderId="0" xfId="0" applyFont="1" applyAlignment="1">
      <alignment vertical="top"/>
    </xf>
    <xf numFmtId="0" fontId="37" fillId="0" borderId="0" xfId="0" applyFont="1" applyAlignment="1">
      <alignment horizontal="left" vertical="top" wrapText="1"/>
    </xf>
    <xf numFmtId="0" fontId="37" fillId="0" borderId="0" xfId="0" applyFont="1" applyFill="1" applyAlignment="1">
      <alignment horizontal="left" vertical="top" wrapText="1"/>
    </xf>
    <xf numFmtId="0" fontId="50" fillId="0" borderId="0" xfId="0" applyFont="1" applyAlignment="1">
      <alignment vertical="top" wrapText="1"/>
    </xf>
    <xf numFmtId="0" fontId="57" fillId="0" borderId="0" xfId="0" applyFont="1" applyAlignment="1">
      <alignment vertical="top" wrapText="1"/>
    </xf>
    <xf numFmtId="0" fontId="78" fillId="0" borderId="0" xfId="0" applyFont="1" applyAlignment="1">
      <alignment vertical="top" wrapText="1"/>
    </xf>
    <xf numFmtId="0" fontId="89" fillId="0" borderId="0" xfId="0" applyFont="1" applyAlignment="1">
      <alignment vertical="top" wrapText="1"/>
    </xf>
    <xf numFmtId="0" fontId="37" fillId="0" borderId="0" xfId="0" applyFont="1" applyAlignment="1">
      <alignment vertical="center"/>
    </xf>
    <xf numFmtId="0" fontId="50" fillId="0" borderId="0" xfId="0" applyFont="1" applyAlignment="1">
      <alignment vertical="center"/>
    </xf>
    <xf numFmtId="0" fontId="32" fillId="0" borderId="84" xfId="0" applyFont="1" applyBorder="1" applyAlignment="1">
      <alignment vertical="center" wrapText="1"/>
    </xf>
    <xf numFmtId="0" fontId="32" fillId="0" borderId="111" xfId="0" applyFont="1" applyBorder="1"/>
    <xf numFmtId="0" fontId="32" fillId="0" borderId="85" xfId="0" applyFont="1" applyBorder="1" applyAlignment="1">
      <alignment vertical="center" wrapText="1"/>
    </xf>
    <xf numFmtId="0" fontId="32" fillId="0" borderId="112" xfId="0" applyFont="1" applyBorder="1"/>
    <xf numFmtId="0" fontId="32" fillId="0" borderId="86" xfId="0" applyFont="1" applyBorder="1" applyAlignment="1">
      <alignment vertical="center" wrapText="1"/>
    </xf>
    <xf numFmtId="0" fontId="32" fillId="0" borderId="113" xfId="0" applyFont="1" applyBorder="1"/>
    <xf numFmtId="0" fontId="27" fillId="0" borderId="0" xfId="0" applyFont="1" applyAlignment="1">
      <alignment horizontal="center"/>
    </xf>
    <xf numFmtId="0" fontId="32" fillId="0" borderId="85" xfId="0" applyFont="1" applyBorder="1" applyAlignment="1">
      <alignment horizontal="left" vertical="center" wrapText="1"/>
    </xf>
    <xf numFmtId="0" fontId="32" fillId="0" borderId="112" xfId="0" applyFont="1" applyBorder="1" applyAlignment="1">
      <alignment horizontal="left" vertical="center" wrapText="1"/>
    </xf>
    <xf numFmtId="3" fontId="0" fillId="0" borderId="10" xfId="0" applyNumberFormat="1" applyBorder="1" applyAlignment="1">
      <alignment horizontal="center"/>
    </xf>
    <xf numFmtId="0" fontId="32" fillId="0" borderId="114" xfId="0" applyFont="1" applyBorder="1" applyAlignment="1">
      <alignment horizontal="left" vertical="center" wrapText="1"/>
    </xf>
    <xf numFmtId="0" fontId="32" fillId="0" borderId="34" xfId="0" applyFont="1" applyBorder="1" applyAlignment="1">
      <alignment horizontal="left" vertical="center" wrapText="1"/>
    </xf>
    <xf numFmtId="0" fontId="51" fillId="25" borderId="35" xfId="0" applyFont="1" applyFill="1" applyBorder="1" applyAlignment="1">
      <alignment horizontal="center" vertical="center"/>
    </xf>
    <xf numFmtId="0" fontId="58" fillId="25" borderId="22" xfId="0" applyFont="1" applyFill="1" applyBorder="1" applyAlignment="1">
      <alignment horizontal="center" vertical="center" wrapText="1"/>
    </xf>
    <xf numFmtId="0" fontId="58" fillId="25" borderId="23" xfId="0" applyFont="1" applyFill="1" applyBorder="1" applyAlignment="1">
      <alignment horizontal="center" vertical="center" wrapText="1"/>
    </xf>
    <xf numFmtId="0" fontId="58" fillId="25" borderId="63" xfId="0" applyFont="1" applyFill="1" applyBorder="1" applyAlignment="1">
      <alignment horizontal="center" vertical="center" wrapText="1"/>
    </xf>
    <xf numFmtId="0" fontId="58" fillId="25" borderId="33" xfId="0" applyFont="1" applyFill="1" applyBorder="1" applyAlignment="1">
      <alignment horizontal="center" vertical="center" wrapText="1"/>
    </xf>
    <xf numFmtId="0" fontId="58" fillId="25" borderId="10" xfId="0" applyFont="1" applyFill="1" applyBorder="1" applyAlignment="1">
      <alignment horizontal="center" vertical="center" wrapText="1"/>
    </xf>
    <xf numFmtId="0" fontId="58" fillId="25" borderId="32" xfId="0" applyFont="1" applyFill="1" applyBorder="1" applyAlignment="1">
      <alignment horizontal="center" vertical="center" wrapText="1"/>
    </xf>
    <xf numFmtId="3" fontId="58" fillId="25" borderId="22" xfId="0" applyNumberFormat="1" applyFont="1" applyFill="1" applyBorder="1" applyAlignment="1">
      <alignment horizontal="center" vertical="center" wrapText="1"/>
    </xf>
    <xf numFmtId="3" fontId="58" fillId="25" borderId="23" xfId="0" applyNumberFormat="1" applyFont="1" applyFill="1" applyBorder="1" applyAlignment="1">
      <alignment horizontal="center" vertical="center" wrapText="1"/>
    </xf>
    <xf numFmtId="3" fontId="58" fillId="25" borderId="63" xfId="0" applyNumberFormat="1" applyFont="1" applyFill="1" applyBorder="1" applyAlignment="1">
      <alignment horizontal="center" vertical="center" wrapText="1"/>
    </xf>
    <xf numFmtId="3" fontId="58" fillId="25" borderId="33" xfId="0" applyNumberFormat="1" applyFont="1" applyFill="1" applyBorder="1" applyAlignment="1">
      <alignment horizontal="center" vertical="center" wrapText="1"/>
    </xf>
    <xf numFmtId="3" fontId="58" fillId="25" borderId="10" xfId="0" applyNumberFormat="1" applyFont="1" applyFill="1" applyBorder="1" applyAlignment="1">
      <alignment horizontal="center" vertical="center" wrapText="1"/>
    </xf>
    <xf numFmtId="3" fontId="58" fillId="25" borderId="32" xfId="0" applyNumberFormat="1" applyFont="1" applyFill="1" applyBorder="1" applyAlignment="1">
      <alignment horizontal="center" vertical="center" wrapText="1"/>
    </xf>
    <xf numFmtId="0" fontId="58" fillId="25" borderId="22" xfId="0" applyFont="1" applyFill="1" applyBorder="1" applyAlignment="1">
      <alignment horizontal="center" wrapText="1"/>
    </xf>
    <xf numFmtId="0" fontId="58" fillId="25" borderId="63" xfId="0" applyFont="1" applyFill="1" applyBorder="1" applyAlignment="1">
      <alignment horizontal="center" wrapText="1"/>
    </xf>
    <xf numFmtId="0" fontId="58" fillId="25" borderId="64" xfId="0" applyFont="1" applyFill="1" applyBorder="1" applyAlignment="1">
      <alignment horizontal="center" wrapText="1"/>
    </xf>
    <xf numFmtId="0" fontId="58" fillId="25" borderId="32" xfId="0" applyFont="1" applyFill="1" applyBorder="1" applyAlignment="1">
      <alignment horizontal="center" wrapText="1"/>
    </xf>
    <xf numFmtId="186" fontId="0" fillId="33" borderId="35" xfId="0" applyNumberFormat="1" applyFill="1" applyBorder="1" applyAlignment="1">
      <alignment horizontal="center" vertical="center" textRotation="255" wrapText="1"/>
    </xf>
    <xf numFmtId="0" fontId="0" fillId="35" borderId="35" xfId="0" applyFill="1" applyBorder="1" applyAlignment="1">
      <alignment horizontal="center" vertical="center" wrapText="1"/>
    </xf>
    <xf numFmtId="0" fontId="0" fillId="25" borderId="18" xfId="0" applyFill="1" applyBorder="1" applyAlignment="1">
      <alignment horizontal="center" vertical="center" wrapText="1"/>
    </xf>
    <xf numFmtId="0" fontId="0" fillId="25" borderId="21" xfId="0" applyFill="1" applyBorder="1" applyAlignment="1">
      <alignment horizontal="center" vertical="center" wrapText="1"/>
    </xf>
    <xf numFmtId="0" fontId="58" fillId="25" borderId="14" xfId="0" applyFont="1" applyFill="1" applyBorder="1" applyAlignment="1">
      <alignment horizontal="center" vertical="center" wrapText="1"/>
    </xf>
    <xf numFmtId="0" fontId="58" fillId="25" borderId="18" xfId="0" applyFont="1" applyFill="1" applyBorder="1" applyAlignment="1">
      <alignment horizontal="center" vertical="center" wrapText="1"/>
    </xf>
    <xf numFmtId="0" fontId="58" fillId="25" borderId="21" xfId="0" applyFont="1" applyFill="1" applyBorder="1" applyAlignment="1">
      <alignment horizontal="center" vertical="center" wrapText="1"/>
    </xf>
    <xf numFmtId="0" fontId="0" fillId="25" borderId="70" xfId="0" applyFill="1" applyBorder="1" applyAlignment="1">
      <alignment horizontal="center" vertical="center" textRotation="255" wrapText="1"/>
    </xf>
    <xf numFmtId="0" fontId="0" fillId="25" borderId="71" xfId="0" applyFill="1" applyBorder="1" applyAlignment="1">
      <alignment horizontal="center" vertical="center" textRotation="255" wrapText="1"/>
    </xf>
    <xf numFmtId="3" fontId="0" fillId="0" borderId="68" xfId="0" applyNumberFormat="1" applyBorder="1" applyAlignment="1">
      <alignment horizontal="left"/>
    </xf>
    <xf numFmtId="0" fontId="0" fillId="25" borderId="20" xfId="0" applyFill="1" applyBorder="1" applyAlignment="1">
      <alignment horizontal="center" vertical="center" wrapText="1"/>
    </xf>
    <xf numFmtId="0" fontId="0" fillId="25" borderId="22" xfId="0" applyFill="1" applyBorder="1" applyAlignment="1">
      <alignment horizontal="center" vertical="center" wrapText="1"/>
    </xf>
    <xf numFmtId="0" fontId="0" fillId="25" borderId="23" xfId="0" applyFill="1" applyBorder="1" applyAlignment="1">
      <alignment horizontal="center" vertical="center" wrapText="1"/>
    </xf>
    <xf numFmtId="0" fontId="0" fillId="0" borderId="23" xfId="0" applyBorder="1" applyAlignment="1">
      <alignment horizontal="center" vertical="center" wrapText="1"/>
    </xf>
    <xf numFmtId="0" fontId="0" fillId="25" borderId="33" xfId="0" applyFill="1" applyBorder="1" applyAlignment="1">
      <alignment horizontal="center" vertical="center" wrapText="1"/>
    </xf>
    <xf numFmtId="0" fontId="0" fillId="25" borderId="10" xfId="0" applyFill="1" applyBorder="1" applyAlignment="1">
      <alignment horizontal="center" vertical="center" wrapText="1"/>
    </xf>
    <xf numFmtId="0" fontId="0" fillId="0" borderId="10" xfId="0" applyBorder="1" applyAlignment="1">
      <alignment horizontal="center" vertical="center" wrapText="1"/>
    </xf>
    <xf numFmtId="0" fontId="58" fillId="25" borderId="122" xfId="0" applyFont="1" applyFill="1" applyBorder="1" applyAlignment="1">
      <alignment horizontal="center" wrapText="1"/>
    </xf>
    <xf numFmtId="0" fontId="58" fillId="25" borderId="23" xfId="0" applyFont="1" applyFill="1" applyBorder="1" applyAlignment="1">
      <alignment horizontal="center" wrapText="1"/>
    </xf>
    <xf numFmtId="0" fontId="58" fillId="25" borderId="24" xfId="0" applyFont="1" applyFill="1" applyBorder="1" applyAlignment="1">
      <alignment horizont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16" fillId="0" borderId="35" xfId="0" applyFont="1" applyBorder="1" applyAlignment="1">
      <alignment horizontal="center" vertical="center" wrapText="1"/>
    </xf>
    <xf numFmtId="0" fontId="116" fillId="0" borderId="35" xfId="0" applyFont="1" applyBorder="1" applyAlignment="1">
      <alignment horizontal="center" vertical="center"/>
    </xf>
    <xf numFmtId="0" fontId="0" fillId="24" borderId="35" xfId="0" applyFill="1" applyBorder="1" applyAlignment="1">
      <alignment horizontal="center" vertical="center" textRotation="255" wrapText="1"/>
    </xf>
    <xf numFmtId="0" fontId="68" fillId="0" borderId="35" xfId="0" applyFont="1" applyBorder="1" applyAlignment="1">
      <alignment horizontal="center" vertical="center" wrapText="1"/>
    </xf>
    <xf numFmtId="0" fontId="44" fillId="0" borderId="0" xfId="0" applyFont="1" applyAlignment="1">
      <alignment horizontal="center" vertical="center" shrinkToFit="1"/>
    </xf>
    <xf numFmtId="0" fontId="0" fillId="33" borderId="35" xfId="0" applyFill="1" applyBorder="1" applyAlignment="1">
      <alignment horizontal="center" vertical="center" wrapText="1"/>
    </xf>
    <xf numFmtId="178" fontId="0" fillId="33" borderId="35" xfId="0" applyNumberFormat="1" applyFill="1" applyBorder="1" applyAlignment="1">
      <alignment horizontal="center" vertical="center" textRotation="255" wrapText="1"/>
    </xf>
    <xf numFmtId="0" fontId="58" fillId="34" borderId="20" xfId="0" applyFont="1" applyFill="1" applyBorder="1" applyAlignment="1">
      <alignment horizontal="center" vertical="center" wrapText="1"/>
    </xf>
    <xf numFmtId="0" fontId="58" fillId="34" borderId="18" xfId="0" applyFont="1" applyFill="1" applyBorder="1" applyAlignment="1">
      <alignment horizontal="center" vertical="center" wrapText="1"/>
    </xf>
    <xf numFmtId="0" fontId="58" fillId="34" borderId="21" xfId="0" applyFont="1" applyFill="1" applyBorder="1" applyAlignment="1">
      <alignment horizontal="center" vertical="center" wrapText="1"/>
    </xf>
    <xf numFmtId="0" fontId="63" fillId="0" borderId="98" xfId="0" applyFont="1" applyBorder="1" applyAlignment="1">
      <alignment horizontal="center" vertical="center"/>
    </xf>
    <xf numFmtId="0" fontId="63" fillId="0" borderId="97" xfId="0" applyFont="1" applyBorder="1" applyAlignment="1">
      <alignment horizontal="center" vertical="center"/>
    </xf>
    <xf numFmtId="0" fontId="0" fillId="0" borderId="96" xfId="0" applyBorder="1" applyAlignment="1">
      <alignment horizontal="center" vertical="center"/>
    </xf>
    <xf numFmtId="0" fontId="0" fillId="24" borderId="70" xfId="0" applyFill="1" applyBorder="1" applyAlignment="1">
      <alignment horizontal="center" vertical="center" textRotation="255" wrapText="1"/>
    </xf>
    <xf numFmtId="0" fontId="0" fillId="24" borderId="71" xfId="0" applyFill="1" applyBorder="1" applyAlignment="1">
      <alignment horizontal="center" vertical="center" textRotation="255" wrapText="1"/>
    </xf>
    <xf numFmtId="0" fontId="58" fillId="24" borderId="35" xfId="0" applyFont="1" applyFill="1" applyBorder="1" applyAlignment="1">
      <alignment horizontal="center" vertical="center" wrapText="1"/>
    </xf>
    <xf numFmtId="0" fontId="58" fillId="0" borderId="35" xfId="0" applyFont="1" applyBorder="1" applyAlignment="1">
      <alignment horizontal="center" vertical="center" wrapText="1"/>
    </xf>
    <xf numFmtId="0" fontId="55" fillId="33" borderId="35" xfId="0" applyFont="1" applyFill="1" applyBorder="1" applyAlignment="1">
      <alignment horizontal="center" vertical="center" wrapText="1"/>
    </xf>
    <xf numFmtId="0" fontId="0" fillId="0" borderId="35" xfId="0" applyBorder="1" applyAlignment="1">
      <alignment horizontal="center" vertical="center" wrapText="1"/>
    </xf>
    <xf numFmtId="0" fontId="68" fillId="0" borderId="20" xfId="0" applyFont="1" applyBorder="1" applyAlignment="1">
      <alignment horizontal="center" vertical="center"/>
    </xf>
    <xf numFmtId="0" fontId="68" fillId="0" borderId="18" xfId="0" applyFont="1" applyBorder="1" applyAlignment="1">
      <alignment horizontal="center" vertical="center"/>
    </xf>
    <xf numFmtId="0" fontId="0" fillId="0" borderId="21" xfId="0" applyBorder="1" applyAlignment="1">
      <alignment horizontal="center" vertical="center"/>
    </xf>
    <xf numFmtId="0" fontId="56" fillId="0" borderId="35" xfId="0" applyFont="1" applyBorder="1" applyAlignment="1">
      <alignment horizontal="center" vertical="center" wrapText="1"/>
    </xf>
    <xf numFmtId="0" fontId="56" fillId="0" borderId="35" xfId="0" applyFont="1" applyBorder="1" applyAlignment="1">
      <alignment horizontal="center" vertical="center"/>
    </xf>
    <xf numFmtId="178" fontId="0" fillId="33" borderId="70" xfId="0" applyNumberFormat="1" applyFill="1" applyBorder="1" applyAlignment="1">
      <alignment horizontal="center" vertical="center" textRotation="255" wrapText="1"/>
    </xf>
    <xf numFmtId="178" fontId="0" fillId="33" borderId="71" xfId="0" applyNumberFormat="1" applyFill="1" applyBorder="1" applyAlignment="1">
      <alignment horizontal="center" vertical="center" textRotation="255" wrapText="1"/>
    </xf>
    <xf numFmtId="0" fontId="58" fillId="24" borderId="22" xfId="0" applyFont="1" applyFill="1" applyBorder="1" applyAlignment="1">
      <alignment horizontal="center" vertical="center" wrapText="1"/>
    </xf>
    <xf numFmtId="0" fontId="58" fillId="24" borderId="23" xfId="0" applyFont="1" applyFill="1" applyBorder="1" applyAlignment="1">
      <alignment horizontal="center" vertical="center" wrapText="1"/>
    </xf>
    <xf numFmtId="0" fontId="58" fillId="24" borderId="63" xfId="0" applyFont="1" applyFill="1" applyBorder="1" applyAlignment="1">
      <alignment horizontal="center" vertical="center" wrapText="1"/>
    </xf>
    <xf numFmtId="0" fontId="58" fillId="24" borderId="33" xfId="0" applyFont="1" applyFill="1" applyBorder="1" applyAlignment="1">
      <alignment horizontal="center" vertical="center" wrapText="1"/>
    </xf>
    <xf numFmtId="0" fontId="58" fillId="24" borderId="10" xfId="0" applyFont="1" applyFill="1" applyBorder="1" applyAlignment="1">
      <alignment horizontal="center" vertical="center" wrapText="1"/>
    </xf>
    <xf numFmtId="0" fontId="58" fillId="24" borderId="32" xfId="0" applyFont="1" applyFill="1" applyBorder="1" applyAlignment="1">
      <alignment horizontal="center" vertical="center" wrapText="1"/>
    </xf>
    <xf numFmtId="0" fontId="0" fillId="33" borderId="20" xfId="0" applyFill="1" applyBorder="1" applyAlignment="1">
      <alignment horizontal="center" vertical="center" wrapText="1"/>
    </xf>
    <xf numFmtId="0" fontId="0" fillId="33" borderId="18" xfId="0" applyFill="1" applyBorder="1" applyAlignment="1">
      <alignment horizontal="center" vertical="center" wrapText="1"/>
    </xf>
    <xf numFmtId="0" fontId="0" fillId="33" borderId="21" xfId="0" applyFill="1" applyBorder="1" applyAlignment="1">
      <alignment horizontal="center" vertical="center" wrapText="1"/>
    </xf>
    <xf numFmtId="0" fontId="58" fillId="0" borderId="20" xfId="0" applyFont="1" applyBorder="1" applyAlignment="1">
      <alignment horizontal="center" vertical="center" wrapText="1"/>
    </xf>
    <xf numFmtId="0" fontId="58" fillId="0" borderId="18" xfId="0" applyFont="1" applyBorder="1" applyAlignment="1">
      <alignment horizontal="center" vertical="center" wrapText="1"/>
    </xf>
    <xf numFmtId="0" fontId="58" fillId="0" borderId="21" xfId="0" applyFont="1" applyBorder="1" applyAlignment="1">
      <alignment horizontal="center" vertical="center" wrapText="1"/>
    </xf>
    <xf numFmtId="0" fontId="0" fillId="33" borderId="70" xfId="0" applyFill="1" applyBorder="1" applyAlignment="1">
      <alignment horizontal="center" vertical="center" wrapText="1"/>
    </xf>
    <xf numFmtId="0" fontId="0" fillId="33" borderId="71" xfId="0" applyFill="1" applyBorder="1" applyAlignment="1">
      <alignment horizontal="center" vertical="center" wrapText="1"/>
    </xf>
    <xf numFmtId="186" fontId="0" fillId="33" borderId="70" xfId="0" applyNumberFormat="1" applyFill="1" applyBorder="1" applyAlignment="1">
      <alignment horizontal="center" vertical="center" textRotation="255" wrapText="1"/>
    </xf>
    <xf numFmtId="186" fontId="0" fillId="33" borderId="71" xfId="0" applyNumberFormat="1" applyFill="1" applyBorder="1" applyAlignment="1">
      <alignment horizontal="center" vertical="center" textRotation="255" wrapText="1"/>
    </xf>
    <xf numFmtId="0" fontId="0" fillId="35" borderId="20" xfId="0" applyFill="1" applyBorder="1" applyAlignment="1">
      <alignment horizontal="center" vertical="center" wrapText="1"/>
    </xf>
    <xf numFmtId="0" fontId="0" fillId="35" borderId="18" xfId="0" applyFill="1" applyBorder="1" applyAlignment="1">
      <alignment horizontal="center" vertical="center" wrapText="1"/>
    </xf>
    <xf numFmtId="0" fontId="0" fillId="35" borderId="21" xfId="0" applyFill="1" applyBorder="1" applyAlignment="1">
      <alignment horizontal="center" vertical="center" wrapText="1"/>
    </xf>
    <xf numFmtId="0" fontId="58" fillId="25" borderId="35" xfId="0" applyFont="1" applyFill="1" applyBorder="1" applyAlignment="1">
      <alignment horizontal="center" vertical="center" wrapText="1"/>
    </xf>
    <xf numFmtId="0" fontId="0" fillId="0" borderId="20" xfId="0" applyBorder="1" applyAlignment="1">
      <alignment vertical="center" wrapText="1"/>
    </xf>
    <xf numFmtId="0" fontId="0" fillId="0" borderId="18" xfId="0" applyBorder="1" applyAlignment="1">
      <alignment vertical="center" wrapText="1"/>
    </xf>
    <xf numFmtId="0" fontId="0" fillId="0" borderId="21" xfId="0" applyBorder="1" applyAlignment="1">
      <alignment vertical="center" wrapText="1"/>
    </xf>
    <xf numFmtId="0" fontId="0" fillId="31" borderId="35" xfId="0" applyFill="1" applyBorder="1" applyAlignment="1">
      <alignment horizontal="left" vertical="center" wrapText="1"/>
    </xf>
    <xf numFmtId="0" fontId="93" fillId="0" borderId="0" xfId="0" applyFont="1" applyAlignment="1">
      <alignment horizontal="left" vertical="top" wrapText="1"/>
    </xf>
    <xf numFmtId="0" fontId="0" fillId="0" borderId="10" xfId="0" applyBorder="1" applyAlignment="1" applyProtection="1">
      <alignment horizontal="center"/>
      <protection locked="0"/>
    </xf>
    <xf numFmtId="0" fontId="0" fillId="0" borderId="35" xfId="0" applyBorder="1" applyAlignment="1">
      <alignment vertical="center" wrapText="1"/>
    </xf>
    <xf numFmtId="0" fontId="0" fillId="0" borderId="115" xfId="0" applyBorder="1" applyAlignment="1">
      <alignment horizontal="center" vertical="center"/>
    </xf>
    <xf numFmtId="0" fontId="0" fillId="0" borderId="36" xfId="0" applyBorder="1" applyAlignment="1">
      <alignment horizontal="center" vertical="center"/>
    </xf>
    <xf numFmtId="0" fontId="0" fillId="0" borderId="42" xfId="0" applyBorder="1" applyAlignment="1">
      <alignment vertical="center" wrapText="1"/>
    </xf>
    <xf numFmtId="0" fontId="0" fillId="0" borderId="43" xfId="0" applyBorder="1" applyAlignment="1">
      <alignment vertical="center" wrapText="1"/>
    </xf>
    <xf numFmtId="0" fontId="0" fillId="0" borderId="20" xfId="0" applyBorder="1" applyAlignment="1">
      <alignment horizontal="center"/>
    </xf>
    <xf numFmtId="0" fontId="0" fillId="0" borderId="18" xfId="0" applyBorder="1" applyAlignment="1">
      <alignment horizontal="center"/>
    </xf>
    <xf numFmtId="0" fontId="0" fillId="0" borderId="21" xfId="0" applyBorder="1" applyAlignment="1">
      <alignment horizontal="center"/>
    </xf>
    <xf numFmtId="0" fontId="0" fillId="0" borderId="14" xfId="0" applyBorder="1" applyAlignment="1">
      <alignment shrinkToFit="1"/>
    </xf>
    <xf numFmtId="0" fontId="0" fillId="0" borderId="19" xfId="0" applyBorder="1" applyAlignment="1">
      <alignment shrinkToFit="1"/>
    </xf>
    <xf numFmtId="0" fontId="0" fillId="0" borderId="163" xfId="0" applyBorder="1" applyAlignment="1">
      <alignment shrinkToFit="1"/>
    </xf>
    <xf numFmtId="0" fontId="0" fillId="0" borderId="132" xfId="0" applyBorder="1" applyAlignment="1">
      <alignment shrinkToFit="1"/>
    </xf>
    <xf numFmtId="0" fontId="0" fillId="0" borderId="98" xfId="0" applyBorder="1" applyAlignment="1">
      <alignment horizontal="center"/>
    </xf>
    <xf numFmtId="0" fontId="0" fillId="0" borderId="96" xfId="0" applyBorder="1" applyAlignment="1">
      <alignment horizontal="center"/>
    </xf>
    <xf numFmtId="0" fontId="0" fillId="0" borderId="165" xfId="0" applyBorder="1" applyAlignment="1">
      <alignment shrinkToFit="1"/>
    </xf>
    <xf numFmtId="0" fontId="0" fillId="0" borderId="47" xfId="0" applyBorder="1" applyAlignment="1">
      <alignment shrinkToFit="1"/>
    </xf>
    <xf numFmtId="0" fontId="44" fillId="0" borderId="20" xfId="55" applyFont="1" applyBorder="1" applyAlignment="1">
      <alignment horizontal="center" vertical="center" shrinkToFit="1"/>
    </xf>
    <xf numFmtId="0" fontId="44" fillId="0" borderId="21" xfId="55" applyFont="1" applyBorder="1" applyAlignment="1">
      <alignment horizontal="center" vertical="center" shrinkToFit="1"/>
    </xf>
    <xf numFmtId="0" fontId="31" fillId="24" borderId="20" xfId="53" applyFont="1" applyFill="1" applyBorder="1" applyAlignment="1">
      <alignment horizontal="center" vertical="center" wrapText="1"/>
    </xf>
    <xf numFmtId="0" fontId="29" fillId="24" borderId="18" xfId="53" applyFont="1" applyFill="1" applyBorder="1" applyAlignment="1">
      <alignment horizontal="center" vertical="center" wrapText="1"/>
    </xf>
    <xf numFmtId="0" fontId="29" fillId="24" borderId="21" xfId="53" applyFont="1" applyFill="1" applyBorder="1" applyAlignment="1">
      <alignment horizontal="center" vertical="center" wrapText="1"/>
    </xf>
    <xf numFmtId="0" fontId="31" fillId="24" borderId="33" xfId="53" applyFont="1" applyFill="1" applyBorder="1" applyAlignment="1">
      <alignment horizontal="center" vertical="center" wrapText="1"/>
    </xf>
    <xf numFmtId="0" fontId="29" fillId="24" borderId="10" xfId="53" applyFont="1" applyFill="1" applyBorder="1" applyAlignment="1">
      <alignment horizontal="center" vertical="center" wrapText="1"/>
    </xf>
    <xf numFmtId="0" fontId="29" fillId="24" borderId="32" xfId="53" applyFont="1" applyFill="1" applyBorder="1" applyAlignment="1">
      <alignment horizontal="center" vertical="center" wrapText="1"/>
    </xf>
    <xf numFmtId="0" fontId="34" fillId="24" borderId="20" xfId="53" applyFont="1" applyFill="1" applyBorder="1" applyAlignment="1">
      <alignment horizontal="center" vertical="center" wrapText="1"/>
    </xf>
    <xf numFmtId="0" fontId="33" fillId="24" borderId="18" xfId="53" applyFont="1" applyFill="1" applyBorder="1" applyAlignment="1">
      <alignment horizontal="center" vertical="center"/>
    </xf>
    <xf numFmtId="0" fontId="33" fillId="24" borderId="21" xfId="53" applyFont="1" applyFill="1" applyBorder="1" applyAlignment="1">
      <alignment horizontal="center" vertical="center"/>
    </xf>
    <xf numFmtId="0" fontId="0" fillId="0" borderId="10" xfId="55" applyFont="1" applyBorder="1" applyAlignment="1" applyProtection="1">
      <alignment horizontal="center" vertical="center"/>
      <protection locked="0"/>
    </xf>
    <xf numFmtId="0" fontId="6" fillId="0" borderId="10" xfId="55" applyBorder="1" applyAlignment="1" applyProtection="1">
      <alignment horizontal="center" vertical="center"/>
      <protection locked="0"/>
    </xf>
    <xf numFmtId="0" fontId="31" fillId="24" borderId="70" xfId="53" applyFont="1" applyFill="1" applyBorder="1" applyAlignment="1">
      <alignment horizontal="center" vertical="center" wrapText="1"/>
    </xf>
    <xf numFmtId="0" fontId="31" fillId="24" borderId="118" xfId="53" applyFont="1" applyFill="1" applyBorder="1" applyAlignment="1">
      <alignment horizontal="center" vertical="center" wrapText="1"/>
    </xf>
    <xf numFmtId="0" fontId="31" fillId="24" borderId="71" xfId="53" applyFont="1" applyFill="1" applyBorder="1" applyAlignment="1">
      <alignment horizontal="center" vertical="center" wrapText="1"/>
    </xf>
    <xf numFmtId="0" fontId="31" fillId="24" borderId="22" xfId="53" applyFont="1" applyFill="1" applyBorder="1" applyAlignment="1">
      <alignment horizontal="center" vertical="center" wrapText="1"/>
    </xf>
    <xf numFmtId="0" fontId="31" fillId="24" borderId="23" xfId="53" applyFont="1" applyFill="1" applyBorder="1" applyAlignment="1">
      <alignment horizontal="center" vertical="center" wrapText="1"/>
    </xf>
    <xf numFmtId="0" fontId="31" fillId="24" borderId="63" xfId="53" applyFont="1" applyFill="1" applyBorder="1" applyAlignment="1">
      <alignment horizontal="center" vertical="center" wrapText="1"/>
    </xf>
    <xf numFmtId="0" fontId="30" fillId="24" borderId="119" xfId="53" applyFont="1" applyFill="1" applyBorder="1" applyAlignment="1">
      <alignment horizontal="center" vertical="center" wrapText="1"/>
    </xf>
    <xf numFmtId="0" fontId="30" fillId="24" borderId="111" xfId="53" applyFont="1" applyFill="1" applyBorder="1" applyAlignment="1">
      <alignment horizontal="center" vertical="center" wrapText="1"/>
    </xf>
    <xf numFmtId="0" fontId="30" fillId="24" borderId="110" xfId="53" applyFont="1" applyFill="1" applyBorder="1" applyAlignment="1">
      <alignment horizontal="center" vertical="center" wrapText="1"/>
    </xf>
    <xf numFmtId="0" fontId="30" fillId="24" borderId="112" xfId="53" applyFont="1" applyFill="1" applyBorder="1" applyAlignment="1">
      <alignment horizontal="center" vertical="center" wrapText="1"/>
    </xf>
    <xf numFmtId="0" fontId="30" fillId="24" borderId="120" xfId="53" applyFont="1" applyFill="1" applyBorder="1" applyAlignment="1">
      <alignment horizontal="center" vertical="center" wrapText="1"/>
    </xf>
    <xf numFmtId="0" fontId="30" fillId="24" borderId="18" xfId="53" applyFont="1" applyFill="1" applyBorder="1" applyAlignment="1">
      <alignment horizontal="center" vertical="center" wrapText="1"/>
    </xf>
    <xf numFmtId="0" fontId="30" fillId="24" borderId="121" xfId="53" applyFont="1" applyFill="1" applyBorder="1" applyAlignment="1">
      <alignment horizontal="center" vertical="center" wrapText="1"/>
    </xf>
    <xf numFmtId="0" fontId="30" fillId="24" borderId="116" xfId="53" applyFont="1" applyFill="1" applyBorder="1" applyAlignment="1">
      <alignment horizontal="center" vertical="center" wrapText="1"/>
    </xf>
    <xf numFmtId="0" fontId="30" fillId="24" borderId="117" xfId="53" applyFont="1" applyFill="1" applyBorder="1" applyAlignment="1">
      <alignment horizontal="center" vertical="center" wrapText="1"/>
    </xf>
    <xf numFmtId="0" fontId="32" fillId="24" borderId="110" xfId="53" applyFont="1" applyFill="1" applyBorder="1" applyAlignment="1">
      <alignment horizontal="center" vertical="center" wrapText="1"/>
    </xf>
    <xf numFmtId="0" fontId="32" fillId="24" borderId="112" xfId="53" applyFont="1" applyFill="1" applyBorder="1" applyAlignment="1">
      <alignment horizontal="center" vertical="center" wrapText="1"/>
    </xf>
    <xf numFmtId="0" fontId="0" fillId="0" borderId="98" xfId="0" applyBorder="1" applyProtection="1">
      <protection locked="0"/>
    </xf>
    <xf numFmtId="0" fontId="0" fillId="0" borderId="97" xfId="0" applyBorder="1" applyProtection="1">
      <protection locked="0"/>
    </xf>
    <xf numFmtId="0" fontId="0" fillId="0" borderId="96" xfId="0" applyBorder="1" applyProtection="1">
      <protection locked="0"/>
    </xf>
    <xf numFmtId="0" fontId="41" fillId="0" borderId="14" xfId="0" applyFont="1" applyBorder="1" applyAlignment="1">
      <alignment vertical="center" wrapText="1"/>
    </xf>
    <xf numFmtId="0" fontId="41" fillId="0" borderId="21" xfId="0" applyFont="1" applyBorder="1" applyAlignment="1">
      <alignment vertical="center" wrapText="1"/>
    </xf>
    <xf numFmtId="0" fontId="41" fillId="0" borderId="126" xfId="0" applyFont="1" applyBorder="1" applyAlignment="1">
      <alignment vertical="center" wrapText="1"/>
    </xf>
    <xf numFmtId="0" fontId="41" fillId="0" borderId="127" xfId="0" applyFont="1" applyBorder="1" applyAlignment="1">
      <alignment vertical="center" wrapText="1"/>
    </xf>
    <xf numFmtId="0" fontId="0" fillId="0" borderId="92" xfId="0" applyBorder="1" applyAlignment="1">
      <alignment horizontal="center"/>
    </xf>
    <xf numFmtId="0" fontId="0" fillId="0" borderId="128" xfId="0" applyBorder="1" applyAlignment="1">
      <alignment horizontal="center"/>
    </xf>
    <xf numFmtId="0" fontId="0" fillId="0" borderId="10" xfId="49" applyFont="1" applyBorder="1" applyAlignment="1" applyProtection="1">
      <alignment horizontal="center"/>
      <protection locked="0"/>
    </xf>
    <xf numFmtId="0" fontId="6" fillId="0" borderId="10" xfId="49" applyBorder="1" applyAlignment="1" applyProtection="1">
      <alignment horizontal="center"/>
      <protection locked="0"/>
    </xf>
    <xf numFmtId="0" fontId="41" fillId="0" borderId="78" xfId="0" applyFont="1" applyBorder="1" applyAlignment="1">
      <alignment horizontal="center" vertical="center" wrapText="1"/>
    </xf>
    <xf numFmtId="0" fontId="41" fillId="0" borderId="129" xfId="0" applyFont="1" applyBorder="1" applyAlignment="1">
      <alignment horizontal="center" vertical="center" wrapText="1"/>
    </xf>
    <xf numFmtId="0" fontId="46" fillId="0" borderId="0" xfId="0" applyFont="1" applyAlignment="1">
      <alignment horizontal="left" shrinkToFit="1"/>
    </xf>
    <xf numFmtId="0" fontId="0" fillId="0" borderId="115" xfId="0" applyBorder="1" applyAlignment="1">
      <alignment horizontal="center" vertical="center" wrapText="1"/>
    </xf>
    <xf numFmtId="0" fontId="0" fillId="0" borderId="130" xfId="0" applyBorder="1" applyAlignment="1">
      <alignment horizontal="center" vertical="center" wrapText="1"/>
    </xf>
    <xf numFmtId="0" fontId="0" fillId="0" borderId="36" xfId="0" applyBorder="1" applyAlignment="1">
      <alignment horizontal="center" vertical="center" wrapText="1"/>
    </xf>
    <xf numFmtId="185" fontId="0" fillId="0" borderId="107" xfId="0" applyNumberFormat="1" applyBorder="1" applyAlignment="1" applyProtection="1">
      <alignment vertical="center"/>
      <protection locked="0"/>
    </xf>
    <xf numFmtId="185" fontId="0" fillId="0" borderId="131" xfId="0" applyNumberFormat="1" applyBorder="1" applyAlignment="1" applyProtection="1">
      <alignment vertical="center"/>
      <protection locked="0"/>
    </xf>
    <xf numFmtId="185" fontId="0" fillId="0" borderId="132" xfId="0" applyNumberFormat="1" applyBorder="1" applyAlignment="1" applyProtection="1">
      <alignment vertical="center"/>
      <protection locked="0"/>
    </xf>
    <xf numFmtId="0" fontId="41" fillId="0" borderId="122" xfId="0" applyFont="1" applyBorder="1" applyAlignment="1">
      <alignment vertical="center" wrapText="1"/>
    </xf>
    <xf numFmtId="0" fontId="41" fillId="0" borderId="63" xfId="0" applyFont="1" applyBorder="1" applyAlignment="1">
      <alignment vertical="center" wrapText="1"/>
    </xf>
    <xf numFmtId="0" fontId="0" fillId="0" borderId="33" xfId="0" applyBorder="1" applyAlignment="1">
      <alignment horizontal="left" vertical="center" wrapText="1"/>
    </xf>
    <xf numFmtId="0" fontId="0" fillId="0" borderId="10" xfId="0" applyBorder="1" applyAlignment="1">
      <alignment horizontal="left" vertical="center" wrapText="1"/>
    </xf>
    <xf numFmtId="0" fontId="0" fillId="0" borderId="34" xfId="0" applyBorder="1" applyAlignment="1">
      <alignment horizontal="left" vertical="center" wrapText="1"/>
    </xf>
    <xf numFmtId="0" fontId="0" fillId="0" borderId="123" xfId="0" applyBorder="1" applyAlignment="1">
      <alignment horizontal="center" vertical="center" wrapText="1"/>
    </xf>
    <xf numFmtId="0" fontId="0" fillId="0" borderId="124" xfId="0" applyBorder="1" applyAlignment="1">
      <alignment horizontal="center" vertical="center" wrapText="1"/>
    </xf>
    <xf numFmtId="0" fontId="0" fillId="0" borderId="125" xfId="0" applyBorder="1" applyAlignment="1">
      <alignment horizontal="center" vertical="center" wrapText="1"/>
    </xf>
    <xf numFmtId="0" fontId="97" fillId="0" borderId="0" xfId="55" applyFont="1" applyAlignment="1">
      <alignment vertical="center" shrinkToFit="1"/>
    </xf>
    <xf numFmtId="0" fontId="98" fillId="0" borderId="0" xfId="0" applyFont="1" applyAlignment="1">
      <alignment shrinkToFit="1"/>
    </xf>
    <xf numFmtId="0" fontId="98" fillId="0" borderId="114" xfId="0" applyFont="1" applyBorder="1" applyAlignment="1">
      <alignment shrinkToFit="1"/>
    </xf>
    <xf numFmtId="0" fontId="0" fillId="24" borderId="70" xfId="0" applyFill="1" applyBorder="1" applyAlignment="1">
      <alignment horizontal="center" vertical="center" wrapText="1"/>
    </xf>
    <xf numFmtId="0" fontId="0" fillId="24" borderId="71" xfId="0" applyFill="1" applyBorder="1" applyAlignment="1">
      <alignment horizontal="center" vertical="center"/>
    </xf>
    <xf numFmtId="0" fontId="0" fillId="24" borderId="20" xfId="0" applyFill="1" applyBorder="1" applyAlignment="1">
      <alignment horizontal="center" vertical="center" shrinkToFit="1"/>
    </xf>
    <xf numFmtId="0" fontId="0" fillId="24" borderId="18" xfId="0" applyFill="1" applyBorder="1" applyAlignment="1">
      <alignment horizontal="center" vertical="center" shrinkToFit="1"/>
    </xf>
    <xf numFmtId="0" fontId="0" fillId="24" borderId="21" xfId="0" applyFill="1" applyBorder="1" applyAlignment="1">
      <alignment horizontal="center" vertical="center" shrinkToFit="1"/>
    </xf>
    <xf numFmtId="0" fontId="0" fillId="32" borderId="35" xfId="0" applyFill="1" applyBorder="1" applyAlignment="1">
      <alignment horizontal="center" vertical="center"/>
    </xf>
    <xf numFmtId="0" fontId="0" fillId="24" borderId="20" xfId="0" applyFill="1" applyBorder="1" applyAlignment="1">
      <alignment horizontal="center" vertical="center"/>
    </xf>
    <xf numFmtId="0" fontId="0" fillId="24" borderId="18" xfId="0" applyFill="1" applyBorder="1" applyAlignment="1">
      <alignment horizontal="center" vertical="center"/>
    </xf>
    <xf numFmtId="0" fontId="0" fillId="24" borderId="21" xfId="0" applyFill="1" applyBorder="1" applyAlignment="1">
      <alignment horizontal="center" vertical="center"/>
    </xf>
    <xf numFmtId="0" fontId="0" fillId="0" borderId="0" xfId="0" applyAlignment="1">
      <alignment horizontal="left" vertical="top" wrapText="1"/>
    </xf>
    <xf numFmtId="0" fontId="55" fillId="0" borderId="0" xfId="0" applyFont="1" applyAlignment="1">
      <alignment vertical="center" wrapText="1"/>
    </xf>
    <xf numFmtId="0" fontId="0" fillId="0" borderId="0" xfId="0" applyAlignment="1">
      <alignment vertical="center"/>
    </xf>
    <xf numFmtId="0" fontId="0" fillId="0" borderId="16" xfId="0" applyBorder="1" applyAlignment="1">
      <alignment horizontal="center" vertical="center" wrapText="1"/>
    </xf>
    <xf numFmtId="0" fontId="0" fillId="0" borderId="66" xfId="0" applyBorder="1" applyAlignment="1">
      <alignment horizontal="center" vertical="center" wrapText="1"/>
    </xf>
    <xf numFmtId="0" fontId="0" fillId="0" borderId="95" xfId="0" applyBorder="1" applyAlignment="1">
      <alignment vertical="center" wrapText="1"/>
    </xf>
    <xf numFmtId="0" fontId="0" fillId="0" borderId="67" xfId="0" applyBorder="1" applyAlignment="1">
      <alignment vertical="center" wrapText="1"/>
    </xf>
    <xf numFmtId="0" fontId="0" fillId="0" borderId="141" xfId="0" applyBorder="1" applyAlignment="1">
      <alignment vertical="center" wrapText="1"/>
    </xf>
    <xf numFmtId="0" fontId="0" fillId="0" borderId="162" xfId="0" applyBorder="1" applyAlignment="1">
      <alignment vertical="center" wrapText="1"/>
    </xf>
    <xf numFmtId="185" fontId="0" fillId="0" borderId="98" xfId="0" applyNumberFormat="1" applyBorder="1" applyAlignment="1" applyProtection="1">
      <alignment horizontal="center" vertical="center" wrapText="1"/>
      <protection locked="0"/>
    </xf>
    <xf numFmtId="185" fontId="0" fillId="0" borderId="96" xfId="0" applyNumberFormat="1" applyBorder="1" applyAlignment="1" applyProtection="1">
      <alignment horizontal="center" vertical="center" wrapText="1"/>
      <protection locked="0"/>
    </xf>
    <xf numFmtId="0" fontId="0" fillId="0" borderId="98" xfId="0" applyBorder="1" applyAlignment="1">
      <alignment vertical="center" wrapText="1"/>
    </xf>
    <xf numFmtId="0" fontId="0" fillId="0" borderId="97" xfId="0" applyBorder="1"/>
    <xf numFmtId="0" fontId="0" fillId="0" borderId="98" xfId="0" applyBorder="1" applyAlignment="1">
      <alignment horizontal="center" vertical="center"/>
    </xf>
    <xf numFmtId="0" fontId="0" fillId="0" borderId="97" xfId="0" applyBorder="1" applyAlignment="1">
      <alignment horizontal="center" vertical="center"/>
    </xf>
    <xf numFmtId="0" fontId="41" fillId="0" borderId="46" xfId="0" applyFont="1" applyBorder="1" applyAlignment="1">
      <alignment vertical="center" wrapText="1"/>
    </xf>
    <xf numFmtId="0" fontId="41" fillId="0" borderId="18" xfId="0" applyFont="1" applyBorder="1" applyAlignment="1">
      <alignment vertical="center" wrapText="1"/>
    </xf>
    <xf numFmtId="0" fontId="41" fillId="0" borderId="131" xfId="0" applyFont="1" applyBorder="1" applyAlignment="1">
      <alignment vertical="center" wrapText="1"/>
    </xf>
    <xf numFmtId="0" fontId="0" fillId="0" borderId="138" xfId="0" applyBorder="1" applyAlignment="1">
      <alignment horizontal="center" vertical="center"/>
    </xf>
    <xf numFmtId="0" fontId="0" fillId="0" borderId="90" xfId="0" applyBorder="1" applyAlignment="1">
      <alignment horizontal="center" vertical="center"/>
    </xf>
    <xf numFmtId="0" fontId="0" fillId="0" borderId="140" xfId="0" applyBorder="1" applyAlignment="1" applyProtection="1">
      <alignment vertical="top" wrapText="1"/>
      <protection locked="0"/>
    </xf>
    <xf numFmtId="0" fontId="0" fillId="0" borderId="68" xfId="0" applyBorder="1" applyAlignment="1" applyProtection="1">
      <alignment vertical="top" wrapText="1"/>
      <protection locked="0"/>
    </xf>
    <xf numFmtId="0" fontId="0" fillId="0" borderId="151" xfId="0" applyBorder="1" applyAlignment="1" applyProtection="1">
      <alignment vertical="top" wrapText="1"/>
      <protection locked="0"/>
    </xf>
    <xf numFmtId="0" fontId="0" fillId="36" borderId="138" xfId="0" applyFill="1" applyBorder="1"/>
    <xf numFmtId="0" fontId="0" fillId="36" borderId="90" xfId="0" applyFill="1" applyBorder="1"/>
    <xf numFmtId="0" fontId="0" fillId="36" borderId="91" xfId="0" applyFill="1" applyBorder="1"/>
    <xf numFmtId="0" fontId="0" fillId="32" borderId="138" xfId="0" applyFill="1" applyBorder="1"/>
    <xf numFmtId="0" fontId="0" fillId="32" borderId="90" xfId="0" applyFill="1" applyBorder="1"/>
    <xf numFmtId="0" fontId="0" fillId="32" borderId="91" xfId="0" applyFill="1" applyBorder="1"/>
    <xf numFmtId="0" fontId="0" fillId="0" borderId="10" xfId="49" applyFont="1" applyBorder="1" applyAlignment="1">
      <alignment horizontal="center"/>
    </xf>
    <xf numFmtId="0" fontId="6" fillId="0" borderId="10" xfId="49" applyBorder="1" applyAlignment="1">
      <alignment horizontal="center"/>
    </xf>
    <xf numFmtId="0" fontId="33" fillId="0" borderId="48" xfId="0" applyFont="1" applyBorder="1" applyAlignment="1" applyProtection="1">
      <alignment vertical="center" wrapText="1"/>
      <protection locked="0"/>
    </xf>
    <xf numFmtId="0" fontId="0" fillId="0" borderId="49" xfId="0" applyBorder="1" applyAlignment="1" applyProtection="1">
      <alignment vertical="center" wrapText="1"/>
      <protection locked="0"/>
    </xf>
    <xf numFmtId="0" fontId="0" fillId="0" borderId="51" xfId="0" applyBorder="1" applyAlignment="1" applyProtection="1">
      <alignment vertical="center" wrapText="1"/>
      <protection locked="0"/>
    </xf>
    <xf numFmtId="0" fontId="6" fillId="24" borderId="133" xfId="49" applyFill="1" applyBorder="1" applyAlignment="1">
      <alignment horizontal="center" vertical="center"/>
    </xf>
    <xf numFmtId="0" fontId="6" fillId="24" borderId="134" xfId="49" applyFill="1" applyBorder="1" applyAlignment="1">
      <alignment horizontal="center" vertical="center"/>
    </xf>
    <xf numFmtId="0" fontId="6" fillId="24" borderId="135" xfId="49" applyFill="1" applyBorder="1" applyAlignment="1">
      <alignment horizontal="center" vertical="center"/>
    </xf>
    <xf numFmtId="0" fontId="34" fillId="24" borderId="25" xfId="0" applyFont="1" applyFill="1" applyBorder="1" applyAlignment="1">
      <alignment horizontal="left" vertical="center" wrapText="1"/>
    </xf>
    <xf numFmtId="0" fontId="34" fillId="24" borderId="12" xfId="0" applyFont="1" applyFill="1" applyBorder="1" applyAlignment="1">
      <alignment horizontal="left" vertical="center" wrapText="1"/>
    </xf>
    <xf numFmtId="0" fontId="34" fillId="24" borderId="11" xfId="0" applyFont="1" applyFill="1" applyBorder="1" applyAlignment="1">
      <alignment horizontal="left" vertical="center" wrapText="1"/>
    </xf>
    <xf numFmtId="0" fontId="33" fillId="0" borderId="52" xfId="0" applyFont="1" applyBorder="1" applyAlignment="1" applyProtection="1">
      <alignment vertical="center" wrapText="1"/>
      <protection locked="0"/>
    </xf>
    <xf numFmtId="0" fontId="0" fillId="0" borderId="53" xfId="0" applyBorder="1" applyAlignment="1" applyProtection="1">
      <alignment vertical="center" wrapText="1"/>
      <protection locked="0"/>
    </xf>
    <xf numFmtId="0" fontId="0" fillId="0" borderId="55" xfId="0" applyBorder="1" applyAlignment="1" applyProtection="1">
      <alignment vertical="center" wrapText="1"/>
      <protection locked="0"/>
    </xf>
    <xf numFmtId="0" fontId="34" fillId="24" borderId="25" xfId="0" applyFont="1" applyFill="1" applyBorder="1" applyAlignment="1">
      <alignment horizontal="center" vertical="center" wrapText="1"/>
    </xf>
    <xf numFmtId="0" fontId="34" fillId="24" borderId="12" xfId="0" applyFont="1" applyFill="1" applyBorder="1" applyAlignment="1">
      <alignment horizontal="center" vertical="center" wrapText="1"/>
    </xf>
    <xf numFmtId="0" fontId="34" fillId="24" borderId="66" xfId="0" applyFont="1" applyFill="1" applyBorder="1" applyAlignment="1">
      <alignment horizontal="center" vertical="center" wrapText="1"/>
    </xf>
    <xf numFmtId="0" fontId="33" fillId="0" borderId="49" xfId="0" applyFont="1" applyBorder="1" applyAlignment="1" applyProtection="1">
      <alignment vertical="center" wrapText="1"/>
      <protection locked="0"/>
    </xf>
    <xf numFmtId="0" fontId="33" fillId="0" borderId="53" xfId="0" applyFont="1" applyBorder="1" applyAlignment="1" applyProtection="1">
      <alignment vertical="center" wrapText="1"/>
      <protection locked="0"/>
    </xf>
    <xf numFmtId="0" fontId="34" fillId="24" borderId="25"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11" xfId="0" applyFont="1" applyFill="1" applyBorder="1" applyAlignment="1">
      <alignment horizontal="center" vertical="center"/>
    </xf>
    <xf numFmtId="0" fontId="34" fillId="24" borderId="17" xfId="0" applyFont="1" applyFill="1" applyBorder="1" applyAlignment="1">
      <alignment vertical="center" wrapText="1"/>
    </xf>
    <xf numFmtId="0" fontId="34" fillId="24" borderId="25" xfId="0" applyFont="1" applyFill="1" applyBorder="1" applyAlignment="1">
      <alignment vertical="center" wrapText="1"/>
    </xf>
    <xf numFmtId="0" fontId="33" fillId="0" borderId="57" xfId="0" applyFont="1" applyBorder="1" applyAlignment="1" applyProtection="1">
      <alignment vertical="center" wrapText="1"/>
      <protection locked="0"/>
    </xf>
    <xf numFmtId="0" fontId="0" fillId="0" borderId="146" xfId="0" applyBorder="1" applyAlignment="1" applyProtection="1">
      <alignment vertical="center" wrapText="1"/>
      <protection locked="0"/>
    </xf>
    <xf numFmtId="0" fontId="0" fillId="0" borderId="147" xfId="0" applyBorder="1" applyAlignment="1" applyProtection="1">
      <alignment vertical="center" wrapText="1"/>
      <protection locked="0"/>
    </xf>
    <xf numFmtId="0" fontId="32" fillId="0" borderId="45" xfId="0" applyFont="1" applyBorder="1" applyAlignment="1" applyProtection="1">
      <alignment horizontal="center" vertical="center"/>
      <protection locked="0"/>
    </xf>
    <xf numFmtId="0" fontId="32" fillId="0" borderId="46" xfId="0" applyFont="1" applyBorder="1" applyAlignment="1" applyProtection="1">
      <alignment horizontal="center" vertical="center"/>
      <protection locked="0"/>
    </xf>
    <xf numFmtId="0" fontId="32" fillId="0" borderId="47" xfId="0" applyFont="1" applyBorder="1" applyAlignment="1" applyProtection="1">
      <alignment horizontal="center" vertical="center"/>
      <protection locked="0"/>
    </xf>
    <xf numFmtId="0" fontId="33" fillId="0" borderId="18" xfId="0" applyFont="1" applyBorder="1" applyAlignment="1" applyProtection="1">
      <alignment horizontal="center" vertical="center"/>
      <protection locked="0"/>
    </xf>
    <xf numFmtId="0" fontId="33" fillId="0" borderId="21" xfId="0" applyFont="1" applyBorder="1" applyAlignment="1" applyProtection="1">
      <alignment horizontal="center" vertical="center"/>
      <protection locked="0"/>
    </xf>
    <xf numFmtId="0" fontId="33" fillId="0" borderId="19" xfId="0" applyFont="1" applyBorder="1" applyAlignment="1" applyProtection="1">
      <alignment horizontal="center" vertical="center"/>
      <protection locked="0"/>
    </xf>
    <xf numFmtId="0" fontId="47" fillId="0" borderId="0" xfId="45" applyFont="1" applyAlignment="1">
      <alignment shrinkToFit="1"/>
    </xf>
    <xf numFmtId="0" fontId="47" fillId="0" borderId="0" xfId="0" applyFont="1" applyAlignment="1">
      <alignment shrinkToFit="1"/>
    </xf>
    <xf numFmtId="0" fontId="47" fillId="0" borderId="114" xfId="0" applyFont="1" applyBorder="1" applyAlignment="1">
      <alignment shrinkToFit="1"/>
    </xf>
    <xf numFmtId="0" fontId="33" fillId="0" borderId="146" xfId="0" applyFont="1" applyBorder="1" applyAlignment="1" applyProtection="1">
      <alignment vertical="center" wrapText="1"/>
      <protection locked="0"/>
    </xf>
    <xf numFmtId="0" fontId="0" fillId="0" borderId="10" xfId="57" applyFont="1" applyBorder="1" applyAlignment="1">
      <alignment horizontal="center" vertical="center"/>
    </xf>
    <xf numFmtId="0" fontId="6" fillId="0" borderId="10" xfId="57" applyBorder="1" applyAlignment="1">
      <alignment horizontal="center" vertical="center"/>
    </xf>
    <xf numFmtId="0" fontId="0" fillId="0" borderId="115" xfId="0" applyBorder="1" applyAlignment="1">
      <alignment horizontal="center"/>
    </xf>
    <xf numFmtId="0" fontId="0" fillId="0" borderId="130" xfId="0" applyBorder="1" applyAlignment="1">
      <alignment horizontal="center"/>
    </xf>
    <xf numFmtId="0" fontId="41" fillId="0" borderId="66" xfId="0" applyFont="1" applyBorder="1" applyAlignment="1">
      <alignment vertical="center" wrapText="1"/>
    </xf>
    <xf numFmtId="0" fontId="41" fillId="0" borderId="67" xfId="0" applyFont="1" applyBorder="1" applyAlignment="1">
      <alignment vertical="center" wrapText="1"/>
    </xf>
    <xf numFmtId="0" fontId="0" fillId="0" borderId="98" xfId="0" applyBorder="1" applyAlignment="1" applyProtection="1">
      <alignment vertical="top"/>
      <protection locked="0"/>
    </xf>
    <xf numFmtId="0" fontId="0" fillId="0" borderId="97" xfId="0" applyBorder="1" applyAlignment="1" applyProtection="1">
      <alignment vertical="top"/>
      <protection locked="0"/>
    </xf>
    <xf numFmtId="0" fontId="0" fillId="0" borderId="96" xfId="0" applyBorder="1" applyAlignment="1" applyProtection="1">
      <alignment vertical="top"/>
      <protection locked="0"/>
    </xf>
    <xf numFmtId="0" fontId="90" fillId="0" borderId="0" xfId="57" applyFont="1" applyAlignment="1">
      <alignment vertical="center" wrapText="1"/>
    </xf>
    <xf numFmtId="0" fontId="90" fillId="0" borderId="0" xfId="0" applyFont="1" applyAlignment="1">
      <alignment vertical="center" wrapText="1"/>
    </xf>
    <xf numFmtId="0" fontId="121" fillId="35" borderId="133" xfId="59" applyFont="1" applyFill="1" applyBorder="1" applyAlignment="1">
      <alignment horizontal="center" vertical="center" textRotation="255"/>
    </xf>
    <xf numFmtId="0" fontId="0" fillId="0" borderId="134" xfId="0" applyBorder="1" applyAlignment="1">
      <alignment horizontal="center" vertical="center" textRotation="255"/>
    </xf>
    <xf numFmtId="0" fontId="0" fillId="0" borderId="135" xfId="0" applyBorder="1" applyAlignment="1">
      <alignment horizontal="center" vertical="center" textRotation="255"/>
    </xf>
    <xf numFmtId="203" fontId="122" fillId="0" borderId="35" xfId="34" applyNumberFormat="1" applyFont="1" applyBorder="1" applyAlignment="1">
      <alignment vertical="center" shrinkToFit="1"/>
    </xf>
    <xf numFmtId="203" fontId="122" fillId="0" borderId="76" xfId="34" applyNumberFormat="1" applyFont="1" applyBorder="1" applyAlignment="1">
      <alignment vertical="center" shrinkToFit="1"/>
    </xf>
    <xf numFmtId="0" fontId="32" fillId="0" borderId="186" xfId="0" applyFont="1" applyBorder="1" applyAlignment="1">
      <alignment vertical="center" shrinkToFit="1"/>
    </xf>
    <xf numFmtId="0" fontId="0" fillId="0" borderId="187" xfId="0" applyBorder="1" applyAlignment="1">
      <alignment vertical="center" shrinkToFit="1"/>
    </xf>
    <xf numFmtId="0" fontId="32" fillId="0" borderId="64" xfId="0" applyFont="1" applyBorder="1" applyAlignment="1">
      <alignment vertical="center"/>
    </xf>
    <xf numFmtId="0" fontId="0" fillId="0" borderId="114" xfId="0" applyBorder="1" applyAlignment="1">
      <alignment vertical="center"/>
    </xf>
    <xf numFmtId="0" fontId="0" fillId="31" borderId="70" xfId="0" applyFill="1" applyBorder="1" applyAlignment="1">
      <alignment horizontal="center" vertical="center" wrapText="1"/>
    </xf>
    <xf numFmtId="0" fontId="0" fillId="0" borderId="67" xfId="0" applyBorder="1" applyAlignment="1">
      <alignment horizontal="center" vertical="center" wrapText="1"/>
    </xf>
    <xf numFmtId="0" fontId="56" fillId="31" borderId="138" xfId="0" applyFont="1" applyFill="1" applyBorder="1" applyAlignment="1">
      <alignment horizontal="center" vertical="center" wrapText="1"/>
    </xf>
    <xf numFmtId="0" fontId="56" fillId="31" borderId="207"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71" xfId="0" applyBorder="1" applyAlignment="1">
      <alignment horizontal="center" vertical="center" wrapText="1"/>
    </xf>
    <xf numFmtId="0" fontId="0" fillId="31" borderId="12" xfId="0" applyFill="1" applyBorder="1" applyAlignment="1">
      <alignment horizontal="center" vertical="center" wrapText="1"/>
    </xf>
    <xf numFmtId="0" fontId="0" fillId="0" borderId="12" xfId="0" applyBorder="1" applyAlignment="1">
      <alignment horizontal="center" vertical="center" wrapText="1"/>
    </xf>
    <xf numFmtId="204" fontId="122" fillId="0" borderId="70" xfId="34" applyNumberFormat="1" applyFont="1" applyBorder="1" applyAlignment="1">
      <alignment vertical="center" shrinkToFit="1"/>
    </xf>
    <xf numFmtId="0" fontId="0" fillId="0" borderId="19" xfId="0" applyBorder="1" applyAlignment="1">
      <alignment vertical="center" wrapText="1"/>
    </xf>
    <xf numFmtId="0" fontId="56" fillId="32" borderId="45" xfId="0" applyFont="1" applyFill="1" applyBorder="1" applyAlignment="1">
      <alignment horizontal="center" vertical="center"/>
    </xf>
    <xf numFmtId="0" fontId="56" fillId="32" borderId="46" xfId="0" applyFont="1" applyFill="1" applyBorder="1" applyAlignment="1">
      <alignment horizontal="center" vertical="center"/>
    </xf>
    <xf numFmtId="0" fontId="90" fillId="32" borderId="63" xfId="0" applyFont="1" applyFill="1" applyBorder="1" applyAlignment="1">
      <alignment horizontal="center" vertical="center" wrapText="1"/>
    </xf>
    <xf numFmtId="0" fontId="90" fillId="32" borderId="65" xfId="0" applyFont="1" applyFill="1" applyBorder="1" applyAlignment="1">
      <alignment horizontal="center" vertical="center" wrapText="1"/>
    </xf>
    <xf numFmtId="0" fontId="90" fillId="32" borderId="32" xfId="0" applyFont="1" applyFill="1" applyBorder="1" applyAlignment="1">
      <alignment horizontal="center" vertical="center" wrapText="1"/>
    </xf>
    <xf numFmtId="0" fontId="90" fillId="32" borderId="22" xfId="0" applyFont="1" applyFill="1" applyBorder="1" applyAlignment="1">
      <alignment horizontal="center" vertical="center" wrapText="1"/>
    </xf>
    <xf numFmtId="0" fontId="90" fillId="32" borderId="64" xfId="0" applyFont="1" applyFill="1" applyBorder="1" applyAlignment="1">
      <alignment horizontal="center" vertical="center" wrapText="1"/>
    </xf>
    <xf numFmtId="0" fontId="90" fillId="32" borderId="33" xfId="0" applyFont="1" applyFill="1" applyBorder="1" applyAlignment="1">
      <alignment horizontal="center" vertical="center" wrapText="1"/>
    </xf>
    <xf numFmtId="0" fontId="0" fillId="32" borderId="65" xfId="0" applyFill="1" applyBorder="1" applyAlignment="1">
      <alignment horizontal="center" vertical="center" wrapText="1"/>
    </xf>
    <xf numFmtId="0" fontId="0" fillId="32" borderId="164" xfId="0" applyFill="1" applyBorder="1" applyAlignment="1">
      <alignment horizontal="center" vertical="center" wrapText="1"/>
    </xf>
    <xf numFmtId="0" fontId="39" fillId="32" borderId="22" xfId="0" applyFont="1" applyFill="1" applyBorder="1" applyAlignment="1">
      <alignment horizontal="center" vertical="center" wrapText="1"/>
    </xf>
    <xf numFmtId="0" fontId="39" fillId="32" borderId="65" xfId="0" applyFont="1" applyFill="1" applyBorder="1" applyAlignment="1">
      <alignment horizontal="center" vertical="center" wrapText="1"/>
    </xf>
    <xf numFmtId="0" fontId="39" fillId="32" borderId="64" xfId="0" applyFont="1" applyFill="1" applyBorder="1" applyAlignment="1">
      <alignment horizontal="center" vertical="center" wrapText="1"/>
    </xf>
    <xf numFmtId="0" fontId="39" fillId="32" borderId="33" xfId="0" applyFont="1" applyFill="1" applyBorder="1" applyAlignment="1">
      <alignment horizontal="center" vertical="center" wrapText="1"/>
    </xf>
    <xf numFmtId="0" fontId="39" fillId="32" borderId="32" xfId="0" applyFont="1" applyFill="1" applyBorder="1" applyAlignment="1">
      <alignment horizontal="center" vertical="center" wrapText="1"/>
    </xf>
    <xf numFmtId="0" fontId="32" fillId="32" borderId="20" xfId="0" applyFont="1" applyFill="1" applyBorder="1" applyAlignment="1">
      <alignment vertical="center" wrapText="1"/>
    </xf>
    <xf numFmtId="0" fontId="32" fillId="32" borderId="18" xfId="0" applyFont="1" applyFill="1" applyBorder="1" applyAlignment="1">
      <alignment vertical="center" wrapText="1"/>
    </xf>
    <xf numFmtId="0" fontId="32" fillId="32" borderId="70" xfId="0" applyFont="1" applyFill="1" applyBorder="1" applyAlignment="1">
      <alignment horizontal="center" vertical="center" wrapText="1"/>
    </xf>
    <xf numFmtId="0" fontId="32" fillId="32" borderId="67" xfId="0" applyFont="1" applyFill="1" applyBorder="1" applyAlignment="1">
      <alignment horizontal="center" vertical="center" wrapText="1"/>
    </xf>
    <xf numFmtId="0" fontId="32" fillId="32" borderId="107" xfId="0" applyFont="1" applyFill="1" applyBorder="1" applyAlignment="1">
      <alignment vertical="center" wrapText="1"/>
    </xf>
    <xf numFmtId="0" fontId="32" fillId="32" borderId="131" xfId="0" applyFont="1" applyFill="1" applyBorder="1" applyAlignment="1">
      <alignment vertical="center" wrapText="1"/>
    </xf>
    <xf numFmtId="0" fontId="0" fillId="0" borderId="107" xfId="0" applyBorder="1" applyAlignment="1">
      <alignment vertical="center" wrapText="1"/>
    </xf>
    <xf numFmtId="0" fontId="0" fillId="0" borderId="131" xfId="0" applyBorder="1" applyAlignment="1">
      <alignment vertical="center" wrapText="1"/>
    </xf>
    <xf numFmtId="0" fontId="0" fillId="0" borderId="151" xfId="0" applyBorder="1" applyAlignment="1">
      <alignment vertical="center" wrapText="1"/>
    </xf>
    <xf numFmtId="0" fontId="39" fillId="32" borderId="70" xfId="0" applyFont="1" applyFill="1" applyBorder="1" applyAlignment="1">
      <alignment horizontal="center" vertical="center" wrapText="1"/>
    </xf>
    <xf numFmtId="0" fontId="39" fillId="32" borderId="118" xfId="0" applyFont="1" applyFill="1" applyBorder="1" applyAlignment="1">
      <alignment horizontal="center" vertical="center" wrapText="1"/>
    </xf>
    <xf numFmtId="0" fontId="0" fillId="0" borderId="24" xfId="0" applyBorder="1" applyAlignment="1">
      <alignment vertical="center" wrapText="1"/>
    </xf>
    <xf numFmtId="0" fontId="118" fillId="0" borderId="0" xfId="57" applyFont="1" applyAlignment="1">
      <alignment horizontal="center" vertical="center"/>
    </xf>
    <xf numFmtId="0" fontId="121" fillId="42" borderId="133" xfId="59" applyFont="1" applyFill="1" applyBorder="1" applyAlignment="1">
      <alignment horizontal="center" vertical="center" textRotation="255"/>
    </xf>
    <xf numFmtId="0" fontId="121" fillId="42" borderId="134" xfId="59" applyFont="1" applyFill="1" applyBorder="1" applyAlignment="1">
      <alignment horizontal="center" vertical="center" textRotation="255"/>
    </xf>
    <xf numFmtId="0" fontId="121" fillId="42" borderId="135" xfId="59" applyFont="1" applyFill="1" applyBorder="1" applyAlignment="1">
      <alignment horizontal="center" vertical="center" textRotation="255"/>
    </xf>
    <xf numFmtId="176" fontId="0" fillId="0" borderId="192" xfId="0" applyNumberFormat="1" applyBorder="1" applyAlignment="1">
      <alignment horizontal="center" vertical="center"/>
    </xf>
    <xf numFmtId="176" fontId="0" fillId="0" borderId="201" xfId="0" applyNumberFormat="1" applyBorder="1" applyAlignment="1">
      <alignment horizontal="center" vertical="center"/>
    </xf>
    <xf numFmtId="176" fontId="0" fillId="0" borderId="217" xfId="0" applyNumberFormat="1" applyBorder="1" applyAlignment="1">
      <alignment horizontal="center" vertical="center"/>
    </xf>
    <xf numFmtId="0" fontId="39" fillId="39" borderId="20" xfId="0" applyFont="1" applyFill="1" applyBorder="1" applyAlignment="1">
      <alignment horizontal="left" vertical="center" wrapText="1"/>
    </xf>
    <xf numFmtId="0" fontId="39" fillId="39" borderId="18" xfId="0" applyFont="1" applyFill="1" applyBorder="1" applyAlignment="1">
      <alignment horizontal="left" vertical="center" wrapText="1"/>
    </xf>
    <xf numFmtId="0" fontId="0" fillId="39" borderId="18" xfId="0" applyFill="1" applyBorder="1" applyAlignment="1">
      <alignment horizontal="left" vertical="center" wrapText="1"/>
    </xf>
    <xf numFmtId="176" fontId="0" fillId="0" borderId="190" xfId="0" applyNumberFormat="1" applyBorder="1" applyAlignment="1">
      <alignment horizontal="center" vertical="center" shrinkToFit="1"/>
    </xf>
    <xf numFmtId="176" fontId="0" fillId="0" borderId="191" xfId="0" applyNumberFormat="1" applyBorder="1" applyAlignment="1">
      <alignment horizontal="center" vertical="center" shrinkToFit="1"/>
    </xf>
    <xf numFmtId="0" fontId="39" fillId="39" borderId="22" xfId="0" applyFont="1" applyFill="1" applyBorder="1" applyAlignment="1">
      <alignment horizontal="left" vertical="center" wrapText="1"/>
    </xf>
    <xf numFmtId="0" fontId="39" fillId="39" borderId="23" xfId="0" applyFont="1" applyFill="1" applyBorder="1" applyAlignment="1">
      <alignment horizontal="left" vertical="center" wrapText="1"/>
    </xf>
    <xf numFmtId="0" fontId="0" fillId="39" borderId="23" xfId="0" applyFill="1" applyBorder="1" applyAlignment="1">
      <alignment horizontal="left" vertical="center" wrapText="1"/>
    </xf>
    <xf numFmtId="176" fontId="0" fillId="0" borderId="186" xfId="0" applyNumberFormat="1" applyBorder="1" applyAlignment="1">
      <alignment horizontal="center" vertical="center"/>
    </xf>
    <xf numFmtId="176" fontId="0" fillId="0" borderId="187" xfId="0" applyNumberFormat="1" applyBorder="1" applyAlignment="1">
      <alignment horizontal="center" vertical="center"/>
    </xf>
    <xf numFmtId="0" fontId="0" fillId="39" borderId="200" xfId="0" applyFill="1" applyBorder="1" applyAlignment="1">
      <alignment horizontal="center" vertical="center" wrapText="1"/>
    </xf>
    <xf numFmtId="0" fontId="0" fillId="39" borderId="201" xfId="0" applyFill="1" applyBorder="1" applyAlignment="1">
      <alignment horizontal="center" vertical="center" wrapText="1"/>
    </xf>
    <xf numFmtId="0" fontId="0" fillId="39" borderId="202" xfId="0" applyFill="1" applyBorder="1" applyAlignment="1">
      <alignment horizontal="center" vertical="center" wrapText="1"/>
    </xf>
    <xf numFmtId="0" fontId="126" fillId="44" borderId="21" xfId="59" applyFont="1" applyFill="1" applyBorder="1" applyAlignment="1">
      <alignment horizontal="center" vertical="center" wrapText="1"/>
    </xf>
    <xf numFmtId="0" fontId="126" fillId="44" borderId="35" xfId="59" applyFont="1" applyFill="1" applyBorder="1" applyAlignment="1">
      <alignment horizontal="center" vertical="center" wrapText="1"/>
    </xf>
    <xf numFmtId="0" fontId="126" fillId="44" borderId="43" xfId="59" applyFont="1" applyFill="1" applyBorder="1" applyAlignment="1">
      <alignment horizontal="center" vertical="center" wrapText="1"/>
    </xf>
    <xf numFmtId="195" fontId="122" fillId="44" borderId="14" xfId="59" applyNumberFormat="1" applyFont="1" applyFill="1" applyBorder="1" applyAlignment="1">
      <alignment horizontal="center" vertical="center" wrapText="1"/>
    </xf>
    <xf numFmtId="195" fontId="122" fillId="44" borderId="21" xfId="59" applyNumberFormat="1" applyFont="1" applyFill="1" applyBorder="1" applyAlignment="1">
      <alignment horizontal="center" vertical="center" wrapText="1"/>
    </xf>
    <xf numFmtId="0" fontId="46" fillId="43" borderId="108" xfId="59" applyFont="1" applyFill="1" applyBorder="1" applyAlignment="1">
      <alignment horizontal="center" vertical="center" wrapText="1"/>
    </xf>
    <xf numFmtId="0" fontId="126" fillId="43" borderId="76" xfId="59" applyFont="1" applyFill="1" applyBorder="1" applyAlignment="1">
      <alignment horizontal="center" vertical="center" wrapText="1"/>
    </xf>
    <xf numFmtId="0" fontId="126" fillId="43" borderId="41" xfId="59" applyFont="1" applyFill="1" applyBorder="1" applyAlignment="1">
      <alignment horizontal="center" vertical="center" wrapText="1"/>
    </xf>
    <xf numFmtId="0" fontId="122" fillId="0" borderId="161" xfId="59" quotePrefix="1" applyFont="1" applyBorder="1" applyAlignment="1">
      <alignment vertical="center"/>
    </xf>
    <xf numFmtId="0" fontId="3" fillId="0" borderId="97" xfId="63" applyBorder="1">
      <alignment vertical="center"/>
    </xf>
    <xf numFmtId="0" fontId="3" fillId="0" borderId="96" xfId="63" applyBorder="1">
      <alignment vertical="center"/>
    </xf>
    <xf numFmtId="0" fontId="0" fillId="39" borderId="12" xfId="0" applyFill="1" applyBorder="1" applyAlignment="1">
      <alignment horizontal="center" vertical="center" wrapText="1"/>
    </xf>
    <xf numFmtId="0" fontId="156" fillId="30" borderId="98" xfId="57" applyFont="1" applyFill="1" applyBorder="1" applyAlignment="1">
      <alignment horizontal="center" vertical="center"/>
    </xf>
    <xf numFmtId="0" fontId="156" fillId="30" borderId="97" xfId="57" applyFont="1" applyFill="1" applyBorder="1" applyAlignment="1">
      <alignment horizontal="center" vertical="center"/>
    </xf>
    <xf numFmtId="0" fontId="0" fillId="39" borderId="14" xfId="0" applyFill="1" applyBorder="1" applyAlignment="1">
      <alignment horizontal="center" vertical="center" wrapText="1"/>
    </xf>
    <xf numFmtId="0" fontId="0" fillId="39" borderId="21" xfId="0" applyFill="1" applyBorder="1" applyAlignment="1">
      <alignment horizontal="center" vertical="center" wrapText="1"/>
    </xf>
    <xf numFmtId="0" fontId="121" fillId="39" borderId="133" xfId="57" applyFont="1" applyFill="1" applyBorder="1" applyAlignment="1">
      <alignment horizontal="center" vertical="center" textRotation="255"/>
    </xf>
    <xf numFmtId="0" fontId="121" fillId="39" borderId="134" xfId="57" applyFont="1" applyFill="1" applyBorder="1" applyAlignment="1">
      <alignment horizontal="center" vertical="center" textRotation="255"/>
    </xf>
    <xf numFmtId="0" fontId="121" fillId="39" borderId="135" xfId="57" applyFont="1" applyFill="1" applyBorder="1" applyAlignment="1">
      <alignment horizontal="center" vertical="center" textRotation="255"/>
    </xf>
    <xf numFmtId="0" fontId="121" fillId="38" borderId="138" xfId="0" applyFont="1" applyFill="1" applyBorder="1" applyAlignment="1">
      <alignment horizontal="center" vertical="center" textRotation="255" wrapText="1"/>
    </xf>
    <xf numFmtId="0" fontId="121" fillId="38" borderId="139" xfId="0" applyFont="1" applyFill="1" applyBorder="1" applyAlignment="1">
      <alignment horizontal="center" vertical="center" textRotation="255" wrapText="1"/>
    </xf>
    <xf numFmtId="0" fontId="121" fillId="38" borderId="178" xfId="0" applyFont="1" applyFill="1" applyBorder="1" applyAlignment="1">
      <alignment horizontal="center" vertical="center" textRotation="255" wrapText="1"/>
    </xf>
    <xf numFmtId="0" fontId="46" fillId="44" borderId="21" xfId="59" applyFont="1" applyFill="1" applyBorder="1" applyAlignment="1">
      <alignment horizontal="center" vertical="center" wrapText="1"/>
    </xf>
    <xf numFmtId="0" fontId="37" fillId="0" borderId="71" xfId="59" applyFont="1" applyBorder="1" applyAlignment="1">
      <alignment horizontal="left" vertical="center" wrapText="1" indent="1"/>
    </xf>
    <xf numFmtId="0" fontId="37" fillId="0" borderId="99" xfId="59" applyFont="1" applyBorder="1" applyAlignment="1">
      <alignment horizontal="left" vertical="center" wrapText="1" indent="1"/>
    </xf>
    <xf numFmtId="0" fontId="37" fillId="0" borderId="35" xfId="59" applyFont="1" applyBorder="1" applyAlignment="1">
      <alignment horizontal="left" vertical="center" wrapText="1" indent="1"/>
    </xf>
    <xf numFmtId="0" fontId="37" fillId="0" borderId="70" xfId="59" applyFont="1" applyBorder="1" applyAlignment="1">
      <alignment horizontal="left" vertical="center" wrapText="1" indent="1"/>
    </xf>
    <xf numFmtId="0" fontId="39" fillId="39" borderId="33" xfId="0" applyFont="1" applyFill="1" applyBorder="1" applyAlignment="1">
      <alignment horizontal="left" vertical="center" wrapText="1"/>
    </xf>
    <xf numFmtId="0" fontId="39" fillId="39" borderId="10" xfId="0" applyFont="1" applyFill="1" applyBorder="1" applyAlignment="1">
      <alignment horizontal="left" vertical="center" wrapText="1"/>
    </xf>
    <xf numFmtId="0" fontId="0" fillId="39" borderId="10" xfId="0" applyFill="1" applyBorder="1" applyAlignment="1">
      <alignment horizontal="left" vertical="center" wrapText="1"/>
    </xf>
    <xf numFmtId="176" fontId="0" fillId="0" borderId="190" xfId="0" applyNumberFormat="1" applyBorder="1" applyAlignment="1">
      <alignment horizontal="center" vertical="center"/>
    </xf>
    <xf numFmtId="176" fontId="0" fillId="0" borderId="191" xfId="0" applyNumberFormat="1" applyBorder="1" applyAlignment="1">
      <alignment horizontal="center" vertical="center"/>
    </xf>
    <xf numFmtId="0" fontId="126" fillId="44" borderId="177" xfId="59" applyFont="1" applyFill="1" applyBorder="1" applyAlignment="1">
      <alignment horizontal="center" vertical="center"/>
    </xf>
    <xf numFmtId="0" fontId="126" fillId="44" borderId="99" xfId="59" applyFont="1" applyFill="1" applyBorder="1" applyAlignment="1">
      <alignment horizontal="center" vertical="center"/>
    </xf>
    <xf numFmtId="0" fontId="126" fillId="44" borderId="160" xfId="59" applyFont="1" applyFill="1" applyBorder="1" applyAlignment="1">
      <alignment horizontal="center" vertical="center"/>
    </xf>
    <xf numFmtId="0" fontId="46" fillId="44" borderId="13" xfId="59" applyFont="1" applyFill="1" applyBorder="1" applyAlignment="1">
      <alignment horizontal="center" vertical="center"/>
    </xf>
    <xf numFmtId="0" fontId="126" fillId="44" borderId="71" xfId="59" applyFont="1" applyFill="1" applyBorder="1" applyAlignment="1">
      <alignment horizontal="center" vertical="center"/>
    </xf>
    <xf numFmtId="0" fontId="126" fillId="44" borderId="42" xfId="59" applyFont="1" applyFill="1" applyBorder="1" applyAlignment="1">
      <alignment horizontal="center" vertical="center"/>
    </xf>
    <xf numFmtId="0" fontId="0" fillId="32" borderId="16" xfId="0" applyFill="1" applyBorder="1" applyAlignment="1">
      <alignment horizontal="center" vertical="center" wrapText="1"/>
    </xf>
    <xf numFmtId="0" fontId="0" fillId="32" borderId="12" xfId="0" applyFill="1" applyBorder="1" applyAlignment="1">
      <alignment horizontal="center" vertical="center" wrapText="1"/>
    </xf>
    <xf numFmtId="0" fontId="0" fillId="32" borderId="66" xfId="0" applyFill="1" applyBorder="1" applyAlignment="1">
      <alignment horizontal="center" vertical="center" wrapText="1"/>
    </xf>
    <xf numFmtId="0" fontId="0" fillId="32" borderId="141" xfId="0" applyFill="1" applyBorder="1" applyAlignment="1">
      <alignment horizontal="center" vertical="center" wrapText="1"/>
    </xf>
    <xf numFmtId="0" fontId="0" fillId="32" borderId="64" xfId="0" applyFill="1" applyBorder="1" applyAlignment="1">
      <alignment horizontal="center" vertical="center" wrapText="1"/>
    </xf>
    <xf numFmtId="0" fontId="0" fillId="32" borderId="33" xfId="0" applyFill="1" applyBorder="1" applyAlignment="1">
      <alignment horizontal="center" vertical="center" wrapText="1"/>
    </xf>
    <xf numFmtId="0" fontId="0" fillId="32" borderId="22" xfId="0" applyFill="1" applyBorder="1" applyAlignment="1">
      <alignment horizontal="center" vertical="center"/>
    </xf>
    <xf numFmtId="0" fontId="0" fillId="32" borderId="67" xfId="0" applyFill="1" applyBorder="1" applyAlignment="1">
      <alignment horizontal="center" vertical="center"/>
    </xf>
    <xf numFmtId="0" fontId="32" fillId="0" borderId="208" xfId="0" applyFont="1" applyBorder="1" applyAlignment="1">
      <alignment vertical="center" shrinkToFit="1"/>
    </xf>
    <xf numFmtId="0" fontId="32" fillId="0" borderId="187" xfId="0" applyFont="1" applyBorder="1" applyAlignment="1">
      <alignment vertical="center" shrinkToFit="1"/>
    </xf>
    <xf numFmtId="0" fontId="32" fillId="32" borderId="162" xfId="46" applyFont="1" applyFill="1" applyBorder="1" applyAlignment="1">
      <alignment horizontal="center" vertical="center" shrinkToFit="1"/>
    </xf>
    <xf numFmtId="0" fontId="32" fillId="32" borderId="68" xfId="46" applyFont="1" applyFill="1" applyBorder="1" applyAlignment="1">
      <alignment horizontal="center" vertical="center" shrinkToFit="1"/>
    </xf>
    <xf numFmtId="0" fontId="0" fillId="0" borderId="10" xfId="50" applyFont="1" applyBorder="1" applyAlignment="1">
      <alignment horizontal="center" vertical="center"/>
    </xf>
    <xf numFmtId="0" fontId="47" fillId="0" borderId="0" xfId="46" applyFont="1" applyAlignment="1">
      <alignment horizontal="center" vertical="center" shrinkToFit="1"/>
    </xf>
    <xf numFmtId="0" fontId="47" fillId="0" borderId="114" xfId="46" applyFont="1" applyBorder="1" applyAlignment="1">
      <alignment horizontal="center" vertical="center" shrinkToFit="1"/>
    </xf>
    <xf numFmtId="0" fontId="55" fillId="0" borderId="10" xfId="59" applyFont="1" applyBorder="1" applyAlignment="1">
      <alignment vertical="center" wrapText="1"/>
    </xf>
    <xf numFmtId="0" fontId="37" fillId="0" borderId="43" xfId="59" applyFont="1" applyBorder="1" applyAlignment="1">
      <alignment horizontal="left" vertical="center" wrapText="1" indent="1"/>
    </xf>
    <xf numFmtId="0" fontId="44" fillId="0" borderId="186" xfId="59" applyFont="1" applyBorder="1" applyAlignment="1">
      <alignment horizontal="center" vertical="center"/>
    </xf>
    <xf numFmtId="0" fontId="44" fillId="0" borderId="187" xfId="59" applyFont="1" applyBorder="1" applyAlignment="1">
      <alignment horizontal="center" vertical="center"/>
    </xf>
    <xf numFmtId="0" fontId="37" fillId="39" borderId="17" xfId="59" applyFont="1" applyFill="1" applyBorder="1" applyAlignment="1">
      <alignment horizontal="center" vertical="center" wrapText="1"/>
    </xf>
    <xf numFmtId="0" fontId="122" fillId="39" borderId="35" xfId="59" applyFont="1" applyFill="1" applyBorder="1" applyAlignment="1">
      <alignment horizontal="center" vertical="center"/>
    </xf>
    <xf numFmtId="0" fontId="126" fillId="44" borderId="46" xfId="59" applyFont="1" applyFill="1" applyBorder="1" applyAlignment="1">
      <alignment horizontal="center" vertical="center"/>
    </xf>
    <xf numFmtId="0" fontId="126" fillId="44" borderId="34" xfId="59" applyFont="1" applyFill="1" applyBorder="1" applyAlignment="1">
      <alignment horizontal="center" vertical="center"/>
    </xf>
    <xf numFmtId="176" fontId="122" fillId="44" borderId="14" xfId="59" applyNumberFormat="1" applyFont="1" applyFill="1" applyBorder="1" applyAlignment="1">
      <alignment horizontal="center" vertical="center"/>
    </xf>
    <xf numFmtId="176" fontId="122" fillId="44" borderId="21" xfId="59" applyNumberFormat="1" applyFont="1" applyFill="1" applyBorder="1" applyAlignment="1">
      <alignment horizontal="center" vertical="center"/>
    </xf>
    <xf numFmtId="0" fontId="126" fillId="44" borderId="177" xfId="59" applyFont="1" applyFill="1" applyBorder="1" applyAlignment="1">
      <alignment horizontal="center" vertical="center" wrapText="1"/>
    </xf>
    <xf numFmtId="0" fontId="126" fillId="44" borderId="71" xfId="59" applyFont="1" applyFill="1" applyBorder="1" applyAlignment="1">
      <alignment horizontal="center" vertical="center" wrapText="1"/>
    </xf>
    <xf numFmtId="0" fontId="126" fillId="44" borderId="160" xfId="59" applyFont="1" applyFill="1" applyBorder="1" applyAlignment="1">
      <alignment horizontal="center" vertical="center" wrapText="1"/>
    </xf>
    <xf numFmtId="0" fontId="105" fillId="0" borderId="18" xfId="0" applyFont="1" applyBorder="1" applyAlignment="1">
      <alignment vertical="center"/>
    </xf>
    <xf numFmtId="0" fontId="105" fillId="0" borderId="19" xfId="0" applyFont="1" applyBorder="1" applyAlignment="1">
      <alignment vertical="center"/>
    </xf>
    <xf numFmtId="0" fontId="0" fillId="0" borderId="113" xfId="0" applyBorder="1" applyAlignment="1">
      <alignment vertical="center"/>
    </xf>
    <xf numFmtId="0" fontId="0" fillId="0" borderId="10" xfId="0" applyBorder="1" applyAlignment="1">
      <alignment vertical="center"/>
    </xf>
    <xf numFmtId="0" fontId="0" fillId="0" borderId="34" xfId="0" applyBorder="1" applyAlignment="1">
      <alignment vertical="center"/>
    </xf>
    <xf numFmtId="0" fontId="56" fillId="32" borderId="20" xfId="0" applyFont="1" applyFill="1" applyBorder="1" applyAlignment="1">
      <alignment vertical="center" wrapText="1"/>
    </xf>
    <xf numFmtId="0" fontId="56" fillId="32" borderId="18" xfId="0" applyFont="1" applyFill="1" applyBorder="1" applyAlignment="1">
      <alignment vertical="center" wrapText="1"/>
    </xf>
    <xf numFmtId="0" fontId="56" fillId="32" borderId="23" xfId="0" applyFont="1" applyFill="1" applyBorder="1" applyAlignment="1">
      <alignment vertical="center" wrapText="1"/>
    </xf>
    <xf numFmtId="0" fontId="56" fillId="32" borderId="10" xfId="0" applyFont="1" applyFill="1" applyBorder="1" applyAlignment="1">
      <alignment vertical="center" wrapText="1"/>
    </xf>
    <xf numFmtId="0" fontId="55" fillId="0" borderId="64" xfId="46" applyFont="1" applyBorder="1" applyAlignment="1">
      <alignment vertical="center" wrapText="1"/>
    </xf>
    <xf numFmtId="0" fontId="55" fillId="0" borderId="131" xfId="46" applyFont="1" applyBorder="1" applyAlignment="1">
      <alignment vertical="center" wrapText="1"/>
    </xf>
    <xf numFmtId="0" fontId="55" fillId="0" borderId="132" xfId="46" applyFont="1" applyBorder="1" applyAlignment="1">
      <alignment vertical="center" wrapText="1"/>
    </xf>
    <xf numFmtId="0" fontId="34" fillId="43" borderId="140" xfId="59" applyFont="1" applyFill="1" applyBorder="1" applyAlignment="1">
      <alignment vertical="center" wrapText="1"/>
    </xf>
    <xf numFmtId="0" fontId="0" fillId="0" borderId="68" xfId="0" applyBorder="1" applyAlignment="1">
      <alignment vertical="center"/>
    </xf>
    <xf numFmtId="0" fontId="0" fillId="0" borderId="151" xfId="0" applyBorder="1" applyAlignment="1">
      <alignment vertical="center"/>
    </xf>
    <xf numFmtId="0" fontId="34" fillId="43" borderId="138" xfId="59" applyFont="1" applyFill="1" applyBorder="1" applyAlignment="1">
      <alignment vertical="center"/>
    </xf>
    <xf numFmtId="0" fontId="0" fillId="0" borderId="90" xfId="0" applyBorder="1" applyAlignment="1">
      <alignment vertical="center"/>
    </xf>
    <xf numFmtId="0" fontId="0" fillId="0" borderId="91" xfId="0" applyBorder="1" applyAlignment="1">
      <alignment vertical="center"/>
    </xf>
    <xf numFmtId="188" fontId="159" fillId="43" borderId="163" xfId="59" applyNumberFormat="1" applyFont="1" applyFill="1" applyBorder="1" applyAlignment="1">
      <alignment vertical="center" wrapText="1"/>
    </xf>
    <xf numFmtId="0" fontId="0" fillId="0" borderId="204" xfId="0" applyBorder="1" applyAlignment="1">
      <alignment vertical="center"/>
    </xf>
    <xf numFmtId="0" fontId="39" fillId="0" borderId="23" xfId="0" applyFont="1" applyBorder="1" applyAlignment="1">
      <alignment vertical="center" wrapText="1" shrinkToFit="1"/>
    </xf>
    <xf numFmtId="0" fontId="39" fillId="0" borderId="23" xfId="0" applyFont="1" applyBorder="1" applyAlignment="1">
      <alignment vertical="center" shrinkToFit="1"/>
    </xf>
    <xf numFmtId="0" fontId="39" fillId="0" borderId="24" xfId="0" applyFont="1" applyBorder="1" applyAlignment="1">
      <alignment vertical="center" shrinkToFit="1"/>
    </xf>
    <xf numFmtId="0" fontId="32" fillId="32" borderId="209" xfId="0" applyFont="1" applyFill="1" applyBorder="1" applyAlignment="1">
      <alignment horizontal="center" vertical="center" wrapText="1"/>
    </xf>
    <xf numFmtId="0" fontId="32" fillId="32" borderId="33" xfId="0" applyFont="1" applyFill="1" applyBorder="1" applyAlignment="1">
      <alignment horizontal="center" vertical="center" wrapText="1"/>
    </xf>
    <xf numFmtId="0" fontId="90" fillId="0" borderId="22" xfId="0" applyFont="1" applyBorder="1" applyAlignment="1">
      <alignment vertical="center"/>
    </xf>
    <xf numFmtId="0" fontId="90" fillId="0" borderId="23" xfId="0" applyFont="1" applyBorder="1" applyAlignment="1">
      <alignment vertical="center"/>
    </xf>
    <xf numFmtId="0" fontId="90" fillId="0" borderId="21" xfId="0" applyFont="1" applyBorder="1" applyAlignment="1">
      <alignment vertical="center"/>
    </xf>
    <xf numFmtId="0" fontId="32" fillId="0" borderId="213" xfId="0" applyFont="1" applyBorder="1" applyAlignment="1">
      <alignment horizontal="left" vertical="center" wrapText="1" shrinkToFit="1"/>
    </xf>
    <xf numFmtId="0" fontId="32" fillId="0" borderId="212" xfId="0" applyFont="1" applyBorder="1" applyAlignment="1">
      <alignment horizontal="left" vertical="center" wrapText="1" shrinkToFit="1"/>
    </xf>
    <xf numFmtId="0" fontId="55" fillId="0" borderId="215" xfId="46" applyFont="1" applyBorder="1" applyAlignment="1">
      <alignment vertical="center" wrapText="1"/>
    </xf>
    <xf numFmtId="0" fontId="55" fillId="0" borderId="216" xfId="46" applyFont="1" applyBorder="1" applyAlignment="1">
      <alignment vertical="center" wrapText="1"/>
    </xf>
    <xf numFmtId="0" fontId="93" fillId="0" borderId="20" xfId="0" applyFont="1" applyBorder="1" applyAlignment="1">
      <alignment vertical="center" wrapText="1"/>
    </xf>
    <xf numFmtId="0" fontId="93" fillId="0" borderId="18" xfId="0" applyFont="1" applyBorder="1" applyAlignment="1">
      <alignment vertical="center" wrapText="1"/>
    </xf>
    <xf numFmtId="0" fontId="93" fillId="0" borderId="19" xfId="0" applyFont="1" applyBorder="1" applyAlignment="1">
      <alignment vertical="center" wrapText="1"/>
    </xf>
    <xf numFmtId="0" fontId="88" fillId="0" borderId="71" xfId="59" applyFont="1" applyBorder="1" applyAlignment="1">
      <alignment horizontal="left" vertical="center" wrapText="1" indent="1"/>
    </xf>
    <xf numFmtId="0" fontId="88" fillId="0" borderId="99" xfId="59" applyFont="1" applyBorder="1" applyAlignment="1">
      <alignment horizontal="left" vertical="center" wrapText="1" indent="1"/>
    </xf>
    <xf numFmtId="0" fontId="88" fillId="0" borderId="35" xfId="59" applyFont="1" applyBorder="1" applyAlignment="1">
      <alignment horizontal="left" vertical="center" wrapText="1" indent="1"/>
    </xf>
    <xf numFmtId="0" fontId="88" fillId="0" borderId="70" xfId="59" applyFont="1" applyBorder="1" applyAlignment="1">
      <alignment horizontal="left" vertical="center" wrapText="1" indent="1"/>
    </xf>
    <xf numFmtId="0" fontId="88" fillId="0" borderId="43" xfId="59" applyFont="1" applyBorder="1" applyAlignment="1">
      <alignment horizontal="left" vertical="center" wrapText="1" indent="1"/>
    </xf>
    <xf numFmtId="0" fontId="161" fillId="0" borderId="186" xfId="59" applyFont="1" applyBorder="1" applyAlignment="1">
      <alignment horizontal="center" vertical="center"/>
    </xf>
    <xf numFmtId="0" fontId="161" fillId="0" borderId="187" xfId="59" applyFont="1" applyBorder="1" applyAlignment="1">
      <alignment horizontal="center" vertical="center"/>
    </xf>
    <xf numFmtId="176" fontId="80" fillId="0" borderId="192" xfId="0" applyNumberFormat="1" applyFont="1" applyBorder="1" applyAlignment="1">
      <alignment horizontal="center" vertical="center"/>
    </xf>
    <xf numFmtId="176" fontId="80" fillId="0" borderId="201" xfId="0" applyNumberFormat="1" applyFont="1" applyBorder="1" applyAlignment="1">
      <alignment horizontal="center" vertical="center"/>
    </xf>
    <xf numFmtId="176" fontId="80" fillId="0" borderId="217" xfId="0" applyNumberFormat="1" applyFont="1" applyBorder="1" applyAlignment="1">
      <alignment horizontal="center" vertical="center"/>
    </xf>
    <xf numFmtId="176" fontId="80" fillId="0" borderId="190" xfId="0" applyNumberFormat="1" applyFont="1" applyBorder="1" applyAlignment="1">
      <alignment horizontal="center" vertical="center"/>
    </xf>
    <xf numFmtId="176" fontId="80" fillId="0" borderId="191" xfId="0" applyNumberFormat="1" applyFont="1" applyBorder="1" applyAlignment="1">
      <alignment horizontal="center" vertical="center"/>
    </xf>
    <xf numFmtId="176" fontId="80" fillId="0" borderId="186" xfId="0" applyNumberFormat="1" applyFont="1" applyBorder="1" applyAlignment="1">
      <alignment horizontal="center" vertical="center"/>
    </xf>
    <xf numFmtId="176" fontId="80" fillId="0" borderId="187" xfId="0" applyNumberFormat="1" applyFont="1" applyBorder="1" applyAlignment="1">
      <alignment horizontal="center" vertical="center"/>
    </xf>
    <xf numFmtId="0" fontId="90" fillId="0" borderId="0" xfId="59" applyFont="1" applyAlignment="1">
      <alignment vertical="center" wrapText="1"/>
    </xf>
    <xf numFmtId="176" fontId="80" fillId="0" borderId="190" xfId="0" applyNumberFormat="1" applyFont="1" applyBorder="1" applyAlignment="1">
      <alignment horizontal="center" vertical="center" shrinkToFit="1"/>
    </xf>
    <xf numFmtId="176" fontId="80" fillId="0" borderId="191" xfId="0" applyNumberFormat="1" applyFont="1" applyBorder="1" applyAlignment="1">
      <alignment horizontal="center" vertical="center" shrinkToFit="1"/>
    </xf>
    <xf numFmtId="0" fontId="6" fillId="32" borderId="70" xfId="59" applyFill="1" applyBorder="1" applyAlignment="1" applyProtection="1">
      <alignment vertical="center" wrapText="1"/>
      <protection locked="0"/>
    </xf>
    <xf numFmtId="0" fontId="6" fillId="32" borderId="118" xfId="59" applyFill="1" applyBorder="1" applyAlignment="1" applyProtection="1">
      <alignment vertical="center" wrapText="1"/>
      <protection locked="0"/>
    </xf>
    <xf numFmtId="0" fontId="6" fillId="32" borderId="67" xfId="59" applyFill="1" applyBorder="1" applyAlignment="1" applyProtection="1">
      <alignment vertical="center" wrapText="1"/>
      <protection locked="0"/>
    </xf>
    <xf numFmtId="0" fontId="6" fillId="0" borderId="162" xfId="59" applyBorder="1" applyAlignment="1" applyProtection="1">
      <alignment vertical="center"/>
      <protection locked="0"/>
    </xf>
    <xf numFmtId="0" fontId="6" fillId="0" borderId="68" xfId="59" applyBorder="1" applyAlignment="1" applyProtection="1">
      <alignment vertical="center"/>
      <protection locked="0"/>
    </xf>
    <xf numFmtId="0" fontId="6" fillId="0" borderId="151" xfId="59" applyBorder="1" applyAlignment="1" applyProtection="1">
      <alignment vertical="center"/>
      <protection locked="0"/>
    </xf>
    <xf numFmtId="0" fontId="6" fillId="37" borderId="16" xfId="59" applyFill="1" applyBorder="1" applyAlignment="1">
      <alignment horizontal="center" vertical="center"/>
    </xf>
    <xf numFmtId="0" fontId="6" fillId="37" borderId="12" xfId="59" applyFill="1" applyBorder="1" applyAlignment="1">
      <alignment horizontal="center" vertical="center"/>
    </xf>
    <xf numFmtId="0" fontId="6" fillId="37" borderId="66" xfId="59" applyFill="1" applyBorder="1" applyAlignment="1">
      <alignment horizontal="center" vertical="center"/>
    </xf>
    <xf numFmtId="0" fontId="6" fillId="37" borderId="95" xfId="59" applyFill="1" applyBorder="1" applyAlignment="1">
      <alignment horizontal="center" vertical="center" wrapText="1"/>
    </xf>
    <xf numFmtId="0" fontId="6" fillId="37" borderId="118" xfId="59" applyFill="1" applyBorder="1" applyAlignment="1">
      <alignment horizontal="center" vertical="center" wrapText="1"/>
    </xf>
    <xf numFmtId="0" fontId="6" fillId="37" borderId="71" xfId="59" applyFill="1" applyBorder="1" applyAlignment="1">
      <alignment horizontal="center" vertical="center" wrapText="1"/>
    </xf>
    <xf numFmtId="0" fontId="6" fillId="0" borderId="45" xfId="59" applyBorder="1" applyAlignment="1" applyProtection="1">
      <alignment vertical="center"/>
      <protection locked="0"/>
    </xf>
    <xf numFmtId="0" fontId="6" fillId="0" borderId="46" xfId="59" applyBorder="1" applyAlignment="1" applyProtection="1">
      <alignment vertical="center"/>
      <protection locked="0"/>
    </xf>
    <xf numFmtId="0" fontId="6" fillId="0" borderId="177" xfId="59" applyBorder="1" applyAlignment="1" applyProtection="1">
      <alignment vertical="center"/>
      <protection locked="0"/>
    </xf>
    <xf numFmtId="176" fontId="6" fillId="0" borderId="20" xfId="59" applyNumberFormat="1" applyBorder="1" applyAlignment="1" applyProtection="1">
      <alignment vertical="center"/>
      <protection locked="0"/>
    </xf>
    <xf numFmtId="0" fontId="0" fillId="0" borderId="18" xfId="0" applyBorder="1" applyAlignment="1">
      <alignment vertical="center"/>
    </xf>
    <xf numFmtId="0" fontId="0" fillId="0" borderId="19" xfId="0" applyBorder="1" applyAlignment="1">
      <alignment vertical="center"/>
    </xf>
    <xf numFmtId="0" fontId="6" fillId="37" borderId="70" xfId="59" applyFill="1" applyBorder="1" applyAlignment="1">
      <alignment horizontal="center" vertical="center" wrapText="1"/>
    </xf>
    <xf numFmtId="0" fontId="6" fillId="37" borderId="67" xfId="59" applyFill="1" applyBorder="1" applyAlignment="1">
      <alignment horizontal="center" vertical="center" wrapText="1"/>
    </xf>
    <xf numFmtId="0" fontId="6" fillId="32" borderId="71" xfId="59" applyFill="1" applyBorder="1" applyAlignment="1" applyProtection="1">
      <alignment vertical="center" wrapText="1"/>
      <protection locked="0"/>
    </xf>
    <xf numFmtId="0" fontId="6" fillId="0" borderId="33" xfId="59" applyBorder="1" applyAlignment="1" applyProtection="1">
      <alignment vertical="center" wrapText="1"/>
      <protection locked="0"/>
    </xf>
    <xf numFmtId="0" fontId="6" fillId="0" borderId="10" xfId="59" applyBorder="1" applyAlignment="1" applyProtection="1">
      <alignment vertical="center" wrapText="1"/>
      <protection locked="0"/>
    </xf>
    <xf numFmtId="0" fontId="6" fillId="0" borderId="34" xfId="59" applyBorder="1" applyAlignment="1" applyProtection="1">
      <alignment vertical="center" wrapText="1"/>
      <protection locked="0"/>
    </xf>
    <xf numFmtId="0" fontId="6" fillId="0" borderId="33" xfId="59" applyBorder="1" applyAlignment="1" applyProtection="1">
      <alignment vertical="center"/>
      <protection locked="0"/>
    </xf>
    <xf numFmtId="0" fontId="6" fillId="0" borderId="10" xfId="59" applyBorder="1" applyAlignment="1" applyProtection="1">
      <alignment vertical="center"/>
      <protection locked="0"/>
    </xf>
    <xf numFmtId="0" fontId="6" fillId="0" borderId="34" xfId="59" applyBorder="1" applyAlignment="1" applyProtection="1">
      <alignment vertical="center"/>
      <protection locked="0"/>
    </xf>
    <xf numFmtId="0" fontId="27" fillId="0" borderId="0" xfId="59" applyFont="1" applyAlignment="1">
      <alignment horizontal="center" vertical="center" shrinkToFit="1"/>
    </xf>
    <xf numFmtId="0" fontId="0" fillId="0" borderId="10" xfId="59" applyFont="1" applyBorder="1" applyAlignment="1" applyProtection="1">
      <alignment horizontal="center"/>
      <protection locked="0"/>
    </xf>
    <xf numFmtId="0" fontId="6" fillId="0" borderId="10" xfId="59" applyBorder="1" applyAlignment="1" applyProtection="1">
      <alignment horizontal="center"/>
      <protection locked="0"/>
    </xf>
    <xf numFmtId="0" fontId="47" fillId="0" borderId="0" xfId="59" applyFont="1" applyAlignment="1">
      <alignment shrinkToFit="1"/>
    </xf>
    <xf numFmtId="0" fontId="47" fillId="0" borderId="114" xfId="59" applyFont="1" applyBorder="1" applyAlignment="1">
      <alignment shrinkToFit="1"/>
    </xf>
    <xf numFmtId="0" fontId="6" fillId="31" borderId="98" xfId="59" applyFill="1" applyBorder="1" applyAlignment="1" applyProtection="1">
      <alignment horizontal="center"/>
      <protection locked="0"/>
    </xf>
    <xf numFmtId="0" fontId="6" fillId="31" borderId="97" xfId="59" applyFill="1" applyBorder="1" applyAlignment="1" applyProtection="1">
      <alignment horizontal="center"/>
      <protection locked="0"/>
    </xf>
    <xf numFmtId="0" fontId="6" fillId="31" borderId="96" xfId="59" applyFill="1" applyBorder="1" applyAlignment="1" applyProtection="1">
      <alignment horizontal="center"/>
      <protection locked="0"/>
    </xf>
    <xf numFmtId="0" fontId="0" fillId="0" borderId="20" xfId="59" applyFont="1" applyBorder="1" applyAlignment="1">
      <alignment vertical="center" wrapText="1"/>
    </xf>
    <xf numFmtId="0" fontId="6" fillId="0" borderId="18" xfId="59" applyBorder="1" applyAlignment="1">
      <alignment vertical="center" wrapText="1"/>
    </xf>
    <xf numFmtId="0" fontId="6" fillId="0" borderId="21" xfId="59" applyBorder="1" applyAlignment="1">
      <alignment vertical="center" wrapText="1"/>
    </xf>
    <xf numFmtId="0" fontId="6" fillId="24" borderId="133" xfId="45" applyFill="1" applyBorder="1" applyAlignment="1">
      <alignment horizontal="center" vertical="center"/>
    </xf>
    <xf numFmtId="0" fontId="6" fillId="24" borderId="134" xfId="45" applyFill="1" applyBorder="1" applyAlignment="1">
      <alignment horizontal="center" vertical="center"/>
    </xf>
    <xf numFmtId="0" fontId="6" fillId="24" borderId="135" xfId="45" applyFill="1" applyBorder="1" applyAlignment="1">
      <alignment horizontal="center" vertical="center"/>
    </xf>
    <xf numFmtId="0" fontId="6" fillId="24" borderId="25" xfId="45" applyFill="1" applyBorder="1" applyAlignment="1">
      <alignment horizontal="left" vertical="center"/>
    </xf>
    <xf numFmtId="0" fontId="6" fillId="24" borderId="11" xfId="45" applyFill="1" applyBorder="1" applyAlignment="1">
      <alignment horizontal="left" vertical="center"/>
    </xf>
    <xf numFmtId="0" fontId="27" fillId="0" borderId="0" xfId="45" applyFont="1" applyAlignment="1">
      <alignment horizontal="center" vertical="center" shrinkToFit="1"/>
    </xf>
    <xf numFmtId="0" fontId="51" fillId="31" borderId="98" xfId="45" applyFont="1" applyFill="1" applyBorder="1" applyAlignment="1" applyProtection="1">
      <alignment horizontal="center"/>
      <protection locked="0"/>
    </xf>
    <xf numFmtId="0" fontId="6" fillId="31" borderId="97" xfId="45" applyFill="1" applyBorder="1" applyAlignment="1" applyProtection="1">
      <alignment horizontal="center"/>
      <protection locked="0"/>
    </xf>
    <xf numFmtId="0" fontId="6" fillId="31" borderId="96" xfId="45" applyFill="1" applyBorder="1" applyAlignment="1" applyProtection="1">
      <alignment horizontal="center"/>
      <protection locked="0"/>
    </xf>
    <xf numFmtId="0" fontId="98" fillId="0" borderId="0" xfId="45" applyFont="1" applyAlignment="1">
      <alignment shrinkToFit="1"/>
    </xf>
    <xf numFmtId="0" fontId="98" fillId="0" borderId="114" xfId="45" applyFont="1" applyBorder="1" applyAlignment="1">
      <alignment shrinkToFit="1"/>
    </xf>
    <xf numFmtId="0" fontId="0" fillId="0" borderId="10" xfId="45" applyFont="1" applyBorder="1" applyAlignment="1" applyProtection="1">
      <alignment horizontal="center"/>
      <protection locked="0"/>
    </xf>
    <xf numFmtId="0" fontId="6" fillId="0" borderId="10" xfId="45" applyBorder="1" applyAlignment="1" applyProtection="1">
      <alignment horizontal="center"/>
      <protection locked="0"/>
    </xf>
    <xf numFmtId="0" fontId="0" fillId="0" borderId="45" xfId="45" applyFont="1" applyBorder="1" applyAlignment="1" applyProtection="1">
      <alignment horizontal="center" vertical="center"/>
      <protection locked="0"/>
    </xf>
    <xf numFmtId="0" fontId="0" fillId="0" borderId="46" xfId="45" applyFont="1" applyBorder="1" applyAlignment="1" applyProtection="1">
      <alignment horizontal="center" vertical="center"/>
      <protection locked="0"/>
    </xf>
    <xf numFmtId="0" fontId="0" fillId="0" borderId="47" xfId="45" applyFont="1" applyBorder="1" applyAlignment="1" applyProtection="1">
      <alignment horizontal="center" vertical="center"/>
      <protection locked="0"/>
    </xf>
    <xf numFmtId="0" fontId="17" fillId="0" borderId="18" xfId="47" applyFont="1" applyBorder="1" applyAlignment="1">
      <alignment horizontal="center" vertical="center" shrinkToFit="1"/>
    </xf>
    <xf numFmtId="0" fontId="17" fillId="0" borderId="19" xfId="47" applyFont="1" applyBorder="1" applyAlignment="1">
      <alignment horizontal="center" vertical="center" shrinkToFit="1"/>
    </xf>
    <xf numFmtId="0" fontId="6" fillId="0" borderId="18" xfId="45" applyBorder="1" applyAlignment="1" applyProtection="1">
      <alignment horizontal="center" vertical="center"/>
      <protection locked="0"/>
    </xf>
    <xf numFmtId="0" fontId="6" fillId="0" borderId="19" xfId="45" applyBorder="1" applyAlignment="1" applyProtection="1">
      <alignment horizontal="center" vertical="center"/>
      <protection locked="0"/>
    </xf>
    <xf numFmtId="0" fontId="6" fillId="0" borderId="107" xfId="45" applyBorder="1" applyAlignment="1" applyProtection="1">
      <alignment horizontal="center" wrapText="1"/>
      <protection locked="0"/>
    </xf>
    <xf numFmtId="0" fontId="6" fillId="0" borderId="131" xfId="45" applyBorder="1" applyAlignment="1" applyProtection="1">
      <alignment horizontal="center" wrapText="1"/>
      <protection locked="0"/>
    </xf>
    <xf numFmtId="0" fontId="6" fillId="0" borderId="132" xfId="45" applyBorder="1" applyAlignment="1" applyProtection="1">
      <alignment horizontal="center" wrapText="1"/>
      <protection locked="0"/>
    </xf>
    <xf numFmtId="0" fontId="9" fillId="0" borderId="102" xfId="47" applyFont="1" applyBorder="1" applyAlignment="1">
      <alignment horizontal="left" vertical="center"/>
    </xf>
    <xf numFmtId="0" fontId="9" fillId="0" borderId="101" xfId="47" applyFont="1" applyBorder="1" applyAlignment="1">
      <alignment horizontal="left" vertical="center"/>
    </xf>
    <xf numFmtId="0" fontId="9" fillId="0" borderId="29" xfId="47" applyFont="1" applyBorder="1" applyAlignment="1">
      <alignment horizontal="left" vertical="center"/>
    </xf>
    <xf numFmtId="0" fontId="9" fillId="0" borderId="136" xfId="47" applyFont="1" applyBorder="1" applyAlignment="1">
      <alignment horizontal="left" vertical="center"/>
    </xf>
    <xf numFmtId="0" fontId="9" fillId="0" borderId="137" xfId="47" applyFont="1" applyBorder="1" applyAlignment="1">
      <alignment horizontal="left" vertical="center"/>
    </xf>
    <xf numFmtId="0" fontId="9" fillId="0" borderId="27" xfId="47" applyFont="1" applyBorder="1" applyAlignment="1">
      <alignment horizontal="left" vertical="center"/>
    </xf>
    <xf numFmtId="176" fontId="9" fillId="0" borderId="102" xfId="47" applyNumberFormat="1" applyFont="1" applyBorder="1" applyAlignment="1">
      <alignment horizontal="right" vertical="center"/>
    </xf>
    <xf numFmtId="176" fontId="9" fillId="0" borderId="101" xfId="47" applyNumberFormat="1" applyFont="1" applyBorder="1" applyAlignment="1">
      <alignment horizontal="right" vertical="center"/>
    </xf>
    <xf numFmtId="0" fontId="0" fillId="0" borderId="10" xfId="45" applyFont="1" applyBorder="1" applyAlignment="1">
      <alignment horizontal="center"/>
    </xf>
    <xf numFmtId="0" fontId="6" fillId="0" borderId="10" xfId="45" applyBorder="1" applyAlignment="1">
      <alignment horizontal="center"/>
    </xf>
    <xf numFmtId="0" fontId="73" fillId="0" borderId="0" xfId="45" applyFont="1" applyAlignment="1">
      <alignment horizontal="right" shrinkToFit="1"/>
    </xf>
    <xf numFmtId="0" fontId="73" fillId="0" borderId="114" xfId="45" applyFont="1" applyBorder="1" applyAlignment="1">
      <alignment horizontal="right" shrinkToFit="1"/>
    </xf>
    <xf numFmtId="0" fontId="9" fillId="0" borderId="33" xfId="47" applyFont="1" applyBorder="1" applyAlignment="1">
      <alignment horizontal="left" vertical="center"/>
    </xf>
    <xf numFmtId="0" fontId="9" fillId="0" borderId="10" xfId="47" applyFont="1" applyBorder="1" applyAlignment="1">
      <alignment horizontal="left" vertical="center"/>
    </xf>
    <xf numFmtId="0" fontId="9" fillId="0" borderId="34" xfId="47" applyFont="1" applyBorder="1" applyAlignment="1">
      <alignment horizontal="left" vertical="center"/>
    </xf>
    <xf numFmtId="0" fontId="9" fillId="0" borderId="102" xfId="47" applyFont="1" applyBorder="1" applyAlignment="1">
      <alignment horizontal="center" vertical="center"/>
    </xf>
    <xf numFmtId="0" fontId="9" fillId="0" borderId="28" xfId="47" applyFont="1" applyBorder="1" applyAlignment="1">
      <alignment horizontal="center" vertical="center"/>
    </xf>
    <xf numFmtId="0" fontId="9" fillId="24" borderId="17" xfId="47" applyFont="1" applyFill="1" applyBorder="1" applyAlignment="1">
      <alignment vertical="center" wrapText="1"/>
    </xf>
    <xf numFmtId="0" fontId="9" fillId="24" borderId="15" xfId="47" applyFont="1" applyFill="1" applyBorder="1" applyAlignment="1">
      <alignment vertical="center" wrapText="1"/>
    </xf>
    <xf numFmtId="176" fontId="9" fillId="0" borderId="18" xfId="47" applyNumberFormat="1" applyFont="1" applyBorder="1" applyAlignment="1">
      <alignment horizontal="right" vertical="center"/>
    </xf>
    <xf numFmtId="0" fontId="9" fillId="0" borderId="20" xfId="47" applyFont="1" applyBorder="1" applyAlignment="1">
      <alignment horizontal="center" vertical="center"/>
    </xf>
    <xf numFmtId="0" fontId="9" fillId="0" borderId="18" xfId="47" applyFont="1" applyBorder="1" applyAlignment="1">
      <alignment horizontal="center" vertical="center"/>
    </xf>
    <xf numFmtId="0" fontId="9" fillId="0" borderId="21" xfId="47" applyFont="1" applyBorder="1" applyAlignment="1">
      <alignment horizontal="center" vertical="center"/>
    </xf>
    <xf numFmtId="0" fontId="9" fillId="0" borderId="20" xfId="47" applyFont="1" applyBorder="1" applyAlignment="1">
      <alignment horizontal="center" vertical="center" shrinkToFit="1"/>
    </xf>
    <xf numFmtId="0" fontId="9" fillId="0" borderId="18" xfId="47" applyFont="1" applyBorder="1" applyAlignment="1">
      <alignment horizontal="center" vertical="center" shrinkToFit="1"/>
    </xf>
    <xf numFmtId="0" fontId="9" fillId="0" borderId="19" xfId="47" applyFont="1" applyBorder="1" applyAlignment="1">
      <alignment horizontal="center" vertical="center" shrinkToFit="1"/>
    </xf>
    <xf numFmtId="176" fontId="9" fillId="0" borderId="136" xfId="47" applyNumberFormat="1" applyFont="1" applyBorder="1" applyAlignment="1">
      <alignment horizontal="right" vertical="center"/>
    </xf>
    <xf numFmtId="176" fontId="9" fillId="0" borderId="137" xfId="47" applyNumberFormat="1" applyFont="1" applyBorder="1" applyAlignment="1">
      <alignment horizontal="right" vertical="center"/>
    </xf>
    <xf numFmtId="0" fontId="9" fillId="0" borderId="19" xfId="47" applyFont="1" applyBorder="1" applyAlignment="1">
      <alignment horizontal="center" vertical="center"/>
    </xf>
    <xf numFmtId="0" fontId="27" fillId="0" borderId="0" xfId="47" applyFont="1" applyAlignment="1">
      <alignment horizontal="center" vertical="center" shrinkToFit="1"/>
    </xf>
    <xf numFmtId="0" fontId="9" fillId="24" borderId="138" xfId="47" applyFont="1" applyFill="1" applyBorder="1" applyAlignment="1">
      <alignment horizontal="center" vertical="center"/>
    </xf>
    <xf numFmtId="0" fontId="9" fillId="24" borderId="139" xfId="47" applyFont="1" applyFill="1" applyBorder="1" applyAlignment="1">
      <alignment horizontal="center" vertical="center"/>
    </xf>
    <xf numFmtId="0" fontId="9" fillId="24" borderId="140" xfId="47" applyFont="1" applyFill="1" applyBorder="1" applyAlignment="1">
      <alignment horizontal="center" vertical="center"/>
    </xf>
    <xf numFmtId="0" fontId="17" fillId="0" borderId="141" xfId="47" applyFont="1" applyBorder="1" applyAlignment="1">
      <alignment horizontal="center" vertical="center"/>
    </xf>
    <xf numFmtId="0" fontId="17" fillId="0" borderId="90" xfId="47" applyFont="1" applyBorder="1" applyAlignment="1">
      <alignment horizontal="center" vertical="center"/>
    </xf>
    <xf numFmtId="0" fontId="17" fillId="0" borderId="91" xfId="47" applyFont="1" applyBorder="1" applyAlignment="1">
      <alignment horizontal="center" vertical="center"/>
    </xf>
    <xf numFmtId="0" fontId="9" fillId="24" borderId="25" xfId="47" applyFont="1" applyFill="1" applyBorder="1" applyAlignment="1">
      <alignment horizontal="center" vertical="center" wrapText="1"/>
    </xf>
    <xf numFmtId="0" fontId="9" fillId="24" borderId="12" xfId="47" applyFont="1" applyFill="1" applyBorder="1" applyAlignment="1">
      <alignment horizontal="center" vertical="center" wrapText="1"/>
    </xf>
    <xf numFmtId="0" fontId="9" fillId="24" borderId="11" xfId="47" applyFont="1" applyFill="1" applyBorder="1" applyAlignment="1">
      <alignment horizontal="center" vertical="center" wrapText="1"/>
    </xf>
    <xf numFmtId="0" fontId="9" fillId="0" borderId="142" xfId="47" applyFont="1" applyBorder="1" applyAlignment="1">
      <alignment horizontal="center" vertical="center"/>
    </xf>
    <xf numFmtId="0" fontId="9" fillId="0" borderId="143" xfId="47" applyFont="1" applyBorder="1" applyAlignment="1">
      <alignment horizontal="center" vertical="center"/>
    </xf>
    <xf numFmtId="0" fontId="6" fillId="31" borderId="98" xfId="45" applyFill="1" applyBorder="1" applyAlignment="1">
      <alignment horizontal="center"/>
    </xf>
    <xf numFmtId="0" fontId="6" fillId="31" borderId="97" xfId="45" applyFill="1" applyBorder="1" applyAlignment="1">
      <alignment horizontal="center"/>
    </xf>
    <xf numFmtId="0" fontId="6" fillId="31" borderId="96" xfId="45" applyFill="1" applyBorder="1" applyAlignment="1">
      <alignment horizontal="center"/>
    </xf>
    <xf numFmtId="0" fontId="9" fillId="0" borderId="144" xfId="47" applyFont="1" applyBorder="1" applyAlignment="1">
      <alignment horizontal="left" vertical="center"/>
    </xf>
    <xf numFmtId="0" fontId="9" fillId="0" borderId="106" xfId="47" applyFont="1" applyBorder="1" applyAlignment="1">
      <alignment horizontal="left" vertical="center"/>
    </xf>
    <xf numFmtId="0" fontId="9" fillId="0" borderId="145" xfId="47" applyFont="1" applyBorder="1" applyAlignment="1">
      <alignment horizontal="left" vertical="center"/>
    </xf>
    <xf numFmtId="0" fontId="9" fillId="0" borderId="136" xfId="47" applyFont="1" applyBorder="1" applyAlignment="1">
      <alignment horizontal="center" vertical="center"/>
    </xf>
    <xf numFmtId="0" fontId="9" fillId="0" borderId="26" xfId="47" applyFont="1" applyBorder="1" applyAlignment="1">
      <alignment horizontal="center" vertical="center"/>
    </xf>
    <xf numFmtId="0" fontId="27" fillId="0" borderId="0" xfId="57" applyFont="1" applyAlignment="1">
      <alignment horizontal="center" vertical="center" shrinkToFit="1"/>
    </xf>
    <xf numFmtId="0" fontId="4" fillId="0" borderId="0" xfId="60" applyAlignment="1">
      <alignment horizontal="center" vertical="center" shrinkToFit="1"/>
    </xf>
    <xf numFmtId="0" fontId="6" fillId="0" borderId="115" xfId="45" applyBorder="1" applyAlignment="1">
      <alignment horizontal="center"/>
    </xf>
    <xf numFmtId="0" fontId="6" fillId="0" borderId="130" xfId="45" applyBorder="1" applyAlignment="1">
      <alignment horizontal="center"/>
    </xf>
    <xf numFmtId="0" fontId="41" fillId="0" borderId="66" xfId="45" applyFont="1" applyBorder="1" applyAlignment="1">
      <alignment vertical="center" wrapText="1"/>
    </xf>
    <xf numFmtId="0" fontId="41" fillId="0" borderId="67" xfId="45" applyFont="1" applyBorder="1" applyAlignment="1">
      <alignment vertical="center" wrapText="1"/>
    </xf>
    <xf numFmtId="0" fontId="6" fillId="0" borderId="98" xfId="45" applyBorder="1" applyAlignment="1" applyProtection="1">
      <alignment vertical="top"/>
      <protection locked="0"/>
    </xf>
    <xf numFmtId="0" fontId="6" fillId="0" borderId="97" xfId="45" applyBorder="1" applyAlignment="1" applyProtection="1">
      <alignment vertical="top"/>
      <protection locked="0"/>
    </xf>
    <xf numFmtId="0" fontId="6" fillId="0" borderId="96" xfId="45" applyBorder="1" applyAlignment="1" applyProtection="1">
      <alignment vertical="top"/>
      <protection locked="0"/>
    </xf>
    <xf numFmtId="0" fontId="46" fillId="0" borderId="20" xfId="47" applyFont="1" applyBorder="1" applyAlignment="1">
      <alignment horizontal="center" vertical="center" shrinkToFit="1"/>
    </xf>
    <xf numFmtId="0" fontId="106" fillId="0" borderId="21" xfId="60" applyFont="1" applyBorder="1" applyAlignment="1">
      <alignment horizontal="center" vertical="center" shrinkToFit="1"/>
    </xf>
    <xf numFmtId="0" fontId="6" fillId="0" borderId="0" xfId="45" applyAlignment="1">
      <alignment horizontal="right" shrinkToFit="1"/>
    </xf>
    <xf numFmtId="0" fontId="4" fillId="0" borderId="114" xfId="60" applyBorder="1" applyAlignment="1">
      <alignment horizontal="right" shrinkToFit="1"/>
    </xf>
    <xf numFmtId="0" fontId="9" fillId="37" borderId="138" xfId="47" applyFont="1" applyFill="1" applyBorder="1" applyAlignment="1">
      <alignment horizontal="center" vertical="center"/>
    </xf>
    <xf numFmtId="0" fontId="9" fillId="37" borderId="139" xfId="47" applyFont="1" applyFill="1" applyBorder="1" applyAlignment="1">
      <alignment horizontal="center" vertical="center"/>
    </xf>
    <xf numFmtId="0" fontId="9" fillId="37" borderId="140" xfId="47" applyFont="1" applyFill="1" applyBorder="1" applyAlignment="1">
      <alignment horizontal="center" vertical="center"/>
    </xf>
    <xf numFmtId="0" fontId="6" fillId="0" borderId="45" xfId="47" applyBorder="1" applyAlignment="1">
      <alignment horizontal="left" vertical="center" indent="1"/>
    </xf>
    <xf numFmtId="0" fontId="6" fillId="0" borderId="46" xfId="47" applyBorder="1" applyAlignment="1">
      <alignment horizontal="left" vertical="center" indent="1"/>
    </xf>
    <xf numFmtId="0" fontId="6" fillId="0" borderId="47" xfId="47" applyBorder="1" applyAlignment="1">
      <alignment horizontal="left" vertical="center" indent="1"/>
    </xf>
    <xf numFmtId="0" fontId="6" fillId="0" borderId="20" xfId="47" applyBorder="1" applyAlignment="1">
      <alignment horizontal="left" vertical="center" indent="1"/>
    </xf>
    <xf numFmtId="0" fontId="6" fillId="0" borderId="18" xfId="47" applyBorder="1" applyAlignment="1">
      <alignment horizontal="left" vertical="center" indent="1"/>
    </xf>
    <xf numFmtId="0" fontId="6" fillId="0" borderId="19" xfId="47" applyBorder="1" applyAlignment="1">
      <alignment horizontal="left" vertical="center" indent="1"/>
    </xf>
    <xf numFmtId="0" fontId="9" fillId="36" borderId="25" xfId="47" applyFont="1" applyFill="1" applyBorder="1" applyAlignment="1">
      <alignment vertical="center" wrapText="1"/>
    </xf>
    <xf numFmtId="0" fontId="9" fillId="36" borderId="12" xfId="47" applyFont="1" applyFill="1" applyBorder="1" applyAlignment="1">
      <alignment vertical="center" wrapText="1"/>
    </xf>
    <xf numFmtId="176" fontId="6" fillId="0" borderId="18" xfId="0" applyNumberFormat="1" applyFont="1" applyBorder="1" applyAlignment="1">
      <alignment horizontal="center" vertical="center"/>
    </xf>
    <xf numFmtId="0" fontId="6" fillId="0" borderId="19" xfId="0" applyFont="1" applyBorder="1" applyAlignment="1">
      <alignment horizontal="center" vertical="center"/>
    </xf>
    <xf numFmtId="0" fontId="6" fillId="0" borderId="131" xfId="47" applyBorder="1" applyAlignment="1">
      <alignment vertical="center"/>
    </xf>
    <xf numFmtId="0" fontId="9" fillId="37" borderId="16" xfId="47" applyFont="1" applyFill="1" applyBorder="1" applyAlignment="1">
      <alignment horizontal="center" vertical="center" wrapText="1"/>
    </xf>
    <xf numFmtId="0" fontId="9" fillId="37" borderId="12" xfId="47" applyFont="1" applyFill="1" applyBorder="1" applyAlignment="1">
      <alignment horizontal="center" vertical="center" wrapText="1"/>
    </xf>
    <xf numFmtId="0" fontId="9" fillId="37" borderId="66" xfId="47" applyFont="1" applyFill="1" applyBorder="1" applyAlignment="1">
      <alignment horizontal="center" vertical="center" wrapText="1"/>
    </xf>
    <xf numFmtId="0" fontId="6" fillId="32" borderId="141" xfId="45" applyFill="1" applyBorder="1" applyAlignment="1">
      <alignment horizontal="left" vertical="center" indent="1"/>
    </xf>
    <xf numFmtId="0" fontId="6" fillId="32" borderId="90" xfId="45" applyFill="1" applyBorder="1" applyAlignment="1">
      <alignment horizontal="left" vertical="center" indent="1"/>
    </xf>
    <xf numFmtId="0" fontId="115" fillId="32" borderId="179" xfId="60" applyFont="1" applyFill="1" applyBorder="1" applyAlignment="1">
      <alignment horizontal="left" vertical="center" indent="1"/>
    </xf>
    <xf numFmtId="0" fontId="6" fillId="32" borderId="64" xfId="45" applyFill="1" applyBorder="1" applyAlignment="1">
      <alignment horizontal="left" vertical="center" indent="1"/>
    </xf>
    <xf numFmtId="0" fontId="6" fillId="32" borderId="0" xfId="45" applyFill="1" applyAlignment="1">
      <alignment horizontal="left" vertical="center" indent="1"/>
    </xf>
    <xf numFmtId="0" fontId="115" fillId="32" borderId="65" xfId="60" applyFont="1" applyFill="1" applyBorder="1" applyAlignment="1">
      <alignment horizontal="left" vertical="center" indent="1"/>
    </xf>
    <xf numFmtId="0" fontId="115" fillId="32" borderId="64" xfId="60" applyFont="1" applyFill="1" applyBorder="1" applyAlignment="1">
      <alignment horizontal="left" vertical="center" indent="1"/>
    </xf>
    <xf numFmtId="0" fontId="115" fillId="32" borderId="0" xfId="60" applyFont="1" applyFill="1" applyAlignment="1">
      <alignment horizontal="left" vertical="center" indent="1"/>
    </xf>
    <xf numFmtId="0" fontId="115" fillId="32" borderId="33" xfId="60" applyFont="1" applyFill="1" applyBorder="1" applyAlignment="1">
      <alignment horizontal="left" vertical="center" indent="1"/>
    </xf>
    <xf numFmtId="0" fontId="115" fillId="32" borderId="10" xfId="60" applyFont="1" applyFill="1" applyBorder="1" applyAlignment="1">
      <alignment horizontal="left" vertical="center" indent="1"/>
    </xf>
    <xf numFmtId="0" fontId="115" fillId="32" borderId="32" xfId="60" applyFont="1" applyFill="1" applyBorder="1" applyAlignment="1">
      <alignment horizontal="left" vertical="center" indent="1"/>
    </xf>
    <xf numFmtId="0" fontId="6" fillId="32" borderId="105" xfId="45" applyFill="1" applyBorder="1" applyAlignment="1">
      <alignment vertical="center" shrinkToFit="1"/>
    </xf>
    <xf numFmtId="0" fontId="115" fillId="32" borderId="105" xfId="60" applyFont="1" applyFill="1" applyBorder="1" applyAlignment="1">
      <alignment vertical="center" shrinkToFit="1"/>
    </xf>
    <xf numFmtId="0" fontId="6" fillId="32" borderId="103" xfId="45" applyFill="1" applyBorder="1" applyAlignment="1">
      <alignment vertical="center" shrinkToFit="1"/>
    </xf>
    <xf numFmtId="0" fontId="115" fillId="32" borderId="103" xfId="60" applyFont="1" applyFill="1" applyBorder="1" applyAlignment="1">
      <alignment vertical="center" shrinkToFit="1"/>
    </xf>
    <xf numFmtId="0" fontId="6" fillId="32" borderId="102" xfId="45" applyFill="1" applyBorder="1" applyAlignment="1">
      <alignment vertical="center" shrinkToFit="1"/>
    </xf>
    <xf numFmtId="0" fontId="6" fillId="32" borderId="101" xfId="45" applyFill="1" applyBorder="1" applyAlignment="1">
      <alignment vertical="center" shrinkToFit="1"/>
    </xf>
    <xf numFmtId="0" fontId="115" fillId="32" borderId="28" xfId="60" applyFont="1" applyFill="1" applyBorder="1" applyAlignment="1">
      <alignment vertical="center" shrinkToFit="1"/>
    </xf>
    <xf numFmtId="0" fontId="6" fillId="32" borderId="142" xfId="45" applyFill="1" applyBorder="1" applyAlignment="1">
      <alignment vertical="center"/>
    </xf>
    <xf numFmtId="0" fontId="115" fillId="32" borderId="143" xfId="60" applyFont="1" applyFill="1" applyBorder="1">
      <alignment vertical="center"/>
    </xf>
    <xf numFmtId="0" fontId="115" fillId="32" borderId="170" xfId="60" applyFont="1" applyFill="1" applyBorder="1">
      <alignment vertical="center"/>
    </xf>
    <xf numFmtId="0" fontId="115" fillId="32" borderId="174" xfId="60" applyFont="1" applyFill="1" applyBorder="1">
      <alignment vertical="center"/>
    </xf>
    <xf numFmtId="0" fontId="6" fillId="32" borderId="64" xfId="45" applyFill="1" applyBorder="1" applyAlignment="1">
      <alignment vertical="center"/>
    </xf>
    <xf numFmtId="0" fontId="115" fillId="32" borderId="65" xfId="60" applyFont="1" applyFill="1" applyBorder="1">
      <alignment vertical="center"/>
    </xf>
    <xf numFmtId="0" fontId="6" fillId="32" borderId="170" xfId="45" applyFill="1" applyBorder="1" applyAlignment="1">
      <alignment vertical="center"/>
    </xf>
    <xf numFmtId="0" fontId="6" fillId="0" borderId="101" xfId="0" applyFont="1" applyBorder="1" applyAlignment="1">
      <alignment vertical="center" shrinkToFit="1"/>
    </xf>
    <xf numFmtId="0" fontId="6" fillId="0" borderId="28" xfId="0" applyFont="1" applyBorder="1" applyAlignment="1">
      <alignment vertical="center" shrinkToFit="1"/>
    </xf>
    <xf numFmtId="0" fontId="6" fillId="0" borderId="31" xfId="45" applyBorder="1" applyAlignment="1">
      <alignment vertical="top" shrinkToFit="1"/>
    </xf>
    <xf numFmtId="0" fontId="6" fillId="0" borderId="31" xfId="0" applyFont="1" applyBorder="1" applyAlignment="1">
      <alignment vertical="top" shrinkToFit="1"/>
    </xf>
    <xf numFmtId="0" fontId="6" fillId="0" borderId="180" xfId="0" applyFont="1" applyBorder="1" applyAlignment="1">
      <alignment vertical="top" shrinkToFit="1"/>
    </xf>
    <xf numFmtId="0" fontId="6" fillId="32" borderId="22" xfId="45" applyFill="1" applyBorder="1" applyAlignment="1">
      <alignment vertical="center"/>
    </xf>
    <xf numFmtId="0" fontId="115" fillId="32" borderId="63" xfId="60" applyFont="1" applyFill="1" applyBorder="1">
      <alignment vertical="center"/>
    </xf>
    <xf numFmtId="0" fontId="6" fillId="32" borderId="136" xfId="45" applyFill="1" applyBorder="1" applyAlignment="1">
      <alignment vertical="center" shrinkToFit="1"/>
    </xf>
    <xf numFmtId="0" fontId="6" fillId="32" borderId="137" xfId="45" applyFill="1" applyBorder="1" applyAlignment="1">
      <alignment vertical="center" shrinkToFit="1"/>
    </xf>
    <xf numFmtId="0" fontId="115" fillId="32" borderId="26" xfId="60" applyFont="1" applyFill="1" applyBorder="1" applyAlignment="1">
      <alignment vertical="center" shrinkToFit="1"/>
    </xf>
    <xf numFmtId="0" fontId="6" fillId="32" borderId="170" xfId="45" applyFill="1" applyBorder="1" applyAlignment="1">
      <alignment vertical="center" shrinkToFit="1"/>
    </xf>
    <xf numFmtId="0" fontId="6" fillId="32" borderId="171" xfId="45" applyFill="1" applyBorder="1" applyAlignment="1">
      <alignment vertical="center" shrinkToFit="1"/>
    </xf>
    <xf numFmtId="0" fontId="115" fillId="32" borderId="174" xfId="60" applyFont="1" applyFill="1" applyBorder="1" applyAlignment="1">
      <alignment vertical="center" shrinkToFit="1"/>
    </xf>
    <xf numFmtId="0" fontId="6" fillId="32" borderId="181" xfId="45" applyFill="1" applyBorder="1" applyAlignment="1">
      <alignment vertical="center" shrinkToFit="1"/>
    </xf>
    <xf numFmtId="0" fontId="115" fillId="32" borderId="181" xfId="60" applyFont="1" applyFill="1" applyBorder="1" applyAlignment="1">
      <alignment vertical="center" shrinkToFit="1"/>
    </xf>
    <xf numFmtId="0" fontId="6" fillId="32" borderId="142" xfId="47" applyFill="1" applyBorder="1" applyAlignment="1">
      <alignment vertical="center" shrinkToFit="1"/>
    </xf>
    <xf numFmtId="0" fontId="6" fillId="32" borderId="109" xfId="47" applyFill="1" applyBorder="1" applyAlignment="1">
      <alignment vertical="center" shrinkToFit="1"/>
    </xf>
    <xf numFmtId="0" fontId="115" fillId="32" borderId="143" xfId="60" applyFont="1" applyFill="1" applyBorder="1" applyAlignment="1">
      <alignment vertical="center" shrinkToFit="1"/>
    </xf>
    <xf numFmtId="0" fontId="6" fillId="0" borderId="33" xfId="0" applyFont="1" applyBorder="1" applyAlignment="1">
      <alignment vertical="center"/>
    </xf>
    <xf numFmtId="0" fontId="6" fillId="0" borderId="32" xfId="0" applyFont="1" applyBorder="1" applyAlignment="1">
      <alignment vertical="center"/>
    </xf>
    <xf numFmtId="0" fontId="6" fillId="32" borderId="136" xfId="45" applyFill="1" applyBorder="1" applyAlignment="1">
      <alignment vertical="center" textRotation="255"/>
    </xf>
    <xf numFmtId="0" fontId="6" fillId="32" borderId="170" xfId="45" applyFill="1" applyBorder="1" applyAlignment="1">
      <alignment vertical="center" textRotation="255"/>
    </xf>
    <xf numFmtId="0" fontId="6" fillId="32" borderId="102" xfId="45" applyFill="1" applyBorder="1" applyAlignment="1">
      <alignment vertical="center" textRotation="255"/>
    </xf>
    <xf numFmtId="0" fontId="6" fillId="32" borderId="142" xfId="45" applyFill="1" applyBorder="1" applyAlignment="1">
      <alignment vertical="center" textRotation="255"/>
    </xf>
    <xf numFmtId="0" fontId="6" fillId="32" borderId="30" xfId="45" applyFill="1" applyBorder="1" applyAlignment="1">
      <alignment vertical="center" textRotation="255"/>
    </xf>
    <xf numFmtId="0" fontId="6" fillId="32" borderId="22" xfId="45" applyFill="1" applyBorder="1" applyAlignment="1">
      <alignment horizontal="center" vertical="center" wrapText="1"/>
    </xf>
    <xf numFmtId="0" fontId="6" fillId="32" borderId="23" xfId="45" applyFill="1" applyBorder="1" applyAlignment="1">
      <alignment horizontal="center" vertical="center" wrapText="1"/>
    </xf>
    <xf numFmtId="0" fontId="115" fillId="32" borderId="63" xfId="60" applyFont="1" applyFill="1" applyBorder="1" applyAlignment="1">
      <alignment horizontal="center" vertical="center" wrapText="1"/>
    </xf>
    <xf numFmtId="0" fontId="6" fillId="32" borderId="64" xfId="45" applyFill="1" applyBorder="1" applyAlignment="1">
      <alignment horizontal="center" vertical="center" wrapText="1"/>
    </xf>
    <xf numFmtId="0" fontId="6" fillId="32" borderId="0" xfId="45" applyFill="1" applyAlignment="1">
      <alignment horizontal="center" vertical="center" wrapText="1"/>
    </xf>
    <xf numFmtId="0" fontId="115" fillId="32" borderId="65" xfId="60" applyFont="1" applyFill="1" applyBorder="1" applyAlignment="1">
      <alignment horizontal="center" vertical="center" wrapText="1"/>
    </xf>
    <xf numFmtId="0" fontId="115" fillId="32" borderId="64" xfId="60" applyFont="1" applyFill="1" applyBorder="1" applyAlignment="1">
      <alignment horizontal="center" vertical="center" wrapText="1"/>
    </xf>
    <xf numFmtId="0" fontId="115" fillId="32" borderId="0" xfId="60" applyFont="1" applyFill="1" applyAlignment="1">
      <alignment horizontal="center" vertical="center" wrapText="1"/>
    </xf>
    <xf numFmtId="0" fontId="6" fillId="0" borderId="162" xfId="0" applyFont="1" applyBorder="1" applyAlignment="1">
      <alignment horizontal="center" vertical="center" wrapText="1"/>
    </xf>
    <xf numFmtId="0" fontId="6" fillId="0" borderId="68" xfId="0" applyFont="1" applyBorder="1" applyAlignment="1">
      <alignment horizontal="center" vertical="center" wrapText="1"/>
    </xf>
    <xf numFmtId="0" fontId="6" fillId="0" borderId="164" xfId="0" applyFont="1" applyBorder="1" applyAlignment="1">
      <alignment horizontal="center" vertical="center" wrapText="1"/>
    </xf>
    <xf numFmtId="0" fontId="6" fillId="32" borderId="142" xfId="45" applyFill="1" applyBorder="1" applyAlignment="1">
      <alignment vertical="center" shrinkToFit="1"/>
    </xf>
    <xf numFmtId="0" fontId="6" fillId="32" borderId="109" xfId="45" applyFill="1" applyBorder="1" applyAlignment="1">
      <alignment vertical="center" shrinkToFit="1"/>
    </xf>
    <xf numFmtId="0" fontId="6" fillId="0" borderId="106" xfId="45" applyBorder="1" applyAlignment="1">
      <alignment vertical="top" shrinkToFit="1"/>
    </xf>
    <xf numFmtId="0" fontId="6" fillId="0" borderId="106" xfId="0" applyFont="1" applyBorder="1" applyAlignment="1">
      <alignment vertical="top" shrinkToFit="1"/>
    </xf>
    <xf numFmtId="0" fontId="6" fillId="0" borderId="145" xfId="0" applyFont="1" applyBorder="1" applyAlignment="1">
      <alignment vertical="top" shrinkToFit="1"/>
    </xf>
    <xf numFmtId="0" fontId="9" fillId="37" borderId="11" xfId="47" applyFont="1" applyFill="1" applyBorder="1" applyAlignment="1">
      <alignment horizontal="center" vertical="center" wrapText="1"/>
    </xf>
    <xf numFmtId="0" fontId="6" fillId="0" borderId="171" xfId="47" applyBorder="1" applyAlignment="1">
      <alignment vertical="center"/>
    </xf>
    <xf numFmtId="0" fontId="6" fillId="0" borderId="170" xfId="47" applyBorder="1" applyAlignment="1">
      <alignment vertical="center"/>
    </xf>
    <xf numFmtId="0" fontId="115" fillId="0" borderId="171" xfId="60" applyFont="1" applyBorder="1">
      <alignment vertical="center"/>
    </xf>
    <xf numFmtId="0" fontId="6" fillId="0" borderId="109" xfId="47" applyBorder="1" applyAlignment="1">
      <alignment vertical="center" wrapText="1"/>
    </xf>
    <xf numFmtId="0" fontId="6" fillId="0" borderId="0" xfId="47" applyAlignment="1">
      <alignment vertical="center" wrapText="1"/>
    </xf>
    <xf numFmtId="0" fontId="6" fillId="0" borderId="173" xfId="47" applyBorder="1" applyAlignment="1">
      <alignment vertical="center" wrapText="1"/>
    </xf>
    <xf numFmtId="0" fontId="9" fillId="37" borderId="25" xfId="47" applyFont="1" applyFill="1" applyBorder="1" applyAlignment="1">
      <alignment horizontal="center" vertical="center" wrapText="1"/>
    </xf>
    <xf numFmtId="0" fontId="6" fillId="32" borderId="136" xfId="47" applyFill="1" applyBorder="1" applyAlignment="1">
      <alignment vertical="center" shrinkToFit="1"/>
    </xf>
    <xf numFmtId="0" fontId="6" fillId="32" borderId="137" xfId="47" applyFill="1" applyBorder="1" applyAlignment="1">
      <alignment vertical="center" shrinkToFit="1"/>
    </xf>
    <xf numFmtId="0" fontId="6" fillId="32" borderId="26" xfId="47" applyFill="1" applyBorder="1" applyAlignment="1">
      <alignment vertical="center" shrinkToFit="1"/>
    </xf>
    <xf numFmtId="0" fontId="6" fillId="0" borderId="137" xfId="47" applyBorder="1" applyAlignment="1">
      <alignment horizontal="center" vertical="center"/>
    </xf>
    <xf numFmtId="0" fontId="6" fillId="0" borderId="27" xfId="47" applyBorder="1" applyAlignment="1">
      <alignment horizontal="center" vertical="center"/>
    </xf>
    <xf numFmtId="0" fontId="6" fillId="32" borderId="30" xfId="47" applyFill="1" applyBorder="1" applyAlignment="1">
      <alignment horizontal="right" vertical="center" shrinkToFit="1"/>
    </xf>
    <xf numFmtId="0" fontId="6" fillId="32" borderId="31" xfId="47" applyFill="1" applyBorder="1" applyAlignment="1">
      <alignment horizontal="right" vertical="center" shrinkToFit="1"/>
    </xf>
    <xf numFmtId="0" fontId="6" fillId="32" borderId="172" xfId="47" applyFill="1" applyBorder="1" applyAlignment="1">
      <alignment horizontal="right" vertical="center" shrinkToFit="1"/>
    </xf>
    <xf numFmtId="0" fontId="6" fillId="0" borderId="30" xfId="47" applyBorder="1" applyAlignment="1">
      <alignment horizontal="center" vertical="center"/>
    </xf>
    <xf numFmtId="0" fontId="6" fillId="0" borderId="31" xfId="47" applyBorder="1" applyAlignment="1">
      <alignment horizontal="center" vertical="center"/>
    </xf>
    <xf numFmtId="0" fontId="6" fillId="0" borderId="180" xfId="47" applyBorder="1" applyAlignment="1">
      <alignment horizontal="center" vertical="center"/>
    </xf>
    <xf numFmtId="0" fontId="9" fillId="37" borderId="182" xfId="47" applyFont="1" applyFill="1" applyBorder="1" applyAlignment="1">
      <alignment horizontal="center" vertical="center" wrapText="1"/>
    </xf>
    <xf numFmtId="0" fontId="0" fillId="0" borderId="183" xfId="0" applyBorder="1" applyAlignment="1">
      <alignment horizontal="center" vertical="center" wrapText="1"/>
    </xf>
    <xf numFmtId="0" fontId="6" fillId="0" borderId="137" xfId="47" applyBorder="1" applyAlignment="1">
      <alignment horizontal="center" vertical="center" shrinkToFit="1"/>
    </xf>
    <xf numFmtId="0" fontId="6" fillId="0" borderId="27" xfId="47" applyBorder="1" applyAlignment="1">
      <alignment horizontal="center" vertical="center" shrinkToFit="1"/>
    </xf>
    <xf numFmtId="0" fontId="6" fillId="0" borderId="142" xfId="47" applyBorder="1" applyAlignment="1">
      <alignment vertical="center" wrapText="1"/>
    </xf>
    <xf numFmtId="0" fontId="6" fillId="0" borderId="109" xfId="0" applyFont="1" applyBorder="1" applyAlignment="1">
      <alignment vertical="center" wrapText="1"/>
    </xf>
    <xf numFmtId="0" fontId="6" fillId="0" borderId="173" xfId="0" applyFont="1" applyBorder="1" applyAlignment="1">
      <alignment vertical="center" wrapText="1"/>
    </xf>
    <xf numFmtId="0" fontId="6" fillId="32" borderId="107" xfId="47" applyFill="1" applyBorder="1" applyAlignment="1">
      <alignment vertical="center" shrinkToFit="1"/>
    </xf>
    <xf numFmtId="0" fontId="6" fillId="32" borderId="131" xfId="47" applyFill="1" applyBorder="1" applyAlignment="1">
      <alignment vertical="center" shrinkToFit="1"/>
    </xf>
    <xf numFmtId="0" fontId="6" fillId="32" borderId="108" xfId="47" applyFill="1" applyBorder="1" applyAlignment="1">
      <alignment vertical="center" shrinkToFit="1"/>
    </xf>
    <xf numFmtId="0" fontId="6" fillId="0" borderId="131" xfId="47" applyBorder="1" applyAlignment="1">
      <alignment horizontal="center" vertical="center" shrinkToFit="1"/>
    </xf>
    <xf numFmtId="0" fontId="6" fillId="0" borderId="132" xfId="47" applyBorder="1" applyAlignment="1">
      <alignment horizontal="center" vertical="center" shrinkToFit="1"/>
    </xf>
    <xf numFmtId="0" fontId="4" fillId="37" borderId="12" xfId="60" applyFill="1" applyBorder="1" applyAlignment="1">
      <alignment horizontal="center" vertical="center" wrapText="1"/>
    </xf>
    <xf numFmtId="0" fontId="80" fillId="0" borderId="45" xfId="47" applyFont="1" applyBorder="1" applyAlignment="1">
      <alignment horizontal="left" vertical="center" indent="1"/>
    </xf>
    <xf numFmtId="0" fontId="80" fillId="0" borderId="46" xfId="47" applyFont="1" applyBorder="1" applyAlignment="1">
      <alignment horizontal="left" vertical="center" indent="1"/>
    </xf>
    <xf numFmtId="0" fontId="80" fillId="0" borderId="47" xfId="47" applyFont="1" applyBorder="1" applyAlignment="1">
      <alignment horizontal="left" vertical="center" indent="1"/>
    </xf>
    <xf numFmtId="0" fontId="80" fillId="0" borderId="20" xfId="47" applyFont="1" applyBorder="1" applyAlignment="1">
      <alignment horizontal="left" vertical="center" indent="1"/>
    </xf>
    <xf numFmtId="0" fontId="80" fillId="0" borderId="18" xfId="47" applyFont="1" applyBorder="1" applyAlignment="1">
      <alignment horizontal="left" vertical="center" indent="1"/>
    </xf>
    <xf numFmtId="0" fontId="80" fillId="0" borderId="19" xfId="47" applyFont="1" applyBorder="1" applyAlignment="1">
      <alignment horizontal="left" vertical="center" indent="1"/>
    </xf>
    <xf numFmtId="176" fontId="80" fillId="0" borderId="18" xfId="0" applyNumberFormat="1" applyFont="1" applyBorder="1" applyAlignment="1">
      <alignment horizontal="center" vertical="center"/>
    </xf>
    <xf numFmtId="0" fontId="80" fillId="0" borderId="19" xfId="0" applyFont="1" applyBorder="1" applyAlignment="1">
      <alignment horizontal="center" vertical="center"/>
    </xf>
    <xf numFmtId="0" fontId="80" fillId="0" borderId="131" xfId="47" applyFont="1" applyBorder="1" applyAlignment="1">
      <alignment vertical="center"/>
    </xf>
    <xf numFmtId="0" fontId="4" fillId="32" borderId="179" xfId="60" applyFill="1" applyBorder="1" applyAlignment="1">
      <alignment horizontal="left" vertical="center" indent="1"/>
    </xf>
    <xf numFmtId="0" fontId="4" fillId="32" borderId="65" xfId="60" applyFill="1" applyBorder="1" applyAlignment="1">
      <alignment horizontal="left" vertical="center" indent="1"/>
    </xf>
    <xf numFmtId="0" fontId="4" fillId="32" borderId="64" xfId="60" applyFill="1" applyBorder="1" applyAlignment="1">
      <alignment horizontal="left" vertical="center" indent="1"/>
    </xf>
    <xf numFmtId="0" fontId="4" fillId="32" borderId="0" xfId="60" applyFill="1" applyAlignment="1">
      <alignment horizontal="left" vertical="center" indent="1"/>
    </xf>
    <xf numFmtId="0" fontId="4" fillId="32" borderId="33" xfId="60" applyFill="1" applyBorder="1" applyAlignment="1">
      <alignment horizontal="left" vertical="center" indent="1"/>
    </xf>
    <xf numFmtId="0" fontId="4" fillId="32" borderId="10" xfId="60" applyFill="1" applyBorder="1" applyAlignment="1">
      <alignment horizontal="left" vertical="center" indent="1"/>
    </xf>
    <xf numFmtId="0" fontId="4" fillId="32" borderId="32" xfId="60" applyFill="1" applyBorder="1" applyAlignment="1">
      <alignment horizontal="left" vertical="center" indent="1"/>
    </xf>
    <xf numFmtId="0" fontId="4" fillId="32" borderId="105" xfId="60" applyFill="1" applyBorder="1" applyAlignment="1">
      <alignment vertical="center" shrinkToFit="1"/>
    </xf>
    <xf numFmtId="0" fontId="0" fillId="32" borderId="103" xfId="45" applyFont="1" applyFill="1" applyBorder="1" applyAlignment="1">
      <alignment vertical="center" shrinkToFit="1"/>
    </xf>
    <xf numFmtId="0" fontId="4" fillId="32" borderId="103" xfId="60" applyFill="1" applyBorder="1" applyAlignment="1">
      <alignment vertical="center" shrinkToFit="1"/>
    </xf>
    <xf numFmtId="0" fontId="4" fillId="32" borderId="28" xfId="60" applyFill="1" applyBorder="1" applyAlignment="1">
      <alignment vertical="center" shrinkToFit="1"/>
    </xf>
    <xf numFmtId="0" fontId="4" fillId="32" borderId="143" xfId="60" applyFill="1" applyBorder="1">
      <alignment vertical="center"/>
    </xf>
    <xf numFmtId="0" fontId="4" fillId="32" borderId="170" xfId="60" applyFill="1" applyBorder="1">
      <alignment vertical="center"/>
    </xf>
    <xf numFmtId="0" fontId="4" fillId="32" borderId="174" xfId="60" applyFill="1" applyBorder="1">
      <alignment vertical="center"/>
    </xf>
    <xf numFmtId="0" fontId="4" fillId="32" borderId="65" xfId="60" applyFill="1" applyBorder="1">
      <alignment vertical="center"/>
    </xf>
    <xf numFmtId="0" fontId="0" fillId="32" borderId="102" xfId="45" applyFont="1" applyFill="1" applyBorder="1" applyAlignment="1">
      <alignment vertical="center" shrinkToFit="1"/>
    </xf>
    <xf numFmtId="0" fontId="0" fillId="0" borderId="101" xfId="0" applyBorder="1" applyAlignment="1">
      <alignment vertical="center" shrinkToFit="1"/>
    </xf>
    <xf numFmtId="0" fontId="0" fillId="0" borderId="28" xfId="0" applyBorder="1" applyAlignment="1">
      <alignment vertical="center" shrinkToFit="1"/>
    </xf>
    <xf numFmtId="0" fontId="0" fillId="0" borderId="31" xfId="45" applyFont="1" applyBorder="1" applyAlignment="1">
      <alignment vertical="top" shrinkToFit="1"/>
    </xf>
    <xf numFmtId="0" fontId="0" fillId="0" borderId="31" xfId="0" applyBorder="1" applyAlignment="1">
      <alignment vertical="top" shrinkToFit="1"/>
    </xf>
    <xf numFmtId="0" fontId="0" fillId="0" borderId="180" xfId="0" applyBorder="1" applyAlignment="1">
      <alignment vertical="top" shrinkToFit="1"/>
    </xf>
    <xf numFmtId="0" fontId="4" fillId="32" borderId="63" xfId="60" applyFill="1" applyBorder="1">
      <alignment vertical="center"/>
    </xf>
    <xf numFmtId="0" fontId="0" fillId="32" borderId="136" xfId="45" applyFont="1" applyFill="1" applyBorder="1" applyAlignment="1">
      <alignment vertical="center" shrinkToFit="1"/>
    </xf>
    <xf numFmtId="0" fontId="4" fillId="32" borderId="26" xfId="60" applyFill="1" applyBorder="1" applyAlignment="1">
      <alignment vertical="center" shrinkToFit="1"/>
    </xf>
    <xf numFmtId="0" fontId="0" fillId="32" borderId="170" xfId="45" applyFont="1" applyFill="1" applyBorder="1" applyAlignment="1">
      <alignment vertical="center" shrinkToFit="1"/>
    </xf>
    <xf numFmtId="0" fontId="4" fillId="32" borderId="174" xfId="60" applyFill="1" applyBorder="1" applyAlignment="1">
      <alignment vertical="center" shrinkToFit="1"/>
    </xf>
    <xf numFmtId="0" fontId="4" fillId="32" borderId="181" xfId="60" applyFill="1" applyBorder="1" applyAlignment="1">
      <alignment vertical="center" shrinkToFit="1"/>
    </xf>
    <xf numFmtId="0" fontId="9" fillId="32" borderId="142" xfId="47" applyFont="1" applyFill="1" applyBorder="1" applyAlignment="1">
      <alignment vertical="center" shrinkToFit="1"/>
    </xf>
    <xf numFmtId="0" fontId="9" fillId="32" borderId="109" xfId="47" applyFont="1" applyFill="1" applyBorder="1" applyAlignment="1">
      <alignment vertical="center" shrinkToFit="1"/>
    </xf>
    <xf numFmtId="0" fontId="4" fillId="32" borderId="143" xfId="60" applyFill="1" applyBorder="1" applyAlignment="1">
      <alignment vertical="center" shrinkToFit="1"/>
    </xf>
    <xf numFmtId="0" fontId="80" fillId="0" borderId="31" xfId="45" applyFont="1" applyBorder="1" applyAlignment="1">
      <alignment vertical="top" shrinkToFit="1"/>
    </xf>
    <xf numFmtId="0" fontId="80" fillId="0" borderId="31" xfId="0" applyFont="1" applyBorder="1" applyAlignment="1">
      <alignment vertical="top" shrinkToFit="1"/>
    </xf>
    <xf numFmtId="0" fontId="80" fillId="0" borderId="180" xfId="0" applyFont="1" applyBorder="1" applyAlignment="1">
      <alignment vertical="top" shrinkToFit="1"/>
    </xf>
    <xf numFmtId="0" fontId="0" fillId="32" borderId="64" xfId="45" applyFont="1" applyFill="1"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0" fillId="32" borderId="22" xfId="45" applyFont="1" applyFill="1" applyBorder="1" applyAlignment="1">
      <alignment horizontal="center" vertical="center" wrapText="1"/>
    </xf>
    <xf numFmtId="0" fontId="4" fillId="32" borderId="63" xfId="60" applyFill="1" applyBorder="1" applyAlignment="1">
      <alignment horizontal="center" vertical="center" wrapText="1"/>
    </xf>
    <xf numFmtId="0" fontId="4" fillId="32" borderId="65" xfId="60" applyFill="1" applyBorder="1" applyAlignment="1">
      <alignment horizontal="center" vertical="center" wrapText="1"/>
    </xf>
    <xf numFmtId="0" fontId="4" fillId="32" borderId="64" xfId="60" applyFill="1" applyBorder="1" applyAlignment="1">
      <alignment horizontal="center" vertical="center" wrapText="1"/>
    </xf>
    <xf numFmtId="0" fontId="4" fillId="32" borderId="0" xfId="60" applyFill="1" applyAlignment="1">
      <alignment horizontal="center" vertical="center" wrapText="1"/>
    </xf>
    <xf numFmtId="0" fontId="0" fillId="0" borderId="162" xfId="0" applyBorder="1" applyAlignment="1">
      <alignment horizontal="center" vertical="center" wrapText="1"/>
    </xf>
    <xf numFmtId="0" fontId="0" fillId="0" borderId="68" xfId="0" applyBorder="1" applyAlignment="1">
      <alignment horizontal="center" vertical="center" wrapText="1"/>
    </xf>
    <xf numFmtId="0" fontId="0" fillId="0" borderId="164" xfId="0" applyBorder="1" applyAlignment="1">
      <alignment horizontal="center" vertical="center" wrapText="1"/>
    </xf>
    <xf numFmtId="0" fontId="0" fillId="32" borderId="142" xfId="45" applyFont="1" applyFill="1" applyBorder="1" applyAlignment="1">
      <alignment vertical="center" shrinkToFit="1"/>
    </xf>
    <xf numFmtId="0" fontId="80" fillId="0" borderId="106" xfId="45" applyFont="1" applyBorder="1" applyAlignment="1">
      <alignment vertical="top" shrinkToFit="1"/>
    </xf>
    <xf numFmtId="0" fontId="80" fillId="0" borderId="106" xfId="0" applyFont="1" applyBorder="1" applyAlignment="1">
      <alignment vertical="top" shrinkToFit="1"/>
    </xf>
    <xf numFmtId="0" fontId="80" fillId="0" borderId="145" xfId="0" applyFont="1" applyBorder="1" applyAlignment="1">
      <alignment vertical="top" shrinkToFit="1"/>
    </xf>
    <xf numFmtId="0" fontId="80" fillId="0" borderId="171" xfId="47" applyFont="1" applyBorder="1" applyAlignment="1">
      <alignment vertical="center"/>
    </xf>
    <xf numFmtId="0" fontId="80" fillId="0" borderId="170" xfId="47" applyFont="1" applyBorder="1" applyAlignment="1">
      <alignment vertical="center"/>
    </xf>
    <xf numFmtId="0" fontId="114" fillId="0" borderId="171" xfId="60" applyFont="1" applyBorder="1">
      <alignment vertical="center"/>
    </xf>
    <xf numFmtId="0" fontId="80" fillId="0" borderId="109" xfId="47" applyFont="1" applyBorder="1" applyAlignment="1">
      <alignment vertical="center" wrapText="1"/>
    </xf>
    <xf numFmtId="0" fontId="80" fillId="0" borderId="0" xfId="47" applyFont="1" applyAlignment="1">
      <alignment vertical="center" wrapText="1"/>
    </xf>
    <xf numFmtId="0" fontId="80" fillId="0" borderId="173" xfId="47" applyFont="1" applyBorder="1" applyAlignment="1">
      <alignment vertical="center" wrapText="1"/>
    </xf>
    <xf numFmtId="0" fontId="9" fillId="32" borderId="136" xfId="47" applyFont="1" applyFill="1" applyBorder="1" applyAlignment="1">
      <alignment vertical="center" shrinkToFit="1"/>
    </xf>
    <xf numFmtId="0" fontId="9" fillId="32" borderId="137" xfId="47" applyFont="1" applyFill="1" applyBorder="1" applyAlignment="1">
      <alignment vertical="center" shrinkToFit="1"/>
    </xf>
    <xf numFmtId="0" fontId="9" fillId="32" borderId="26" xfId="47" applyFont="1" applyFill="1" applyBorder="1" applyAlignment="1">
      <alignment vertical="center" shrinkToFit="1"/>
    </xf>
    <xf numFmtId="0" fontId="80" fillId="0" borderId="137" xfId="47" applyFont="1" applyBorder="1" applyAlignment="1">
      <alignment horizontal="center" vertical="center"/>
    </xf>
    <xf numFmtId="0" fontId="80" fillId="0" borderId="27" xfId="47" applyFont="1" applyBorder="1" applyAlignment="1">
      <alignment horizontal="center" vertical="center"/>
    </xf>
    <xf numFmtId="0" fontId="9" fillId="32" borderId="30" xfId="47" applyFont="1" applyFill="1" applyBorder="1" applyAlignment="1">
      <alignment horizontal="right" vertical="center" shrinkToFit="1"/>
    </xf>
    <xf numFmtId="0" fontId="9" fillId="32" borderId="31" xfId="47" applyFont="1" applyFill="1" applyBorder="1" applyAlignment="1">
      <alignment horizontal="right" vertical="center" shrinkToFit="1"/>
    </xf>
    <xf numFmtId="0" fontId="9" fillId="32" borderId="172" xfId="47" applyFont="1" applyFill="1" applyBorder="1" applyAlignment="1">
      <alignment horizontal="right" vertical="center" shrinkToFit="1"/>
    </xf>
    <xf numFmtId="0" fontId="80" fillId="0" borderId="30" xfId="47" applyFont="1" applyBorder="1" applyAlignment="1">
      <alignment horizontal="center" vertical="center"/>
    </xf>
    <xf numFmtId="0" fontId="80" fillId="0" borderId="31" xfId="47" applyFont="1" applyBorder="1" applyAlignment="1">
      <alignment horizontal="center" vertical="center"/>
    </xf>
    <xf numFmtId="0" fontId="80" fillId="0" borderId="180" xfId="47" applyFont="1" applyBorder="1" applyAlignment="1">
      <alignment horizontal="center" vertical="center"/>
    </xf>
    <xf numFmtId="0" fontId="80" fillId="0" borderId="137" xfId="47" applyFont="1" applyBorder="1" applyAlignment="1">
      <alignment horizontal="center" vertical="center" shrinkToFit="1"/>
    </xf>
    <xf numFmtId="0" fontId="80" fillId="0" borderId="27" xfId="47" applyFont="1" applyBorder="1" applyAlignment="1">
      <alignment horizontal="center" vertical="center" shrinkToFit="1"/>
    </xf>
    <xf numFmtId="0" fontId="80" fillId="0" borderId="142" xfId="47" applyFont="1" applyBorder="1" applyAlignment="1">
      <alignment vertical="center" wrapText="1"/>
    </xf>
    <xf numFmtId="0" fontId="80" fillId="0" borderId="109" xfId="0" applyFont="1" applyBorder="1" applyAlignment="1">
      <alignment vertical="center" wrapText="1"/>
    </xf>
    <xf numFmtId="0" fontId="80" fillId="0" borderId="173" xfId="0" applyFont="1" applyBorder="1" applyAlignment="1">
      <alignment vertical="center" wrapText="1"/>
    </xf>
    <xf numFmtId="0" fontId="9" fillId="32" borderId="107" xfId="47" applyFont="1" applyFill="1" applyBorder="1" applyAlignment="1">
      <alignment vertical="center" shrinkToFit="1"/>
    </xf>
    <xf numFmtId="0" fontId="9" fillId="32" borderId="131" xfId="47" applyFont="1" applyFill="1" applyBorder="1" applyAlignment="1">
      <alignment vertical="center" shrinkToFit="1"/>
    </xf>
    <xf numFmtId="0" fontId="9" fillId="32" borderId="108" xfId="47" applyFont="1" applyFill="1" applyBorder="1" applyAlignment="1">
      <alignment vertical="center" shrinkToFit="1"/>
    </xf>
    <xf numFmtId="0" fontId="80" fillId="0" borderId="131" xfId="47" applyFont="1" applyBorder="1" applyAlignment="1">
      <alignment horizontal="center" vertical="center" shrinkToFit="1"/>
    </xf>
    <xf numFmtId="0" fontId="80" fillId="0" borderId="132" xfId="47" applyFont="1" applyBorder="1" applyAlignment="1">
      <alignment horizontal="center" vertical="center" shrinkToFit="1"/>
    </xf>
    <xf numFmtId="0" fontId="0" fillId="0" borderId="148"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27" fillId="0" borderId="0" xfId="49" applyFont="1" applyAlignment="1">
      <alignment horizontal="center" vertical="center"/>
    </xf>
    <xf numFmtId="0" fontId="0" fillId="0" borderId="92" xfId="0" applyBorder="1" applyAlignment="1">
      <alignment horizontal="center" vertical="center"/>
    </xf>
    <xf numFmtId="0" fontId="0" fillId="0" borderId="93" xfId="0" applyBorder="1" applyAlignment="1">
      <alignment horizontal="center" vertical="center"/>
    </xf>
    <xf numFmtId="0" fontId="0" fillId="0" borderId="94" xfId="0" applyBorder="1" applyAlignment="1">
      <alignment horizontal="center" vertical="center"/>
    </xf>
    <xf numFmtId="0" fontId="32" fillId="0" borderId="84" xfId="0" applyFont="1" applyBorder="1" applyAlignment="1">
      <alignment horizontal="center" vertical="center" wrapText="1"/>
    </xf>
    <xf numFmtId="0" fontId="32" fillId="0" borderId="111" xfId="0" applyFont="1" applyBorder="1" applyAlignment="1">
      <alignment horizontal="center"/>
    </xf>
    <xf numFmtId="0" fontId="32" fillId="0" borderId="85" xfId="0" applyFont="1" applyBorder="1" applyAlignment="1">
      <alignment horizontal="center" vertical="center" wrapText="1"/>
    </xf>
    <xf numFmtId="0" fontId="32" fillId="0" borderId="112" xfId="0" applyFont="1" applyBorder="1" applyAlignment="1">
      <alignment horizontal="center"/>
    </xf>
    <xf numFmtId="0" fontId="32" fillId="0" borderId="149" xfId="0" applyFont="1" applyBorder="1" applyAlignment="1">
      <alignment horizontal="center" vertical="center" wrapText="1"/>
    </xf>
    <xf numFmtId="0" fontId="32" fillId="0" borderId="150" xfId="0" applyFont="1" applyBorder="1" applyAlignment="1">
      <alignment horizontal="center"/>
    </xf>
    <xf numFmtId="0" fontId="0" fillId="0" borderId="10" xfId="49" applyFont="1" applyBorder="1" applyAlignment="1" applyProtection="1">
      <alignment horizontal="center" vertical="center"/>
      <protection locked="0"/>
    </xf>
    <xf numFmtId="0" fontId="51" fillId="0" borderId="10" xfId="49" applyFont="1" applyBorder="1" applyAlignment="1" applyProtection="1">
      <alignment horizontal="center" vertical="center"/>
      <protection locked="0"/>
    </xf>
    <xf numFmtId="0" fontId="39" fillId="25" borderId="70" xfId="0" applyFont="1" applyFill="1" applyBorder="1" applyAlignment="1">
      <alignment horizontal="center" vertical="center" wrapText="1"/>
    </xf>
    <xf numFmtId="0" fontId="39" fillId="25" borderId="71" xfId="0" applyFont="1" applyFill="1" applyBorder="1" applyAlignment="1">
      <alignment horizontal="center" vertical="center" wrapText="1"/>
    </xf>
    <xf numFmtId="0" fontId="39" fillId="25" borderId="35" xfId="0" applyFont="1" applyFill="1" applyBorder="1" applyAlignment="1">
      <alignment horizontal="center" vertical="center" wrapText="1"/>
    </xf>
    <xf numFmtId="0" fontId="39" fillId="25" borderId="22" xfId="0" applyFont="1" applyFill="1" applyBorder="1" applyAlignment="1">
      <alignment horizontal="center" vertical="center" wrapText="1"/>
    </xf>
    <xf numFmtId="0" fontId="0" fillId="0" borderId="63" xfId="0" applyBorder="1" applyAlignment="1">
      <alignment horizontal="center" vertical="center" wrapText="1"/>
    </xf>
    <xf numFmtId="0" fontId="39" fillId="32" borderId="44" xfId="0" applyFont="1" applyFill="1" applyBorder="1" applyAlignment="1">
      <alignment horizontal="center" vertical="center" wrapText="1"/>
    </xf>
    <xf numFmtId="0" fontId="39" fillId="32" borderId="39" xfId="0" applyFont="1" applyFill="1" applyBorder="1" applyAlignment="1">
      <alignment horizontal="center" vertical="center" wrapText="1"/>
    </xf>
    <xf numFmtId="0" fontId="39" fillId="32" borderId="40" xfId="0" applyFont="1" applyFill="1" applyBorder="1" applyAlignment="1">
      <alignment horizontal="center" vertical="center" wrapText="1"/>
    </xf>
    <xf numFmtId="0" fontId="84" fillId="25" borderId="35" xfId="0" applyFont="1" applyFill="1" applyBorder="1" applyAlignment="1">
      <alignment horizontal="center" vertical="center" wrapText="1"/>
    </xf>
    <xf numFmtId="0" fontId="39" fillId="25" borderId="23" xfId="0" applyFont="1" applyFill="1" applyBorder="1" applyAlignment="1">
      <alignment horizontal="center" vertical="center" wrapText="1"/>
    </xf>
    <xf numFmtId="0" fontId="39" fillId="25" borderId="63" xfId="0" applyFont="1" applyFill="1" applyBorder="1" applyAlignment="1">
      <alignment horizontal="center" vertical="center" wrapText="1"/>
    </xf>
    <xf numFmtId="0" fontId="39" fillId="25" borderId="20" xfId="0" applyFont="1" applyFill="1" applyBorder="1" applyAlignment="1">
      <alignment horizontal="center" vertical="center" wrapText="1"/>
    </xf>
    <xf numFmtId="0" fontId="39" fillId="25" borderId="18" xfId="0" applyFont="1" applyFill="1" applyBorder="1" applyAlignment="1">
      <alignment horizontal="center" vertical="center" wrapText="1"/>
    </xf>
    <xf numFmtId="0" fontId="39" fillId="25" borderId="21" xfId="0" applyFont="1" applyFill="1" applyBorder="1" applyAlignment="1">
      <alignment horizontal="center" vertical="center" wrapText="1"/>
    </xf>
    <xf numFmtId="0" fontId="39" fillId="32" borderId="20" xfId="0" applyFont="1" applyFill="1" applyBorder="1" applyAlignment="1">
      <alignment vertical="center" wrapText="1"/>
    </xf>
    <xf numFmtId="0" fontId="39" fillId="32" borderId="18" xfId="0" applyFont="1" applyFill="1" applyBorder="1" applyAlignment="1">
      <alignment vertical="center" wrapText="1"/>
    </xf>
    <xf numFmtId="0" fontId="39" fillId="32" borderId="21" xfId="0" applyFont="1" applyFill="1" applyBorder="1" applyAlignment="1">
      <alignment vertical="center" wrapText="1"/>
    </xf>
    <xf numFmtId="0" fontId="27" fillId="0" borderId="0" xfId="50" applyFont="1" applyAlignment="1">
      <alignment horizontal="center" vertical="center"/>
    </xf>
    <xf numFmtId="0" fontId="0" fillId="0" borderId="0" xfId="0" applyAlignment="1">
      <alignment horizontal="center" vertical="center"/>
    </xf>
    <xf numFmtId="0" fontId="39" fillId="26" borderId="20" xfId="0" applyFont="1" applyFill="1" applyBorder="1" applyAlignment="1">
      <alignment horizontal="left" vertical="center" wrapText="1"/>
    </xf>
    <xf numFmtId="0" fontId="0" fillId="0" borderId="21" xfId="0" applyBorder="1" applyAlignment="1">
      <alignment horizontal="left" vertical="center" wrapText="1"/>
    </xf>
    <xf numFmtId="0" fontId="0" fillId="0" borderId="10" xfId="0" applyBorder="1" applyAlignment="1">
      <alignment horizontal="left" vertical="top" wrapText="1"/>
    </xf>
    <xf numFmtId="0" fontId="39" fillId="0" borderId="20" xfId="0" applyFont="1" applyBorder="1" applyAlignment="1" applyProtection="1">
      <alignment horizontal="left" vertical="center" wrapText="1"/>
      <protection locked="0"/>
    </xf>
    <xf numFmtId="0" fontId="0" fillId="0" borderId="10" xfId="0" applyBorder="1" applyAlignment="1">
      <alignment vertical="top" wrapText="1"/>
    </xf>
    <xf numFmtId="0" fontId="0" fillId="0" borderId="21" xfId="0" applyBorder="1" applyAlignment="1">
      <alignment horizontal="center" vertical="center" wrapText="1"/>
    </xf>
    <xf numFmtId="0" fontId="0" fillId="0" borderId="35" xfId="0" applyBorder="1" applyAlignment="1">
      <alignment horizontal="center"/>
    </xf>
    <xf numFmtId="0" fontId="0" fillId="0" borderId="138" xfId="0" applyBorder="1" applyAlignment="1" applyProtection="1">
      <alignment vertical="top" wrapText="1"/>
      <protection locked="0"/>
    </xf>
    <xf numFmtId="0" fontId="0" fillId="0" borderId="90" xfId="0" applyBorder="1" applyAlignment="1" applyProtection="1">
      <alignment vertical="top" wrapText="1"/>
      <protection locked="0"/>
    </xf>
    <xf numFmtId="0" fontId="0" fillId="0" borderId="91" xfId="0" applyBorder="1" applyAlignment="1" applyProtection="1">
      <alignment vertical="top" wrapText="1"/>
      <protection locked="0"/>
    </xf>
    <xf numFmtId="0" fontId="0" fillId="0" borderId="139" xfId="0" applyBorder="1" applyAlignment="1" applyProtection="1">
      <alignment vertical="top" wrapText="1"/>
      <protection locked="0"/>
    </xf>
    <xf numFmtId="0" fontId="0" fillId="0" borderId="0" xfId="0" applyAlignment="1" applyProtection="1">
      <alignment vertical="top" wrapText="1"/>
      <protection locked="0"/>
    </xf>
    <xf numFmtId="0" fontId="0" fillId="0" borderId="114" xfId="0" applyBorder="1" applyAlignment="1" applyProtection="1">
      <alignment vertical="top" wrapText="1"/>
      <protection locked="0"/>
    </xf>
    <xf numFmtId="0" fontId="0" fillId="0" borderId="68" xfId="0" applyBorder="1" applyAlignment="1">
      <alignment horizontal="left" wrapText="1"/>
    </xf>
    <xf numFmtId="0" fontId="0" fillId="0" borderId="68" xfId="0" applyBorder="1" applyAlignment="1">
      <alignment wrapText="1"/>
    </xf>
    <xf numFmtId="55" fontId="0" fillId="0" borderId="34" xfId="0" applyNumberFormat="1" applyBorder="1" applyAlignment="1">
      <alignment horizontal="center" vertical="center"/>
    </xf>
    <xf numFmtId="55" fontId="80" fillId="0" borderId="34" xfId="0" applyNumberFormat="1" applyFont="1" applyBorder="1" applyAlignment="1">
      <alignment vertical="center"/>
    </xf>
  </cellXfs>
  <cellStyles count="6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61" builtinId="8"/>
    <cellStyle name="メモ" xfId="28" builtinId="10" customBuiltin="1"/>
    <cellStyle name="メモ 2" xfId="29" xr:uid="{00000000-0005-0000-0000-00001D000000}"/>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桁区切り 2" xfId="62" xr:uid="{00000000-0005-0000-0000-000023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D000000}"/>
    <cellStyle name="標準 2 2" xfId="44" xr:uid="{00000000-0005-0000-0000-00002E000000}"/>
    <cellStyle name="標準 3" xfId="45" xr:uid="{00000000-0005-0000-0000-00002F000000}"/>
    <cellStyle name="標準 3 2" xfId="46" xr:uid="{00000000-0005-0000-0000-000030000000}"/>
    <cellStyle name="標準 3 2 2" xfId="59" xr:uid="{00000000-0005-0000-0000-000031000000}"/>
    <cellStyle name="標準 4" xfId="47" xr:uid="{00000000-0005-0000-0000-000032000000}"/>
    <cellStyle name="標準 4 2" xfId="48" xr:uid="{00000000-0005-0000-0000-000033000000}"/>
    <cellStyle name="標準 5" xfId="49" xr:uid="{00000000-0005-0000-0000-000034000000}"/>
    <cellStyle name="標準 5 2" xfId="50" xr:uid="{00000000-0005-0000-0000-000035000000}"/>
    <cellStyle name="標準 5 2 2" xfId="57" xr:uid="{00000000-0005-0000-0000-000036000000}"/>
    <cellStyle name="標準 6" xfId="51" xr:uid="{00000000-0005-0000-0000-000037000000}"/>
    <cellStyle name="標準 6 2" xfId="52" xr:uid="{00000000-0005-0000-0000-000038000000}"/>
    <cellStyle name="標準 7" xfId="58" xr:uid="{00000000-0005-0000-0000-000039000000}"/>
    <cellStyle name="標準 7 2" xfId="60" xr:uid="{00000000-0005-0000-0000-00003A000000}"/>
    <cellStyle name="標準 8" xfId="63" xr:uid="{00000000-0005-0000-0000-00003B000000}"/>
    <cellStyle name="標準_090420自動車（個別調達&amp;費用対効果）" xfId="53" xr:uid="{00000000-0005-0000-0000-00003C000000}"/>
    <cellStyle name="標準_Sheet1" xfId="54" xr:uid="{00000000-0005-0000-0000-00003D000000}"/>
    <cellStyle name="標準_国土交通省海上保安庁_様式2-2" xfId="55" xr:uid="{00000000-0005-0000-0000-00003E000000}"/>
    <cellStyle name="良い" xfId="56" builtinId="26" customBuiltin="1"/>
  </cellStyles>
  <dxfs count="0"/>
  <tableStyles count="0" defaultTableStyle="TableStyleMedium9" defaultPivotStyle="PivotStyleLight16"/>
  <colors>
    <mruColors>
      <color rgb="FFFFF0FF"/>
      <color rgb="FF0033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theme/theme1.xml" Type="http://schemas.openxmlformats.org/officeDocument/2006/relationships/theme"/><Relationship Id="rId31" Target="styles.xml" Type="http://schemas.openxmlformats.org/officeDocument/2006/relationships/styles"/><Relationship Id="rId32" Target="sharedStrings.xml" Type="http://schemas.openxmlformats.org/officeDocument/2006/relationships/sharedStrings"/><Relationship Id="rId33" Target="calcChain.xml" Type="http://schemas.openxmlformats.org/officeDocument/2006/relationships/calcChain"/><Relationship Id="rId34" Target="../customXml/item1.xml" Type="http://schemas.openxmlformats.org/officeDocument/2006/relationships/customXml"/><Relationship Id="rId35" Target="../customXml/item2.xml" Type="http://schemas.openxmlformats.org/officeDocument/2006/relationships/customXml"/><Relationship Id="rId36" Target="../customXml/item3.xml" Type="http://schemas.openxmlformats.org/officeDocument/2006/relationships/customXml"/><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oneCellAnchor>
    <xdr:from>
      <xdr:col>1</xdr:col>
      <xdr:colOff>213659</xdr:colOff>
      <xdr:row>22</xdr:row>
      <xdr:rowOff>152403</xdr:rowOff>
    </xdr:from>
    <xdr:ext cx="5337175" cy="3435350"/>
    <xdr:pic>
      <xdr:nvPicPr>
        <xdr:cNvPr id="3" name="図 3">
          <a:extLst>
            <a:ext uri="{FF2B5EF4-FFF2-40B4-BE49-F238E27FC236}">
              <a16:creationId xmlns:a16="http://schemas.microsoft.com/office/drawing/2014/main" id="{63EC5FE2-ADDF-4277-B9C2-2B111117C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1565" y="7844121"/>
          <a:ext cx="5337175" cy="343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6</xdr:col>
      <xdr:colOff>242048</xdr:colOff>
      <xdr:row>22</xdr:row>
      <xdr:rowOff>941293</xdr:rowOff>
    </xdr:from>
    <xdr:to>
      <xdr:col>6</xdr:col>
      <xdr:colOff>1057836</xdr:colOff>
      <xdr:row>22</xdr:row>
      <xdr:rowOff>1334246</xdr:rowOff>
    </xdr:to>
    <xdr:sp macro="" textlink="">
      <xdr:nvSpPr>
        <xdr:cNvPr id="6" name="正方形/長方形 5">
          <a:extLst>
            <a:ext uri="{FF2B5EF4-FFF2-40B4-BE49-F238E27FC236}">
              <a16:creationId xmlns:a16="http://schemas.microsoft.com/office/drawing/2014/main" id="{6E3DAAA1-C3F2-45C5-8F11-D5347B65F7CE}"/>
            </a:ext>
          </a:extLst>
        </xdr:cNvPr>
        <xdr:cNvSpPr/>
      </xdr:nvSpPr>
      <xdr:spPr>
        <a:xfrm>
          <a:off x="5916707" y="8408893"/>
          <a:ext cx="815788" cy="39295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900" b="1"/>
            <a:t>最終保障</a:t>
          </a:r>
          <a:endParaRPr kumimoji="1" lang="en-US" altLang="ja-JP" sz="900" b="1"/>
        </a:p>
        <a:p>
          <a:pPr algn="ctr"/>
          <a:r>
            <a:rPr kumimoji="1" lang="ja-JP" altLang="en-US" sz="900" b="1"/>
            <a:t>供給契約</a:t>
          </a:r>
        </a:p>
      </xdr:txBody>
    </xdr:sp>
    <xdr:clientData/>
  </xdr:twoCellAnchor>
  <xdr:twoCellAnchor>
    <xdr:from>
      <xdr:col>6</xdr:col>
      <xdr:colOff>646206</xdr:colOff>
      <xdr:row>22</xdr:row>
      <xdr:rowOff>1334246</xdr:rowOff>
    </xdr:from>
    <xdr:to>
      <xdr:col>6</xdr:col>
      <xdr:colOff>649942</xdr:colOff>
      <xdr:row>22</xdr:row>
      <xdr:rowOff>2274047</xdr:rowOff>
    </xdr:to>
    <xdr:cxnSp macro="">
      <xdr:nvCxnSpPr>
        <xdr:cNvPr id="7" name="直線矢印コネクタ 6">
          <a:extLst>
            <a:ext uri="{FF2B5EF4-FFF2-40B4-BE49-F238E27FC236}">
              <a16:creationId xmlns:a16="http://schemas.microsoft.com/office/drawing/2014/main" id="{4E2E55F5-9F6D-4AD4-A3B3-1FBAF9BC951C}"/>
            </a:ext>
          </a:extLst>
        </xdr:cNvPr>
        <xdr:cNvCxnSpPr>
          <a:stCxn id="6" idx="2"/>
        </xdr:cNvCxnSpPr>
      </xdr:nvCxnSpPr>
      <xdr:spPr>
        <a:xfrm flipH="1">
          <a:off x="6320865" y="8801846"/>
          <a:ext cx="3736" cy="939801"/>
        </a:xfrm>
        <a:prstGeom prst="straightConnector1">
          <a:avLst/>
        </a:prstGeom>
        <a:ln w="158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206188</xdr:colOff>
      <xdr:row>22</xdr:row>
      <xdr:rowOff>2303928</xdr:rowOff>
    </xdr:from>
    <xdr:to>
      <xdr:col>6</xdr:col>
      <xdr:colOff>1102659</xdr:colOff>
      <xdr:row>22</xdr:row>
      <xdr:rowOff>2779057</xdr:rowOff>
    </xdr:to>
    <xdr:sp macro="" textlink="">
      <xdr:nvSpPr>
        <xdr:cNvPr id="9" name="テキスト ボックス 8">
          <a:extLst>
            <a:ext uri="{FF2B5EF4-FFF2-40B4-BE49-F238E27FC236}">
              <a16:creationId xmlns:a16="http://schemas.microsoft.com/office/drawing/2014/main" id="{E902E02A-3F6D-5635-A084-C5A9EFF3D363}"/>
            </a:ext>
          </a:extLst>
        </xdr:cNvPr>
        <xdr:cNvSpPr txBox="1"/>
      </xdr:nvSpPr>
      <xdr:spPr>
        <a:xfrm>
          <a:off x="5880847" y="9995646"/>
          <a:ext cx="896471" cy="475129"/>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pPr algn="ctr"/>
          <a:r>
            <a:rPr kumimoji="1" lang="ja-JP" altLang="en-US" sz="1050" b="1"/>
            <a:t>最終保障供給欄で「○」印</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148591</xdr:colOff>
      <xdr:row>3</xdr:row>
      <xdr:rowOff>53340</xdr:rowOff>
    </xdr:from>
    <xdr:to>
      <xdr:col>1</xdr:col>
      <xdr:colOff>1043941</xdr:colOff>
      <xdr:row>5</xdr:row>
      <xdr:rowOff>132426</xdr:rowOff>
    </xdr:to>
    <xdr:sp macro="" textlink="">
      <xdr:nvSpPr>
        <xdr:cNvPr id="10" name="正方形/長方形 9">
          <a:extLst>
            <a:ext uri="{FF2B5EF4-FFF2-40B4-BE49-F238E27FC236}">
              <a16:creationId xmlns:a16="http://schemas.microsoft.com/office/drawing/2014/main" id="{48B89AC6-CD6D-49A1-9E03-5D974AA126D7}"/>
            </a:ext>
          </a:extLst>
        </xdr:cNvPr>
        <xdr:cNvSpPr/>
      </xdr:nvSpPr>
      <xdr:spPr>
        <a:xfrm>
          <a:off x="148591" y="670560"/>
          <a:ext cx="1070610" cy="368646"/>
        </a:xfrm>
        <a:prstGeom prst="rect">
          <a:avLst/>
        </a:prstGeom>
        <a:solidFill>
          <a:srgbClr val="FFFF00"/>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t>記載例</a:t>
          </a:r>
        </a:p>
      </xdr:txBody>
    </xdr:sp>
    <xdr:clientData/>
  </xdr:twoCellAnchor>
  <xdr:oneCellAnchor>
    <xdr:from>
      <xdr:col>1</xdr:col>
      <xdr:colOff>76200</xdr:colOff>
      <xdr:row>31</xdr:row>
      <xdr:rowOff>77743</xdr:rowOff>
    </xdr:from>
    <xdr:ext cx="1296000" cy="812255"/>
    <xdr:sp macro="" textlink="">
      <xdr:nvSpPr>
        <xdr:cNvPr id="14" name="正方形/長方形 13">
          <a:extLst>
            <a:ext uri="{FF2B5EF4-FFF2-40B4-BE49-F238E27FC236}">
              <a16:creationId xmlns:a16="http://schemas.microsoft.com/office/drawing/2014/main" id="{69D9BFCA-F6DB-48F8-9175-91B65CD3738F}"/>
            </a:ext>
          </a:extLst>
        </xdr:cNvPr>
        <xdr:cNvSpPr/>
      </xdr:nvSpPr>
      <xdr:spPr>
        <a:xfrm>
          <a:off x="251460" y="5632723"/>
          <a:ext cx="1296000" cy="812255"/>
        </a:xfrm>
        <a:prstGeom prst="rect">
          <a:avLst/>
        </a:prstGeom>
        <a:solidFill>
          <a:srgbClr val="FFFF00"/>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lIns="36000" tIns="72000" rIns="36000" bIns="72000" rtlCol="0" anchor="ctr">
          <a:spAutoFit/>
        </a:bodyPr>
        <a:lstStyle/>
        <a:p>
          <a:pPr algn="ctr">
            <a:lnSpc>
              <a:spcPts val="1300"/>
            </a:lnSpc>
          </a:pPr>
          <a:r>
            <a:rPr kumimoji="1" lang="ja-JP" altLang="en-US" sz="1100" b="0"/>
            <a:t>導入又は更新する技術・設備等を選択</a:t>
          </a:r>
          <a:endParaRPr kumimoji="1" lang="en-US" altLang="ja-JP" sz="1100" b="0"/>
        </a:p>
        <a:p>
          <a:pPr algn="ctr">
            <a:lnSpc>
              <a:spcPts val="1300"/>
            </a:lnSpc>
          </a:pPr>
          <a:r>
            <a:rPr kumimoji="1" lang="ja-JP" altLang="en-US" sz="1100" b="0"/>
            <a:t>（○印）してください</a:t>
          </a:r>
          <a:endParaRPr kumimoji="1" lang="en-US" altLang="ja-JP" sz="1100" b="0"/>
        </a:p>
        <a:p>
          <a:pPr algn="ctr">
            <a:lnSpc>
              <a:spcPts val="1300"/>
            </a:lnSpc>
          </a:pPr>
          <a:r>
            <a:rPr kumimoji="1" lang="en-US" altLang="ja-JP" sz="1100" b="0"/>
            <a:t>【</a:t>
          </a:r>
          <a:r>
            <a:rPr kumimoji="1" lang="ja-JP" altLang="en-US" sz="1100" b="0"/>
            <a:t>複数選択</a:t>
          </a:r>
          <a:r>
            <a:rPr kumimoji="1" lang="en-US" altLang="ja-JP" sz="1100" b="0"/>
            <a:t>】</a:t>
          </a:r>
          <a:endParaRPr kumimoji="1" lang="ja-JP" altLang="en-US" sz="1100" b="0"/>
        </a:p>
      </xdr:txBody>
    </xdr:sp>
    <xdr:clientData/>
  </xdr:oneCellAnchor>
</xdr:wsDr>
</file>

<file path=xl/drawings/drawing11.xml><?xml version="1.0" encoding="utf-8"?>
<xdr:wsDr xmlns:xdr="http://schemas.openxmlformats.org/drawingml/2006/spreadsheetDrawing" xmlns:a="http://schemas.openxmlformats.org/drawingml/2006/main">
  <xdr:twoCellAnchor>
    <xdr:from>
      <xdr:col>2</xdr:col>
      <xdr:colOff>380789</xdr:colOff>
      <xdr:row>12</xdr:row>
      <xdr:rowOff>809625</xdr:rowOff>
    </xdr:from>
    <xdr:to>
      <xdr:col>2</xdr:col>
      <xdr:colOff>1552764</xdr:colOff>
      <xdr:row>15</xdr:row>
      <xdr:rowOff>153837</xdr:rowOff>
    </xdr:to>
    <xdr:sp macro="" textlink="">
      <xdr:nvSpPr>
        <xdr:cNvPr id="2" name="角丸四角形 1">
          <a:extLst>
            <a:ext uri="{FF2B5EF4-FFF2-40B4-BE49-F238E27FC236}">
              <a16:creationId xmlns:a16="http://schemas.microsoft.com/office/drawing/2014/main" id="{00000000-0008-0000-1600-000002000000}"/>
            </a:ext>
          </a:extLst>
        </xdr:cNvPr>
        <xdr:cNvSpPr/>
      </xdr:nvSpPr>
      <xdr:spPr>
        <a:xfrm>
          <a:off x="922656" y="5085292"/>
          <a:ext cx="1171975" cy="1147612"/>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lnSpc>
              <a:spcPts val="1300"/>
            </a:lnSpc>
          </a:pPr>
          <a:r>
            <a:rPr kumimoji="1" lang="ja-JP" altLang="en-US" sz="1100"/>
            <a:t>説明と記入例の行は削除しないでください。</a:t>
          </a:r>
        </a:p>
      </xdr:txBody>
    </xdr:sp>
    <xdr:clientData/>
  </xdr:twoCellAnchor>
  <xdr:twoCellAnchor>
    <xdr:from>
      <xdr:col>21</xdr:col>
      <xdr:colOff>196215</xdr:colOff>
      <xdr:row>14</xdr:row>
      <xdr:rowOff>165100</xdr:rowOff>
    </xdr:from>
    <xdr:to>
      <xdr:col>26</xdr:col>
      <xdr:colOff>415780</xdr:colOff>
      <xdr:row>15</xdr:row>
      <xdr:rowOff>195581</xdr:rowOff>
    </xdr:to>
    <xdr:sp macro="" textlink="">
      <xdr:nvSpPr>
        <xdr:cNvPr id="3" name="角丸四角形 2">
          <a:extLst>
            <a:ext uri="{FF2B5EF4-FFF2-40B4-BE49-F238E27FC236}">
              <a16:creationId xmlns:a16="http://schemas.microsoft.com/office/drawing/2014/main" id="{00000000-0008-0000-1600-000003000000}"/>
            </a:ext>
          </a:extLst>
        </xdr:cNvPr>
        <xdr:cNvSpPr/>
      </xdr:nvSpPr>
      <xdr:spPr>
        <a:xfrm>
          <a:off x="14013815" y="5854700"/>
          <a:ext cx="2674898" cy="301414"/>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rtl="0">
            <a:defRPr sz="1000"/>
          </a:pPr>
          <a:r>
            <a:rPr lang="ja-JP" altLang="en-US" sz="1100" b="0" i="0" u="none" strike="noStrike" baseline="0">
              <a:solidFill>
                <a:srgbClr val="800080"/>
              </a:solidFill>
              <a:latin typeface="ＭＳ Ｐゴシック"/>
              <a:ea typeface="ＭＳ Ｐゴシック"/>
            </a:rPr>
            <a:t>総数と内数は一致しない場合もあります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809625</xdr:colOff>
      <xdr:row>11</xdr:row>
      <xdr:rowOff>114300</xdr:rowOff>
    </xdr:from>
    <xdr:to>
      <xdr:col>3</xdr:col>
      <xdr:colOff>762091</xdr:colOff>
      <xdr:row>11</xdr:row>
      <xdr:rowOff>847725</xdr:rowOff>
    </xdr:to>
    <xdr:sp macro="" textlink="">
      <xdr:nvSpPr>
        <xdr:cNvPr id="2" name="角丸四角形 1">
          <a:extLst>
            <a:ext uri="{FF2B5EF4-FFF2-40B4-BE49-F238E27FC236}">
              <a16:creationId xmlns:a16="http://schemas.microsoft.com/office/drawing/2014/main" id="{00000000-0008-0000-1700-000002000000}"/>
            </a:ext>
          </a:extLst>
        </xdr:cNvPr>
        <xdr:cNvSpPr/>
      </xdr:nvSpPr>
      <xdr:spPr>
        <a:xfrm>
          <a:off x="1400175" y="3771900"/>
          <a:ext cx="1362075" cy="733425"/>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lnSpc>
              <a:spcPts val="1300"/>
            </a:lnSpc>
          </a:pPr>
          <a:r>
            <a:rPr kumimoji="1" lang="ja-JP" altLang="en-US" sz="1100"/>
            <a:t>説明と記入例の行は削除しないでください。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66015</xdr:colOff>
      <xdr:row>13</xdr:row>
      <xdr:rowOff>1344494</xdr:rowOff>
    </xdr:from>
    <xdr:to>
      <xdr:col>5</xdr:col>
      <xdr:colOff>1492250</xdr:colOff>
      <xdr:row>13</xdr:row>
      <xdr:rowOff>1767418</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3071682" y="5016911"/>
          <a:ext cx="2939651" cy="422924"/>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lnSpc>
              <a:spcPts val="1300"/>
            </a:lnSpc>
          </a:pPr>
          <a:r>
            <a:rPr kumimoji="1" lang="ja-JP" altLang="en-US" sz="1100"/>
            <a:t>記入例の行は削除しないでください。</a:t>
          </a:r>
        </a:p>
      </xdr:txBody>
    </xdr:sp>
    <xdr:clientData/>
  </xdr:twoCellAnchor>
  <xdr:twoCellAnchor>
    <xdr:from>
      <xdr:col>22</xdr:col>
      <xdr:colOff>0</xdr:colOff>
      <xdr:row>13</xdr:row>
      <xdr:rowOff>1827389</xdr:rowOff>
    </xdr:from>
    <xdr:to>
      <xdr:col>23</xdr:col>
      <xdr:colOff>7054</xdr:colOff>
      <xdr:row>15</xdr:row>
      <xdr:rowOff>28222</xdr:rowOff>
    </xdr:to>
    <xdr:sp macro="" textlink="">
      <xdr:nvSpPr>
        <xdr:cNvPr id="4" name="円/楕円 3">
          <a:extLst>
            <a:ext uri="{FF2B5EF4-FFF2-40B4-BE49-F238E27FC236}">
              <a16:creationId xmlns:a16="http://schemas.microsoft.com/office/drawing/2014/main" id="{00000000-0008-0000-0500-000004000000}"/>
            </a:ext>
          </a:extLst>
        </xdr:cNvPr>
        <xdr:cNvSpPr/>
      </xdr:nvSpPr>
      <xdr:spPr>
        <a:xfrm>
          <a:off x="15980832" y="5774972"/>
          <a:ext cx="451555" cy="465667"/>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98777</xdr:colOff>
      <xdr:row>14</xdr:row>
      <xdr:rowOff>77612</xdr:rowOff>
    </xdr:from>
    <xdr:to>
      <xdr:col>25</xdr:col>
      <xdr:colOff>952500</xdr:colOff>
      <xdr:row>14</xdr:row>
      <xdr:rowOff>289278</xdr:rowOff>
    </xdr:to>
    <xdr:sp macro="" textlink="">
      <xdr:nvSpPr>
        <xdr:cNvPr id="5" name="角丸四角形 4">
          <a:extLst>
            <a:ext uri="{FF2B5EF4-FFF2-40B4-BE49-F238E27FC236}">
              <a16:creationId xmlns:a16="http://schemas.microsoft.com/office/drawing/2014/main" id="{00000000-0008-0000-0500-000005000000}"/>
            </a:ext>
          </a:extLst>
        </xdr:cNvPr>
        <xdr:cNvSpPr/>
      </xdr:nvSpPr>
      <xdr:spPr>
        <a:xfrm>
          <a:off x="10442221" y="5503334"/>
          <a:ext cx="1241779" cy="211666"/>
        </a:xfrm>
        <a:prstGeom prst="roundRect">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84667</xdr:colOff>
      <xdr:row>15</xdr:row>
      <xdr:rowOff>63500</xdr:rowOff>
    </xdr:from>
    <xdr:to>
      <xdr:col>25</xdr:col>
      <xdr:colOff>973667</xdr:colOff>
      <xdr:row>15</xdr:row>
      <xdr:rowOff>296333</xdr:rowOff>
    </xdr:to>
    <xdr:sp macro="" textlink="">
      <xdr:nvSpPr>
        <xdr:cNvPr id="6" name="角丸四角形 5">
          <a:extLst>
            <a:ext uri="{FF2B5EF4-FFF2-40B4-BE49-F238E27FC236}">
              <a16:creationId xmlns:a16="http://schemas.microsoft.com/office/drawing/2014/main" id="{00000000-0008-0000-0500-000006000000}"/>
            </a:ext>
          </a:extLst>
        </xdr:cNvPr>
        <xdr:cNvSpPr/>
      </xdr:nvSpPr>
      <xdr:spPr>
        <a:xfrm>
          <a:off x="10428111" y="5849056"/>
          <a:ext cx="1277056" cy="232833"/>
        </a:xfrm>
        <a:prstGeom prst="roundRect">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22</xdr:col>
      <xdr:colOff>381000</xdr:colOff>
      <xdr:row>14</xdr:row>
      <xdr:rowOff>324556</xdr:rowOff>
    </xdr:from>
    <xdr:to>
      <xdr:col>24</xdr:col>
      <xdr:colOff>35278</xdr:colOff>
      <xdr:row>16</xdr:row>
      <xdr:rowOff>35278</xdr:rowOff>
    </xdr:to>
    <xdr:sp macro="" textlink="">
      <xdr:nvSpPr>
        <xdr:cNvPr id="7" name="円/楕円 6">
          <a:extLst>
            <a:ext uri="{FF2B5EF4-FFF2-40B4-BE49-F238E27FC236}">
              <a16:creationId xmlns:a16="http://schemas.microsoft.com/office/drawing/2014/main" id="{00000000-0008-0000-0500-000007000000}"/>
            </a:ext>
          </a:extLst>
        </xdr:cNvPr>
        <xdr:cNvSpPr/>
      </xdr:nvSpPr>
      <xdr:spPr>
        <a:xfrm>
          <a:off x="9948333" y="5750278"/>
          <a:ext cx="430389" cy="430389"/>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7054</xdr:colOff>
      <xdr:row>14</xdr:row>
      <xdr:rowOff>155223</xdr:rowOff>
    </xdr:from>
    <xdr:to>
      <xdr:col>24</xdr:col>
      <xdr:colOff>98777</xdr:colOff>
      <xdr:row>14</xdr:row>
      <xdr:rowOff>183445</xdr:rowOff>
    </xdr:to>
    <xdr:cxnSp macro="">
      <xdr:nvCxnSpPr>
        <xdr:cNvPr id="9" name="直線矢印コネクタ 8">
          <a:extLst>
            <a:ext uri="{FF2B5EF4-FFF2-40B4-BE49-F238E27FC236}">
              <a16:creationId xmlns:a16="http://schemas.microsoft.com/office/drawing/2014/main" id="{00000000-0008-0000-0500-000009000000}"/>
            </a:ext>
          </a:extLst>
        </xdr:cNvPr>
        <xdr:cNvCxnSpPr>
          <a:stCxn id="4" idx="6"/>
          <a:endCxn id="5" idx="1"/>
        </xdr:cNvCxnSpPr>
      </xdr:nvCxnSpPr>
      <xdr:spPr>
        <a:xfrm>
          <a:off x="16432387" y="6007806"/>
          <a:ext cx="515057" cy="28222"/>
        </a:xfrm>
        <a:prstGeom prst="straightConnector1">
          <a:avLst/>
        </a:prstGeom>
        <a:ln w="317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268111</xdr:colOff>
      <xdr:row>15</xdr:row>
      <xdr:rowOff>176390</xdr:rowOff>
    </xdr:from>
    <xdr:to>
      <xdr:col>25</xdr:col>
      <xdr:colOff>63500</xdr:colOff>
      <xdr:row>16</xdr:row>
      <xdr:rowOff>155223</xdr:rowOff>
    </xdr:to>
    <xdr:sp macro="" textlink="">
      <xdr:nvSpPr>
        <xdr:cNvPr id="11" name="円弧 10">
          <a:extLst>
            <a:ext uri="{FF2B5EF4-FFF2-40B4-BE49-F238E27FC236}">
              <a16:creationId xmlns:a16="http://schemas.microsoft.com/office/drawing/2014/main" id="{00000000-0008-0000-0500-00000B000000}"/>
            </a:ext>
          </a:extLst>
        </xdr:cNvPr>
        <xdr:cNvSpPr/>
      </xdr:nvSpPr>
      <xdr:spPr>
        <a:xfrm>
          <a:off x="10223500" y="5961946"/>
          <a:ext cx="571500" cy="338666"/>
        </a:xfrm>
        <a:prstGeom prst="arc">
          <a:avLst>
            <a:gd name="adj1" fmla="val 21394705"/>
            <a:gd name="adj2" fmla="val 10675072"/>
          </a:avLst>
        </a:prstGeom>
        <a:ln w="31750">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92</xdr:col>
      <xdr:colOff>310445</xdr:colOff>
      <xdr:row>15</xdr:row>
      <xdr:rowOff>246944</xdr:rowOff>
    </xdr:from>
    <xdr:to>
      <xdr:col>94</xdr:col>
      <xdr:colOff>63500</xdr:colOff>
      <xdr:row>17</xdr:row>
      <xdr:rowOff>119944</xdr:rowOff>
    </xdr:to>
    <xdr:sp macro="" textlink="">
      <xdr:nvSpPr>
        <xdr:cNvPr id="3" name="円/楕円 2">
          <a:extLst>
            <a:ext uri="{FF2B5EF4-FFF2-40B4-BE49-F238E27FC236}">
              <a16:creationId xmlns:a16="http://schemas.microsoft.com/office/drawing/2014/main" id="{00000000-0008-0000-0500-000003000000}"/>
            </a:ext>
          </a:extLst>
        </xdr:cNvPr>
        <xdr:cNvSpPr/>
      </xdr:nvSpPr>
      <xdr:spPr>
        <a:xfrm>
          <a:off x="31679445" y="6032500"/>
          <a:ext cx="656166" cy="613833"/>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94</xdr:col>
      <xdr:colOff>63500</xdr:colOff>
      <xdr:row>13</xdr:row>
      <xdr:rowOff>1700389</xdr:rowOff>
    </xdr:from>
    <xdr:to>
      <xdr:col>97</xdr:col>
      <xdr:colOff>42333</xdr:colOff>
      <xdr:row>16</xdr:row>
      <xdr:rowOff>194028</xdr:rowOff>
    </xdr:to>
    <xdr:cxnSp macro="">
      <xdr:nvCxnSpPr>
        <xdr:cNvPr id="10" name="直線矢印コネクタ 9">
          <a:extLst>
            <a:ext uri="{FF2B5EF4-FFF2-40B4-BE49-F238E27FC236}">
              <a16:creationId xmlns:a16="http://schemas.microsoft.com/office/drawing/2014/main" id="{00000000-0008-0000-0500-00000A000000}"/>
            </a:ext>
          </a:extLst>
        </xdr:cNvPr>
        <xdr:cNvCxnSpPr>
          <a:stCxn id="3" idx="6"/>
        </xdr:cNvCxnSpPr>
      </xdr:nvCxnSpPr>
      <xdr:spPr>
        <a:xfrm flipV="1">
          <a:off x="32335611" y="5256389"/>
          <a:ext cx="2659944" cy="1083028"/>
        </a:xfrm>
        <a:prstGeom prst="straightConnector1">
          <a:avLst/>
        </a:prstGeom>
        <a:ln w="317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49389</xdr:colOff>
      <xdr:row>13</xdr:row>
      <xdr:rowOff>945444</xdr:rowOff>
    </xdr:from>
    <xdr:to>
      <xdr:col>97</xdr:col>
      <xdr:colOff>973666</xdr:colOff>
      <xdr:row>13</xdr:row>
      <xdr:rowOff>1813278</xdr:rowOff>
    </xdr:to>
    <xdr:sp macro="" textlink="">
      <xdr:nvSpPr>
        <xdr:cNvPr id="13" name="角丸四角形 12">
          <a:extLst>
            <a:ext uri="{FF2B5EF4-FFF2-40B4-BE49-F238E27FC236}">
              <a16:creationId xmlns:a16="http://schemas.microsoft.com/office/drawing/2014/main" id="{00000000-0008-0000-0500-00000D000000}"/>
            </a:ext>
          </a:extLst>
        </xdr:cNvPr>
        <xdr:cNvSpPr/>
      </xdr:nvSpPr>
      <xdr:spPr>
        <a:xfrm>
          <a:off x="34551056" y="4501444"/>
          <a:ext cx="924277" cy="867834"/>
        </a:xfrm>
        <a:prstGeom prst="round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b="1">
              <a:solidFill>
                <a:srgbClr val="FF0000"/>
              </a:solidFill>
            </a:rPr>
            <a:t>長期契約中の場合は現行契約終了後の予定</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985422</xdr:colOff>
      <xdr:row>17</xdr:row>
      <xdr:rowOff>262988</xdr:rowOff>
    </xdr:from>
    <xdr:to>
      <xdr:col>4</xdr:col>
      <xdr:colOff>30643</xdr:colOff>
      <xdr:row>19</xdr:row>
      <xdr:rowOff>52917</xdr:rowOff>
    </xdr:to>
    <xdr:sp macro="" textlink="">
      <xdr:nvSpPr>
        <xdr:cNvPr id="3" name="角丸四角形 2">
          <a:extLst>
            <a:ext uri="{FF2B5EF4-FFF2-40B4-BE49-F238E27FC236}">
              <a16:creationId xmlns:a16="http://schemas.microsoft.com/office/drawing/2014/main" id="{00000000-0008-0000-0600-000003000000}"/>
            </a:ext>
          </a:extLst>
        </xdr:cNvPr>
        <xdr:cNvSpPr/>
      </xdr:nvSpPr>
      <xdr:spPr>
        <a:xfrm>
          <a:off x="1334672" y="7099821"/>
          <a:ext cx="1394721" cy="551929"/>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lnSpc>
              <a:spcPts val="1300"/>
            </a:lnSpc>
          </a:pPr>
          <a:r>
            <a:rPr kumimoji="1" lang="ja-JP" altLang="en-US" sz="1100"/>
            <a:t>記入例の行は削除しないでください。</a:t>
          </a:r>
        </a:p>
      </xdr:txBody>
    </xdr:sp>
    <xdr:clientData/>
  </xdr:twoCellAnchor>
  <xdr:twoCellAnchor>
    <xdr:from>
      <xdr:col>23</xdr:col>
      <xdr:colOff>0</xdr:colOff>
      <xdr:row>14</xdr:row>
      <xdr:rowOff>2109611</xdr:rowOff>
    </xdr:from>
    <xdr:to>
      <xdr:col>24</xdr:col>
      <xdr:colOff>7055</xdr:colOff>
      <xdr:row>16</xdr:row>
      <xdr:rowOff>28222</xdr:rowOff>
    </xdr:to>
    <xdr:sp macro="" textlink="">
      <xdr:nvSpPr>
        <xdr:cNvPr id="11" name="円/楕円 10">
          <a:extLst>
            <a:ext uri="{FF2B5EF4-FFF2-40B4-BE49-F238E27FC236}">
              <a16:creationId xmlns:a16="http://schemas.microsoft.com/office/drawing/2014/main" id="{00000000-0008-0000-0600-00000B000000}"/>
            </a:ext>
          </a:extLst>
        </xdr:cNvPr>
        <xdr:cNvSpPr/>
      </xdr:nvSpPr>
      <xdr:spPr>
        <a:xfrm>
          <a:off x="17420167" y="6215944"/>
          <a:ext cx="430388" cy="342195"/>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25</xdr:col>
      <xdr:colOff>98777</xdr:colOff>
      <xdr:row>15</xdr:row>
      <xdr:rowOff>77612</xdr:rowOff>
    </xdr:from>
    <xdr:to>
      <xdr:col>26</xdr:col>
      <xdr:colOff>952500</xdr:colOff>
      <xdr:row>15</xdr:row>
      <xdr:rowOff>289278</xdr:rowOff>
    </xdr:to>
    <xdr:sp macro="" textlink="">
      <xdr:nvSpPr>
        <xdr:cNvPr id="12" name="角丸四角形 11">
          <a:extLst>
            <a:ext uri="{FF2B5EF4-FFF2-40B4-BE49-F238E27FC236}">
              <a16:creationId xmlns:a16="http://schemas.microsoft.com/office/drawing/2014/main" id="{00000000-0008-0000-0600-00000C000000}"/>
            </a:ext>
          </a:extLst>
        </xdr:cNvPr>
        <xdr:cNvSpPr/>
      </xdr:nvSpPr>
      <xdr:spPr>
        <a:xfrm>
          <a:off x="10423877" y="5513212"/>
          <a:ext cx="1241073" cy="211666"/>
        </a:xfrm>
        <a:prstGeom prst="roundRect">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25</xdr:col>
      <xdr:colOff>84667</xdr:colOff>
      <xdr:row>16</xdr:row>
      <xdr:rowOff>63500</xdr:rowOff>
    </xdr:from>
    <xdr:to>
      <xdr:col>26</xdr:col>
      <xdr:colOff>973667</xdr:colOff>
      <xdr:row>16</xdr:row>
      <xdr:rowOff>296333</xdr:rowOff>
    </xdr:to>
    <xdr:sp macro="" textlink="">
      <xdr:nvSpPr>
        <xdr:cNvPr id="13" name="角丸四角形 12">
          <a:extLst>
            <a:ext uri="{FF2B5EF4-FFF2-40B4-BE49-F238E27FC236}">
              <a16:creationId xmlns:a16="http://schemas.microsoft.com/office/drawing/2014/main" id="{00000000-0008-0000-0600-00000D000000}"/>
            </a:ext>
          </a:extLst>
        </xdr:cNvPr>
        <xdr:cNvSpPr/>
      </xdr:nvSpPr>
      <xdr:spPr>
        <a:xfrm>
          <a:off x="10409767" y="5861050"/>
          <a:ext cx="1276350" cy="232833"/>
        </a:xfrm>
        <a:prstGeom prst="roundRect">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381000</xdr:colOff>
      <xdr:row>15</xdr:row>
      <xdr:rowOff>324556</xdr:rowOff>
    </xdr:from>
    <xdr:to>
      <xdr:col>25</xdr:col>
      <xdr:colOff>35278</xdr:colOff>
      <xdr:row>17</xdr:row>
      <xdr:rowOff>35278</xdr:rowOff>
    </xdr:to>
    <xdr:sp macro="" textlink="">
      <xdr:nvSpPr>
        <xdr:cNvPr id="14" name="円/楕円 13">
          <a:extLst>
            <a:ext uri="{FF2B5EF4-FFF2-40B4-BE49-F238E27FC236}">
              <a16:creationId xmlns:a16="http://schemas.microsoft.com/office/drawing/2014/main" id="{00000000-0008-0000-0600-00000E000000}"/>
            </a:ext>
          </a:extLst>
        </xdr:cNvPr>
        <xdr:cNvSpPr/>
      </xdr:nvSpPr>
      <xdr:spPr>
        <a:xfrm>
          <a:off x="9931400" y="5760156"/>
          <a:ext cx="428978" cy="434622"/>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24</xdr:col>
      <xdr:colOff>7055</xdr:colOff>
      <xdr:row>15</xdr:row>
      <xdr:rowOff>164042</xdr:rowOff>
    </xdr:from>
    <xdr:to>
      <xdr:col>25</xdr:col>
      <xdr:colOff>98777</xdr:colOff>
      <xdr:row>15</xdr:row>
      <xdr:rowOff>183445</xdr:rowOff>
    </xdr:to>
    <xdr:cxnSp macro="">
      <xdr:nvCxnSpPr>
        <xdr:cNvPr id="15" name="直線矢印コネクタ 14">
          <a:extLst>
            <a:ext uri="{FF2B5EF4-FFF2-40B4-BE49-F238E27FC236}">
              <a16:creationId xmlns:a16="http://schemas.microsoft.com/office/drawing/2014/main" id="{00000000-0008-0000-0600-00000F000000}"/>
            </a:ext>
          </a:extLst>
        </xdr:cNvPr>
        <xdr:cNvCxnSpPr>
          <a:stCxn id="11" idx="6"/>
          <a:endCxn id="12" idx="1"/>
        </xdr:cNvCxnSpPr>
      </xdr:nvCxnSpPr>
      <xdr:spPr>
        <a:xfrm>
          <a:off x="17850555" y="6387042"/>
          <a:ext cx="515055" cy="19403"/>
        </a:xfrm>
        <a:prstGeom prst="straightConnector1">
          <a:avLst/>
        </a:prstGeom>
        <a:ln w="317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268111</xdr:colOff>
      <xdr:row>16</xdr:row>
      <xdr:rowOff>176390</xdr:rowOff>
    </xdr:from>
    <xdr:to>
      <xdr:col>26</xdr:col>
      <xdr:colOff>63500</xdr:colOff>
      <xdr:row>17</xdr:row>
      <xdr:rowOff>155223</xdr:rowOff>
    </xdr:to>
    <xdr:sp macro="" textlink="">
      <xdr:nvSpPr>
        <xdr:cNvPr id="16" name="円弧 15">
          <a:extLst>
            <a:ext uri="{FF2B5EF4-FFF2-40B4-BE49-F238E27FC236}">
              <a16:creationId xmlns:a16="http://schemas.microsoft.com/office/drawing/2014/main" id="{00000000-0008-0000-0600-000010000000}"/>
            </a:ext>
          </a:extLst>
        </xdr:cNvPr>
        <xdr:cNvSpPr/>
      </xdr:nvSpPr>
      <xdr:spPr>
        <a:xfrm>
          <a:off x="10205861" y="5973940"/>
          <a:ext cx="570089" cy="340783"/>
        </a:xfrm>
        <a:prstGeom prst="arc">
          <a:avLst>
            <a:gd name="adj1" fmla="val 21394705"/>
            <a:gd name="adj2" fmla="val 10675072"/>
          </a:avLst>
        </a:prstGeom>
        <a:ln w="31750">
          <a:solidFill>
            <a:srgbClr val="FF0000"/>
          </a:solidFill>
          <a:headEnd type="triangle"/>
          <a:tailEnd type="non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93</xdr:col>
      <xdr:colOff>472722</xdr:colOff>
      <xdr:row>16</xdr:row>
      <xdr:rowOff>217174</xdr:rowOff>
    </xdr:from>
    <xdr:to>
      <xdr:col>95</xdr:col>
      <xdr:colOff>14112</xdr:colOff>
      <xdr:row>18</xdr:row>
      <xdr:rowOff>169334</xdr:rowOff>
    </xdr:to>
    <xdr:sp macro="" textlink="">
      <xdr:nvSpPr>
        <xdr:cNvPr id="9" name="円/楕円 8">
          <a:extLst>
            <a:ext uri="{FF2B5EF4-FFF2-40B4-BE49-F238E27FC236}">
              <a16:creationId xmlns:a16="http://schemas.microsoft.com/office/drawing/2014/main" id="{00000000-0008-0000-0600-000009000000}"/>
            </a:ext>
          </a:extLst>
        </xdr:cNvPr>
        <xdr:cNvSpPr/>
      </xdr:nvSpPr>
      <xdr:spPr>
        <a:xfrm>
          <a:off x="33464500" y="6715341"/>
          <a:ext cx="642056" cy="558937"/>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95</xdr:col>
      <xdr:colOff>14112</xdr:colOff>
      <xdr:row>14</xdr:row>
      <xdr:rowOff>1672167</xdr:rowOff>
    </xdr:from>
    <xdr:to>
      <xdr:col>98</xdr:col>
      <xdr:colOff>253999</xdr:colOff>
      <xdr:row>17</xdr:row>
      <xdr:rowOff>193254</xdr:rowOff>
    </xdr:to>
    <xdr:cxnSp macro="">
      <xdr:nvCxnSpPr>
        <xdr:cNvPr id="10" name="直線矢印コネクタ 9">
          <a:extLst>
            <a:ext uri="{FF2B5EF4-FFF2-40B4-BE49-F238E27FC236}">
              <a16:creationId xmlns:a16="http://schemas.microsoft.com/office/drawing/2014/main" id="{00000000-0008-0000-0600-00000A000000}"/>
            </a:ext>
          </a:extLst>
        </xdr:cNvPr>
        <xdr:cNvCxnSpPr>
          <a:stCxn id="9" idx="6"/>
          <a:endCxn id="17" idx="1"/>
        </xdr:cNvCxnSpPr>
      </xdr:nvCxnSpPr>
      <xdr:spPr>
        <a:xfrm flipV="1">
          <a:off x="34106556" y="5750278"/>
          <a:ext cx="2977443" cy="1244532"/>
        </a:xfrm>
        <a:prstGeom prst="straightConnector1">
          <a:avLst/>
        </a:prstGeom>
        <a:ln w="317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98</xdr:col>
      <xdr:colOff>253999</xdr:colOff>
      <xdr:row>14</xdr:row>
      <xdr:rowOff>1277055</xdr:rowOff>
    </xdr:from>
    <xdr:to>
      <xdr:col>98</xdr:col>
      <xdr:colOff>1178276</xdr:colOff>
      <xdr:row>14</xdr:row>
      <xdr:rowOff>2067278</xdr:rowOff>
    </xdr:to>
    <xdr:sp macro="" textlink="">
      <xdr:nvSpPr>
        <xdr:cNvPr id="17" name="角丸四角形 16">
          <a:extLst>
            <a:ext uri="{FF2B5EF4-FFF2-40B4-BE49-F238E27FC236}">
              <a16:creationId xmlns:a16="http://schemas.microsoft.com/office/drawing/2014/main" id="{00000000-0008-0000-0600-000011000000}"/>
            </a:ext>
          </a:extLst>
        </xdr:cNvPr>
        <xdr:cNvSpPr/>
      </xdr:nvSpPr>
      <xdr:spPr>
        <a:xfrm>
          <a:off x="36533666" y="5355166"/>
          <a:ext cx="924277" cy="790223"/>
        </a:xfrm>
        <a:prstGeom prst="round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b="1">
              <a:solidFill>
                <a:srgbClr val="FF0000"/>
              </a:solidFill>
            </a:rPr>
            <a:t>長期契約中の場合は現行契約終了後の予定</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200025</xdr:colOff>
      <xdr:row>17</xdr:row>
      <xdr:rowOff>161925</xdr:rowOff>
    </xdr:from>
    <xdr:to>
      <xdr:col>4</xdr:col>
      <xdr:colOff>209550</xdr:colOff>
      <xdr:row>22</xdr:row>
      <xdr:rowOff>19050</xdr:rowOff>
    </xdr:to>
    <xdr:sp macro="" textlink="">
      <xdr:nvSpPr>
        <xdr:cNvPr id="74061" name="Line 2">
          <a:extLst>
            <a:ext uri="{FF2B5EF4-FFF2-40B4-BE49-F238E27FC236}">
              <a16:creationId xmlns:a16="http://schemas.microsoft.com/office/drawing/2014/main" id="{00000000-0008-0000-0A00-00004D210100}"/>
            </a:ext>
          </a:extLst>
        </xdr:cNvPr>
        <xdr:cNvSpPr>
          <a:spLocks noChangeShapeType="1"/>
        </xdr:cNvSpPr>
      </xdr:nvSpPr>
      <xdr:spPr bwMode="auto">
        <a:xfrm flipH="1">
          <a:off x="5362575" y="4505325"/>
          <a:ext cx="9525" cy="10858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542925</xdr:colOff>
      <xdr:row>17</xdr:row>
      <xdr:rowOff>161925</xdr:rowOff>
    </xdr:from>
    <xdr:to>
      <xdr:col>4</xdr:col>
      <xdr:colOff>209550</xdr:colOff>
      <xdr:row>17</xdr:row>
      <xdr:rowOff>161925</xdr:rowOff>
    </xdr:to>
    <xdr:sp macro="" textlink="">
      <xdr:nvSpPr>
        <xdr:cNvPr id="74062" name="Line 3">
          <a:extLst>
            <a:ext uri="{FF2B5EF4-FFF2-40B4-BE49-F238E27FC236}">
              <a16:creationId xmlns:a16="http://schemas.microsoft.com/office/drawing/2014/main" id="{00000000-0008-0000-0A00-00004E210100}"/>
            </a:ext>
          </a:extLst>
        </xdr:cNvPr>
        <xdr:cNvSpPr>
          <a:spLocks noChangeShapeType="1"/>
        </xdr:cNvSpPr>
      </xdr:nvSpPr>
      <xdr:spPr bwMode="auto">
        <a:xfrm>
          <a:off x="5133975" y="4505325"/>
          <a:ext cx="2381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123190</xdr:colOff>
      <xdr:row>13</xdr:row>
      <xdr:rowOff>64770</xdr:rowOff>
    </xdr:from>
    <xdr:to>
      <xdr:col>3</xdr:col>
      <xdr:colOff>414235</xdr:colOff>
      <xdr:row>14</xdr:row>
      <xdr:rowOff>264795</xdr:rowOff>
    </xdr:to>
    <xdr:sp macro="" textlink="">
      <xdr:nvSpPr>
        <xdr:cNvPr id="2" name="角丸四角形 1">
          <a:extLst>
            <a:ext uri="{FF2B5EF4-FFF2-40B4-BE49-F238E27FC236}">
              <a16:creationId xmlns:a16="http://schemas.microsoft.com/office/drawing/2014/main" id="{00000000-0008-0000-0B00-000002000000}"/>
            </a:ext>
          </a:extLst>
        </xdr:cNvPr>
        <xdr:cNvSpPr/>
      </xdr:nvSpPr>
      <xdr:spPr>
        <a:xfrm>
          <a:off x="499745" y="3100070"/>
          <a:ext cx="1335405" cy="542925"/>
        </a:xfrm>
        <a:prstGeom prst="round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lnSpc>
              <a:spcPts val="1300"/>
            </a:lnSpc>
          </a:pPr>
          <a:r>
            <a:rPr kumimoji="1" lang="ja-JP" altLang="en-US" sz="1100"/>
            <a:t>記入例の行は削除しないでください。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438150</xdr:colOff>
      <xdr:row>9</xdr:row>
      <xdr:rowOff>57150</xdr:rowOff>
    </xdr:from>
    <xdr:to>
      <xdr:col>4</xdr:col>
      <xdr:colOff>438150</xdr:colOff>
      <xdr:row>10</xdr:row>
      <xdr:rowOff>29700</xdr:rowOff>
    </xdr:to>
    <xdr:cxnSp macro="">
      <xdr:nvCxnSpPr>
        <xdr:cNvPr id="4" name="直線矢印コネクタ 3">
          <a:extLst>
            <a:ext uri="{FF2B5EF4-FFF2-40B4-BE49-F238E27FC236}">
              <a16:creationId xmlns:a16="http://schemas.microsoft.com/office/drawing/2014/main" id="{00000000-0008-0000-0C00-000004000000}"/>
            </a:ext>
          </a:extLst>
        </xdr:cNvPr>
        <xdr:cNvCxnSpPr/>
      </xdr:nvCxnSpPr>
      <xdr:spPr>
        <a:xfrm flipH="1">
          <a:off x="4006850" y="2108200"/>
          <a:ext cx="0" cy="14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419100</xdr:colOff>
      <xdr:row>9</xdr:row>
      <xdr:rowOff>63500</xdr:rowOff>
    </xdr:from>
    <xdr:to>
      <xdr:col>5</xdr:col>
      <xdr:colOff>419100</xdr:colOff>
      <xdr:row>10</xdr:row>
      <xdr:rowOff>36050</xdr:rowOff>
    </xdr:to>
    <xdr:cxnSp macro="">
      <xdr:nvCxnSpPr>
        <xdr:cNvPr id="5" name="直線矢印コネクタ 4">
          <a:extLst>
            <a:ext uri="{FF2B5EF4-FFF2-40B4-BE49-F238E27FC236}">
              <a16:creationId xmlns:a16="http://schemas.microsoft.com/office/drawing/2014/main" id="{00000000-0008-0000-0C00-000005000000}"/>
            </a:ext>
          </a:extLst>
        </xdr:cNvPr>
        <xdr:cNvCxnSpPr/>
      </xdr:nvCxnSpPr>
      <xdr:spPr>
        <a:xfrm flipH="1">
          <a:off x="4870450" y="2114550"/>
          <a:ext cx="0" cy="14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438150</xdr:colOff>
      <xdr:row>9</xdr:row>
      <xdr:rowOff>63500</xdr:rowOff>
    </xdr:from>
    <xdr:to>
      <xdr:col>5</xdr:col>
      <xdr:colOff>415200</xdr:colOff>
      <xdr:row>9</xdr:row>
      <xdr:rowOff>63500</xdr:rowOff>
    </xdr:to>
    <xdr:cxnSp macro="">
      <xdr:nvCxnSpPr>
        <xdr:cNvPr id="7" name="直線コネクタ 6">
          <a:extLst>
            <a:ext uri="{FF2B5EF4-FFF2-40B4-BE49-F238E27FC236}">
              <a16:creationId xmlns:a16="http://schemas.microsoft.com/office/drawing/2014/main" id="{00000000-0008-0000-0C00-000007000000}"/>
            </a:ext>
          </a:extLst>
        </xdr:cNvPr>
        <xdr:cNvCxnSpPr/>
      </xdr:nvCxnSpPr>
      <xdr:spPr>
        <a:xfrm>
          <a:off x="4006850" y="2114550"/>
          <a:ext cx="8597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19050</xdr:colOff>
      <xdr:row>8</xdr:row>
      <xdr:rowOff>292100</xdr:rowOff>
    </xdr:from>
    <xdr:to>
      <xdr:col>5</xdr:col>
      <xdr:colOff>19050</xdr:colOff>
      <xdr:row>9</xdr:row>
      <xdr:rowOff>50800</xdr:rowOff>
    </xdr:to>
    <xdr:cxnSp macro="">
      <xdr:nvCxnSpPr>
        <xdr:cNvPr id="9" name="直線コネクタ 8">
          <a:extLst>
            <a:ext uri="{FF2B5EF4-FFF2-40B4-BE49-F238E27FC236}">
              <a16:creationId xmlns:a16="http://schemas.microsoft.com/office/drawing/2014/main" id="{00000000-0008-0000-0C00-000009000000}"/>
            </a:ext>
          </a:extLst>
        </xdr:cNvPr>
        <xdr:cNvCxnSpPr/>
      </xdr:nvCxnSpPr>
      <xdr:spPr>
        <a:xfrm>
          <a:off x="4470400" y="2006600"/>
          <a:ext cx="0" cy="952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425450</xdr:colOff>
      <xdr:row>12</xdr:row>
      <xdr:rowOff>50800</xdr:rowOff>
    </xdr:from>
    <xdr:to>
      <xdr:col>4</xdr:col>
      <xdr:colOff>425450</xdr:colOff>
      <xdr:row>13</xdr:row>
      <xdr:rowOff>23350</xdr:rowOff>
    </xdr:to>
    <xdr:cxnSp macro="">
      <xdr:nvCxnSpPr>
        <xdr:cNvPr id="10" name="直線矢印コネクタ 9">
          <a:extLst>
            <a:ext uri="{FF2B5EF4-FFF2-40B4-BE49-F238E27FC236}">
              <a16:creationId xmlns:a16="http://schemas.microsoft.com/office/drawing/2014/main" id="{00000000-0008-0000-0C00-00000A000000}"/>
            </a:ext>
          </a:extLst>
        </xdr:cNvPr>
        <xdr:cNvCxnSpPr/>
      </xdr:nvCxnSpPr>
      <xdr:spPr>
        <a:xfrm flipH="1">
          <a:off x="3994150" y="2921000"/>
          <a:ext cx="0" cy="14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406400</xdr:colOff>
      <xdr:row>12</xdr:row>
      <xdr:rowOff>57150</xdr:rowOff>
    </xdr:from>
    <xdr:to>
      <xdr:col>5</xdr:col>
      <xdr:colOff>406400</xdr:colOff>
      <xdr:row>13</xdr:row>
      <xdr:rowOff>29700</xdr:rowOff>
    </xdr:to>
    <xdr:cxnSp macro="">
      <xdr:nvCxnSpPr>
        <xdr:cNvPr id="11" name="直線矢印コネクタ 10">
          <a:extLst>
            <a:ext uri="{FF2B5EF4-FFF2-40B4-BE49-F238E27FC236}">
              <a16:creationId xmlns:a16="http://schemas.microsoft.com/office/drawing/2014/main" id="{00000000-0008-0000-0C00-00000B000000}"/>
            </a:ext>
          </a:extLst>
        </xdr:cNvPr>
        <xdr:cNvCxnSpPr/>
      </xdr:nvCxnSpPr>
      <xdr:spPr>
        <a:xfrm flipH="1">
          <a:off x="4857750" y="2927350"/>
          <a:ext cx="0" cy="144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425450</xdr:colOff>
      <xdr:row>12</xdr:row>
      <xdr:rowOff>57150</xdr:rowOff>
    </xdr:from>
    <xdr:to>
      <xdr:col>5</xdr:col>
      <xdr:colOff>402500</xdr:colOff>
      <xdr:row>12</xdr:row>
      <xdr:rowOff>57150</xdr:rowOff>
    </xdr:to>
    <xdr:cxnSp macro="">
      <xdr:nvCxnSpPr>
        <xdr:cNvPr id="12" name="直線コネクタ 11">
          <a:extLst>
            <a:ext uri="{FF2B5EF4-FFF2-40B4-BE49-F238E27FC236}">
              <a16:creationId xmlns:a16="http://schemas.microsoft.com/office/drawing/2014/main" id="{00000000-0008-0000-0C00-00000C000000}"/>
            </a:ext>
          </a:extLst>
        </xdr:cNvPr>
        <xdr:cNvCxnSpPr/>
      </xdr:nvCxnSpPr>
      <xdr:spPr>
        <a:xfrm>
          <a:off x="3994150" y="2927350"/>
          <a:ext cx="8597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793750</xdr:colOff>
      <xdr:row>11</xdr:row>
      <xdr:rowOff>133350</xdr:rowOff>
    </xdr:from>
    <xdr:to>
      <xdr:col>4</xdr:col>
      <xdr:colOff>793750</xdr:colOff>
      <xdr:row>12</xdr:row>
      <xdr:rowOff>57150</xdr:rowOff>
    </xdr:to>
    <xdr:cxnSp macro="">
      <xdr:nvCxnSpPr>
        <xdr:cNvPr id="13" name="直線コネクタ 12">
          <a:extLst>
            <a:ext uri="{FF2B5EF4-FFF2-40B4-BE49-F238E27FC236}">
              <a16:creationId xmlns:a16="http://schemas.microsoft.com/office/drawing/2014/main" id="{00000000-0008-0000-0C00-00000D000000}"/>
            </a:ext>
          </a:extLst>
        </xdr:cNvPr>
        <xdr:cNvCxnSpPr/>
      </xdr:nvCxnSpPr>
      <xdr:spPr>
        <a:xfrm>
          <a:off x="4362450" y="2774950"/>
          <a:ext cx="0" cy="152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819150</xdr:colOff>
      <xdr:row>21</xdr:row>
      <xdr:rowOff>285750</xdr:rowOff>
    </xdr:from>
    <xdr:to>
      <xdr:col>4</xdr:col>
      <xdr:colOff>819150</xdr:colOff>
      <xdr:row>27</xdr:row>
      <xdr:rowOff>76200</xdr:rowOff>
    </xdr:to>
    <xdr:cxnSp macro="">
      <xdr:nvCxnSpPr>
        <xdr:cNvPr id="28" name="直線矢印コネクタ 27">
          <a:extLst>
            <a:ext uri="{FF2B5EF4-FFF2-40B4-BE49-F238E27FC236}">
              <a16:creationId xmlns:a16="http://schemas.microsoft.com/office/drawing/2014/main" id="{00000000-0008-0000-0C00-00001C000000}"/>
            </a:ext>
          </a:extLst>
        </xdr:cNvPr>
        <xdr:cNvCxnSpPr/>
      </xdr:nvCxnSpPr>
      <xdr:spPr>
        <a:xfrm>
          <a:off x="4461510" y="6046470"/>
          <a:ext cx="0" cy="11849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812800</xdr:colOff>
      <xdr:row>21</xdr:row>
      <xdr:rowOff>311150</xdr:rowOff>
    </xdr:from>
    <xdr:to>
      <xdr:col>5</xdr:col>
      <xdr:colOff>825500</xdr:colOff>
      <xdr:row>29</xdr:row>
      <xdr:rowOff>95250</xdr:rowOff>
    </xdr:to>
    <xdr:cxnSp macro="">
      <xdr:nvCxnSpPr>
        <xdr:cNvPr id="29" name="直線矢印コネクタ 28">
          <a:extLst>
            <a:ext uri="{FF2B5EF4-FFF2-40B4-BE49-F238E27FC236}">
              <a16:creationId xmlns:a16="http://schemas.microsoft.com/office/drawing/2014/main" id="{00000000-0008-0000-0C00-00001D000000}"/>
            </a:ext>
          </a:extLst>
        </xdr:cNvPr>
        <xdr:cNvCxnSpPr/>
      </xdr:nvCxnSpPr>
      <xdr:spPr>
        <a:xfrm flipH="1">
          <a:off x="5400040" y="6071870"/>
          <a:ext cx="12700" cy="2374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479425</xdr:colOff>
      <xdr:row>18</xdr:row>
      <xdr:rowOff>225425</xdr:rowOff>
    </xdr:from>
    <xdr:to>
      <xdr:col>4</xdr:col>
      <xdr:colOff>488950</xdr:colOff>
      <xdr:row>23</xdr:row>
      <xdr:rowOff>82550</xdr:rowOff>
    </xdr:to>
    <xdr:sp macro="" textlink="">
      <xdr:nvSpPr>
        <xdr:cNvPr id="2" name="Line 2">
          <a:extLst>
            <a:ext uri="{FF2B5EF4-FFF2-40B4-BE49-F238E27FC236}">
              <a16:creationId xmlns:a16="http://schemas.microsoft.com/office/drawing/2014/main" id="{96577A81-3DD6-485F-A413-8613B97A6155}"/>
            </a:ext>
          </a:extLst>
        </xdr:cNvPr>
        <xdr:cNvSpPr>
          <a:spLocks noChangeShapeType="1"/>
        </xdr:cNvSpPr>
      </xdr:nvSpPr>
      <xdr:spPr bwMode="auto">
        <a:xfrm flipH="1">
          <a:off x="5287645" y="4629785"/>
          <a:ext cx="9525" cy="112966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803275</xdr:colOff>
      <xdr:row>18</xdr:row>
      <xdr:rowOff>231775</xdr:rowOff>
    </xdr:from>
    <xdr:to>
      <xdr:col>4</xdr:col>
      <xdr:colOff>469900</xdr:colOff>
      <xdr:row>18</xdr:row>
      <xdr:rowOff>231775</xdr:rowOff>
    </xdr:to>
    <xdr:sp macro="" textlink="">
      <xdr:nvSpPr>
        <xdr:cNvPr id="3" name="Line 3">
          <a:extLst>
            <a:ext uri="{FF2B5EF4-FFF2-40B4-BE49-F238E27FC236}">
              <a16:creationId xmlns:a16="http://schemas.microsoft.com/office/drawing/2014/main" id="{2937190D-CD8B-440C-B470-E21528E3C3E2}"/>
            </a:ext>
          </a:extLst>
        </xdr:cNvPr>
        <xdr:cNvSpPr>
          <a:spLocks noChangeShapeType="1"/>
        </xdr:cNvSpPr>
      </xdr:nvSpPr>
      <xdr:spPr bwMode="auto">
        <a:xfrm>
          <a:off x="4742815" y="4636135"/>
          <a:ext cx="53530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7</xdr:row>
      <xdr:rowOff>60960</xdr:rowOff>
    </xdr:from>
    <xdr:to>
      <xdr:col>2</xdr:col>
      <xdr:colOff>704850</xdr:colOff>
      <xdr:row>8</xdr:row>
      <xdr:rowOff>71466</xdr:rowOff>
    </xdr:to>
    <xdr:sp macro="" textlink="">
      <xdr:nvSpPr>
        <xdr:cNvPr id="2" name="正方形/長方形 1">
          <a:extLst>
            <a:ext uri="{FF2B5EF4-FFF2-40B4-BE49-F238E27FC236}">
              <a16:creationId xmlns:a16="http://schemas.microsoft.com/office/drawing/2014/main" id="{1329BAFA-22AE-4EB3-ADDC-17BF43EDDB3B}"/>
            </a:ext>
          </a:extLst>
        </xdr:cNvPr>
        <xdr:cNvSpPr/>
      </xdr:nvSpPr>
      <xdr:spPr>
        <a:xfrm>
          <a:off x="121920" y="1203960"/>
          <a:ext cx="1070610" cy="368646"/>
        </a:xfrm>
        <a:prstGeom prst="rect">
          <a:avLst/>
        </a:prstGeom>
        <a:solidFill>
          <a:srgbClr val="FFFF00"/>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t>記載例</a:t>
          </a:r>
        </a:p>
      </xdr:txBody>
    </xdr:sp>
    <xdr:clientData/>
  </xdr:twoCellAnchor>
  <xdr:twoCellAnchor>
    <xdr:from>
      <xdr:col>11</xdr:col>
      <xdr:colOff>68580</xdr:colOff>
      <xdr:row>21</xdr:row>
      <xdr:rowOff>53340</xdr:rowOff>
    </xdr:from>
    <xdr:to>
      <xdr:col>11</xdr:col>
      <xdr:colOff>236220</xdr:colOff>
      <xdr:row>27</xdr:row>
      <xdr:rowOff>220980</xdr:rowOff>
    </xdr:to>
    <xdr:sp macro="" textlink="">
      <xdr:nvSpPr>
        <xdr:cNvPr id="4" name="右中かっこ 3">
          <a:extLst>
            <a:ext uri="{FF2B5EF4-FFF2-40B4-BE49-F238E27FC236}">
              <a16:creationId xmlns:a16="http://schemas.microsoft.com/office/drawing/2014/main" id="{BF5D07CB-7492-68BE-1BAB-1AD53382118E}"/>
            </a:ext>
          </a:extLst>
        </xdr:cNvPr>
        <xdr:cNvSpPr/>
      </xdr:nvSpPr>
      <xdr:spPr>
        <a:xfrm>
          <a:off x="7254240" y="5387340"/>
          <a:ext cx="167640" cy="1676400"/>
        </a:xfrm>
        <a:prstGeom prst="rightBrace">
          <a:avLst>
            <a:gd name="adj1" fmla="val 88333"/>
            <a:gd name="adj2"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0</xdr:colOff>
      <xdr:row>37</xdr:row>
      <xdr:rowOff>0</xdr:rowOff>
    </xdr:from>
    <xdr:to>
      <xdr:col>11</xdr:col>
      <xdr:colOff>160020</xdr:colOff>
      <xdr:row>42</xdr:row>
      <xdr:rowOff>0</xdr:rowOff>
    </xdr:to>
    <xdr:sp macro="" textlink="">
      <xdr:nvSpPr>
        <xdr:cNvPr id="3" name="右中かっこ 2">
          <a:extLst>
            <a:ext uri="{FF2B5EF4-FFF2-40B4-BE49-F238E27FC236}">
              <a16:creationId xmlns:a16="http://schemas.microsoft.com/office/drawing/2014/main" id="{4CA2F2D2-A4E9-47C0-A8D5-917F6DD22661}"/>
            </a:ext>
          </a:extLst>
        </xdr:cNvPr>
        <xdr:cNvSpPr/>
      </xdr:nvSpPr>
      <xdr:spPr>
        <a:xfrm>
          <a:off x="7185660" y="11567160"/>
          <a:ext cx="160020" cy="990600"/>
        </a:xfrm>
        <a:prstGeom prst="rightBrace">
          <a:avLst>
            <a:gd name="adj1" fmla="val 88333"/>
            <a:gd name="adj2"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479425</xdr:colOff>
      <xdr:row>26</xdr:row>
      <xdr:rowOff>225425</xdr:rowOff>
    </xdr:from>
    <xdr:to>
      <xdr:col>4</xdr:col>
      <xdr:colOff>488950</xdr:colOff>
      <xdr:row>31</xdr:row>
      <xdr:rowOff>82550</xdr:rowOff>
    </xdr:to>
    <xdr:sp macro="" textlink="">
      <xdr:nvSpPr>
        <xdr:cNvPr id="2" name="Line 2">
          <a:extLst>
            <a:ext uri="{FF2B5EF4-FFF2-40B4-BE49-F238E27FC236}">
              <a16:creationId xmlns:a16="http://schemas.microsoft.com/office/drawing/2014/main" id="{63E3B8A2-5E05-44D4-A37F-0926EBF35D94}"/>
            </a:ext>
          </a:extLst>
        </xdr:cNvPr>
        <xdr:cNvSpPr>
          <a:spLocks noChangeShapeType="1"/>
        </xdr:cNvSpPr>
      </xdr:nvSpPr>
      <xdr:spPr bwMode="auto">
        <a:xfrm flipH="1">
          <a:off x="5607685" y="3776345"/>
          <a:ext cx="9525" cy="12287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803275</xdr:colOff>
      <xdr:row>26</xdr:row>
      <xdr:rowOff>231775</xdr:rowOff>
    </xdr:from>
    <xdr:to>
      <xdr:col>4</xdr:col>
      <xdr:colOff>469900</xdr:colOff>
      <xdr:row>26</xdr:row>
      <xdr:rowOff>231775</xdr:rowOff>
    </xdr:to>
    <xdr:sp macro="" textlink="">
      <xdr:nvSpPr>
        <xdr:cNvPr id="3" name="Line 3">
          <a:extLst>
            <a:ext uri="{FF2B5EF4-FFF2-40B4-BE49-F238E27FC236}">
              <a16:creationId xmlns:a16="http://schemas.microsoft.com/office/drawing/2014/main" id="{FA042964-122A-47F3-98F1-217A76C7F270}"/>
            </a:ext>
          </a:extLst>
        </xdr:cNvPr>
        <xdr:cNvSpPr>
          <a:spLocks noChangeShapeType="1"/>
        </xdr:cNvSpPr>
      </xdr:nvSpPr>
      <xdr:spPr bwMode="auto">
        <a:xfrm>
          <a:off x="5062855" y="3782695"/>
          <a:ext cx="53530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solidFill>
        <a:ln>
          <a:solidFill>
            <a:srgbClr val="FF0000"/>
          </a:solidFill>
        </a:ln>
      </a:spPr>
      <a:bodyPr vertOverflow="clip" horzOverflow="clip" rtlCol="0" anchor="ctr"/>
      <a:lstStyle>
        <a:defPPr algn="ctr">
          <a:lnSpc>
            <a:spcPts val="1300"/>
          </a:lnSpc>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printerSettings/printerSettings2.bin" Type="http://schemas.openxmlformats.org/officeDocument/2006/relationships/printerSettings"/><Relationship Id="rId3" Target="../printerSettings/printerSettings3.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printerSettings/printerSettings20.bin" Type="http://schemas.openxmlformats.org/officeDocument/2006/relationships/printerSettings"/><Relationship Id="rId3" Target="../printerSettings/printerSettings21.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printerSettings/printerSettings23.bin" Type="http://schemas.openxmlformats.org/officeDocument/2006/relationships/printerSettings"/><Relationship Id="rId3" Target="../printerSettings/printerSettings24.bin" Type="http://schemas.openxmlformats.org/officeDocument/2006/relationships/printerSettings"/><Relationship Id="rId4" Target="../drawings/drawing4.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printerSettings/printerSettings26.bin" Type="http://schemas.openxmlformats.org/officeDocument/2006/relationships/printerSettings"/><Relationship Id="rId3" Target="../printerSettings/printerSettings27.bin" Type="http://schemas.openxmlformats.org/officeDocument/2006/relationships/printerSettings"/><Relationship Id="rId4" Target="../drawings/drawing5.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drawing6.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printerSettings/printerSettings30.bin" Type="http://schemas.openxmlformats.org/officeDocument/2006/relationships/printerSettings"/><Relationship Id="rId3" Target="../printerSettings/printerSettings31.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32.bin" Type="http://schemas.openxmlformats.org/officeDocument/2006/relationships/printerSettings"/><Relationship Id="rId2" Target="../drawings/drawing7.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3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drawing8.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20.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printerSettings/printerSettings37.bin" Type="http://schemas.openxmlformats.org/officeDocument/2006/relationships/printerSettings"/><Relationship Id="rId3" Target="../printerSettings/printerSettings38.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39.bin" Type="http://schemas.openxmlformats.org/officeDocument/2006/relationships/printerSettings"/><Relationship Id="rId2" Target="../printerSettings/printerSettings40.bin" Type="http://schemas.openxmlformats.org/officeDocument/2006/relationships/printerSettings"/><Relationship Id="rId3" Target="../printerSettings/printerSettings41.bin" Type="http://schemas.openxmlformats.org/officeDocument/2006/relationships/printerSettings"/></Relationships>
</file>

<file path=xl/worksheets/_rels/sheet22.xml.rels><?xml version="1.0" encoding="UTF-8" standalone="yes"?><Relationships xmlns="http://schemas.openxmlformats.org/package/2006/relationships"><Relationship Id="rId1" Target="https://www.env.go.jp/earth/zeb/detail/06.html" TargetMode="External" Type="http://schemas.openxmlformats.org/officeDocument/2006/relationships/hyperlink"/><Relationship Id="rId2" Target="https://sii.or.jp/zeb/zeb_guideline.html" TargetMode="External" Type="http://schemas.openxmlformats.org/officeDocument/2006/relationships/hyperlink"/><Relationship Id="rId3" Target="../printerSettings/printerSettings42.bin" Type="http://schemas.openxmlformats.org/officeDocument/2006/relationships/printerSettings"/><Relationship Id="rId4" Target="../drawings/drawing9.xml" Type="http://schemas.openxmlformats.org/officeDocument/2006/relationships/drawing"/></Relationships>
</file>

<file path=xl/worksheets/_rels/sheet2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44.bin" Type="http://schemas.openxmlformats.org/officeDocument/2006/relationships/printerSettings"/><Relationship Id="rId2" Target="../drawings/drawing10.xml" Type="http://schemas.openxmlformats.org/officeDocument/2006/relationships/drawing"/></Relationships>
</file>

<file path=xl/worksheets/_rels/sheet25.xml.rels><?xml version="1.0" encoding="UTF-8" standalone="yes"?><Relationships xmlns="http://schemas.openxmlformats.org/package/2006/relationships"><Relationship Id="rId1" Target="../printerSettings/printerSettings45.bin" Type="http://schemas.openxmlformats.org/officeDocument/2006/relationships/printerSettings"/><Relationship Id="rId2" Target="../printerSettings/printerSettings46.bin" Type="http://schemas.openxmlformats.org/officeDocument/2006/relationships/printerSettings"/><Relationship Id="rId3" Target="../printerSettings/printerSettings47.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48.bin" Type="http://schemas.openxmlformats.org/officeDocument/2006/relationships/printerSettings"/><Relationship Id="rId2" Target="../printerSettings/printerSettings49.bin" Type="http://schemas.openxmlformats.org/officeDocument/2006/relationships/printerSettings"/><Relationship Id="rId3" Target="../printerSettings/printerSettings50.bin" Type="http://schemas.openxmlformats.org/officeDocument/2006/relationships/printerSettings"/><Relationship Id="rId4" Target="../drawings/drawing11.xml" Type="http://schemas.openxmlformats.org/officeDocument/2006/relationships/drawing"/></Relationships>
</file>

<file path=xl/worksheets/_rels/sheet27.xml.rels><?xml version="1.0" encoding="UTF-8" standalone="yes"?><Relationships xmlns="http://schemas.openxmlformats.org/package/2006/relationships"><Relationship Id="rId1" Target="../printerSettings/printerSettings51.bin" Type="http://schemas.openxmlformats.org/officeDocument/2006/relationships/printerSettings"/><Relationship Id="rId2" Target="../printerSettings/printerSettings52.bin" Type="http://schemas.openxmlformats.org/officeDocument/2006/relationships/printerSettings"/><Relationship Id="rId3" Target="../drawings/drawing12.xml" Type="http://schemas.openxmlformats.org/officeDocument/2006/relationships/drawing"/></Relationships>
</file>

<file path=xl/worksheets/_rels/sheet28.xml.rels><?xml version="1.0" encoding="UTF-8" standalone="yes"?><Relationships xmlns="http://schemas.openxmlformats.org/package/2006/relationships"><Relationship Id="rId1" Target="../printerSettings/printerSettings53.bin" Type="http://schemas.openxmlformats.org/officeDocument/2006/relationships/printerSettings"/><Relationship Id="rId2" Target="../printerSettings/printerSettings54.bin" Type="http://schemas.openxmlformats.org/officeDocument/2006/relationships/printerSettings"/><Relationship Id="rId3" Target="../printerSettings/printerSettings55.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56.bin" Type="http://schemas.openxmlformats.org/officeDocument/2006/relationships/printerSettings"/><Relationship Id="rId2" Target="../printerSettings/printerSettings57.bin" Type="http://schemas.openxmlformats.org/officeDocument/2006/relationships/printerSettings"/><Relationship Id="rId3" Target="../printerSettings/printerSettings58.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printerSettings/printerSettings6.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printerSettings/printerSettings8.bin" Type="http://schemas.openxmlformats.org/officeDocument/2006/relationships/printerSettings"/><Relationship Id="rId3" Target="../printerSettings/printerSettings9.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printerSettings/printerSettings11.bin" Type="http://schemas.openxmlformats.org/officeDocument/2006/relationships/printerSettings"/><Relationship Id="rId3" Target="../printerSettings/printerSettings12.bin" Type="http://schemas.openxmlformats.org/officeDocument/2006/relationships/printerSettings"/><Relationship Id="rId4" Target="../drawings/drawing2.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printerSettings/printerSettings14.bin" Type="http://schemas.openxmlformats.org/officeDocument/2006/relationships/printerSettings"/><Relationship Id="rId3" Target="../drawings/drawing3.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printerSettings/printerSettings17.bin" Type="http://schemas.openxmlformats.org/officeDocument/2006/relationships/printerSettings"/><Relationship Id="rId3" Target="../printerSettings/printerSettings1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G48"/>
  <sheetViews>
    <sheetView view="pageBreakPreview" zoomScaleNormal="100" zoomScaleSheetLayoutView="100" workbookViewId="0">
      <selection sqref="A1:G1"/>
    </sheetView>
  </sheetViews>
  <sheetFormatPr defaultColWidth="9" defaultRowHeight="13.2"/>
  <cols>
    <col min="1" max="1" width="4" style="161" customWidth="1"/>
    <col min="2" max="2" width="3.109375" style="161" customWidth="1"/>
    <col min="3" max="3" width="9" style="161"/>
    <col min="4" max="4" width="33" style="161" customWidth="1"/>
    <col min="5" max="5" width="15.109375" style="161" customWidth="1"/>
    <col min="6" max="6" width="35.88671875" style="161" customWidth="1"/>
    <col min="7" max="7" width="24.33203125" style="161" customWidth="1"/>
    <col min="8" max="16384" width="9" style="161"/>
  </cols>
  <sheetData>
    <row r="1" spans="1:7" s="159" customFormat="1" ht="16.2">
      <c r="A1" s="853" t="s">
        <v>1227</v>
      </c>
      <c r="B1" s="853"/>
      <c r="C1" s="853"/>
      <c r="D1" s="853"/>
      <c r="E1" s="853"/>
      <c r="F1" s="853"/>
      <c r="G1" s="853"/>
    </row>
    <row r="2" spans="1:7" s="159" customFormat="1" ht="16.2">
      <c r="A2" s="431"/>
      <c r="B2" s="431"/>
      <c r="C2" s="431"/>
      <c r="D2" s="431"/>
      <c r="E2" s="431"/>
      <c r="F2" s="431"/>
      <c r="G2" s="431"/>
    </row>
    <row r="3" spans="1:7" ht="14.4">
      <c r="A3" s="160" t="s">
        <v>160</v>
      </c>
    </row>
    <row r="4" spans="1:7">
      <c r="B4" s="161" t="s">
        <v>272</v>
      </c>
    </row>
    <row r="5" spans="1:7">
      <c r="B5" s="161" t="s">
        <v>159</v>
      </c>
    </row>
    <row r="6" spans="1:7">
      <c r="B6" s="161" t="s">
        <v>184</v>
      </c>
    </row>
    <row r="7" spans="1:7" ht="10.35" customHeight="1"/>
    <row r="8" spans="1:7" ht="18" customHeight="1">
      <c r="C8" s="162" t="s">
        <v>372</v>
      </c>
      <c r="D8" s="163"/>
      <c r="E8" s="403" t="s">
        <v>373</v>
      </c>
      <c r="F8" s="163"/>
      <c r="G8" s="164"/>
    </row>
    <row r="9" spans="1:7" ht="18" customHeight="1">
      <c r="C9" s="165" t="s">
        <v>545</v>
      </c>
      <c r="E9" s="404" t="s">
        <v>469</v>
      </c>
      <c r="G9" s="167"/>
    </row>
    <row r="10" spans="1:7" ht="18" customHeight="1">
      <c r="C10" s="165" t="s">
        <v>525</v>
      </c>
      <c r="E10" s="405" t="s">
        <v>467</v>
      </c>
      <c r="G10" s="167"/>
    </row>
    <row r="11" spans="1:7" ht="18" customHeight="1">
      <c r="C11" s="165" t="s">
        <v>526</v>
      </c>
      <c r="E11" s="405" t="s">
        <v>468</v>
      </c>
      <c r="G11" s="167"/>
    </row>
    <row r="12" spans="1:7" ht="18" customHeight="1">
      <c r="C12" s="165" t="s">
        <v>813</v>
      </c>
      <c r="E12" s="405" t="s">
        <v>1209</v>
      </c>
      <c r="G12" s="167"/>
    </row>
    <row r="13" spans="1:7" ht="18" customHeight="1">
      <c r="C13" s="165" t="s">
        <v>546</v>
      </c>
      <c r="E13" s="405" t="s">
        <v>166</v>
      </c>
      <c r="G13" s="167"/>
    </row>
    <row r="14" spans="1:7" ht="18" customHeight="1">
      <c r="C14" s="165" t="s">
        <v>547</v>
      </c>
      <c r="E14" s="405" t="s">
        <v>165</v>
      </c>
      <c r="G14" s="167"/>
    </row>
    <row r="15" spans="1:7" ht="18" customHeight="1">
      <c r="C15" s="165" t="s">
        <v>530</v>
      </c>
      <c r="E15" s="405" t="s">
        <v>476</v>
      </c>
      <c r="G15" s="167"/>
    </row>
    <row r="16" spans="1:7" ht="18" customHeight="1">
      <c r="C16" s="165" t="s">
        <v>531</v>
      </c>
      <c r="E16" s="405" t="s">
        <v>477</v>
      </c>
      <c r="G16" s="167"/>
    </row>
    <row r="17" spans="3:7" ht="18" customHeight="1">
      <c r="C17" s="165" t="s">
        <v>741</v>
      </c>
      <c r="E17" s="405" t="s">
        <v>553</v>
      </c>
      <c r="G17" s="167"/>
    </row>
    <row r="18" spans="3:7" ht="18" customHeight="1">
      <c r="C18" s="165" t="s">
        <v>742</v>
      </c>
      <c r="E18" s="405" t="s">
        <v>171</v>
      </c>
      <c r="F18" s="405"/>
      <c r="G18" s="406"/>
    </row>
    <row r="19" spans="3:7" ht="18" customHeight="1">
      <c r="C19" s="165" t="s">
        <v>743</v>
      </c>
      <c r="E19" s="405" t="s">
        <v>711</v>
      </c>
      <c r="F19" s="405"/>
      <c r="G19" s="406"/>
    </row>
    <row r="20" spans="3:7" ht="18" customHeight="1">
      <c r="C20" s="165" t="s">
        <v>744</v>
      </c>
      <c r="E20" s="405" t="s">
        <v>1208</v>
      </c>
      <c r="F20" s="405"/>
      <c r="G20" s="167"/>
    </row>
    <row r="21" spans="3:7" ht="18" customHeight="1">
      <c r="C21" s="507" t="s">
        <v>1210</v>
      </c>
      <c r="D21" s="508"/>
      <c r="E21" s="509" t="s">
        <v>745</v>
      </c>
      <c r="F21" s="509"/>
      <c r="G21" s="510"/>
    </row>
    <row r="22" spans="3:7" ht="18" customHeight="1">
      <c r="C22" s="165" t="s">
        <v>747</v>
      </c>
      <c r="E22" s="166" t="s">
        <v>812</v>
      </c>
      <c r="G22" s="167"/>
    </row>
    <row r="23" spans="3:7" ht="18" customHeight="1">
      <c r="C23" s="165" t="s">
        <v>748</v>
      </c>
      <c r="E23" s="511" t="s">
        <v>811</v>
      </c>
      <c r="G23" s="167"/>
    </row>
    <row r="24" spans="3:7" ht="18" customHeight="1">
      <c r="C24" s="165" t="s">
        <v>749</v>
      </c>
      <c r="E24" s="565" t="s">
        <v>851</v>
      </c>
      <c r="G24" s="167"/>
    </row>
    <row r="25" spans="3:7" ht="18" customHeight="1">
      <c r="C25" s="165" t="s">
        <v>847</v>
      </c>
      <c r="E25" s="565" t="s">
        <v>1206</v>
      </c>
      <c r="G25" s="167"/>
    </row>
    <row r="26" spans="3:7" ht="18" customHeight="1">
      <c r="C26" s="165" t="s">
        <v>848</v>
      </c>
      <c r="E26" s="565" t="s">
        <v>1207</v>
      </c>
      <c r="G26" s="167"/>
    </row>
    <row r="27" spans="3:7" ht="18" customHeight="1">
      <c r="C27" s="507" t="s">
        <v>1211</v>
      </c>
      <c r="D27" s="508"/>
      <c r="E27" s="509" t="s">
        <v>915</v>
      </c>
      <c r="F27" s="509"/>
      <c r="G27" s="510"/>
    </row>
    <row r="28" spans="3:7" ht="18" customHeight="1">
      <c r="C28" s="165" t="s">
        <v>750</v>
      </c>
      <c r="E28" s="405" t="s">
        <v>509</v>
      </c>
      <c r="F28" s="405"/>
      <c r="G28" s="406"/>
    </row>
    <row r="29" spans="3:7" ht="18" customHeight="1">
      <c r="C29" s="165" t="s">
        <v>751</v>
      </c>
      <c r="E29" s="405" t="s">
        <v>201</v>
      </c>
      <c r="F29" s="405"/>
      <c r="G29" s="406"/>
    </row>
    <row r="30" spans="3:7" ht="18" customHeight="1">
      <c r="C30" s="165" t="s">
        <v>752</v>
      </c>
      <c r="E30" s="405" t="s">
        <v>554</v>
      </c>
      <c r="F30" s="405"/>
      <c r="G30" s="406"/>
    </row>
    <row r="31" spans="3:7" ht="18" customHeight="1">
      <c r="C31" s="507" t="s">
        <v>520</v>
      </c>
      <c r="D31" s="508"/>
      <c r="E31" s="509" t="s">
        <v>541</v>
      </c>
      <c r="F31" s="509"/>
      <c r="G31" s="510"/>
    </row>
    <row r="32" spans="3:7" ht="18" customHeight="1">
      <c r="C32" s="168" t="s">
        <v>753</v>
      </c>
      <c r="D32" s="169"/>
      <c r="E32" s="407" t="s">
        <v>555</v>
      </c>
      <c r="F32" s="407"/>
      <c r="G32" s="408"/>
    </row>
    <row r="34" spans="1:2" ht="14.4">
      <c r="A34" s="160" t="s">
        <v>161</v>
      </c>
    </row>
    <row r="35" spans="1:2">
      <c r="B35" s="161" t="s">
        <v>162</v>
      </c>
    </row>
    <row r="36" spans="1:2">
      <c r="B36" s="161" t="s">
        <v>163</v>
      </c>
    </row>
    <row r="38" spans="1:2">
      <c r="A38" s="171" t="s">
        <v>164</v>
      </c>
    </row>
    <row r="39" spans="1:2">
      <c r="A39" s="171"/>
      <c r="B39" s="161" t="s">
        <v>374</v>
      </c>
    </row>
    <row r="40" spans="1:2">
      <c r="B40" s="161" t="s">
        <v>321</v>
      </c>
    </row>
    <row r="41" spans="1:2">
      <c r="B41" s="161" t="s">
        <v>322</v>
      </c>
    </row>
    <row r="42" spans="1:2">
      <c r="B42" s="418" t="s">
        <v>474</v>
      </c>
    </row>
    <row r="43" spans="1:2">
      <c r="B43" s="418" t="s">
        <v>386</v>
      </c>
    </row>
    <row r="45" spans="1:2">
      <c r="A45" s="171" t="s">
        <v>172</v>
      </c>
    </row>
    <row r="46" spans="1:2">
      <c r="A46" s="171"/>
      <c r="B46" s="418" t="s">
        <v>273</v>
      </c>
    </row>
    <row r="47" spans="1:2">
      <c r="B47" s="161" t="s">
        <v>173</v>
      </c>
    </row>
    <row r="48" spans="1:2">
      <c r="B48" s="161" t="s">
        <v>174</v>
      </c>
    </row>
  </sheetData>
  <customSheetViews>
    <customSheetView guid="{96F83B05-D121-40EB-85BB-212F4250A2EA}" showPageBreaks="1" fitToPage="1" printArea="1">
      <selection activeCell="F15" sqref="F15"/>
      <pageMargins left="0.39370078740157483" right="0.39370078740157483" top="0.78740157480314965" bottom="0.78740157480314965" header="0.31496062992125984" footer="0.51181102362204722"/>
      <printOptions horizontalCentered="1"/>
      <pageSetup paperSize="9" scale="99" fitToHeight="0" orientation="portrait" horizontalDpi="300" verticalDpi="300" r:id="rId1"/>
      <headerFooter alignWithMargins="0"/>
    </customSheetView>
    <customSheetView guid="{0199004E-6640-4BE5-B2D5-6A0A715378D4}" fitToPage="1">
      <selection sqref="A1:G1"/>
      <pageMargins left="0.39370078740157483" right="0.39370078740157483" top="0.78740157480314965" bottom="0.78740157480314965" header="0.31496062992125984" footer="0.51181102362204722"/>
      <printOptions horizontalCentered="1"/>
      <pageSetup paperSize="9" fitToHeight="0" orientation="portrait" horizontalDpi="300" verticalDpi="300" r:id="rId2"/>
      <headerFooter alignWithMargins="0"/>
    </customSheetView>
  </customSheetViews>
  <mergeCells count="1">
    <mergeCell ref="A1:G1"/>
  </mergeCells>
  <phoneticPr fontId="7"/>
  <printOptions horizontalCentered="1"/>
  <pageMargins left="0.39370078740157483" right="0.39370078740157483" top="0.78740157480314965" bottom="0.78740157480314965" header="0.31496062992125984" footer="0.51181102362204722"/>
  <pageSetup paperSize="9" scale="78" fitToHeight="0" orientation="portrait" horizontalDpi="300" verticalDpi="300"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fitToPage="1"/>
  </sheetPr>
  <dimension ref="A1:AC32"/>
  <sheetViews>
    <sheetView view="pageBreakPreview" zoomScaleNormal="100" zoomScaleSheetLayoutView="100" workbookViewId="0"/>
  </sheetViews>
  <sheetFormatPr defaultColWidth="9" defaultRowHeight="13.2"/>
  <cols>
    <col min="1" max="1" width="4.44140625" style="6" customWidth="1"/>
    <col min="2" max="2" width="7.33203125" style="6" customWidth="1"/>
    <col min="3" max="3" width="9.88671875" style="6" customWidth="1"/>
    <col min="4" max="9" width="3.6640625" style="6" customWidth="1"/>
    <col min="10" max="10" width="8.109375" style="6" customWidth="1"/>
    <col min="11" max="12" width="8.88671875" style="6" customWidth="1"/>
    <col min="13" max="13" width="4.88671875" style="6" bestFit="1" customWidth="1"/>
    <col min="14" max="15" width="6.88671875" style="6" bestFit="1" customWidth="1"/>
    <col min="16" max="17" width="7.33203125" style="6" bestFit="1" customWidth="1"/>
    <col min="18" max="19" width="6.44140625" style="6" customWidth="1"/>
    <col min="20" max="20" width="7.33203125" style="6" bestFit="1" customWidth="1"/>
    <col min="21" max="21" width="6.88671875" style="6" bestFit="1" customWidth="1"/>
    <col min="22" max="22" width="6.88671875" style="6" customWidth="1"/>
    <col min="23" max="24" width="5" style="6" bestFit="1" customWidth="1"/>
    <col min="25" max="25" width="6.44140625" style="6" bestFit="1" customWidth="1"/>
    <col min="26" max="26" width="7.33203125" style="6" bestFit="1" customWidth="1"/>
    <col min="27" max="27" width="6.88671875" style="6" bestFit="1" customWidth="1"/>
    <col min="28" max="28" width="2" style="6" customWidth="1"/>
    <col min="29" max="29" width="13.109375" style="6" customWidth="1"/>
    <col min="30" max="16384" width="9" style="6"/>
  </cols>
  <sheetData>
    <row r="1" spans="1:29" ht="20.100000000000001" customHeight="1">
      <c r="A1" s="4"/>
      <c r="B1" s="5"/>
      <c r="S1" s="75"/>
      <c r="T1" s="75"/>
      <c r="Z1" s="985" t="s">
        <v>4</v>
      </c>
      <c r="AA1" s="986"/>
    </row>
    <row r="2" spans="1:29" ht="9" customHeight="1">
      <c r="A2" s="7"/>
      <c r="B2" s="7"/>
    </row>
    <row r="3" spans="1:29" ht="19.2">
      <c r="A3" s="81" t="s">
        <v>1238</v>
      </c>
      <c r="B3" s="81"/>
      <c r="C3" s="81"/>
      <c r="D3" s="81"/>
      <c r="E3" s="81"/>
      <c r="F3" s="81"/>
      <c r="G3" s="81"/>
      <c r="H3" s="81"/>
      <c r="I3" s="81"/>
      <c r="J3" s="81"/>
      <c r="K3" s="81"/>
      <c r="L3" s="81"/>
      <c r="M3" s="81"/>
      <c r="N3" s="81"/>
      <c r="O3" s="81"/>
      <c r="P3" s="81"/>
      <c r="Q3" s="81"/>
      <c r="R3" s="81"/>
      <c r="S3" s="81"/>
      <c r="T3" s="81"/>
      <c r="U3" s="81"/>
      <c r="V3" s="81"/>
      <c r="W3" s="82"/>
      <c r="X3" s="82"/>
      <c r="Y3" s="82"/>
      <c r="Z3" s="82"/>
      <c r="AA3" s="82"/>
      <c r="AB3" s="82"/>
    </row>
    <row r="4" spans="1:29" ht="13.8">
      <c r="A4" s="7"/>
      <c r="B4" s="7"/>
    </row>
    <row r="5" spans="1:29" ht="13.8" thickBot="1">
      <c r="A5" s="436" t="s">
        <v>616</v>
      </c>
      <c r="B5" s="323"/>
      <c r="C5" s="65"/>
      <c r="D5" s="65"/>
      <c r="E5" s="65"/>
      <c r="F5" s="65"/>
      <c r="G5" s="65"/>
      <c r="H5" s="65"/>
      <c r="I5" s="65"/>
      <c r="J5" s="65"/>
      <c r="K5" s="65"/>
      <c r="L5" s="65"/>
      <c r="M5" s="65"/>
      <c r="N5" s="65"/>
      <c r="P5" s="76"/>
      <c r="Q5" s="76"/>
      <c r="S5" s="96" t="s">
        <v>91</v>
      </c>
      <c r="T5" s="996" t="str">
        <f>【調達機関情報】!D69</f>
        <v>　</v>
      </c>
      <c r="U5" s="997"/>
      <c r="V5" s="997"/>
      <c r="W5" s="997"/>
      <c r="X5" s="997"/>
      <c r="Y5" s="997"/>
      <c r="Z5" s="997"/>
      <c r="AA5" s="997"/>
    </row>
    <row r="6" spans="1:29" ht="13.8" thickBot="1">
      <c r="A6" s="449" t="s">
        <v>639</v>
      </c>
      <c r="B6" s="450"/>
      <c r="C6" s="450"/>
      <c r="D6" s="450"/>
      <c r="E6" s="450"/>
      <c r="F6" s="450"/>
      <c r="G6" s="450"/>
      <c r="H6" s="450"/>
      <c r="I6" s="450"/>
      <c r="J6" s="450"/>
      <c r="K6" s="450"/>
      <c r="L6" s="327"/>
    </row>
    <row r="7" spans="1:29" ht="13.8">
      <c r="A7" s="57"/>
      <c r="B7" s="7"/>
      <c r="P7" s="8"/>
      <c r="Q7" s="8"/>
      <c r="R7" s="8"/>
      <c r="S7" s="76"/>
      <c r="T7" s="76"/>
    </row>
    <row r="8" spans="1:29" ht="13.35" customHeight="1">
      <c r="A8" s="998" t="s">
        <v>113</v>
      </c>
      <c r="B8" s="1001" t="s">
        <v>114</v>
      </c>
      <c r="C8" s="1002"/>
      <c r="D8" s="1002"/>
      <c r="E8" s="1002"/>
      <c r="F8" s="1002"/>
      <c r="G8" s="1002"/>
      <c r="H8" s="1002"/>
      <c r="I8" s="1002"/>
      <c r="J8" s="1002"/>
      <c r="K8" s="1002"/>
      <c r="L8" s="1002"/>
      <c r="M8" s="1003"/>
      <c r="N8" s="1001" t="s">
        <v>2</v>
      </c>
      <c r="O8" s="1002"/>
      <c r="P8" s="1002"/>
      <c r="Q8" s="1002"/>
      <c r="R8" s="1003"/>
      <c r="S8" s="987" t="s">
        <v>3</v>
      </c>
      <c r="T8" s="988"/>
      <c r="U8" s="988"/>
      <c r="V8" s="988"/>
      <c r="W8" s="988"/>
      <c r="X8" s="988"/>
      <c r="Y8" s="988"/>
      <c r="Z8" s="988"/>
      <c r="AA8" s="989"/>
    </row>
    <row r="9" spans="1:29" ht="41.25" customHeight="1">
      <c r="A9" s="999"/>
      <c r="B9" s="1004" t="s">
        <v>127</v>
      </c>
      <c r="C9" s="1006" t="s">
        <v>128</v>
      </c>
      <c r="D9" s="1008" t="s">
        <v>654</v>
      </c>
      <c r="E9" s="1009"/>
      <c r="F9" s="1009"/>
      <c r="G9" s="1009"/>
      <c r="H9" s="1009"/>
      <c r="I9" s="1009"/>
      <c r="J9" s="1010"/>
      <c r="K9" s="1006" t="s">
        <v>633</v>
      </c>
      <c r="L9" s="1006" t="s">
        <v>634</v>
      </c>
      <c r="M9" s="1011" t="s">
        <v>635</v>
      </c>
      <c r="N9" s="1004" t="s">
        <v>640</v>
      </c>
      <c r="O9" s="1006" t="s">
        <v>638</v>
      </c>
      <c r="P9" s="1013" t="s">
        <v>636</v>
      </c>
      <c r="Q9" s="1013" t="s">
        <v>637</v>
      </c>
      <c r="R9" s="1011" t="s">
        <v>268</v>
      </c>
      <c r="S9" s="990" t="s">
        <v>115</v>
      </c>
      <c r="T9" s="991"/>
      <c r="U9" s="991"/>
      <c r="V9" s="991"/>
      <c r="W9" s="991"/>
      <c r="X9" s="992"/>
      <c r="Y9" s="993" t="s">
        <v>155</v>
      </c>
      <c r="Z9" s="994"/>
      <c r="AA9" s="995"/>
    </row>
    <row r="10" spans="1:29" ht="63.45" customHeight="1">
      <c r="A10" s="1000"/>
      <c r="B10" s="1005"/>
      <c r="C10" s="1007"/>
      <c r="D10" s="463" t="s">
        <v>631</v>
      </c>
      <c r="E10" s="463" t="s">
        <v>156</v>
      </c>
      <c r="F10" s="463" t="s">
        <v>601</v>
      </c>
      <c r="G10" s="464" t="s">
        <v>632</v>
      </c>
      <c r="H10" s="465" t="s">
        <v>1347</v>
      </c>
      <c r="I10" s="463" t="s">
        <v>381</v>
      </c>
      <c r="J10" s="452" t="s">
        <v>427</v>
      </c>
      <c r="K10" s="1007"/>
      <c r="L10" s="1007"/>
      <c r="M10" s="1012"/>
      <c r="N10" s="1005"/>
      <c r="O10" s="1007"/>
      <c r="P10" s="1014"/>
      <c r="Q10" s="1014"/>
      <c r="R10" s="1012"/>
      <c r="S10" s="367" t="s">
        <v>466</v>
      </c>
      <c r="T10" s="368" t="s">
        <v>129</v>
      </c>
      <c r="U10" s="368" t="s">
        <v>130</v>
      </c>
      <c r="V10" s="368" t="s">
        <v>655</v>
      </c>
      <c r="W10" s="368" t="s">
        <v>182</v>
      </c>
      <c r="X10" s="369" t="s">
        <v>183</v>
      </c>
      <c r="Y10" s="367" t="s">
        <v>466</v>
      </c>
      <c r="Z10" s="83" t="s">
        <v>129</v>
      </c>
      <c r="AA10" s="84" t="s">
        <v>130</v>
      </c>
      <c r="AC10" s="445" t="s">
        <v>621</v>
      </c>
    </row>
    <row r="11" spans="1:29" ht="13.35" customHeight="1">
      <c r="A11" s="77">
        <v>1</v>
      </c>
      <c r="B11" s="106"/>
      <c r="C11" s="320"/>
      <c r="D11" s="320"/>
      <c r="E11" s="320"/>
      <c r="F11" s="320"/>
      <c r="G11" s="320"/>
      <c r="H11" s="320"/>
      <c r="I11" s="320"/>
      <c r="J11" s="320"/>
      <c r="K11" s="107"/>
      <c r="L11" s="107"/>
      <c r="M11" s="108"/>
      <c r="N11" s="459"/>
      <c r="O11" s="460"/>
      <c r="P11" s="460"/>
      <c r="Q11" s="460"/>
      <c r="R11" s="461"/>
      <c r="S11" s="459"/>
      <c r="T11" s="460"/>
      <c r="U11" s="460"/>
      <c r="V11" s="107"/>
      <c r="W11" s="460"/>
      <c r="X11" s="461"/>
      <c r="Y11" s="109"/>
      <c r="Z11" s="110"/>
      <c r="AA11" s="111"/>
      <c r="AB11" s="224"/>
      <c r="AC11" s="112"/>
    </row>
    <row r="12" spans="1:29" ht="13.35" customHeight="1">
      <c r="A12" s="77">
        <v>2</v>
      </c>
      <c r="B12" s="106"/>
      <c r="C12" s="320"/>
      <c r="D12" s="320"/>
      <c r="E12" s="320"/>
      <c r="F12" s="320"/>
      <c r="G12" s="320"/>
      <c r="H12" s="320"/>
      <c r="I12" s="320"/>
      <c r="J12" s="320"/>
      <c r="K12" s="107"/>
      <c r="L12" s="107"/>
      <c r="M12" s="108"/>
      <c r="N12" s="459"/>
      <c r="O12" s="460"/>
      <c r="P12" s="460"/>
      <c r="Q12" s="460"/>
      <c r="R12" s="461"/>
      <c r="S12" s="459"/>
      <c r="T12" s="460"/>
      <c r="U12" s="460"/>
      <c r="V12" s="107"/>
      <c r="W12" s="460"/>
      <c r="X12" s="461"/>
      <c r="Y12" s="109"/>
      <c r="Z12" s="110"/>
      <c r="AA12" s="111"/>
      <c r="AB12" s="224"/>
      <c r="AC12" s="112"/>
    </row>
    <row r="13" spans="1:29">
      <c r="A13" s="77">
        <v>3</v>
      </c>
      <c r="B13" s="106"/>
      <c r="C13" s="320"/>
      <c r="D13" s="320"/>
      <c r="E13" s="320"/>
      <c r="F13" s="320"/>
      <c r="G13" s="320"/>
      <c r="H13" s="320"/>
      <c r="I13" s="320"/>
      <c r="J13" s="320"/>
      <c r="K13" s="107"/>
      <c r="L13" s="107"/>
      <c r="M13" s="108"/>
      <c r="N13" s="459"/>
      <c r="O13" s="460"/>
      <c r="P13" s="460"/>
      <c r="Q13" s="460"/>
      <c r="R13" s="461"/>
      <c r="S13" s="459"/>
      <c r="T13" s="460"/>
      <c r="U13" s="460"/>
      <c r="V13" s="107"/>
      <c r="W13" s="460"/>
      <c r="X13" s="461"/>
      <c r="Y13" s="109"/>
      <c r="Z13" s="110"/>
      <c r="AA13" s="111"/>
      <c r="AB13" s="224"/>
      <c r="AC13" s="112"/>
    </row>
    <row r="14" spans="1:29">
      <c r="A14" s="77">
        <v>4</v>
      </c>
      <c r="B14" s="106"/>
      <c r="C14" s="320"/>
      <c r="D14" s="320"/>
      <c r="E14" s="320"/>
      <c r="F14" s="320"/>
      <c r="G14" s="320"/>
      <c r="H14" s="320"/>
      <c r="I14" s="320"/>
      <c r="J14" s="320"/>
      <c r="K14" s="107"/>
      <c r="L14" s="107"/>
      <c r="M14" s="108"/>
      <c r="N14" s="459"/>
      <c r="O14" s="460"/>
      <c r="P14" s="460"/>
      <c r="Q14" s="460"/>
      <c r="R14" s="461"/>
      <c r="S14" s="459"/>
      <c r="T14" s="460"/>
      <c r="U14" s="460"/>
      <c r="V14" s="107"/>
      <c r="W14" s="460"/>
      <c r="X14" s="461"/>
      <c r="Y14" s="109"/>
      <c r="Z14" s="110"/>
      <c r="AA14" s="111"/>
      <c r="AB14" s="224"/>
      <c r="AC14" s="112"/>
    </row>
    <row r="15" spans="1:29" ht="22.5" customHeight="1">
      <c r="A15" s="77">
        <v>5</v>
      </c>
      <c r="B15" s="106"/>
      <c r="C15" s="320"/>
      <c r="D15" s="320"/>
      <c r="E15" s="320"/>
      <c r="F15" s="320"/>
      <c r="G15" s="320"/>
      <c r="H15" s="320"/>
      <c r="I15" s="320"/>
      <c r="J15" s="320"/>
      <c r="K15" s="107"/>
      <c r="L15" s="107"/>
      <c r="M15" s="108"/>
      <c r="N15" s="459"/>
      <c r="O15" s="460"/>
      <c r="P15" s="460"/>
      <c r="Q15" s="460"/>
      <c r="R15" s="461"/>
      <c r="S15" s="459"/>
      <c r="T15" s="460"/>
      <c r="U15" s="460"/>
      <c r="V15" s="107"/>
      <c r="W15" s="460"/>
      <c r="X15" s="461"/>
      <c r="Y15" s="109"/>
      <c r="Z15" s="110"/>
      <c r="AA15" s="111"/>
      <c r="AB15" s="224"/>
      <c r="AC15" s="112"/>
    </row>
    <row r="16" spans="1:29">
      <c r="A16" s="77">
        <v>6</v>
      </c>
      <c r="B16" s="106"/>
      <c r="C16" s="320"/>
      <c r="D16" s="320"/>
      <c r="E16" s="320"/>
      <c r="F16" s="320"/>
      <c r="G16" s="320"/>
      <c r="H16" s="320"/>
      <c r="I16" s="320"/>
      <c r="J16" s="320"/>
      <c r="K16" s="107"/>
      <c r="L16" s="107"/>
      <c r="M16" s="108"/>
      <c r="N16" s="459"/>
      <c r="O16" s="460"/>
      <c r="P16" s="460"/>
      <c r="Q16" s="460"/>
      <c r="R16" s="461"/>
      <c r="S16" s="459"/>
      <c r="T16" s="460"/>
      <c r="U16" s="460"/>
      <c r="V16" s="107"/>
      <c r="W16" s="460"/>
      <c r="X16" s="461"/>
      <c r="Y16" s="109"/>
      <c r="Z16" s="110"/>
      <c r="AA16" s="111"/>
      <c r="AB16" s="224"/>
      <c r="AC16" s="112"/>
    </row>
    <row r="17" spans="1:29">
      <c r="A17" s="77">
        <v>7</v>
      </c>
      <c r="B17" s="106"/>
      <c r="C17" s="320"/>
      <c r="D17" s="320"/>
      <c r="E17" s="320"/>
      <c r="F17" s="320"/>
      <c r="G17" s="320"/>
      <c r="H17" s="320"/>
      <c r="I17" s="320"/>
      <c r="J17" s="320"/>
      <c r="K17" s="107"/>
      <c r="L17" s="107"/>
      <c r="M17" s="108"/>
      <c r="N17" s="459"/>
      <c r="O17" s="460"/>
      <c r="P17" s="460"/>
      <c r="Q17" s="460"/>
      <c r="R17" s="461"/>
      <c r="S17" s="459"/>
      <c r="T17" s="460"/>
      <c r="U17" s="460"/>
      <c r="V17" s="107"/>
      <c r="W17" s="460"/>
      <c r="X17" s="461"/>
      <c r="Y17" s="109"/>
      <c r="Z17" s="110"/>
      <c r="AA17" s="111"/>
      <c r="AB17" s="224"/>
      <c r="AC17" s="112"/>
    </row>
    <row r="18" spans="1:29">
      <c r="A18" s="77">
        <v>8</v>
      </c>
      <c r="B18" s="106"/>
      <c r="C18" s="107"/>
      <c r="D18" s="320"/>
      <c r="E18" s="320"/>
      <c r="F18" s="320"/>
      <c r="G18" s="320"/>
      <c r="H18" s="320"/>
      <c r="I18" s="320"/>
      <c r="J18" s="320"/>
      <c r="K18" s="107"/>
      <c r="L18" s="107"/>
      <c r="M18" s="108"/>
      <c r="N18" s="459"/>
      <c r="O18" s="460"/>
      <c r="P18" s="460"/>
      <c r="Q18" s="460"/>
      <c r="R18" s="461"/>
      <c r="S18" s="459"/>
      <c r="T18" s="460"/>
      <c r="U18" s="460"/>
      <c r="V18" s="107"/>
      <c r="W18" s="460"/>
      <c r="X18" s="461"/>
      <c r="Y18" s="109"/>
      <c r="Z18" s="110"/>
      <c r="AA18" s="111"/>
      <c r="AB18" s="224"/>
      <c r="AC18" s="112"/>
    </row>
    <row r="19" spans="1:29">
      <c r="A19" s="77">
        <v>9</v>
      </c>
      <c r="B19" s="106"/>
      <c r="C19" s="107"/>
      <c r="D19" s="320"/>
      <c r="E19" s="320"/>
      <c r="F19" s="320"/>
      <c r="G19" s="320"/>
      <c r="H19" s="320"/>
      <c r="I19" s="320"/>
      <c r="J19" s="320"/>
      <c r="K19" s="107"/>
      <c r="L19" s="107"/>
      <c r="M19" s="108"/>
      <c r="N19" s="459"/>
      <c r="O19" s="460"/>
      <c r="P19" s="460"/>
      <c r="Q19" s="460"/>
      <c r="R19" s="461"/>
      <c r="S19" s="459"/>
      <c r="T19" s="460"/>
      <c r="U19" s="460"/>
      <c r="V19" s="107"/>
      <c r="W19" s="460"/>
      <c r="X19" s="461"/>
      <c r="Y19" s="109"/>
      <c r="Z19" s="110"/>
      <c r="AA19" s="111"/>
      <c r="AB19" s="224"/>
      <c r="AC19" s="112"/>
    </row>
    <row r="20" spans="1:29">
      <c r="A20" s="77">
        <v>10</v>
      </c>
      <c r="B20" s="106"/>
      <c r="C20" s="107"/>
      <c r="D20" s="320"/>
      <c r="E20" s="320"/>
      <c r="F20" s="320"/>
      <c r="G20" s="320"/>
      <c r="H20" s="320"/>
      <c r="I20" s="320"/>
      <c r="J20" s="320"/>
      <c r="K20" s="107"/>
      <c r="L20" s="107"/>
      <c r="M20" s="108"/>
      <c r="N20" s="459"/>
      <c r="O20" s="460"/>
      <c r="P20" s="460"/>
      <c r="Q20" s="460"/>
      <c r="R20" s="461"/>
      <c r="S20" s="459"/>
      <c r="T20" s="460"/>
      <c r="U20" s="460"/>
      <c r="V20" s="107"/>
      <c r="W20" s="460"/>
      <c r="X20" s="461"/>
      <c r="Y20" s="109"/>
      <c r="Z20" s="110"/>
      <c r="AA20" s="111"/>
      <c r="AB20" s="224"/>
      <c r="AC20" s="112"/>
    </row>
    <row r="21" spans="1:29">
      <c r="A21" s="77">
        <v>11</v>
      </c>
      <c r="B21" s="106"/>
      <c r="C21" s="107"/>
      <c r="D21" s="320"/>
      <c r="E21" s="320"/>
      <c r="F21" s="320"/>
      <c r="G21" s="320"/>
      <c r="H21" s="320"/>
      <c r="I21" s="320"/>
      <c r="J21" s="320"/>
      <c r="K21" s="107"/>
      <c r="L21" s="107"/>
      <c r="M21" s="108"/>
      <c r="N21" s="459"/>
      <c r="O21" s="460"/>
      <c r="P21" s="460"/>
      <c r="Q21" s="460"/>
      <c r="R21" s="461"/>
      <c r="S21" s="459"/>
      <c r="T21" s="460"/>
      <c r="U21" s="460"/>
      <c r="V21" s="107"/>
      <c r="W21" s="460"/>
      <c r="X21" s="461"/>
      <c r="Y21" s="109"/>
      <c r="Z21" s="110"/>
      <c r="AA21" s="111"/>
      <c r="AB21" s="224"/>
      <c r="AC21" s="112"/>
    </row>
    <row r="22" spans="1:29">
      <c r="A22" s="77">
        <v>12</v>
      </c>
      <c r="B22" s="106"/>
      <c r="C22" s="107"/>
      <c r="D22" s="320"/>
      <c r="E22" s="320"/>
      <c r="F22" s="320"/>
      <c r="G22" s="320"/>
      <c r="H22" s="320"/>
      <c r="I22" s="320"/>
      <c r="J22" s="320"/>
      <c r="K22" s="107"/>
      <c r="L22" s="107"/>
      <c r="M22" s="108"/>
      <c r="N22" s="459"/>
      <c r="O22" s="460"/>
      <c r="P22" s="460"/>
      <c r="Q22" s="460"/>
      <c r="R22" s="461"/>
      <c r="S22" s="459"/>
      <c r="T22" s="460"/>
      <c r="U22" s="460"/>
      <c r="V22" s="107"/>
      <c r="W22" s="460"/>
      <c r="X22" s="461"/>
      <c r="Y22" s="109"/>
      <c r="Z22" s="110"/>
      <c r="AA22" s="111"/>
      <c r="AB22" s="224"/>
      <c r="AC22" s="112"/>
    </row>
    <row r="23" spans="1:29">
      <c r="A23" s="77">
        <v>13</v>
      </c>
      <c r="B23" s="106"/>
      <c r="C23" s="107"/>
      <c r="D23" s="320"/>
      <c r="E23" s="320"/>
      <c r="F23" s="320"/>
      <c r="G23" s="320"/>
      <c r="H23" s="320"/>
      <c r="I23" s="320"/>
      <c r="J23" s="320"/>
      <c r="K23" s="107"/>
      <c r="L23" s="107"/>
      <c r="M23" s="108"/>
      <c r="N23" s="459"/>
      <c r="O23" s="460"/>
      <c r="P23" s="460"/>
      <c r="Q23" s="460"/>
      <c r="R23" s="461"/>
      <c r="S23" s="459"/>
      <c r="T23" s="460"/>
      <c r="U23" s="460"/>
      <c r="V23" s="107"/>
      <c r="W23" s="460"/>
      <c r="X23" s="461"/>
      <c r="Y23" s="109"/>
      <c r="Z23" s="110"/>
      <c r="AA23" s="111"/>
      <c r="AB23" s="224"/>
      <c r="AC23" s="112"/>
    </row>
    <row r="24" spans="1:29">
      <c r="A24" s="77">
        <v>14</v>
      </c>
      <c r="B24" s="106"/>
      <c r="C24" s="107"/>
      <c r="D24" s="320"/>
      <c r="E24" s="320"/>
      <c r="F24" s="320"/>
      <c r="G24" s="320"/>
      <c r="H24" s="320"/>
      <c r="I24" s="320"/>
      <c r="J24" s="320"/>
      <c r="K24" s="107"/>
      <c r="L24" s="107"/>
      <c r="M24" s="108"/>
      <c r="N24" s="459"/>
      <c r="O24" s="460"/>
      <c r="P24" s="460"/>
      <c r="Q24" s="460"/>
      <c r="R24" s="461"/>
      <c r="S24" s="459"/>
      <c r="T24" s="460"/>
      <c r="U24" s="460"/>
      <c r="V24" s="107"/>
      <c r="W24" s="460"/>
      <c r="X24" s="461"/>
      <c r="Y24" s="109"/>
      <c r="Z24" s="110"/>
      <c r="AA24" s="111"/>
      <c r="AB24" s="224"/>
      <c r="AC24" s="112"/>
    </row>
    <row r="25" spans="1:29">
      <c r="A25" s="77">
        <v>15</v>
      </c>
      <c r="B25" s="106"/>
      <c r="C25" s="107"/>
      <c r="D25" s="320"/>
      <c r="E25" s="320"/>
      <c r="F25" s="320"/>
      <c r="G25" s="320"/>
      <c r="H25" s="320"/>
      <c r="I25" s="320"/>
      <c r="J25" s="320"/>
      <c r="K25" s="107"/>
      <c r="L25" s="107"/>
      <c r="M25" s="108"/>
      <c r="N25" s="459"/>
      <c r="O25" s="460"/>
      <c r="P25" s="460"/>
      <c r="Q25" s="460"/>
      <c r="R25" s="461"/>
      <c r="S25" s="459"/>
      <c r="T25" s="460"/>
      <c r="U25" s="460"/>
      <c r="V25" s="107"/>
      <c r="W25" s="460"/>
      <c r="X25" s="461"/>
      <c r="Y25" s="109"/>
      <c r="Z25" s="110"/>
      <c r="AA25" s="111"/>
      <c r="AB25" s="224"/>
      <c r="AC25" s="112"/>
    </row>
    <row r="26" spans="1:29">
      <c r="A26" s="78" t="s">
        <v>117</v>
      </c>
      <c r="B26" s="6" t="s">
        <v>121</v>
      </c>
      <c r="C26" s="79"/>
      <c r="D26" s="80" t="s">
        <v>116</v>
      </c>
      <c r="E26" s="80"/>
      <c r="F26" s="80"/>
      <c r="G26" s="80"/>
      <c r="H26" s="80"/>
      <c r="I26" s="80"/>
      <c r="J26" s="80"/>
      <c r="K26" s="79"/>
      <c r="L26" s="79"/>
      <c r="M26" s="79"/>
      <c r="N26" s="79"/>
      <c r="O26" s="79"/>
      <c r="P26" s="79"/>
      <c r="Q26" s="79"/>
      <c r="R26" s="79"/>
      <c r="S26" s="79"/>
      <c r="T26" s="79"/>
      <c r="U26" s="79"/>
      <c r="V26" s="79"/>
      <c r="W26" s="79"/>
      <c r="X26" s="79"/>
      <c r="Y26" s="79"/>
      <c r="Z26" s="79"/>
      <c r="AA26" s="79"/>
      <c r="AC26" s="89"/>
    </row>
    <row r="27" spans="1:29">
      <c r="A27" s="78" t="s">
        <v>119</v>
      </c>
      <c r="B27" s="6" t="s">
        <v>122</v>
      </c>
      <c r="C27" s="79"/>
      <c r="D27" s="80" t="s">
        <v>118</v>
      </c>
      <c r="E27" s="80"/>
      <c r="F27" s="80"/>
      <c r="G27" s="80"/>
      <c r="H27" s="80"/>
      <c r="I27" s="80"/>
      <c r="J27" s="80"/>
      <c r="K27" s="79"/>
      <c r="L27" s="79"/>
      <c r="M27" s="79"/>
      <c r="N27" s="79"/>
      <c r="O27" s="79"/>
      <c r="P27" s="79"/>
      <c r="Q27" s="79"/>
      <c r="R27" s="79"/>
      <c r="S27" s="79"/>
      <c r="T27" s="79"/>
      <c r="U27" s="79"/>
      <c r="V27" s="79"/>
      <c r="W27" s="79"/>
      <c r="X27" s="79"/>
      <c r="Y27" s="79"/>
      <c r="Z27" s="79"/>
      <c r="AA27" s="79"/>
    </row>
    <row r="28" spans="1:29">
      <c r="A28" s="78" t="s">
        <v>120</v>
      </c>
      <c r="B28" s="402" t="s">
        <v>656</v>
      </c>
      <c r="C28" s="79"/>
      <c r="D28" s="80" t="s">
        <v>653</v>
      </c>
      <c r="E28" s="80"/>
      <c r="F28" s="80"/>
      <c r="G28" s="80"/>
      <c r="H28" s="80"/>
      <c r="I28" s="80"/>
      <c r="J28" s="80"/>
      <c r="K28" s="79"/>
      <c r="L28" s="79"/>
      <c r="M28" s="79"/>
      <c r="N28" s="79"/>
      <c r="O28" s="79"/>
      <c r="P28" s="79"/>
      <c r="Q28" s="79"/>
      <c r="R28" s="79"/>
      <c r="S28" s="79"/>
      <c r="T28" s="79"/>
      <c r="U28" s="79"/>
      <c r="V28" s="79"/>
      <c r="W28" s="79"/>
      <c r="X28" s="79"/>
      <c r="Y28" s="79"/>
      <c r="Z28" s="79"/>
      <c r="AA28" s="79"/>
    </row>
    <row r="29" spans="1:29" ht="13.8">
      <c r="A29" s="65" t="s">
        <v>177</v>
      </c>
      <c r="B29" s="65" t="s">
        <v>178</v>
      </c>
      <c r="C29" s="65"/>
      <c r="D29" s="65" t="s">
        <v>179</v>
      </c>
      <c r="E29" s="65"/>
      <c r="F29" s="65"/>
      <c r="G29" s="65"/>
      <c r="H29" s="65"/>
      <c r="I29" s="65"/>
      <c r="J29" s="65"/>
      <c r="K29" s="172"/>
      <c r="L29" s="173"/>
      <c r="M29" s="173"/>
    </row>
    <row r="30" spans="1:29" ht="13.8">
      <c r="A30" s="65" t="s">
        <v>180</v>
      </c>
      <c r="B30" s="65" t="s">
        <v>123</v>
      </c>
      <c r="C30" s="172"/>
      <c r="D30" s="65" t="s">
        <v>125</v>
      </c>
      <c r="E30" s="65"/>
      <c r="F30" s="65"/>
      <c r="G30" s="65"/>
      <c r="H30" s="65"/>
      <c r="I30" s="65"/>
      <c r="J30" s="65"/>
      <c r="K30" s="172"/>
      <c r="L30" s="173"/>
      <c r="M30" s="173"/>
    </row>
    <row r="31" spans="1:29" ht="13.8">
      <c r="A31" s="65" t="s">
        <v>181</v>
      </c>
      <c r="B31" s="65" t="s">
        <v>124</v>
      </c>
      <c r="C31" s="172"/>
      <c r="D31" s="65" t="s">
        <v>126</v>
      </c>
      <c r="E31" s="65"/>
      <c r="F31" s="65"/>
      <c r="G31" s="65"/>
      <c r="H31" s="65"/>
      <c r="I31" s="65"/>
      <c r="J31" s="65"/>
      <c r="K31" s="172"/>
      <c r="L31" s="173"/>
      <c r="M31" s="173"/>
    </row>
    <row r="32" spans="1:29" ht="13.8">
      <c r="A32" s="402" t="s">
        <v>505</v>
      </c>
      <c r="B32" s="366" t="s">
        <v>450</v>
      </c>
      <c r="C32" s="366"/>
      <c r="D32" s="366" t="s">
        <v>451</v>
      </c>
      <c r="E32" s="366"/>
      <c r="F32" s="366"/>
      <c r="G32" s="366"/>
      <c r="H32" s="366"/>
      <c r="I32" s="366"/>
      <c r="J32" s="366"/>
    </row>
  </sheetData>
  <sheetProtection insertRows="0"/>
  <customSheetViews>
    <customSheetView guid="{96F83B05-D121-40EB-85BB-212F4250A2EA}" showPageBreaks="1" fitToPage="1" printArea="1" view="pageBreakPreview">
      <pageMargins left="0.59055118110236227" right="0.39370078740157483" top="0.78740157480314965" bottom="0.78740157480314965" header="0.51181102362204722" footer="0.51181102362204722"/>
      <pageSetup paperSize="9" scale="96" fitToHeight="0" orientation="landscape" r:id="rId1"/>
      <headerFooter alignWithMargins="0"/>
    </customSheetView>
    <customSheetView guid="{0199004E-6640-4BE5-B2D5-6A0A715378D4}" showPageBreaks="1" fitToPage="1" printArea="1" view="pageBreakPreview">
      <pageMargins left="0.59055118110236227" right="0.39370078740157483" top="0.78740157480314965" bottom="0.78740157480314965" header="0.51181102362204722" footer="0.51181102362204722"/>
      <pageSetup paperSize="9" scale="96" fitToHeight="0" orientation="landscape" r:id="rId2"/>
      <headerFooter alignWithMargins="0"/>
    </customSheetView>
  </customSheetViews>
  <mergeCells count="19">
    <mergeCell ref="A8:A10"/>
    <mergeCell ref="N8:R8"/>
    <mergeCell ref="B8:M8"/>
    <mergeCell ref="B9:B10"/>
    <mergeCell ref="C9:C10"/>
    <mergeCell ref="K9:K10"/>
    <mergeCell ref="L9:L10"/>
    <mergeCell ref="D9:J9"/>
    <mergeCell ref="M9:M10"/>
    <mergeCell ref="N9:N10"/>
    <mergeCell ref="O9:O10"/>
    <mergeCell ref="P9:P10"/>
    <mergeCell ref="Q9:Q10"/>
    <mergeCell ref="R9:R10"/>
    <mergeCell ref="Z1:AA1"/>
    <mergeCell ref="S8:AA8"/>
    <mergeCell ref="S9:X9"/>
    <mergeCell ref="Y9:AA9"/>
    <mergeCell ref="T5:AA5"/>
  </mergeCells>
  <phoneticPr fontId="7"/>
  <dataValidations xWindow="142" yWindow="358" count="9">
    <dataValidation type="list" allowBlank="1" showInputMessage="1" showErrorMessage="1" prompt="「購入」か「賃貸借」かを選択する。" sqref="B11:B25" xr:uid="{00000000-0002-0000-0900-000000000000}">
      <formula1>"購入,賃貸借"</formula1>
    </dataValidation>
    <dataValidation type="list" allowBlank="1" showInputMessage="1" showErrorMessage="1" sqref="L6" xr:uid="{00000000-0002-0000-0900-000001000000}">
      <formula1>"実績なし"</formula1>
    </dataValidation>
    <dataValidation allowBlank="1" showInputMessage="1" showErrorMessage="1" prompt="「乗用車」又は「貨物車」と記入する。_x000a_その他の場合は具体的に記入する。" sqref="C11:C25" xr:uid="{00000000-0002-0000-0900-000002000000}"/>
    <dataValidation type="decimal" operator="greaterThanOrEqual" allowBlank="1" showInputMessage="1" showErrorMessage="1" sqref="K11:U25 W11:X25" xr:uid="{00000000-0002-0000-0900-000003000000}">
      <formula1>0</formula1>
    </dataValidation>
    <dataValidation type="decimal" operator="greaterThanOrEqual" allowBlank="1" showInputMessage="1" showErrorMessage="1" prompt="最低価格を提示したが落札できなかった車の詳細を記入する。_x000a_左の価格順位欄が「１」以外の場合に該当する。" sqref="Y11:AA25" xr:uid="{00000000-0002-0000-0900-000004000000}">
      <formula1>0</formula1>
    </dataValidation>
    <dataValidation type="list" allowBlank="1" showInputMessage="1" showErrorMessage="1" prompt="燃料種を仕様書に明記しない場合はこの欄に○印を記入する。" sqref="D11:D25" xr:uid="{00000000-0002-0000-0900-000005000000}">
      <formula1>"○"</formula1>
    </dataValidation>
    <dataValidation type="list" allowBlank="1" showInputMessage="1" showErrorMessage="1" prompt="燃料種を指定した場合は該当欄に○印を記入" sqref="E11:I25" xr:uid="{00000000-0002-0000-0900-000006000000}">
      <formula1>"○"</formula1>
    </dataValidation>
    <dataValidation allowBlank="1" showInputMessage="1" showErrorMessage="1" prompt="「その他」の内容を具体的に記入する。" sqref="J11:J25" xr:uid="{00000000-0002-0000-0900-000007000000}"/>
    <dataValidation type="list" operator="greaterThanOrEqual" allowBlank="1" showInputMessage="1" showErrorMessage="1" sqref="V11:V25" xr:uid="{00000000-0002-0000-0900-000008000000}">
      <formula1>$E$10:$I$10</formula1>
    </dataValidation>
  </dataValidations>
  <pageMargins left="0.59055118110236227" right="0.39370078740157483" top="0.78740157480314965" bottom="0.78740157480314965" header="0.51181102362204722" footer="0.51181102362204722"/>
  <pageSetup paperSize="9" scale="82" fitToHeight="0" orientation="landscape" r:id="rId3"/>
  <headerFooter alignWithMargins="0"/>
  <ignoredErrors>
    <ignoredError sqref="T5"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dimension ref="A1:F27"/>
  <sheetViews>
    <sheetView view="pageBreakPreview" zoomScale="115" zoomScaleNormal="100" zoomScaleSheetLayoutView="115" workbookViewId="0"/>
  </sheetViews>
  <sheetFormatPr defaultRowHeight="13.2"/>
  <cols>
    <col min="2" max="3" width="25.6640625" customWidth="1"/>
    <col min="4" max="4" width="7.44140625" customWidth="1"/>
    <col min="5" max="5" width="9.109375" customWidth="1"/>
    <col min="6" max="6" width="11.109375" customWidth="1"/>
  </cols>
  <sheetData>
    <row r="1" spans="1:6" ht="20.100000000000001" customHeight="1">
      <c r="F1" s="91" t="s">
        <v>95</v>
      </c>
    </row>
    <row r="2" spans="1:6">
      <c r="F2" s="73"/>
    </row>
    <row r="3" spans="1:6" ht="16.2">
      <c r="A3" s="385" t="s">
        <v>1239</v>
      </c>
      <c r="B3" s="64"/>
      <c r="C3" s="64"/>
      <c r="D3" s="64"/>
      <c r="E3" s="64"/>
      <c r="F3" s="64"/>
    </row>
    <row r="4" spans="1:6" s="52" customFormat="1"/>
    <row r="5" spans="1:6" s="52" customFormat="1">
      <c r="C5" s="94" t="s">
        <v>91</v>
      </c>
      <c r="D5" s="1024" t="str">
        <f>【調達機関情報】!D69</f>
        <v>　</v>
      </c>
      <c r="E5" s="1025"/>
      <c r="F5" s="1025"/>
    </row>
    <row r="7" spans="1:6" ht="16.350000000000001" customHeight="1" thickBot="1">
      <c r="A7" s="9" t="s">
        <v>94</v>
      </c>
    </row>
    <row r="8" spans="1:6" s="2" customFormat="1" ht="39" customHeight="1" thickBot="1">
      <c r="A8" s="11"/>
      <c r="B8" s="1029" t="s">
        <v>622</v>
      </c>
      <c r="C8" s="1030"/>
      <c r="D8" s="1030"/>
      <c r="E8" s="1030"/>
      <c r="F8" s="1031"/>
    </row>
    <row r="9" spans="1:6" ht="20.25" customHeight="1" thickTop="1">
      <c r="A9" s="9"/>
      <c r="B9" s="437" t="s">
        <v>194</v>
      </c>
      <c r="C9" s="438" t="s">
        <v>571</v>
      </c>
      <c r="D9" s="1040" t="s">
        <v>572</v>
      </c>
      <c r="E9" s="1041"/>
      <c r="F9" s="1042"/>
    </row>
    <row r="10" spans="1:6" ht="36.75" customHeight="1">
      <c r="A10" s="9"/>
      <c r="B10" s="439" t="s">
        <v>548</v>
      </c>
      <c r="C10" s="440" t="s">
        <v>570</v>
      </c>
      <c r="D10" s="1037" t="s">
        <v>573</v>
      </c>
      <c r="E10" s="1038"/>
      <c r="F10" s="1039"/>
    </row>
    <row r="11" spans="1:6" s="2" customFormat="1" ht="26.25" customHeight="1" thickBot="1">
      <c r="A11" s="11"/>
      <c r="B11" s="97">
        <v>0</v>
      </c>
      <c r="C11" s="298">
        <v>0</v>
      </c>
      <c r="D11" s="1032">
        <v>0</v>
      </c>
      <c r="E11" s="1033"/>
      <c r="F11" s="1034"/>
    </row>
    <row r="12" spans="1:6" ht="14.4">
      <c r="A12" s="9"/>
    </row>
    <row r="14" spans="1:6" ht="16.350000000000001" customHeight="1" thickBot="1">
      <c r="A14" s="1028" t="s">
        <v>544</v>
      </c>
      <c r="B14" s="1028"/>
      <c r="C14" s="1028"/>
      <c r="D14" s="1028"/>
      <c r="E14" s="1028"/>
      <c r="F14" s="1028"/>
    </row>
    <row r="15" spans="1:6" ht="13.8" thickBot="1">
      <c r="B15" s="1022" t="s">
        <v>92</v>
      </c>
      <c r="C15" s="1023"/>
      <c r="D15" s="60" t="s">
        <v>93</v>
      </c>
    </row>
    <row r="16" spans="1:6" ht="28.35" customHeight="1" thickTop="1">
      <c r="B16" s="1020" t="s">
        <v>499</v>
      </c>
      <c r="C16" s="1021"/>
      <c r="D16" s="104"/>
    </row>
    <row r="17" spans="1:5" ht="28.35" customHeight="1">
      <c r="B17" s="1018" t="s">
        <v>498</v>
      </c>
      <c r="C17" s="1019"/>
      <c r="D17" s="105"/>
    </row>
    <row r="18" spans="1:5" ht="28.35" customHeight="1" thickBot="1">
      <c r="B18" s="1035" t="s">
        <v>96</v>
      </c>
      <c r="C18" s="1036"/>
      <c r="D18" s="419"/>
    </row>
    <row r="19" spans="1:5" ht="28.35" customHeight="1" thickBot="1">
      <c r="B19" s="1026" t="s">
        <v>244</v>
      </c>
      <c r="C19" s="1027"/>
      <c r="D19" s="422">
        <f>SUM(D16:D18)</f>
        <v>0</v>
      </c>
    </row>
    <row r="20" spans="1:5">
      <c r="B20" s="423" t="s">
        <v>542</v>
      </c>
      <c r="C20" s="420"/>
      <c r="D20" s="421"/>
    </row>
    <row r="22" spans="1:5" ht="13.8" thickBot="1">
      <c r="B22" t="s">
        <v>97</v>
      </c>
    </row>
    <row r="23" spans="1:5" ht="36" customHeight="1" thickBot="1">
      <c r="B23" s="1015"/>
      <c r="C23" s="1016"/>
      <c r="D23" s="1016"/>
      <c r="E23" s="1017"/>
    </row>
    <row r="26" spans="1:5" ht="16.350000000000001" customHeight="1" thickBot="1">
      <c r="A26" s="9" t="s">
        <v>98</v>
      </c>
    </row>
    <row r="27" spans="1:5" ht="30.75" customHeight="1" thickBot="1">
      <c r="B27" s="1015"/>
      <c r="C27" s="1016"/>
      <c r="D27" s="1016"/>
      <c r="E27" s="1017"/>
    </row>
  </sheetData>
  <customSheetViews>
    <customSheetView guid="{96F83B05-D121-40EB-85BB-212F4250A2EA}">
      <selection activeCell="B3" sqref="B3"/>
      <pageMargins left="0.59055118110236227" right="0.59055118110236227" top="0.59055118110236227" bottom="0.59055118110236227" header="0.51181102362204722" footer="0.51181102362204722"/>
      <pageSetup paperSize="9" orientation="portrait" r:id="rId1"/>
      <headerFooter alignWithMargins="0"/>
    </customSheetView>
    <customSheetView guid="{0199004E-6640-4BE5-B2D5-6A0A715378D4}">
      <pageMargins left="0.59055118110236227" right="0.59055118110236227" top="0.59055118110236227" bottom="0.59055118110236227" header="0.51181102362204722" footer="0.51181102362204722"/>
      <pageSetup paperSize="9" orientation="portrait" r:id="rId2"/>
      <headerFooter alignWithMargins="0"/>
    </customSheetView>
  </customSheetViews>
  <mergeCells count="13">
    <mergeCell ref="D5:F5"/>
    <mergeCell ref="B19:C19"/>
    <mergeCell ref="A14:F14"/>
    <mergeCell ref="B8:F8"/>
    <mergeCell ref="D11:F11"/>
    <mergeCell ref="B18:C18"/>
    <mergeCell ref="D10:F10"/>
    <mergeCell ref="D9:F9"/>
    <mergeCell ref="B23:E23"/>
    <mergeCell ref="B27:E27"/>
    <mergeCell ref="B17:C17"/>
    <mergeCell ref="B16:C16"/>
    <mergeCell ref="B15:C15"/>
  </mergeCells>
  <phoneticPr fontId="7"/>
  <dataValidations count="5">
    <dataValidation type="decimal" operator="greaterThanOrEqual" allowBlank="1" showInputMessage="1" showErrorMessage="1" prompt="(a)のうち、プロポーザル方式を実施した件数を記入する。_x000a_0以上の数値が記入可。" sqref="C11" xr:uid="{00000000-0002-0000-0A00-000000000000}">
      <formula1>0</formula1>
    </dataValidation>
    <dataValidation type="decimal" operator="greaterThanOrEqual" allowBlank="1" showInputMessage="1" showErrorMessage="1" prompt="該当する契約件数を記入する。隻数ではない。" sqref="D16:D18" xr:uid="{00000000-0002-0000-0A00-000001000000}">
      <formula1>0</formula1>
    </dataValidation>
    <dataValidation type="decimal" operator="greaterThanOrEqual" allowBlank="1" showInputMessage="1" showErrorMessage="1" prompt="船舶の概略設計又は基本設計の件数を記入する。_x000a_0以上の数値が記入可。" sqref="B11" xr:uid="{00000000-0002-0000-0A00-000002000000}">
      <formula1>0</formula1>
    </dataValidation>
    <dataValidation type="whole" operator="greaterThanOrEqual" allowBlank="1" showInputMessage="1" showErrorMessage="1" prompt="(b)のうち、環境配慮型船舶プロポーザル方式を実施した件数を記入する。_x000a_0以上の数値が記入可。" sqref="D11:F11" xr:uid="{00000000-0002-0000-0A00-000003000000}">
      <formula1>0</formula1>
    </dataValidation>
    <dataValidation operator="greaterThanOrEqual" allowBlank="1" showErrorMessage="1" sqref="D19:D20" xr:uid="{00000000-0002-0000-0A00-000004000000}"/>
  </dataValidations>
  <pageMargins left="0.59055118110236227" right="0.59055118110236227" top="0.59055118110236227" bottom="0.59055118110236227" header="0.51181102362204722" footer="0.51181102362204722"/>
  <pageSetup paperSize="9" orientation="portrait" r:id="rId3"/>
  <headerFooter alignWithMargins="0"/>
  <ignoredErrors>
    <ignoredError sqref="D5" unlockedFormula="1"/>
  </ignoredErrors>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K33"/>
  <sheetViews>
    <sheetView view="pageBreakPreview" zoomScaleNormal="100" zoomScaleSheetLayoutView="100" workbookViewId="0"/>
  </sheetViews>
  <sheetFormatPr defaultRowHeight="13.2"/>
  <cols>
    <col min="1" max="1" width="5.33203125" customWidth="1"/>
    <col min="2" max="2" width="10.109375" customWidth="1"/>
    <col min="3" max="3" width="5.109375" bestFit="1" customWidth="1"/>
    <col min="4" max="4" width="5.88671875" customWidth="1"/>
    <col min="5" max="5" width="11.88671875" customWidth="1"/>
    <col min="6" max="6" width="8.6640625" bestFit="1" customWidth="1"/>
    <col min="7" max="8" width="5.109375" bestFit="1" customWidth="1"/>
    <col min="9" max="9" width="7.109375" bestFit="1" customWidth="1"/>
    <col min="10" max="10" width="13.33203125" customWidth="1"/>
    <col min="11" max="11" width="18.88671875" bestFit="1" customWidth="1"/>
  </cols>
  <sheetData>
    <row r="1" spans="1:11" ht="20.100000000000001" customHeight="1">
      <c r="K1" s="91" t="s">
        <v>99</v>
      </c>
    </row>
    <row r="2" spans="1:11">
      <c r="K2" s="73"/>
    </row>
    <row r="3" spans="1:11" ht="19.2">
      <c r="A3" s="63" t="s">
        <v>1240</v>
      </c>
      <c r="B3" s="64"/>
      <c r="C3" s="64"/>
      <c r="D3" s="64"/>
      <c r="E3" s="64"/>
      <c r="F3" s="64"/>
      <c r="G3" s="64"/>
      <c r="H3" s="64"/>
      <c r="I3" s="64"/>
      <c r="J3" s="64"/>
      <c r="K3" s="64"/>
    </row>
    <row r="5" spans="1:11">
      <c r="H5" s="363" t="s">
        <v>91</v>
      </c>
      <c r="I5" s="968" t="str">
        <f>【調達機関情報】!D69</f>
        <v>　</v>
      </c>
      <c r="J5" s="968"/>
      <c r="K5" s="968"/>
    </row>
    <row r="7" spans="1:11" ht="31.35" customHeight="1" thickBot="1">
      <c r="A7" s="1055" t="s">
        <v>618</v>
      </c>
      <c r="B7" s="1055"/>
      <c r="C7" s="1055"/>
      <c r="D7" s="1055"/>
      <c r="E7" s="1055"/>
      <c r="F7" s="1055"/>
      <c r="G7" s="1055"/>
      <c r="H7" s="1055"/>
      <c r="I7" s="1055"/>
      <c r="J7" s="1055"/>
      <c r="K7" s="1055"/>
    </row>
    <row r="8" spans="1:11" ht="13.8" thickBot="1">
      <c r="A8" s="1043" t="s">
        <v>845</v>
      </c>
      <c r="B8" s="1044"/>
      <c r="C8" s="1044"/>
      <c r="D8" s="1044"/>
      <c r="E8" s="1044"/>
      <c r="F8" s="1044"/>
      <c r="G8" s="1044"/>
      <c r="H8" s="1044"/>
      <c r="I8" s="1044"/>
      <c r="J8" s="1045"/>
      <c r="K8" s="328"/>
    </row>
    <row r="9" spans="1:11" ht="13.8">
      <c r="A9" s="65"/>
      <c r="B9" s="7"/>
      <c r="C9" s="7"/>
      <c r="D9" s="6"/>
      <c r="E9" s="6"/>
      <c r="F9" s="6"/>
      <c r="G9" s="6"/>
      <c r="H9" s="6"/>
      <c r="I9" s="6"/>
      <c r="J9" s="6"/>
      <c r="K9" s="58"/>
    </row>
    <row r="10" spans="1:11" ht="13.8">
      <c r="A10" s="6" t="s">
        <v>107</v>
      </c>
      <c r="B10" s="7"/>
      <c r="C10" s="7"/>
      <c r="D10" s="6" t="s">
        <v>105</v>
      </c>
      <c r="E10" s="6"/>
      <c r="F10" s="6"/>
      <c r="G10" s="6"/>
      <c r="H10" s="6"/>
      <c r="I10" s="6"/>
      <c r="J10" s="58"/>
      <c r="K10" s="58"/>
    </row>
    <row r="11" spans="1:11" ht="13.8">
      <c r="A11" s="6" t="s">
        <v>104</v>
      </c>
      <c r="B11" s="7"/>
      <c r="C11" s="7"/>
      <c r="D11" s="6" t="s">
        <v>111</v>
      </c>
      <c r="E11" s="6"/>
      <c r="F11" s="6"/>
      <c r="G11" s="6"/>
      <c r="H11" s="6"/>
      <c r="I11" s="6"/>
      <c r="J11" s="58"/>
      <c r="K11" s="58"/>
    </row>
    <row r="12" spans="1:11" s="1" customFormat="1" ht="22.5" customHeight="1">
      <c r="A12" s="1051" t="s">
        <v>90</v>
      </c>
      <c r="B12" s="1052" t="s">
        <v>151</v>
      </c>
      <c r="C12" s="1053"/>
      <c r="D12" s="1053"/>
      <c r="E12" s="1054"/>
      <c r="F12" s="1048" t="s">
        <v>269</v>
      </c>
      <c r="G12" s="1049"/>
      <c r="H12" s="1049"/>
      <c r="I12" s="1050"/>
      <c r="J12" s="1046" t="s">
        <v>103</v>
      </c>
      <c r="K12" s="1046" t="s">
        <v>270</v>
      </c>
    </row>
    <row r="13" spans="1:11" s="1" customFormat="1" ht="45" customHeight="1">
      <c r="A13" s="1051"/>
      <c r="B13" s="74" t="s">
        <v>100</v>
      </c>
      <c r="C13" s="74" t="s">
        <v>148</v>
      </c>
      <c r="D13" s="66" t="s">
        <v>150</v>
      </c>
      <c r="E13" s="74" t="s">
        <v>87</v>
      </c>
      <c r="F13" s="66" t="s">
        <v>106</v>
      </c>
      <c r="G13" s="66" t="s">
        <v>152</v>
      </c>
      <c r="H13" s="66" t="s">
        <v>153</v>
      </c>
      <c r="I13" s="66" t="s">
        <v>154</v>
      </c>
      <c r="J13" s="1047"/>
      <c r="K13" s="1047"/>
    </row>
    <row r="14" spans="1:11" s="67" customFormat="1" ht="27" customHeight="1">
      <c r="A14" s="59" t="s">
        <v>190</v>
      </c>
      <c r="B14" s="59" t="s">
        <v>101</v>
      </c>
      <c r="C14" s="59" t="s">
        <v>149</v>
      </c>
      <c r="D14" s="59">
        <v>19</v>
      </c>
      <c r="E14" s="59" t="s">
        <v>102</v>
      </c>
      <c r="F14" s="59" t="s">
        <v>156</v>
      </c>
      <c r="G14" s="59"/>
      <c r="H14" s="59" t="s">
        <v>293</v>
      </c>
      <c r="I14" s="59">
        <v>380</v>
      </c>
      <c r="J14" s="59" t="s">
        <v>108</v>
      </c>
      <c r="K14" s="59" t="s">
        <v>271</v>
      </c>
    </row>
    <row r="15" spans="1:11" s="67" customFormat="1" ht="27" customHeight="1">
      <c r="A15" s="59" t="s">
        <v>191</v>
      </c>
      <c r="B15" s="59" t="s">
        <v>192</v>
      </c>
      <c r="C15" s="59" t="s">
        <v>149</v>
      </c>
      <c r="D15" s="59">
        <v>15</v>
      </c>
      <c r="E15" s="59" t="s">
        <v>102</v>
      </c>
      <c r="F15" s="59" t="s">
        <v>156</v>
      </c>
      <c r="G15" s="59"/>
      <c r="H15" s="59" t="s">
        <v>293</v>
      </c>
      <c r="I15" s="59">
        <v>380</v>
      </c>
      <c r="J15" s="59" t="s">
        <v>296</v>
      </c>
      <c r="K15" s="59" t="s">
        <v>193</v>
      </c>
    </row>
    <row r="16" spans="1:11" s="67" customFormat="1" ht="27" customHeight="1">
      <c r="A16" s="72">
        <v>1</v>
      </c>
      <c r="B16" s="103"/>
      <c r="C16" s="103"/>
      <c r="D16" s="103"/>
      <c r="E16" s="103"/>
      <c r="F16" s="103"/>
      <c r="G16" s="103"/>
      <c r="H16" s="103"/>
      <c r="I16" s="103"/>
      <c r="J16" s="103"/>
      <c r="K16" s="103"/>
    </row>
    <row r="17" spans="1:11" s="67" customFormat="1" ht="27" customHeight="1">
      <c r="A17" s="72">
        <v>2</v>
      </c>
      <c r="B17" s="103"/>
      <c r="C17" s="103"/>
      <c r="D17" s="103"/>
      <c r="E17" s="103"/>
      <c r="F17" s="103"/>
      <c r="G17" s="103"/>
      <c r="H17" s="103"/>
      <c r="I17" s="103"/>
      <c r="J17" s="103"/>
      <c r="K17" s="103"/>
    </row>
    <row r="18" spans="1:11" s="67" customFormat="1" ht="27" customHeight="1">
      <c r="A18" s="72">
        <v>3</v>
      </c>
      <c r="B18" s="103"/>
      <c r="C18" s="103"/>
      <c r="D18" s="103"/>
      <c r="E18" s="103"/>
      <c r="F18" s="103"/>
      <c r="G18" s="103"/>
      <c r="H18" s="103"/>
      <c r="I18" s="103"/>
      <c r="J18" s="103"/>
      <c r="K18" s="103"/>
    </row>
    <row r="19" spans="1:11" s="67" customFormat="1" ht="27" customHeight="1">
      <c r="A19" s="72">
        <v>4</v>
      </c>
      <c r="B19" s="103"/>
      <c r="C19" s="103"/>
      <c r="D19" s="103"/>
      <c r="E19" s="103"/>
      <c r="F19" s="103"/>
      <c r="G19" s="103"/>
      <c r="H19" s="103"/>
      <c r="I19" s="103"/>
      <c r="J19" s="103"/>
      <c r="K19" s="103"/>
    </row>
    <row r="20" spans="1:11" s="67" customFormat="1" ht="27" customHeight="1">
      <c r="A20" s="72">
        <v>5</v>
      </c>
      <c r="B20" s="103"/>
      <c r="C20" s="103"/>
      <c r="D20" s="103"/>
      <c r="E20" s="103"/>
      <c r="F20" s="103"/>
      <c r="G20" s="103"/>
      <c r="H20" s="103"/>
      <c r="I20" s="103"/>
      <c r="J20" s="103"/>
      <c r="K20" s="103"/>
    </row>
    <row r="21" spans="1:11" s="67" customFormat="1" ht="27" customHeight="1">
      <c r="A21" s="72">
        <v>6</v>
      </c>
      <c r="B21" s="103"/>
      <c r="C21" s="103"/>
      <c r="D21" s="103"/>
      <c r="E21" s="103"/>
      <c r="F21" s="103"/>
      <c r="G21" s="103"/>
      <c r="H21" s="103"/>
      <c r="I21" s="103"/>
      <c r="J21" s="103"/>
      <c r="K21" s="103"/>
    </row>
    <row r="22" spans="1:11" s="67" customFormat="1" ht="27" customHeight="1">
      <c r="A22" s="72">
        <v>7</v>
      </c>
      <c r="B22" s="103"/>
      <c r="C22" s="103"/>
      <c r="D22" s="103"/>
      <c r="E22" s="103"/>
      <c r="F22" s="103"/>
      <c r="G22" s="103"/>
      <c r="H22" s="103"/>
      <c r="I22" s="103"/>
      <c r="J22" s="103"/>
      <c r="K22" s="103"/>
    </row>
    <row r="23" spans="1:11" s="67" customFormat="1" ht="27" customHeight="1">
      <c r="A23" s="72">
        <v>8</v>
      </c>
      <c r="B23" s="103"/>
      <c r="C23" s="103"/>
      <c r="D23" s="103"/>
      <c r="E23" s="103"/>
      <c r="F23" s="103"/>
      <c r="G23" s="103"/>
      <c r="H23" s="103"/>
      <c r="I23" s="103"/>
      <c r="J23" s="103"/>
      <c r="K23" s="103"/>
    </row>
    <row r="24" spans="1:11" s="67" customFormat="1" ht="27" customHeight="1">
      <c r="A24" s="72">
        <v>9</v>
      </c>
      <c r="B24" s="103"/>
      <c r="C24" s="103"/>
      <c r="D24" s="103"/>
      <c r="E24" s="103"/>
      <c r="F24" s="103"/>
      <c r="G24" s="103"/>
      <c r="H24" s="103"/>
      <c r="I24" s="103"/>
      <c r="J24" s="103"/>
      <c r="K24" s="103"/>
    </row>
    <row r="25" spans="1:11" s="67" customFormat="1" ht="27" customHeight="1">
      <c r="A25" s="72">
        <v>10</v>
      </c>
      <c r="B25" s="103"/>
      <c r="C25" s="103"/>
      <c r="D25" s="103"/>
      <c r="E25" s="103"/>
      <c r="F25" s="103"/>
      <c r="G25" s="103"/>
      <c r="H25" s="103"/>
      <c r="I25" s="103"/>
      <c r="J25" s="103"/>
      <c r="K25" s="103"/>
    </row>
    <row r="26" spans="1:11" s="67" customFormat="1" ht="27" customHeight="1">
      <c r="A26" s="72">
        <v>11</v>
      </c>
      <c r="B26" s="103"/>
      <c r="C26" s="103"/>
      <c r="D26" s="103"/>
      <c r="E26" s="103"/>
      <c r="F26" s="103"/>
      <c r="G26" s="103"/>
      <c r="H26" s="103"/>
      <c r="I26" s="103"/>
      <c r="J26" s="103"/>
      <c r="K26" s="103"/>
    </row>
    <row r="27" spans="1:11" s="67" customFormat="1" ht="27" customHeight="1">
      <c r="A27" s="72">
        <v>12</v>
      </c>
      <c r="B27" s="103"/>
      <c r="C27" s="103"/>
      <c r="D27" s="103"/>
      <c r="E27" s="103"/>
      <c r="F27" s="103"/>
      <c r="G27" s="103"/>
      <c r="H27" s="103"/>
      <c r="I27" s="103"/>
      <c r="J27" s="103"/>
      <c r="K27" s="103"/>
    </row>
    <row r="28" spans="1:11" s="67" customFormat="1" ht="27" customHeight="1">
      <c r="A28" s="72">
        <v>13</v>
      </c>
      <c r="B28" s="103"/>
      <c r="C28" s="103"/>
      <c r="D28" s="103"/>
      <c r="E28" s="103"/>
      <c r="F28" s="103"/>
      <c r="G28" s="103"/>
      <c r="H28" s="103"/>
      <c r="I28" s="103"/>
      <c r="J28" s="103"/>
      <c r="K28" s="103"/>
    </row>
    <row r="29" spans="1:11" s="67" customFormat="1" ht="27" customHeight="1">
      <c r="A29" s="72">
        <v>14</v>
      </c>
      <c r="B29" s="103"/>
      <c r="C29" s="103"/>
      <c r="D29" s="103"/>
      <c r="E29" s="103"/>
      <c r="F29" s="103"/>
      <c r="G29" s="103"/>
      <c r="H29" s="103"/>
      <c r="I29" s="103"/>
      <c r="J29" s="103"/>
      <c r="K29" s="103"/>
    </row>
    <row r="30" spans="1:11" s="67" customFormat="1" ht="27" customHeight="1">
      <c r="A30" s="72">
        <v>15</v>
      </c>
      <c r="B30" s="103"/>
      <c r="C30" s="103"/>
      <c r="D30" s="103"/>
      <c r="E30" s="103"/>
      <c r="F30" s="103"/>
      <c r="G30" s="103"/>
      <c r="H30" s="103"/>
      <c r="I30" s="103"/>
      <c r="J30" s="103"/>
      <c r="K30" s="103"/>
    </row>
    <row r="31" spans="1:11" s="67" customFormat="1" ht="27" customHeight="1">
      <c r="A31" s="72">
        <v>16</v>
      </c>
      <c r="B31" s="103"/>
      <c r="C31" s="103"/>
      <c r="D31" s="103"/>
      <c r="E31" s="103"/>
      <c r="F31" s="103"/>
      <c r="G31" s="103"/>
      <c r="H31" s="103"/>
      <c r="I31" s="103"/>
      <c r="J31" s="103"/>
      <c r="K31" s="103"/>
    </row>
    <row r="32" spans="1:11" s="67" customFormat="1" ht="27" customHeight="1">
      <c r="A32" s="72">
        <v>17</v>
      </c>
      <c r="B32" s="103"/>
      <c r="C32" s="103"/>
      <c r="D32" s="103"/>
      <c r="E32" s="103"/>
      <c r="F32" s="103"/>
      <c r="G32" s="103"/>
      <c r="H32" s="103"/>
      <c r="I32" s="103"/>
      <c r="J32" s="103"/>
      <c r="K32" s="103"/>
    </row>
    <row r="33" spans="1:11" s="67" customFormat="1" ht="27" customHeight="1">
      <c r="A33" s="72">
        <v>18</v>
      </c>
      <c r="B33" s="103"/>
      <c r="C33" s="103"/>
      <c r="D33" s="103"/>
      <c r="E33" s="103"/>
      <c r="F33" s="103"/>
      <c r="G33" s="103"/>
      <c r="H33" s="103"/>
      <c r="I33" s="103"/>
      <c r="J33" s="103"/>
      <c r="K33" s="103"/>
    </row>
  </sheetData>
  <sheetProtection insertRows="0"/>
  <customSheetViews>
    <customSheetView guid="{96F83B05-D121-40EB-85BB-212F4250A2EA}">
      <selection activeCell="B3" sqref="B3"/>
      <pageMargins left="0.39370078740157483" right="0.39370078740157483" top="0.59055118110236227" bottom="0.59055118110236227" header="0.31496062992125984" footer="0.31496062992125984"/>
      <pageSetup paperSize="9" orientation="portrait" horizontalDpi="300" verticalDpi="300" r:id="rId1"/>
      <headerFooter alignWithMargins="0"/>
    </customSheetView>
    <customSheetView guid="{0199004E-6640-4BE5-B2D5-6A0A715378D4}" topLeftCell="A3">
      <selection activeCell="D14" sqref="D14"/>
      <pageMargins left="0.39370078740157483" right="0.39370078740157483" top="0.59055118110236227" bottom="0.59055118110236227" header="0.31496062992125984" footer="0.31496062992125984"/>
      <pageSetup paperSize="9" orientation="portrait" horizontalDpi="300" verticalDpi="300" r:id="rId2"/>
      <headerFooter alignWithMargins="0"/>
    </customSheetView>
  </customSheetViews>
  <mergeCells count="8">
    <mergeCell ref="I5:K5"/>
    <mergeCell ref="A8:J8"/>
    <mergeCell ref="K12:K13"/>
    <mergeCell ref="J12:J13"/>
    <mergeCell ref="F12:I12"/>
    <mergeCell ref="A12:A13"/>
    <mergeCell ref="B12:E12"/>
    <mergeCell ref="A7:K7"/>
  </mergeCells>
  <phoneticPr fontId="7"/>
  <dataValidations count="4">
    <dataValidation type="list" allowBlank="1" showInputMessage="1" showErrorMessage="1" sqref="K8" xr:uid="{00000000-0002-0000-0B00-000000000000}">
      <formula1>"実績なし"</formula1>
    </dataValidation>
    <dataValidation type="list" allowBlank="1" showInputMessage="1" showErrorMessage="1" sqref="F16:F33" xr:uid="{00000000-0002-0000-0B00-000001000000}">
      <formula1>"ガソリン,ディーゼル"</formula1>
    </dataValidation>
    <dataValidation imeMode="on" allowBlank="1" showInputMessage="1" showErrorMessage="1" sqref="E16:E33" xr:uid="{00000000-0002-0000-0B00-000002000000}"/>
    <dataValidation type="decimal" operator="greaterThanOrEqual" allowBlank="1" showInputMessage="1" showErrorMessage="1" prompt="0以上の数値が入力可能。" sqref="D16:D33 G16:G33 I16:I33" xr:uid="{00000000-0002-0000-0B00-000003000000}">
      <formula1>0</formula1>
    </dataValidation>
  </dataValidations>
  <pageMargins left="0.39370078740157483" right="0.39370078740157483" top="0.59055118110236227" bottom="0.59055118110236227" header="0.31496062992125984" footer="0.31496062992125984"/>
  <pageSetup paperSize="9" orientation="portrait" horizontalDpi="300" verticalDpi="300" r:id="rId3"/>
  <headerFooter alignWithMargins="0"/>
  <ignoredErrors>
    <ignoredError sqref="I5" unlockedFormula="1"/>
  </ignoredError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pageSetUpPr fitToPage="1"/>
  </sheetPr>
  <dimension ref="A1:L36"/>
  <sheetViews>
    <sheetView zoomScaleNormal="100" workbookViewId="0"/>
  </sheetViews>
  <sheetFormatPr defaultRowHeight="13.2"/>
  <cols>
    <col min="1" max="1" width="5.109375" customWidth="1"/>
    <col min="2" max="2" width="3.88671875" customWidth="1"/>
    <col min="3" max="3" width="22.88671875" customWidth="1"/>
    <col min="4" max="4" width="21.109375" bestFit="1" customWidth="1"/>
    <col min="5" max="6" width="12.6640625" customWidth="1"/>
    <col min="7" max="7" width="4.109375" customWidth="1"/>
  </cols>
  <sheetData>
    <row r="1" spans="1:12" s="52" customFormat="1" ht="20.100000000000001" customHeight="1">
      <c r="F1" s="91" t="s">
        <v>728</v>
      </c>
    </row>
    <row r="2" spans="1:12" s="52" customFormat="1" ht="12" customHeight="1"/>
    <row r="3" spans="1:12" s="54" customFormat="1" ht="19.2">
      <c r="A3" s="62" t="s">
        <v>1241</v>
      </c>
      <c r="B3" s="62"/>
      <c r="C3" s="62"/>
      <c r="D3" s="62"/>
      <c r="E3" s="62"/>
      <c r="F3" s="62"/>
      <c r="J3" s="53"/>
      <c r="K3" s="53"/>
      <c r="L3" s="53"/>
    </row>
    <row r="4" spans="1:12" s="52" customFormat="1"/>
    <row r="5" spans="1:12" s="52" customFormat="1">
      <c r="D5" s="94" t="s">
        <v>91</v>
      </c>
      <c r="E5" s="1024" t="str">
        <f>【調達機関情報】!D69</f>
        <v>　</v>
      </c>
      <c r="F5" s="1024"/>
    </row>
    <row r="6" spans="1:12" s="52" customFormat="1"/>
    <row r="7" spans="1:12" ht="16.350000000000001" customHeight="1">
      <c r="A7" s="9" t="s">
        <v>251</v>
      </c>
    </row>
    <row r="8" spans="1:12" ht="16.350000000000001" customHeight="1" thickBot="1">
      <c r="A8" s="175"/>
      <c r="B8" t="s">
        <v>252</v>
      </c>
    </row>
    <row r="9" spans="1:12" s="250" customFormat="1" ht="27" thickBot="1">
      <c r="B9" s="467" t="s">
        <v>678</v>
      </c>
      <c r="C9" s="468" t="s">
        <v>679</v>
      </c>
      <c r="D9" s="469" t="s">
        <v>676</v>
      </c>
      <c r="E9" s="1064">
        <v>0</v>
      </c>
      <c r="F9" s="1065"/>
    </row>
    <row r="10" spans="1:12" s="250" customFormat="1" ht="13.8" thickBot="1"/>
    <row r="11" spans="1:12" s="250" customFormat="1" ht="32.4">
      <c r="B11" s="1058" t="s">
        <v>677</v>
      </c>
      <c r="C11" s="1060" t="s">
        <v>680</v>
      </c>
      <c r="D11" s="1062" t="s">
        <v>684</v>
      </c>
      <c r="E11" s="470" t="s">
        <v>682</v>
      </c>
      <c r="F11" s="471" t="s">
        <v>683</v>
      </c>
    </row>
    <row r="12" spans="1:12" s="250" customFormat="1" ht="18" customHeight="1" thickBot="1">
      <c r="B12" s="1059"/>
      <c r="C12" s="1061"/>
      <c r="D12" s="1063"/>
      <c r="E12" s="486">
        <v>0</v>
      </c>
      <c r="F12" s="489">
        <f>$E$9-$E$12</f>
        <v>0</v>
      </c>
    </row>
    <row r="13" spans="1:12" s="250" customFormat="1" ht="13.8" thickBot="1"/>
    <row r="14" spans="1:12" s="250" customFormat="1" ht="43.2">
      <c r="B14" s="1058" t="s">
        <v>685</v>
      </c>
      <c r="C14" s="1060" t="s">
        <v>681</v>
      </c>
      <c r="D14" s="1062" t="s">
        <v>686</v>
      </c>
      <c r="E14" s="470" t="s">
        <v>687</v>
      </c>
      <c r="F14" s="472" t="s">
        <v>696</v>
      </c>
    </row>
    <row r="15" spans="1:12" s="250" customFormat="1" ht="18" customHeight="1" thickBot="1">
      <c r="B15" s="1059"/>
      <c r="C15" s="1061"/>
      <c r="D15" s="1063"/>
      <c r="E15" s="490">
        <v>0</v>
      </c>
      <c r="F15" s="489">
        <f>$E$12-$E$15</f>
        <v>0</v>
      </c>
    </row>
    <row r="18" spans="1:7" s="477" customFormat="1" ht="16.350000000000001" customHeight="1" thickBot="1">
      <c r="A18" s="1028" t="s">
        <v>688</v>
      </c>
      <c r="B18" s="1028"/>
      <c r="C18" s="1028"/>
      <c r="D18" s="1028"/>
      <c r="E18" s="1028"/>
      <c r="F18" s="1028"/>
    </row>
    <row r="19" spans="1:7" ht="43.8" thickBot="1">
      <c r="B19" s="1068" t="s">
        <v>92</v>
      </c>
      <c r="C19" s="1069"/>
      <c r="D19" s="1069"/>
      <c r="E19" s="476" t="s">
        <v>683</v>
      </c>
      <c r="F19" s="472" t="s">
        <v>696</v>
      </c>
    </row>
    <row r="20" spans="1:7" ht="41.1" customHeight="1">
      <c r="B20" s="475" t="s">
        <v>690</v>
      </c>
      <c r="C20" s="1070" t="s">
        <v>689</v>
      </c>
      <c r="D20" s="1070"/>
      <c r="E20" s="482"/>
      <c r="F20" s="483"/>
      <c r="G20" s="1056"/>
    </row>
    <row r="21" spans="1:7" ht="39" customHeight="1">
      <c r="B21" s="473" t="s">
        <v>692</v>
      </c>
      <c r="C21" s="1071" t="s">
        <v>691</v>
      </c>
      <c r="D21" s="1071"/>
      <c r="E21" s="484"/>
      <c r="F21" s="485"/>
      <c r="G21" s="1057"/>
    </row>
    <row r="22" spans="1:7" ht="28.35" customHeight="1" thickBot="1">
      <c r="B22" s="474" t="s">
        <v>693</v>
      </c>
      <c r="C22" s="1072" t="s">
        <v>665</v>
      </c>
      <c r="D22" s="1072"/>
      <c r="E22" s="486"/>
      <c r="F22" s="487"/>
    </row>
    <row r="23" spans="1:7" ht="28.5" customHeight="1">
      <c r="B23" s="1073" t="s">
        <v>244</v>
      </c>
      <c r="C23" s="1074"/>
      <c r="D23" s="1074"/>
      <c r="E23" s="482">
        <f>SUM(E20:E22)</f>
        <v>0</v>
      </c>
      <c r="F23" s="488">
        <f>SUM(F20:F22)</f>
        <v>0</v>
      </c>
    </row>
    <row r="24" spans="1:7" ht="13.8" thickBot="1">
      <c r="B24" s="478"/>
      <c r="C24" s="190"/>
      <c r="D24" s="479" t="s">
        <v>694</v>
      </c>
      <c r="E24" s="480">
        <f>F12</f>
        <v>0</v>
      </c>
      <c r="F24" s="481">
        <f>F15</f>
        <v>0</v>
      </c>
    </row>
    <row r="26" spans="1:7" ht="13.8" thickBot="1">
      <c r="B26" t="s">
        <v>626</v>
      </c>
    </row>
    <row r="27" spans="1:7">
      <c r="B27" s="1078" t="s">
        <v>695</v>
      </c>
      <c r="C27" s="1079"/>
      <c r="D27" s="1079"/>
      <c r="E27" s="1079"/>
      <c r="F27" s="1080"/>
    </row>
    <row r="28" spans="1:7" ht="81" customHeight="1" thickBot="1">
      <c r="B28" s="1075"/>
      <c r="C28" s="1076"/>
      <c r="D28" s="1076"/>
      <c r="E28" s="1076"/>
      <c r="F28" s="1077"/>
    </row>
    <row r="29" spans="1:7">
      <c r="B29" s="1081" t="s">
        <v>697</v>
      </c>
      <c r="C29" s="1082"/>
      <c r="D29" s="1082"/>
      <c r="E29" s="1082"/>
      <c r="F29" s="1083"/>
    </row>
    <row r="30" spans="1:7" ht="81" customHeight="1" thickBot="1">
      <c r="B30" s="1075"/>
      <c r="C30" s="1076"/>
      <c r="D30" s="1076"/>
      <c r="E30" s="1076"/>
      <c r="F30" s="1077"/>
    </row>
    <row r="32" spans="1:7" ht="15" customHeight="1"/>
    <row r="33" spans="1:6" ht="16.350000000000001" customHeight="1">
      <c r="A33" s="9" t="s">
        <v>543</v>
      </c>
    </row>
    <row r="34" spans="1:6" ht="15" thickBot="1">
      <c r="A34" s="175"/>
      <c r="B34" t="s">
        <v>195</v>
      </c>
    </row>
    <row r="35" spans="1:6" ht="26.25" customHeight="1" thickBot="1">
      <c r="A35" s="9"/>
      <c r="B35" s="1066" t="s">
        <v>242</v>
      </c>
      <c r="C35" s="1067"/>
      <c r="D35" s="319"/>
    </row>
    <row r="36" spans="1:6" s="2" customFormat="1" ht="15" customHeight="1">
      <c r="A36" s="11"/>
      <c r="B36" s="182"/>
      <c r="C36" s="183"/>
      <c r="D36"/>
      <c r="E36" s="183"/>
      <c r="F36" s="183"/>
    </row>
  </sheetData>
  <mergeCells count="20">
    <mergeCell ref="E5:F5"/>
    <mergeCell ref="B30:F30"/>
    <mergeCell ref="B27:F27"/>
    <mergeCell ref="B29:F29"/>
    <mergeCell ref="A18:F18"/>
    <mergeCell ref="B35:C35"/>
    <mergeCell ref="B19:D19"/>
    <mergeCell ref="C20:D20"/>
    <mergeCell ref="C21:D21"/>
    <mergeCell ref="C22:D22"/>
    <mergeCell ref="B23:D23"/>
    <mergeCell ref="B28:F28"/>
    <mergeCell ref="G20:G21"/>
    <mergeCell ref="B11:B12"/>
    <mergeCell ref="C11:C12"/>
    <mergeCell ref="D11:D12"/>
    <mergeCell ref="E9:F9"/>
    <mergeCell ref="B14:B15"/>
    <mergeCell ref="C14:C15"/>
    <mergeCell ref="D14:D15"/>
  </mergeCells>
  <phoneticPr fontId="7"/>
  <dataValidations count="6">
    <dataValidation type="decimal" operator="greaterThanOrEqual" allowBlank="1" showInputMessage="1" showErrorMessage="1" prompt="複数の項目に該当する場合は、どれか１つのみに含める。_x000a_0以上の数値が記入可。" sqref="E20:E22" xr:uid="{00000000-0002-0000-0C00-000000000000}">
      <formula1>0</formula1>
    </dataValidation>
    <dataValidation operator="greaterThanOrEqual" allowBlank="1" showErrorMessage="1" sqref="E23:F23" xr:uid="{00000000-0002-0000-0C00-000001000000}"/>
    <dataValidation type="decimal" operator="greaterThanOrEqual" allowBlank="1" showInputMessage="1" showErrorMessage="1" prompt="大規模な改修工事に係る設計業務において環境配慮型プロポーザル方式を実施した件数。_x000a_0以上の数値が記入可。" sqref="D35" xr:uid="{00000000-0002-0000-0C00-000002000000}">
      <formula1>0</formula1>
    </dataValidation>
    <dataValidation allowBlank="1" showInputMessage="1" showErrorMessage="1" prompt="新築に係る設計業務のうち、環境配慮型プロポーザル方式を実施した件数。_x000a_0以上の数値が記入可。" sqref="E36:F36" xr:uid="{00000000-0002-0000-0C00-000003000000}"/>
    <dataValidation allowBlank="1" showInputMessage="1" showErrorMessage="1" prompt="新築に係る設計業務のうち、プロポーザル方式を採用した件数を記入する。_x000a_0以上の数値が記入可。" sqref="C36" xr:uid="{00000000-0002-0000-0C00-000004000000}"/>
    <dataValidation allowBlank="1" showInputMessage="1" showErrorMessage="1" prompt="新築に係る設計業務の件数を記入する。_x000a_0以上の数値が記入可。" sqref="B36" xr:uid="{00000000-0002-0000-0C00-000005000000}"/>
  </dataValidations>
  <printOptions horizontalCentered="1"/>
  <pageMargins left="0.70866141732283472" right="0.70866141732283472" top="0.59055118110236227" bottom="0.59055118110236227" header="0.31496062992125984" footer="0.31496062992125984"/>
  <pageSetup paperSize="9" scale="98" orientation="portrait" horizontalDpi="4294967293" verticalDpi="0" r:id="rId1"/>
  <ignoredErrors>
    <ignoredError sqref="E5 E23:F23" unlockedFormula="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M44"/>
  <sheetViews>
    <sheetView view="pageBreakPreview" zoomScaleNormal="100" zoomScaleSheetLayoutView="100" workbookViewId="0"/>
  </sheetViews>
  <sheetFormatPr defaultColWidth="9" defaultRowHeight="13.2"/>
  <cols>
    <col min="1" max="1" width="3.88671875" style="52" customWidth="1"/>
    <col min="2" max="2" width="11.6640625" style="52" customWidth="1"/>
    <col min="3" max="3" width="9.33203125" style="52" customWidth="1"/>
    <col min="4" max="4" width="15" style="52" customWidth="1"/>
    <col min="5" max="5" width="10.6640625" style="52" customWidth="1"/>
    <col min="6" max="6" width="9.33203125" style="52" customWidth="1"/>
    <col min="7" max="8" width="12.6640625" style="52" customWidth="1"/>
    <col min="9" max="9" width="7.88671875" style="52" customWidth="1"/>
    <col min="10" max="10" width="10.88671875" style="52" customWidth="1"/>
    <col min="11" max="16384" width="9" style="52"/>
  </cols>
  <sheetData>
    <row r="1" spans="1:13" ht="20.100000000000001" customHeight="1">
      <c r="H1" s="91" t="s">
        <v>729</v>
      </c>
    </row>
    <row r="2" spans="1:13" ht="6" customHeight="1">
      <c r="J2" s="73"/>
    </row>
    <row r="3" spans="1:13" s="54" customFormat="1" ht="19.2">
      <c r="A3" s="62" t="s">
        <v>1360</v>
      </c>
      <c r="B3" s="62"/>
      <c r="C3" s="62"/>
      <c r="D3" s="62"/>
      <c r="E3" s="62"/>
      <c r="F3" s="62"/>
      <c r="G3" s="62"/>
      <c r="H3" s="62"/>
      <c r="I3" s="53"/>
      <c r="K3" s="53"/>
      <c r="L3" s="53"/>
      <c r="M3" s="53"/>
    </row>
    <row r="5" spans="1:13">
      <c r="E5" s="94" t="s">
        <v>109</v>
      </c>
      <c r="F5" s="1084" t="str">
        <f>【調達機関情報】!D69</f>
        <v>　</v>
      </c>
      <c r="G5" s="1085"/>
      <c r="H5" s="1085"/>
    </row>
    <row r="6" spans="1:13" ht="13.8" thickBot="1"/>
    <row r="7" spans="1:13" s="14" customFormat="1" ht="13.8" thickBot="1">
      <c r="B7" s="1117" t="s">
        <v>844</v>
      </c>
      <c r="C7" s="1118"/>
      <c r="D7" s="1118"/>
      <c r="E7" s="1118"/>
      <c r="F7" s="1118"/>
      <c r="G7" s="1119"/>
      <c r="H7" s="329"/>
    </row>
    <row r="8" spans="1:13" s="14" customFormat="1"/>
    <row r="9" spans="1:13" ht="13.8" thickBot="1">
      <c r="A9" s="52" t="s">
        <v>82</v>
      </c>
    </row>
    <row r="10" spans="1:13">
      <c r="A10" s="1089">
        <v>1</v>
      </c>
      <c r="B10" s="85" t="s">
        <v>83</v>
      </c>
      <c r="C10" s="1111"/>
      <c r="D10" s="1112"/>
      <c r="E10" s="1112"/>
      <c r="F10" s="1112"/>
      <c r="G10" s="1112"/>
      <c r="H10" s="1113"/>
    </row>
    <row r="11" spans="1:13">
      <c r="A11" s="1090"/>
      <c r="B11" s="86" t="s">
        <v>131</v>
      </c>
      <c r="C11" s="123"/>
      <c r="D11" s="124" t="s">
        <v>185</v>
      </c>
      <c r="E11" s="125"/>
      <c r="F11" s="126"/>
      <c r="G11" s="125"/>
      <c r="H11" s="127"/>
    </row>
    <row r="12" spans="1:13">
      <c r="A12" s="1090"/>
      <c r="B12" s="87" t="s">
        <v>32</v>
      </c>
      <c r="C12" s="128" t="s">
        <v>84</v>
      </c>
      <c r="D12" s="1114"/>
      <c r="E12" s="1115"/>
      <c r="F12" s="131" t="s">
        <v>85</v>
      </c>
      <c r="G12" s="1114"/>
      <c r="H12" s="1116"/>
    </row>
    <row r="13" spans="1:13">
      <c r="A13" s="1090"/>
      <c r="B13" s="1103" t="s">
        <v>86</v>
      </c>
      <c r="C13" s="133" t="s">
        <v>87</v>
      </c>
      <c r="D13" s="134"/>
      <c r="E13" s="135"/>
      <c r="F13" s="136" t="s">
        <v>132</v>
      </c>
      <c r="G13" s="134"/>
      <c r="H13" s="137"/>
    </row>
    <row r="14" spans="1:13">
      <c r="A14" s="1090"/>
      <c r="B14" s="1104"/>
      <c r="C14" s="138" t="s">
        <v>133</v>
      </c>
      <c r="D14" s="139"/>
      <c r="E14" s="140" t="s">
        <v>157</v>
      </c>
      <c r="F14" s="141" t="s">
        <v>135</v>
      </c>
      <c r="G14" s="139"/>
      <c r="H14" s="142" t="s">
        <v>18</v>
      </c>
    </row>
    <row r="15" spans="1:13">
      <c r="A15" s="1090"/>
      <c r="B15" s="1104"/>
      <c r="C15" s="138" t="s">
        <v>136</v>
      </c>
      <c r="D15" s="143"/>
      <c r="E15" s="144" t="s">
        <v>147</v>
      </c>
      <c r="F15" s="141" t="s">
        <v>33</v>
      </c>
      <c r="G15" s="145" t="s">
        <v>138</v>
      </c>
      <c r="H15" s="146" t="s">
        <v>139</v>
      </c>
    </row>
    <row r="16" spans="1:13" ht="32.25" customHeight="1">
      <c r="A16" s="1090"/>
      <c r="B16" s="1105"/>
      <c r="C16" s="147" t="s">
        <v>29</v>
      </c>
      <c r="D16" s="1120"/>
      <c r="E16" s="1109"/>
      <c r="F16" s="1109"/>
      <c r="G16" s="1109"/>
      <c r="H16" s="1110"/>
    </row>
    <row r="17" spans="1:8" ht="20.25" customHeight="1">
      <c r="A17" s="1090"/>
      <c r="B17" s="88" t="s">
        <v>88</v>
      </c>
      <c r="C17" s="148" t="s">
        <v>587</v>
      </c>
      <c r="D17" s="149"/>
      <c r="E17" s="150" t="s">
        <v>26</v>
      </c>
      <c r="F17" s="151"/>
      <c r="G17" s="150" t="s">
        <v>27</v>
      </c>
      <c r="H17" s="152"/>
    </row>
    <row r="18" spans="1:8" ht="27" customHeight="1">
      <c r="A18" s="1090"/>
      <c r="B18" s="1092" t="s">
        <v>140</v>
      </c>
      <c r="C18" s="1086"/>
      <c r="D18" s="1087"/>
      <c r="E18" s="1087"/>
      <c r="F18" s="1087"/>
      <c r="G18" s="1087"/>
      <c r="H18" s="1088"/>
    </row>
    <row r="19" spans="1:8" ht="27" customHeight="1">
      <c r="A19" s="1090"/>
      <c r="B19" s="1093"/>
      <c r="C19" s="1095"/>
      <c r="D19" s="1096"/>
      <c r="E19" s="1096"/>
      <c r="F19" s="1096"/>
      <c r="G19" s="1096"/>
      <c r="H19" s="1097"/>
    </row>
    <row r="20" spans="1:8" ht="27" customHeight="1">
      <c r="A20" s="1090"/>
      <c r="B20" s="1094"/>
      <c r="C20" s="1108"/>
      <c r="D20" s="1109"/>
      <c r="E20" s="1109"/>
      <c r="F20" s="1109"/>
      <c r="G20" s="1109"/>
      <c r="H20" s="1110"/>
    </row>
    <row r="21" spans="1:8" ht="27" customHeight="1">
      <c r="A21" s="1090"/>
      <c r="B21" s="1106" t="s">
        <v>141</v>
      </c>
      <c r="C21" s="1086"/>
      <c r="D21" s="1087"/>
      <c r="E21" s="1087"/>
      <c r="F21" s="1087"/>
      <c r="G21" s="1087"/>
      <c r="H21" s="1088"/>
    </row>
    <row r="22" spans="1:8" ht="27" customHeight="1">
      <c r="A22" s="1090"/>
      <c r="B22" s="1106"/>
      <c r="C22" s="1095"/>
      <c r="D22" s="1096"/>
      <c r="E22" s="1096"/>
      <c r="F22" s="1096"/>
      <c r="G22" s="1096"/>
      <c r="H22" s="1097"/>
    </row>
    <row r="23" spans="1:8" ht="27" customHeight="1">
      <c r="A23" s="1090"/>
      <c r="B23" s="1107"/>
      <c r="C23" s="1108"/>
      <c r="D23" s="1109"/>
      <c r="E23" s="1109"/>
      <c r="F23" s="1109"/>
      <c r="G23" s="1109"/>
      <c r="H23" s="1110"/>
    </row>
    <row r="24" spans="1:8">
      <c r="A24" s="1090"/>
      <c r="B24" s="1098" t="s">
        <v>142</v>
      </c>
      <c r="C24" s="133" t="s">
        <v>143</v>
      </c>
      <c r="D24" s="1101"/>
      <c r="E24" s="1087"/>
      <c r="F24" s="1087"/>
      <c r="G24" s="1087"/>
      <c r="H24" s="1088"/>
    </row>
    <row r="25" spans="1:8">
      <c r="A25" s="1090"/>
      <c r="B25" s="1099"/>
      <c r="C25" s="138" t="s">
        <v>144</v>
      </c>
      <c r="D25" s="1102"/>
      <c r="E25" s="1096"/>
      <c r="F25" s="1096"/>
      <c r="G25" s="1096"/>
      <c r="H25" s="1097"/>
    </row>
    <row r="26" spans="1:8" ht="16.2" thickBot="1">
      <c r="A26" s="1091"/>
      <c r="B26" s="1100"/>
      <c r="C26" s="153" t="s">
        <v>145</v>
      </c>
      <c r="D26" s="154"/>
      <c r="E26" s="155" t="s">
        <v>158</v>
      </c>
      <c r="F26" s="156" t="s">
        <v>146</v>
      </c>
      <c r="G26" s="154"/>
      <c r="H26" s="157" t="s">
        <v>158</v>
      </c>
    </row>
    <row r="27" spans="1:8">
      <c r="A27" s="1089">
        <v>2</v>
      </c>
      <c r="B27" s="85" t="s">
        <v>83</v>
      </c>
      <c r="C27" s="120"/>
      <c r="D27" s="121"/>
      <c r="E27" s="121"/>
      <c r="F27" s="121"/>
      <c r="G27" s="121"/>
      <c r="H27" s="122"/>
    </row>
    <row r="28" spans="1:8">
      <c r="A28" s="1090"/>
      <c r="B28" s="86" t="s">
        <v>131</v>
      </c>
      <c r="C28" s="123"/>
      <c r="D28" s="124" t="s">
        <v>185</v>
      </c>
      <c r="E28" s="125"/>
      <c r="F28" s="126"/>
      <c r="G28" s="125"/>
      <c r="H28" s="127"/>
    </row>
    <row r="29" spans="1:8">
      <c r="A29" s="1090"/>
      <c r="B29" s="87" t="s">
        <v>32</v>
      </c>
      <c r="C29" s="128" t="s">
        <v>84</v>
      </c>
      <c r="D29" s="129"/>
      <c r="E29" s="130"/>
      <c r="F29" s="131" t="s">
        <v>85</v>
      </c>
      <c r="G29" s="129"/>
      <c r="H29" s="132"/>
    </row>
    <row r="30" spans="1:8">
      <c r="A30" s="1090"/>
      <c r="B30" s="1103" t="s">
        <v>86</v>
      </c>
      <c r="C30" s="133" t="s">
        <v>87</v>
      </c>
      <c r="D30" s="134"/>
      <c r="E30" s="135"/>
      <c r="F30" s="136" t="s">
        <v>132</v>
      </c>
      <c r="G30" s="134"/>
      <c r="H30" s="137"/>
    </row>
    <row r="31" spans="1:8">
      <c r="A31" s="1090"/>
      <c r="B31" s="1104"/>
      <c r="C31" s="138" t="s">
        <v>133</v>
      </c>
      <c r="D31" s="139"/>
      <c r="E31" s="140" t="s">
        <v>134</v>
      </c>
      <c r="F31" s="141" t="s">
        <v>135</v>
      </c>
      <c r="G31" s="139"/>
      <c r="H31" s="142" t="s">
        <v>18</v>
      </c>
    </row>
    <row r="32" spans="1:8">
      <c r="A32" s="1090"/>
      <c r="B32" s="1104"/>
      <c r="C32" s="138" t="s">
        <v>136</v>
      </c>
      <c r="D32" s="143" t="s">
        <v>137</v>
      </c>
      <c r="E32" s="144" t="s">
        <v>33</v>
      </c>
      <c r="F32" s="141" t="s">
        <v>138</v>
      </c>
      <c r="G32" s="143" t="s">
        <v>139</v>
      </c>
      <c r="H32" s="158"/>
    </row>
    <row r="33" spans="1:8" ht="32.25" customHeight="1">
      <c r="A33" s="1090"/>
      <c r="B33" s="1105"/>
      <c r="C33" s="147" t="s">
        <v>29</v>
      </c>
      <c r="D33" s="1120"/>
      <c r="E33" s="1109"/>
      <c r="F33" s="1109"/>
      <c r="G33" s="1109"/>
      <c r="H33" s="1110"/>
    </row>
    <row r="34" spans="1:8" ht="20.25" customHeight="1">
      <c r="A34" s="1090"/>
      <c r="B34" s="88" t="s">
        <v>88</v>
      </c>
      <c r="C34" s="148" t="s">
        <v>587</v>
      </c>
      <c r="D34" s="149"/>
      <c r="E34" s="150" t="s">
        <v>26</v>
      </c>
      <c r="F34" s="151"/>
      <c r="G34" s="150" t="s">
        <v>27</v>
      </c>
      <c r="H34" s="152"/>
    </row>
    <row r="35" spans="1:8" ht="27" customHeight="1">
      <c r="A35" s="1090"/>
      <c r="B35" s="1092" t="s">
        <v>140</v>
      </c>
      <c r="C35" s="1086"/>
      <c r="D35" s="1087"/>
      <c r="E35" s="1087"/>
      <c r="F35" s="1087"/>
      <c r="G35" s="1087"/>
      <c r="H35" s="1088"/>
    </row>
    <row r="36" spans="1:8" ht="27" customHeight="1">
      <c r="A36" s="1090"/>
      <c r="B36" s="1093"/>
      <c r="C36" s="1095"/>
      <c r="D36" s="1096"/>
      <c r="E36" s="1096"/>
      <c r="F36" s="1096"/>
      <c r="G36" s="1096"/>
      <c r="H36" s="1097"/>
    </row>
    <row r="37" spans="1:8" ht="27" customHeight="1">
      <c r="A37" s="1090"/>
      <c r="B37" s="1094"/>
      <c r="C37" s="1108"/>
      <c r="D37" s="1109"/>
      <c r="E37" s="1109"/>
      <c r="F37" s="1109"/>
      <c r="G37" s="1109"/>
      <c r="H37" s="1110"/>
    </row>
    <row r="38" spans="1:8" ht="27" customHeight="1">
      <c r="A38" s="1090"/>
      <c r="B38" s="1106" t="s">
        <v>141</v>
      </c>
      <c r="C38" s="1086"/>
      <c r="D38" s="1087"/>
      <c r="E38" s="1087"/>
      <c r="F38" s="1087"/>
      <c r="G38" s="1087"/>
      <c r="H38" s="1088"/>
    </row>
    <row r="39" spans="1:8" ht="27" customHeight="1">
      <c r="A39" s="1090"/>
      <c r="B39" s="1106"/>
      <c r="C39" s="1095"/>
      <c r="D39" s="1096"/>
      <c r="E39" s="1096"/>
      <c r="F39" s="1096"/>
      <c r="G39" s="1096"/>
      <c r="H39" s="1097"/>
    </row>
    <row r="40" spans="1:8" ht="27" customHeight="1">
      <c r="A40" s="1090"/>
      <c r="B40" s="1107"/>
      <c r="C40" s="1108"/>
      <c r="D40" s="1109"/>
      <c r="E40" s="1109"/>
      <c r="F40" s="1109"/>
      <c r="G40" s="1109"/>
      <c r="H40" s="1110"/>
    </row>
    <row r="41" spans="1:8">
      <c r="A41" s="1090"/>
      <c r="B41" s="1098" t="s">
        <v>142</v>
      </c>
      <c r="C41" s="133" t="s">
        <v>143</v>
      </c>
      <c r="D41" s="1101"/>
      <c r="E41" s="1087"/>
      <c r="F41" s="1087"/>
      <c r="G41" s="1087"/>
      <c r="H41" s="1088"/>
    </row>
    <row r="42" spans="1:8">
      <c r="A42" s="1090"/>
      <c r="B42" s="1099"/>
      <c r="C42" s="138" t="s">
        <v>144</v>
      </c>
      <c r="D42" s="1102"/>
      <c r="E42" s="1096"/>
      <c r="F42" s="1096"/>
      <c r="G42" s="1096"/>
      <c r="H42" s="1097"/>
    </row>
    <row r="43" spans="1:8" ht="16.2" thickBot="1">
      <c r="A43" s="1091"/>
      <c r="B43" s="1100"/>
      <c r="C43" s="153" t="s">
        <v>145</v>
      </c>
      <c r="D43" s="154"/>
      <c r="E43" s="155" t="s">
        <v>158</v>
      </c>
      <c r="F43" s="156" t="s">
        <v>146</v>
      </c>
      <c r="G43" s="154"/>
      <c r="H43" s="157" t="s">
        <v>158</v>
      </c>
    </row>
    <row r="44" spans="1:8">
      <c r="B44" s="14" t="s">
        <v>292</v>
      </c>
    </row>
  </sheetData>
  <customSheetViews>
    <customSheetView guid="{96F83B05-D121-40EB-85BB-212F4250A2EA}">
      <pageMargins left="0.78740157480314965" right="0.78740157480314965" top="0.78740157480314965" bottom="0.59055118110236227" header="0.51181102362204722" footer="0.31496062992125984"/>
      <pageSetup paperSize="9" scale="99" orientation="portrait" r:id="rId1"/>
      <headerFooter alignWithMargins="0"/>
    </customSheetView>
    <customSheetView guid="{0199004E-6640-4BE5-B2D5-6A0A715378D4}">
      <pageMargins left="0.78740157480314965" right="0.78740157480314965" top="0.78740157480314965" bottom="0.59055118110236227" header="0.51181102362204722" footer="0.31496062992125984"/>
      <pageSetup paperSize="9" orientation="portrait" r:id="rId2"/>
      <headerFooter alignWithMargins="0"/>
    </customSheetView>
  </customSheetViews>
  <mergeCells count="33">
    <mergeCell ref="B38:B40"/>
    <mergeCell ref="C38:H38"/>
    <mergeCell ref="C39:H39"/>
    <mergeCell ref="C40:H40"/>
    <mergeCell ref="B30:B33"/>
    <mergeCell ref="C10:H10"/>
    <mergeCell ref="D12:E12"/>
    <mergeCell ref="G12:H12"/>
    <mergeCell ref="B7:G7"/>
    <mergeCell ref="C37:H37"/>
    <mergeCell ref="C20:H20"/>
    <mergeCell ref="D33:H33"/>
    <mergeCell ref="C18:H18"/>
    <mergeCell ref="C19:H19"/>
    <mergeCell ref="D16:H16"/>
    <mergeCell ref="D24:H24"/>
    <mergeCell ref="D25:H25"/>
    <mergeCell ref="F5:H5"/>
    <mergeCell ref="C21:H21"/>
    <mergeCell ref="A27:A43"/>
    <mergeCell ref="B35:B37"/>
    <mergeCell ref="C35:H35"/>
    <mergeCell ref="C36:H36"/>
    <mergeCell ref="B41:B43"/>
    <mergeCell ref="D41:H41"/>
    <mergeCell ref="D42:H42"/>
    <mergeCell ref="A10:A26"/>
    <mergeCell ref="B13:B16"/>
    <mergeCell ref="B18:B20"/>
    <mergeCell ref="B21:B23"/>
    <mergeCell ref="B24:B26"/>
    <mergeCell ref="C22:H22"/>
    <mergeCell ref="C23:H23"/>
  </mergeCells>
  <phoneticPr fontId="7"/>
  <dataValidations count="4">
    <dataValidation type="list" allowBlank="1" showInputMessage="1" showErrorMessage="1" sqref="H7" xr:uid="{00000000-0002-0000-0D00-000000000000}">
      <formula1>"実績なし"</formula1>
    </dataValidation>
    <dataValidation operator="greaterThanOrEqual" allowBlank="1" showInputMessage="1" showErrorMessage="1" prompt="単位に注意すること。" sqref="D26 G26 D43 G43" xr:uid="{00000000-0002-0000-0D00-000001000000}"/>
    <dataValidation type="list" allowBlank="1" showInputMessage="1" showErrorMessage="1" sqref="C11 C28" xr:uid="{00000000-0002-0000-0D00-000002000000}">
      <formula1>"新築,増築,改築,大規模改修"</formula1>
    </dataValidation>
    <dataValidation allowBlank="1" showInputMessage="1" showErrorMessage="1" promptTitle="注）" prompt="駐車場やグラウンドの面積は「延床面積」には含まれません。" sqref="D14 D31" xr:uid="{3002FE1D-016F-45F2-BB5B-A488FE705262}"/>
  </dataValidations>
  <pageMargins left="0.78740157480314965" right="0.78740157480314965" top="0.78740157480314965" bottom="0.59055118110236227" header="0.51181102362204722" footer="0.31496062992125984"/>
  <pageSetup paperSize="9" scale="97" orientation="portrait"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dimension ref="A1:K33"/>
  <sheetViews>
    <sheetView zoomScaleNormal="100" workbookViewId="0"/>
  </sheetViews>
  <sheetFormatPr defaultRowHeight="13.2"/>
  <cols>
    <col min="1" max="1" width="2.88671875" customWidth="1"/>
    <col min="2" max="2" width="3.44140625" bestFit="1" customWidth="1"/>
    <col min="3" max="3" width="51.109375" bestFit="1" customWidth="1"/>
    <col min="4" max="5" width="12.6640625" customWidth="1"/>
  </cols>
  <sheetData>
    <row r="1" spans="1:11" s="524" customFormat="1" ht="20.100000000000001" customHeight="1">
      <c r="E1" s="566" t="s">
        <v>730</v>
      </c>
    </row>
    <row r="2" spans="1:11" s="524" customFormat="1" ht="6.6" customHeight="1">
      <c r="I2" s="526"/>
    </row>
    <row r="3" spans="1:11" s="529" customFormat="1" ht="19.2">
      <c r="A3" s="567" t="s">
        <v>1244</v>
      </c>
      <c r="B3" s="527"/>
      <c r="C3" s="527"/>
      <c r="D3" s="527"/>
      <c r="E3" s="527"/>
      <c r="F3" s="527"/>
      <c r="G3" s="528"/>
      <c r="I3" s="528"/>
      <c r="J3" s="528"/>
      <c r="K3" s="528"/>
    </row>
    <row r="4" spans="1:11" s="524" customFormat="1" ht="6.6" customHeight="1"/>
    <row r="5" spans="1:11" s="524" customFormat="1">
      <c r="C5" s="530" t="s">
        <v>109</v>
      </c>
      <c r="D5" s="1121" t="str">
        <f>【調達機関情報】!D69</f>
        <v>　</v>
      </c>
      <c r="E5" s="1122"/>
    </row>
    <row r="6" spans="1:11" s="524" customFormat="1">
      <c r="C6" s="530"/>
      <c r="D6" s="843"/>
      <c r="E6" s="526"/>
    </row>
    <row r="7" spans="1:11" s="524" customFormat="1" ht="30" customHeight="1">
      <c r="A7" s="1130" t="s">
        <v>1349</v>
      </c>
      <c r="B7" s="1131"/>
      <c r="C7" s="1131"/>
      <c r="D7" s="1131"/>
      <c r="E7" s="1131"/>
    </row>
    <row r="9" spans="1:11" ht="16.350000000000001" customHeight="1" thickBot="1">
      <c r="A9" s="9" t="s">
        <v>700</v>
      </c>
    </row>
    <row r="10" spans="1:11" s="2" customFormat="1" ht="30" customHeight="1">
      <c r="B10" s="491" t="s">
        <v>698</v>
      </c>
      <c r="C10" s="563" t="s">
        <v>852</v>
      </c>
      <c r="D10" s="492">
        <v>0</v>
      </c>
    </row>
    <row r="11" spans="1:11" s="2" customFormat="1" ht="30" customHeight="1" thickBot="1">
      <c r="B11" s="493" t="s">
        <v>677</v>
      </c>
      <c r="C11" s="494" t="s">
        <v>699</v>
      </c>
      <c r="D11" s="495">
        <v>0</v>
      </c>
    </row>
    <row r="13" spans="1:11" ht="15" thickBot="1">
      <c r="A13" s="9" t="s">
        <v>704</v>
      </c>
    </row>
    <row r="14" spans="1:11" ht="13.8" thickBot="1">
      <c r="B14" s="1123" t="s">
        <v>92</v>
      </c>
      <c r="C14" s="1124"/>
      <c r="D14" s="60" t="s">
        <v>93</v>
      </c>
    </row>
    <row r="15" spans="1:11" ht="30" customHeight="1" thickTop="1">
      <c r="B15" s="564" t="s">
        <v>706</v>
      </c>
      <c r="C15" s="498" t="s">
        <v>709</v>
      </c>
      <c r="D15" s="104"/>
    </row>
    <row r="16" spans="1:11" ht="30" customHeight="1">
      <c r="B16" s="517" t="s">
        <v>1350</v>
      </c>
      <c r="C16" s="518" t="s">
        <v>781</v>
      </c>
      <c r="D16" s="419"/>
    </row>
    <row r="17" spans="1:5" ht="30" customHeight="1">
      <c r="B17" s="517" t="s">
        <v>816</v>
      </c>
      <c r="C17" s="518" t="s">
        <v>782</v>
      </c>
      <c r="D17" s="419"/>
    </row>
    <row r="18" spans="1:5" ht="30" customHeight="1">
      <c r="B18" s="517" t="s">
        <v>779</v>
      </c>
      <c r="C18" s="518" t="s">
        <v>783</v>
      </c>
      <c r="D18" s="419"/>
    </row>
    <row r="19" spans="1:5" ht="30" customHeight="1" thickBot="1">
      <c r="B19" s="496" t="s">
        <v>780</v>
      </c>
      <c r="C19" s="500" t="s">
        <v>381</v>
      </c>
      <c r="D19" s="501"/>
    </row>
    <row r="20" spans="1:5" ht="30" customHeight="1" thickTop="1" thickBot="1">
      <c r="B20" s="1125" t="s">
        <v>707</v>
      </c>
      <c r="C20" s="1126"/>
      <c r="D20" s="499">
        <f>SUM(D15:D19)</f>
        <v>0</v>
      </c>
    </row>
    <row r="21" spans="1:5">
      <c r="C21" s="423" t="s">
        <v>708</v>
      </c>
      <c r="D21" s="420"/>
      <c r="E21" s="421"/>
    </row>
    <row r="23" spans="1:5" ht="13.8" thickBot="1">
      <c r="C23" t="s">
        <v>1351</v>
      </c>
    </row>
    <row r="24" spans="1:5" ht="72" customHeight="1" thickBot="1">
      <c r="C24" s="1127"/>
      <c r="D24" s="1128"/>
      <c r="E24" s="1129"/>
    </row>
    <row r="27" spans="1:5" ht="15" thickBot="1">
      <c r="A27" s="9" t="s">
        <v>705</v>
      </c>
    </row>
    <row r="28" spans="1:5" s="2" customFormat="1" ht="30" customHeight="1">
      <c r="B28" s="491" t="s">
        <v>685</v>
      </c>
      <c r="C28" s="563" t="s">
        <v>701</v>
      </c>
      <c r="D28" s="492">
        <v>0</v>
      </c>
    </row>
    <row r="29" spans="1:5" s="2" customFormat="1" ht="30" customHeight="1" thickBot="1">
      <c r="B29" s="493" t="s">
        <v>702</v>
      </c>
      <c r="C29" s="497" t="s">
        <v>703</v>
      </c>
      <c r="D29" s="495">
        <v>0</v>
      </c>
    </row>
    <row r="31" spans="1:5">
      <c r="C31" t="s">
        <v>721</v>
      </c>
    </row>
    <row r="32" spans="1:5" ht="13.8" thickBot="1">
      <c r="C32" t="s">
        <v>710</v>
      </c>
    </row>
    <row r="33" spans="3:5" ht="72" customHeight="1" thickBot="1">
      <c r="C33" s="1127"/>
      <c r="D33" s="1128"/>
      <c r="E33" s="1129"/>
    </row>
  </sheetData>
  <mergeCells count="6">
    <mergeCell ref="D5:E5"/>
    <mergeCell ref="B14:C14"/>
    <mergeCell ref="B20:C20"/>
    <mergeCell ref="C24:E24"/>
    <mergeCell ref="C33:E33"/>
    <mergeCell ref="A7:E7"/>
  </mergeCells>
  <phoneticPr fontId="7"/>
  <dataValidations count="2">
    <dataValidation operator="greaterThanOrEqual" allowBlank="1" showErrorMessage="1" sqref="E21 D20" xr:uid="{00000000-0002-0000-0E00-000001000000}"/>
    <dataValidation allowBlank="1" showInputMessage="1" showErrorMessage="1" prompt="該当する契約件数を記入する。" sqref="D15:D19" xr:uid="{00000000-0002-0000-0E00-000000000000}"/>
  </dataValidations>
  <pageMargins left="0.7" right="0.7" top="0.75" bottom="0.75" header="0.3" footer="0.3"/>
  <pageSetup paperSize="9" orientation="portrait" horizontalDpi="4294967293" verticalDpi="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fitToPage="1"/>
  </sheetPr>
  <dimension ref="B1:S64"/>
  <sheetViews>
    <sheetView tabSelected="1" zoomScaleNormal="100" zoomScaleSheetLayoutView="100" workbookViewId="0"/>
  </sheetViews>
  <sheetFormatPr defaultColWidth="8.88671875" defaultRowHeight="13.2"/>
  <cols>
    <col min="1" max="1" width="1.77734375" style="555" customWidth="1"/>
    <col min="2" max="2" width="5.33203125" style="555" customWidth="1"/>
    <col min="3" max="3" width="13" style="555" customWidth="1"/>
    <col min="4" max="4" width="9.21875" style="555" customWidth="1"/>
    <col min="5" max="5" width="14.77734375" style="555" customWidth="1"/>
    <col min="6" max="7" width="8.77734375" style="555" customWidth="1"/>
    <col min="8" max="8" width="13.77734375" style="555" customWidth="1"/>
    <col min="9" max="9" width="12.77734375" style="555" customWidth="1"/>
    <col min="10" max="10" width="14.77734375" style="555" customWidth="1"/>
    <col min="11" max="11" width="1.77734375" style="635" customWidth="1"/>
    <col min="12" max="16384" width="8.88671875" style="555"/>
  </cols>
  <sheetData>
    <row r="1" spans="2:14" ht="19.5" customHeight="1">
      <c r="J1" s="251" t="s">
        <v>731</v>
      </c>
    </row>
    <row r="2" spans="2:14" s="524" customFormat="1" ht="10.199999999999999" customHeight="1">
      <c r="H2" s="526"/>
      <c r="K2" s="636"/>
    </row>
    <row r="3" spans="2:14" s="638" customFormat="1" ht="21">
      <c r="B3" s="1178" t="s">
        <v>1243</v>
      </c>
      <c r="C3" s="1178"/>
      <c r="D3" s="1178"/>
      <c r="E3" s="1178"/>
      <c r="F3" s="1178"/>
      <c r="G3" s="1178"/>
      <c r="H3" s="1178"/>
      <c r="I3" s="1178"/>
      <c r="J3" s="1178"/>
      <c r="K3" s="637"/>
    </row>
    <row r="4" spans="2:14" s="524" customFormat="1" ht="6.6" customHeight="1">
      <c r="K4" s="636"/>
    </row>
    <row r="5" spans="2:14" s="256" customFormat="1">
      <c r="F5" s="560" t="s">
        <v>109</v>
      </c>
      <c r="G5" s="1248" t="str">
        <f>【調達機関情報】!D69</f>
        <v>　</v>
      </c>
      <c r="H5" s="1248"/>
      <c r="I5" s="1248"/>
      <c r="J5" s="1248"/>
      <c r="M5" s="522"/>
      <c r="N5" s="522"/>
    </row>
    <row r="6" spans="2:14" s="256" customFormat="1" ht="6.6" customHeight="1" thickBot="1">
      <c r="M6" s="522"/>
      <c r="N6" s="522"/>
    </row>
    <row r="7" spans="2:14" s="441" customFormat="1" ht="13.8" customHeight="1" thickBot="1">
      <c r="C7" s="1249" t="s">
        <v>843</v>
      </c>
      <c r="D7" s="1249"/>
      <c r="E7" s="1249"/>
      <c r="F7" s="1249"/>
      <c r="G7" s="1249"/>
      <c r="H7" s="1249"/>
      <c r="I7" s="1250"/>
      <c r="J7" s="442"/>
      <c r="M7" s="523"/>
      <c r="N7" s="523"/>
    </row>
    <row r="8" spans="2:14" s="441" customFormat="1" ht="13.8" customHeight="1" thickBot="1">
      <c r="C8" s="844"/>
      <c r="D8" s="845"/>
      <c r="E8" s="845"/>
      <c r="F8" s="845"/>
      <c r="G8" s="845"/>
      <c r="H8" s="845"/>
      <c r="I8" s="845"/>
      <c r="J8" s="634"/>
      <c r="M8" s="523"/>
      <c r="N8" s="523"/>
    </row>
    <row r="9" spans="2:14" s="644" customFormat="1" ht="16.95" customHeight="1" thickTop="1" thickBot="1">
      <c r="F9" s="705" t="s">
        <v>1150</v>
      </c>
      <c r="G9" s="655"/>
      <c r="H9" s="672" t="s">
        <v>980</v>
      </c>
    </row>
    <row r="10" spans="2:14" s="644" customFormat="1" ht="9.4499999999999993" customHeight="1" thickTop="1" thickBot="1">
      <c r="D10" s="672"/>
      <c r="K10" s="647"/>
    </row>
    <row r="11" spans="2:14" s="639" customFormat="1" ht="27.45" customHeight="1" thickBot="1">
      <c r="B11" s="1210" t="s">
        <v>1097</v>
      </c>
      <c r="C11" s="1211"/>
      <c r="D11" s="700">
        <v>1</v>
      </c>
      <c r="E11" s="703" t="s">
        <v>1098</v>
      </c>
      <c r="K11" s="640"/>
    </row>
    <row r="12" spans="2:14" s="644" customFormat="1" ht="27" customHeight="1">
      <c r="B12" s="1214" t="s">
        <v>1088</v>
      </c>
      <c r="C12" s="699" t="s">
        <v>941</v>
      </c>
      <c r="D12" s="1221"/>
      <c r="E12" s="1222"/>
      <c r="F12" s="1222"/>
      <c r="G12" s="1222"/>
      <c r="H12" s="641" t="s">
        <v>942</v>
      </c>
      <c r="I12" s="642"/>
      <c r="J12" s="643" t="s">
        <v>943</v>
      </c>
    </row>
    <row r="13" spans="2:14" s="644" customFormat="1" ht="27" customHeight="1" thickBot="1">
      <c r="B13" s="1215"/>
      <c r="C13" s="645" t="s">
        <v>944</v>
      </c>
      <c r="D13" s="1223"/>
      <c r="E13" s="1224"/>
      <c r="F13" s="1224"/>
      <c r="G13" s="1223"/>
      <c r="H13" s="646" t="s">
        <v>945</v>
      </c>
      <c r="I13" s="1223"/>
      <c r="J13" s="1252"/>
      <c r="K13" s="647"/>
    </row>
    <row r="14" spans="2:14" s="644" customFormat="1" ht="30" customHeight="1" thickTop="1" thickBot="1">
      <c r="B14" s="1215"/>
      <c r="C14" s="1212" t="s">
        <v>1156</v>
      </c>
      <c r="D14" s="1213"/>
      <c r="E14" s="762"/>
      <c r="F14" s="707" t="s">
        <v>949</v>
      </c>
      <c r="G14" s="696" t="str">
        <f>IF( $E14&lt;&gt;"",IF(MATCH($E14,一覧!$B$17:$B$22,0)&gt;3,"",MATCH($E14,一覧!$B$17:$B$22,0)),"" )</f>
        <v/>
      </c>
      <c r="H14" s="670" t="s">
        <v>1155</v>
      </c>
      <c r="I14" s="268"/>
      <c r="J14" s="671" t="s">
        <v>1154</v>
      </c>
    </row>
    <row r="15" spans="2:14" s="644" customFormat="1" ht="19.95" customHeight="1" thickTop="1" thickBot="1">
      <c r="B15" s="1215"/>
      <c r="C15" s="645" t="s">
        <v>946</v>
      </c>
      <c r="D15" s="648" t="s">
        <v>947</v>
      </c>
      <c r="E15" s="1253"/>
      <c r="F15" s="1254"/>
      <c r="G15" s="649" t="s">
        <v>949</v>
      </c>
      <c r="H15" s="650" t="s">
        <v>950</v>
      </c>
      <c r="I15" s="696" t="str">
        <f>IF( $E15&lt;&gt;"",VLOOKUP($E15,一覧!$H$3:$I$49,2,FALSE),"" )</f>
        <v/>
      </c>
      <c r="J15" s="697" t="str">
        <f>IF($I15="","",VLOOKUP($I15,一覧!$D$3:$E$11,2,FALSE))</f>
        <v/>
      </c>
      <c r="K15" s="647"/>
    </row>
    <row r="16" spans="2:14" s="644" customFormat="1" ht="30" customHeight="1" thickTop="1" thickBot="1">
      <c r="B16" s="1215"/>
      <c r="C16" s="1255" t="s">
        <v>1090</v>
      </c>
      <c r="D16" s="1256"/>
      <c r="E16" s="651"/>
      <c r="F16" s="668" t="s">
        <v>951</v>
      </c>
      <c r="G16" s="669" t="s">
        <v>949</v>
      </c>
      <c r="H16" s="646" t="s">
        <v>952</v>
      </c>
      <c r="I16" s="696" t="str">
        <f ca="1">IF( AND($E16&gt;0,$G14&lt;&gt;""),MATCH($E16,OFFSET(一覧!$K$2,$G14*14-13,0,4),1),"" )</f>
        <v/>
      </c>
      <c r="J16" s="706" t="str">
        <f ca="1">IF($I16="","",VLOOKUP($I16,OFFSET(一覧!$M$2,$G14*14-13,0,4,2),2,FALSE))</f>
        <v/>
      </c>
      <c r="K16" s="647"/>
    </row>
    <row r="17" spans="2:19" s="644" customFormat="1" ht="19.95" customHeight="1" thickTop="1" thickBot="1">
      <c r="B17" s="1215"/>
      <c r="C17" s="1209" t="s">
        <v>740</v>
      </c>
      <c r="D17" s="1225" t="s">
        <v>1091</v>
      </c>
      <c r="E17" s="1226"/>
      <c r="F17" s="1227"/>
      <c r="G17" s="1228"/>
      <c r="H17" s="1229"/>
      <c r="I17" s="1195" t="s">
        <v>1192</v>
      </c>
      <c r="J17" s="1182"/>
    </row>
    <row r="18" spans="2:19" s="644" customFormat="1" ht="19.95" customHeight="1" thickTop="1" thickBot="1">
      <c r="B18" s="1215"/>
      <c r="C18" s="1209"/>
      <c r="D18" s="1185" t="s">
        <v>1092</v>
      </c>
      <c r="E18" s="1186"/>
      <c r="F18" s="1187"/>
      <c r="G18" s="1188"/>
      <c r="H18" s="1189"/>
      <c r="I18" s="1196"/>
      <c r="J18" s="1183"/>
    </row>
    <row r="19" spans="2:19" s="644" customFormat="1" ht="19.95" customHeight="1" thickTop="1" thickBot="1">
      <c r="B19" s="1216"/>
      <c r="C19" s="1209"/>
      <c r="D19" s="1190" t="s">
        <v>1093</v>
      </c>
      <c r="E19" s="1191"/>
      <c r="F19" s="1192"/>
      <c r="G19" s="1193"/>
      <c r="H19" s="1194"/>
      <c r="I19" s="1197"/>
      <c r="J19" s="1184"/>
    </row>
    <row r="20" spans="2:19" s="644" customFormat="1" ht="19.95" customHeight="1">
      <c r="B20" s="1179" t="s">
        <v>1089</v>
      </c>
      <c r="C20" s="1230" t="s">
        <v>953</v>
      </c>
      <c r="D20" s="1231"/>
      <c r="E20" s="1232"/>
      <c r="F20" s="1233" t="s">
        <v>954</v>
      </c>
      <c r="G20" s="1234"/>
      <c r="H20" s="1235"/>
      <c r="I20" s="1257" t="s">
        <v>955</v>
      </c>
      <c r="J20" s="1258"/>
      <c r="K20" s="647"/>
      <c r="L20" s="1251" t="s">
        <v>1147</v>
      </c>
      <c r="M20" s="1251"/>
      <c r="N20" s="1251"/>
      <c r="O20" s="1251"/>
      <c r="P20" s="1251"/>
      <c r="Q20" s="1251"/>
      <c r="R20" s="1251"/>
      <c r="S20" s="1251"/>
    </row>
    <row r="21" spans="2:19" s="644" customFormat="1" ht="36" customHeight="1" thickBot="1">
      <c r="B21" s="1180"/>
      <c r="C21" s="723" t="s">
        <v>956</v>
      </c>
      <c r="D21" s="724" t="s">
        <v>957</v>
      </c>
      <c r="E21" s="725" t="s">
        <v>1094</v>
      </c>
      <c r="F21" s="1259" t="s">
        <v>958</v>
      </c>
      <c r="G21" s="1260"/>
      <c r="H21" s="726" t="s">
        <v>959</v>
      </c>
      <c r="I21" s="727" t="s">
        <v>1095</v>
      </c>
      <c r="J21" s="728" t="s">
        <v>960</v>
      </c>
      <c r="K21" s="647"/>
      <c r="L21" s="701" t="s">
        <v>1099</v>
      </c>
      <c r="M21" s="701" t="s">
        <v>1100</v>
      </c>
      <c r="N21" s="701" t="s">
        <v>1101</v>
      </c>
      <c r="O21" s="701" t="s">
        <v>1102</v>
      </c>
      <c r="P21" s="701" t="s">
        <v>1103</v>
      </c>
      <c r="Q21" s="701" t="s">
        <v>1104</v>
      </c>
      <c r="R21" s="701" t="s">
        <v>1105</v>
      </c>
      <c r="S21" s="701" t="s">
        <v>1106</v>
      </c>
    </row>
    <row r="22" spans="2:19" s="644" customFormat="1" ht="19.95" customHeight="1" thickTop="1" thickBot="1">
      <c r="B22" s="1180"/>
      <c r="C22" s="678" t="s">
        <v>961</v>
      </c>
      <c r="D22" s="673" t="s">
        <v>962</v>
      </c>
      <c r="E22" s="652"/>
      <c r="F22" s="729">
        <v>8.64</v>
      </c>
      <c r="G22" s="730" t="str">
        <f>IF(D22="kWh","MJ/kWh","GJ/千kWh")</f>
        <v>MJ/kWh</v>
      </c>
      <c r="H22" s="731">
        <f>IF(D22="kWh",E22*F22/10^3,E22*F22)</f>
        <v>0</v>
      </c>
      <c r="I22" s="732">
        <v>0.41599999999999998</v>
      </c>
      <c r="J22" s="733">
        <f>IF(D22="kWh",I22*E22/10^3,I22*E22)</f>
        <v>0</v>
      </c>
      <c r="K22" s="647"/>
      <c r="L22" s="702">
        <f t="shared" ref="L22:L28" si="0">SUM(M22:S22)</f>
        <v>0</v>
      </c>
      <c r="M22" s="702"/>
      <c r="N22" s="702"/>
      <c r="O22" s="702"/>
      <c r="P22" s="702"/>
      <c r="Q22" s="702"/>
      <c r="R22" s="702"/>
      <c r="S22" s="702"/>
    </row>
    <row r="23" spans="2:19" s="644" customFormat="1" ht="19.95" customHeight="1" thickTop="1" thickBot="1">
      <c r="B23" s="1180"/>
      <c r="C23" s="678" t="s">
        <v>963</v>
      </c>
      <c r="D23" s="674" t="s">
        <v>964</v>
      </c>
      <c r="E23" s="652"/>
      <c r="F23" s="734">
        <v>40</v>
      </c>
      <c r="G23" s="730" t="str">
        <f>IF(D23="㎥","MJ/㎥","GJ/千㎥")</f>
        <v>MJ/㎥</v>
      </c>
      <c r="H23" s="731">
        <f>IF(D23="㎥",E23*F23/10^3,E23*F23)</f>
        <v>0</v>
      </c>
      <c r="I23" s="735">
        <v>2.0499999999999998</v>
      </c>
      <c r="J23" s="733">
        <f>IF(D23="㎥",I23*E23/10^3,I23*E23)</f>
        <v>0</v>
      </c>
      <c r="K23" s="647"/>
      <c r="L23" s="702">
        <f t="shared" si="0"/>
        <v>0</v>
      </c>
      <c r="M23" s="702"/>
      <c r="N23" s="702"/>
      <c r="O23" s="702"/>
      <c r="P23" s="702"/>
      <c r="Q23" s="702"/>
      <c r="R23" s="702"/>
      <c r="S23" s="702"/>
    </row>
    <row r="24" spans="2:19" s="644" customFormat="1" ht="19.95" customHeight="1" thickTop="1" thickBot="1">
      <c r="B24" s="1180"/>
      <c r="C24" s="678" t="s">
        <v>965</v>
      </c>
      <c r="D24" s="674" t="s">
        <v>1149</v>
      </c>
      <c r="E24" s="652"/>
      <c r="F24" s="734">
        <v>50.1</v>
      </c>
      <c r="G24" s="730" t="str">
        <f>IF(D24="kg","MJ/kg","GJ/t")</f>
        <v>MJ/kg</v>
      </c>
      <c r="H24" s="731">
        <f>IF(D24="kg",E24*F24/10^3,E24*F24)</f>
        <v>0</v>
      </c>
      <c r="I24" s="736">
        <f>0.0163*44/12</f>
        <v>5.9766666666666662E-2</v>
      </c>
      <c r="J24" s="733">
        <f t="shared" ref="J24" si="1">H24*I24</f>
        <v>0</v>
      </c>
      <c r="K24" s="647"/>
      <c r="L24" s="702">
        <f t="shared" si="0"/>
        <v>0</v>
      </c>
      <c r="M24" s="702"/>
      <c r="N24" s="702"/>
      <c r="O24" s="702"/>
      <c r="P24" s="702"/>
      <c r="Q24" s="702"/>
      <c r="R24" s="702"/>
      <c r="S24" s="702"/>
    </row>
    <row r="25" spans="2:19" s="644" customFormat="1" ht="19.95" customHeight="1" thickTop="1" thickBot="1">
      <c r="B25" s="1180"/>
      <c r="C25" s="678" t="s">
        <v>966</v>
      </c>
      <c r="D25" s="675" t="s">
        <v>967</v>
      </c>
      <c r="E25" s="652"/>
      <c r="F25" s="729">
        <v>1.19</v>
      </c>
      <c r="G25" s="737" t="s">
        <v>968</v>
      </c>
      <c r="H25" s="731">
        <f t="shared" ref="H25" si="2">E25*F25</f>
        <v>0</v>
      </c>
      <c r="I25" s="736">
        <v>6.54E-2</v>
      </c>
      <c r="J25" s="733">
        <f>H25*I25</f>
        <v>0</v>
      </c>
      <c r="K25" s="647"/>
      <c r="L25" s="702">
        <f t="shared" si="0"/>
        <v>0</v>
      </c>
      <c r="M25" s="702"/>
      <c r="N25" s="702"/>
      <c r="O25" s="702"/>
      <c r="P25" s="702"/>
      <c r="Q25" s="702"/>
      <c r="R25" s="702"/>
      <c r="S25" s="702"/>
    </row>
    <row r="26" spans="2:19" s="644" customFormat="1" ht="19.95" customHeight="1" thickTop="1" thickBot="1">
      <c r="B26" s="1180"/>
      <c r="C26" s="678" t="s">
        <v>969</v>
      </c>
      <c r="D26" s="673" t="s">
        <v>1148</v>
      </c>
      <c r="E26" s="653"/>
      <c r="F26" s="738">
        <v>36.5</v>
      </c>
      <c r="G26" s="739" t="str">
        <f>IF(D26="L","MJ/L","GJ/kL")</f>
        <v>MJ/L</v>
      </c>
      <c r="H26" s="731">
        <f>IF(D26="L",E26*F26/10^3,E26*F26)</f>
        <v>0</v>
      </c>
      <c r="I26" s="736">
        <f>0.0187*44/12</f>
        <v>6.8566666666666679E-2</v>
      </c>
      <c r="J26" s="733">
        <f t="shared" ref="J26:J28" si="3">H26*I26</f>
        <v>0</v>
      </c>
      <c r="K26" s="647"/>
      <c r="L26" s="702">
        <f t="shared" si="0"/>
        <v>0</v>
      </c>
      <c r="M26" s="702"/>
      <c r="N26" s="702"/>
      <c r="O26" s="702"/>
      <c r="P26" s="702"/>
      <c r="Q26" s="702"/>
      <c r="R26" s="702"/>
      <c r="S26" s="702"/>
    </row>
    <row r="27" spans="2:19" s="644" customFormat="1" ht="19.95" customHeight="1" thickTop="1" thickBot="1">
      <c r="B27" s="1180"/>
      <c r="C27" s="678" t="s">
        <v>971</v>
      </c>
      <c r="D27" s="673" t="s">
        <v>1148</v>
      </c>
      <c r="E27" s="653"/>
      <c r="F27" s="738">
        <v>38</v>
      </c>
      <c r="G27" s="739" t="str">
        <f t="shared" ref="G27:G28" si="4">IF(D27="L","MJ/L","GJ/kL")</f>
        <v>MJ/L</v>
      </c>
      <c r="H27" s="731">
        <f>IF(D27="L",E27*F27/10^3,E27*F27)</f>
        <v>0</v>
      </c>
      <c r="I27" s="736">
        <f>0.0188*44/12</f>
        <v>6.8933333333333333E-2</v>
      </c>
      <c r="J27" s="733">
        <f t="shared" si="3"/>
        <v>0</v>
      </c>
      <c r="K27" s="647"/>
      <c r="L27" s="702">
        <f t="shared" si="0"/>
        <v>0</v>
      </c>
      <c r="M27" s="702"/>
      <c r="N27" s="702"/>
      <c r="O27" s="702"/>
      <c r="P27" s="702"/>
      <c r="Q27" s="702"/>
      <c r="R27" s="702"/>
      <c r="S27" s="702"/>
    </row>
    <row r="28" spans="2:19" s="644" customFormat="1" ht="19.95" customHeight="1" thickTop="1" thickBot="1">
      <c r="B28" s="1180"/>
      <c r="C28" s="679" t="s">
        <v>972</v>
      </c>
      <c r="D28" s="673" t="s">
        <v>1148</v>
      </c>
      <c r="E28" s="654"/>
      <c r="F28" s="740">
        <v>38.9</v>
      </c>
      <c r="G28" s="741" t="str">
        <f t="shared" si="4"/>
        <v>MJ/L</v>
      </c>
      <c r="H28" s="742">
        <f t="shared" ref="H28" si="5">IF(D28="L",E28*F28/10^3,E28*F28)</f>
        <v>0</v>
      </c>
      <c r="I28" s="743">
        <f>0.0193*44/12</f>
        <v>7.0766666666666672E-2</v>
      </c>
      <c r="J28" s="744">
        <f t="shared" si="3"/>
        <v>0</v>
      </c>
      <c r="K28" s="647"/>
      <c r="L28" s="702">
        <f t="shared" si="0"/>
        <v>0</v>
      </c>
      <c r="M28" s="702"/>
      <c r="N28" s="702"/>
      <c r="O28" s="702"/>
      <c r="P28" s="702"/>
      <c r="Q28" s="702"/>
      <c r="R28" s="702"/>
      <c r="S28" s="702"/>
    </row>
    <row r="29" spans="2:19" s="644" customFormat="1" ht="19.95" customHeight="1" thickTop="1">
      <c r="B29" s="1180"/>
      <c r="C29" s="1261" t="s">
        <v>973</v>
      </c>
      <c r="D29" s="1262"/>
      <c r="E29" s="1263"/>
      <c r="F29" s="745"/>
      <c r="G29" s="746"/>
      <c r="H29" s="747">
        <f>SUM(H22:H28)</f>
        <v>0</v>
      </c>
      <c r="I29" s="748"/>
      <c r="J29" s="747">
        <f>SUM(J22:J28)</f>
        <v>0</v>
      </c>
      <c r="K29" s="647"/>
    </row>
    <row r="30" spans="2:19" s="644" customFormat="1" ht="19.95" customHeight="1">
      <c r="B30" s="1180"/>
      <c r="C30" s="1220" t="s">
        <v>974</v>
      </c>
      <c r="D30" s="1199"/>
      <c r="E30" s="1200"/>
      <c r="F30" s="749"/>
      <c r="G30" s="750" t="s">
        <v>975</v>
      </c>
      <c r="H30" s="751" t="str">
        <f>IF($E16=0,"",$H29*10^3/$E16)</f>
        <v/>
      </c>
      <c r="I30" s="752" t="s">
        <v>976</v>
      </c>
      <c r="J30" s="753" t="str">
        <f>IF(E16=0,"",J29*10^3/E16)</f>
        <v/>
      </c>
      <c r="K30" s="647"/>
    </row>
    <row r="31" spans="2:19" s="644" customFormat="1" ht="19.95" customHeight="1" thickBot="1">
      <c r="B31" s="1180"/>
      <c r="C31" s="1198" t="s">
        <v>977</v>
      </c>
      <c r="D31" s="1199"/>
      <c r="E31" s="1200"/>
      <c r="F31" s="1201">
        <f ca="1">IF( AND(I15&lt;&gt;"",I16&lt;&gt;""), ROUND(1/OFFSET(一覧!$Q$2,G14*14-14+I16,I15),3), 0 )</f>
        <v>0</v>
      </c>
      <c r="G31" s="1202"/>
      <c r="H31" s="754" t="str">
        <f ca="1">IF(F31=0,"",H30*F31)</f>
        <v/>
      </c>
      <c r="I31" s="755">
        <f ca="1">IF( AND(I15&lt;&gt;"",I16&lt;&gt;""), ROUND(1/OFFSET(一覧!$Q$9,$G14*14-14+$I16,$I15),3), 0 )</f>
        <v>0</v>
      </c>
      <c r="J31" s="756" t="str">
        <f ca="1">IF(I31=0,"",J30*I31)</f>
        <v/>
      </c>
      <c r="K31" s="647"/>
    </row>
    <row r="32" spans="2:19" s="644" customFormat="1" ht="36" customHeight="1" thickTop="1" thickBot="1">
      <c r="B32" s="1180"/>
      <c r="C32" s="1203" t="s">
        <v>978</v>
      </c>
      <c r="D32" s="1204"/>
      <c r="E32" s="1205"/>
      <c r="F32" s="1282"/>
      <c r="G32" s="1283"/>
      <c r="H32" s="758" t="str">
        <f ca="1">IF( $H31&lt;&gt;"",INDEX( OFFSET(一覧!$AD$2,$G14*14-12,0,10),MATCH($H31,OFFSET(一覧!$AB$2,$G14*14-12,0,10),1)),"")</f>
        <v/>
      </c>
      <c r="I32" s="761"/>
      <c r="J32" s="759" t="str">
        <f ca="1">IF( $J31&lt;&gt;"",INDEX( OFFSET(一覧!$AH$2,$G14*14-12,0,10),MATCH($J31,OFFSET(一覧!$AF$2,$G14*14-12,0,10),1)),"")</f>
        <v/>
      </c>
      <c r="K32" s="647"/>
      <c r="L32" s="764" t="s">
        <v>1193</v>
      </c>
    </row>
    <row r="33" spans="2:11" s="644" customFormat="1" ht="94.2" customHeight="1" thickBot="1">
      <c r="B33" s="1180"/>
      <c r="C33" s="835" t="s">
        <v>1322</v>
      </c>
      <c r="D33" s="1206"/>
      <c r="E33" s="1207"/>
      <c r="F33" s="1207"/>
      <c r="G33" s="1207"/>
      <c r="H33" s="1207"/>
      <c r="I33" s="1207"/>
      <c r="J33" s="1208"/>
      <c r="K33" s="647"/>
    </row>
    <row r="34" spans="2:11" s="644" customFormat="1" ht="94.2" customHeight="1" thickBot="1">
      <c r="B34" s="1180"/>
      <c r="C34" s="757" t="s">
        <v>979</v>
      </c>
      <c r="D34" s="1206"/>
      <c r="E34" s="1207"/>
      <c r="F34" s="1207"/>
      <c r="G34" s="1207"/>
      <c r="H34" s="1207"/>
      <c r="I34" s="1207"/>
      <c r="J34" s="1208"/>
      <c r="K34" s="647"/>
    </row>
    <row r="35" spans="2:11" s="644" customFormat="1" ht="16.2" customHeight="1">
      <c r="B35" s="1180"/>
      <c r="C35" s="1279" t="s">
        <v>1213</v>
      </c>
      <c r="D35" s="1280"/>
      <c r="E35" s="1280"/>
      <c r="F35" s="1280"/>
      <c r="G35" s="1280"/>
      <c r="H35" s="1280"/>
      <c r="I35" s="1280"/>
      <c r="J35" s="1281"/>
      <c r="K35" s="647"/>
    </row>
    <row r="36" spans="2:11" s="644" customFormat="1" ht="31.95" customHeight="1" thickBot="1">
      <c r="B36" s="1181"/>
      <c r="C36" s="1276" t="s">
        <v>1214</v>
      </c>
      <c r="D36" s="1277"/>
      <c r="E36" s="1277"/>
      <c r="F36" s="1277"/>
      <c r="G36" s="1277"/>
      <c r="H36" s="1277"/>
      <c r="I36" s="1277"/>
      <c r="J36" s="1278"/>
      <c r="K36" s="647"/>
    </row>
    <row r="37" spans="2:11" s="644" customFormat="1" ht="19.95" customHeight="1" thickTop="1" thickBot="1">
      <c r="B37" s="1132" t="s">
        <v>832</v>
      </c>
      <c r="C37" s="1143" t="s">
        <v>1327</v>
      </c>
      <c r="D37" s="1144"/>
      <c r="E37" s="834"/>
      <c r="F37" s="676"/>
      <c r="G37" s="676"/>
      <c r="H37" s="676"/>
      <c r="I37" s="676"/>
      <c r="J37" s="691"/>
    </row>
    <row r="38" spans="2:11" s="644" customFormat="1" ht="16.05" customHeight="1" thickTop="1" thickBot="1">
      <c r="B38" s="1133"/>
      <c r="C38" s="1147" t="s">
        <v>1335</v>
      </c>
      <c r="D38" s="1141" t="s">
        <v>1328</v>
      </c>
      <c r="E38" s="840" t="s">
        <v>1329</v>
      </c>
      <c r="F38" s="1149">
        <v>0</v>
      </c>
      <c r="G38" s="1149"/>
      <c r="H38" s="676"/>
      <c r="I38" s="676"/>
      <c r="J38" s="677"/>
    </row>
    <row r="39" spans="2:11" s="644" customFormat="1" ht="16.05" customHeight="1" thickTop="1" thickBot="1">
      <c r="B39" s="1133"/>
      <c r="C39" s="1148"/>
      <c r="D39" s="1145"/>
      <c r="E39" s="839" t="s">
        <v>1330</v>
      </c>
      <c r="F39" s="1137"/>
      <c r="G39" s="1138"/>
      <c r="H39" s="676"/>
      <c r="I39" s="676"/>
      <c r="J39" s="677"/>
    </row>
    <row r="40" spans="2:11" ht="16.05" customHeight="1" thickTop="1">
      <c r="B40" s="1133"/>
      <c r="C40" s="1148"/>
      <c r="D40" s="1146"/>
      <c r="E40" s="837" t="s">
        <v>1332</v>
      </c>
      <c r="F40" s="841">
        <v>0</v>
      </c>
      <c r="G40" s="842">
        <v>0</v>
      </c>
      <c r="H40" s="1139" t="s">
        <v>1341</v>
      </c>
      <c r="I40" s="1057"/>
      <c r="J40" s="1140"/>
      <c r="K40" s="555"/>
    </row>
    <row r="41" spans="2:11" ht="15.6" customHeight="1">
      <c r="B41" s="1133"/>
      <c r="C41" s="1148"/>
      <c r="D41" s="1141" t="s">
        <v>1331</v>
      </c>
      <c r="E41" s="837" t="s">
        <v>1333</v>
      </c>
      <c r="F41" s="1135">
        <v>0</v>
      </c>
      <c r="G41" s="1135"/>
      <c r="H41" s="1139" t="s">
        <v>1342</v>
      </c>
      <c r="I41" s="1057"/>
      <c r="J41" s="1140"/>
      <c r="K41" s="555"/>
    </row>
    <row r="42" spans="2:11" ht="16.05" customHeight="1" thickBot="1">
      <c r="B42" s="1134"/>
      <c r="C42" s="1059"/>
      <c r="D42" s="1142"/>
      <c r="E42" s="838" t="s">
        <v>1334</v>
      </c>
      <c r="F42" s="1136">
        <v>0</v>
      </c>
      <c r="G42" s="1136"/>
      <c r="H42" s="1139" t="s">
        <v>1343</v>
      </c>
      <c r="I42" s="1057"/>
      <c r="J42" s="1140"/>
      <c r="K42" s="555"/>
    </row>
    <row r="43" spans="2:11" s="644" customFormat="1" ht="15" customHeight="1" thickTop="1" thickBot="1">
      <c r="B43" s="1217" t="s">
        <v>600</v>
      </c>
      <c r="C43" s="1236" t="s">
        <v>599</v>
      </c>
      <c r="D43" s="1239" t="s">
        <v>598</v>
      </c>
      <c r="E43" s="688"/>
      <c r="F43" s="836" t="s">
        <v>597</v>
      </c>
      <c r="G43" s="836"/>
      <c r="H43" s="683"/>
      <c r="I43" s="760" t="s">
        <v>463</v>
      </c>
      <c r="J43" s="704"/>
    </row>
    <row r="44" spans="2:11" s="644" customFormat="1" ht="15" customHeight="1" thickBot="1">
      <c r="B44" s="1218"/>
      <c r="C44" s="1237"/>
      <c r="D44" s="1240"/>
      <c r="E44" s="689"/>
      <c r="F44" s="684" t="s">
        <v>596</v>
      </c>
      <c r="G44" s="684"/>
      <c r="H44" s="684"/>
      <c r="I44" s="709" t="s">
        <v>594</v>
      </c>
      <c r="J44" s="686"/>
    </row>
    <row r="45" spans="2:11" s="644" customFormat="1" ht="27" customHeight="1" thickBot="1">
      <c r="B45" s="1218"/>
      <c r="C45" s="1237"/>
      <c r="D45" s="1240"/>
      <c r="E45" s="689"/>
      <c r="F45" s="684" t="s">
        <v>801</v>
      </c>
      <c r="G45" s="684"/>
      <c r="H45" s="684"/>
      <c r="I45" s="852" t="s">
        <v>1368</v>
      </c>
      <c r="J45" s="1687"/>
    </row>
    <row r="46" spans="2:11" ht="15" customHeight="1" thickBot="1">
      <c r="B46" s="1218"/>
      <c r="C46" s="1237"/>
      <c r="D46" s="1241"/>
      <c r="E46" s="690"/>
      <c r="F46" s="685" t="s">
        <v>381</v>
      </c>
      <c r="G46" s="682" t="s">
        <v>595</v>
      </c>
      <c r="H46" s="1266"/>
      <c r="I46" s="1267"/>
      <c r="J46" s="1268"/>
      <c r="K46" s="555"/>
    </row>
    <row r="47" spans="2:11" ht="30" customHeight="1" thickTop="1" thickBot="1">
      <c r="B47" s="1218"/>
      <c r="C47" s="1237"/>
      <c r="D47" s="1287" t="s">
        <v>1352</v>
      </c>
      <c r="E47" s="848"/>
      <c r="F47" s="1284" t="s">
        <v>1362</v>
      </c>
      <c r="G47" s="1285"/>
      <c r="H47" s="1285"/>
      <c r="I47" s="1285"/>
      <c r="J47" s="1286"/>
      <c r="K47" s="555"/>
    </row>
    <row r="48" spans="2:11" ht="37.5" customHeight="1" thickTop="1" thickBot="1">
      <c r="B48" s="1218"/>
      <c r="C48" s="1237"/>
      <c r="D48" s="1288"/>
      <c r="E48" s="849" t="s">
        <v>1366</v>
      </c>
      <c r="F48" s="1289"/>
      <c r="G48" s="1290"/>
      <c r="H48" s="1291"/>
      <c r="I48" s="1292" t="s">
        <v>1363</v>
      </c>
      <c r="J48" s="1293"/>
      <c r="K48" s="555"/>
    </row>
    <row r="49" spans="2:11" ht="15" customHeight="1" thickTop="1" thickBot="1">
      <c r="B49" s="1218"/>
      <c r="C49" s="1237"/>
      <c r="D49" s="1242" t="s">
        <v>444</v>
      </c>
      <c r="E49" s="1137"/>
      <c r="F49" s="1244"/>
      <c r="G49" s="1245"/>
      <c r="H49" s="676"/>
      <c r="I49" s="846"/>
      <c r="J49" s="847"/>
      <c r="K49" s="555"/>
    </row>
    <row r="50" spans="2:11" ht="15" customHeight="1" thickTop="1" thickBot="1">
      <c r="B50" s="1218"/>
      <c r="C50" s="1238"/>
      <c r="D50" s="1243"/>
      <c r="E50" s="1246" t="s">
        <v>602</v>
      </c>
      <c r="F50" s="1247"/>
      <c r="G50" s="1273"/>
      <c r="H50" s="1274"/>
      <c r="I50" s="1274"/>
      <c r="J50" s="1275"/>
      <c r="K50" s="555"/>
    </row>
    <row r="51" spans="2:11" ht="15" customHeight="1" thickTop="1" thickBot="1">
      <c r="B51" s="1218"/>
      <c r="C51" s="1236" t="s">
        <v>108</v>
      </c>
      <c r="D51" s="1151" t="s">
        <v>803</v>
      </c>
      <c r="E51" s="1152"/>
      <c r="F51" s="1152"/>
      <c r="G51" s="687"/>
      <c r="H51" s="520"/>
      <c r="I51" s="520"/>
      <c r="J51" s="691"/>
      <c r="K51" s="555"/>
    </row>
    <row r="52" spans="2:11" ht="28.2" customHeight="1" thickTop="1" thickBot="1">
      <c r="B52" s="1218"/>
      <c r="C52" s="1237"/>
      <c r="D52" s="1269" t="s">
        <v>810</v>
      </c>
      <c r="E52" s="1270"/>
      <c r="F52" s="1271"/>
      <c r="G52" s="1272"/>
      <c r="H52" s="1270"/>
      <c r="I52" s="1270"/>
      <c r="J52" s="851"/>
      <c r="K52" s="555"/>
    </row>
    <row r="53" spans="2:11" ht="14.4" thickTop="1" thickBot="1">
      <c r="B53" s="1218"/>
      <c r="C53" s="1237"/>
      <c r="D53" s="1153" t="s">
        <v>804</v>
      </c>
      <c r="E53" s="1156" t="s">
        <v>806</v>
      </c>
      <c r="F53" s="693"/>
      <c r="G53" s="722" t="s">
        <v>807</v>
      </c>
      <c r="H53" s="680"/>
      <c r="I53" s="680"/>
      <c r="J53" s="692"/>
      <c r="K53" s="555"/>
    </row>
    <row r="54" spans="2:11" ht="13.8" thickBot="1">
      <c r="B54" s="1218"/>
      <c r="C54" s="1237"/>
      <c r="D54" s="1154"/>
      <c r="E54" s="1157"/>
      <c r="F54" s="694"/>
      <c r="G54" s="722" t="s">
        <v>808</v>
      </c>
      <c r="H54" s="680"/>
      <c r="I54" s="680"/>
      <c r="J54" s="681"/>
      <c r="K54" s="555"/>
    </row>
    <row r="55" spans="2:11" ht="13.8" thickBot="1">
      <c r="B55" s="1218"/>
      <c r="C55" s="1237"/>
      <c r="D55" s="1154"/>
      <c r="E55" s="1157"/>
      <c r="F55" s="694"/>
      <c r="G55" s="722" t="s">
        <v>809</v>
      </c>
      <c r="H55" s="680"/>
      <c r="I55" s="680"/>
      <c r="J55" s="681"/>
      <c r="K55" s="555"/>
    </row>
    <row r="56" spans="2:11" ht="45" customHeight="1" thickBot="1">
      <c r="B56" s="1218"/>
      <c r="C56" s="1237"/>
      <c r="D56" s="1155"/>
      <c r="E56" s="1158"/>
      <c r="F56" s="695"/>
      <c r="G56" s="722" t="s">
        <v>381</v>
      </c>
      <c r="H56" s="682" t="s">
        <v>595</v>
      </c>
      <c r="I56" s="1264"/>
      <c r="J56" s="1265"/>
      <c r="K56" s="555"/>
    </row>
    <row r="57" spans="2:11" ht="10.95" customHeight="1" thickTop="1">
      <c r="B57" s="1218"/>
      <c r="C57" s="1237"/>
      <c r="D57" s="1159" t="s">
        <v>805</v>
      </c>
      <c r="E57" s="1161" t="s">
        <v>799</v>
      </c>
      <c r="F57" s="1162"/>
      <c r="G57" s="716" t="s">
        <v>593</v>
      </c>
      <c r="H57" s="717"/>
      <c r="I57" s="717"/>
      <c r="J57" s="718"/>
      <c r="K57" s="555"/>
    </row>
    <row r="58" spans="2:11" ht="10.95" customHeight="1">
      <c r="B58" s="1218"/>
      <c r="C58" s="1237"/>
      <c r="D58" s="1159"/>
      <c r="E58" s="1163"/>
      <c r="F58" s="1162"/>
      <c r="G58" s="719" t="s">
        <v>592</v>
      </c>
      <c r="H58" s="720"/>
      <c r="I58" s="720"/>
      <c r="J58" s="721"/>
      <c r="K58" s="555"/>
    </row>
    <row r="59" spans="2:11" ht="27" customHeight="1">
      <c r="B59" s="1218"/>
      <c r="C59" s="1237"/>
      <c r="D59" s="1159"/>
      <c r="E59" s="1164"/>
      <c r="F59" s="1165"/>
      <c r="G59" s="963"/>
      <c r="H59" s="964"/>
      <c r="I59" s="964"/>
      <c r="J59" s="1150"/>
      <c r="K59" s="555"/>
    </row>
    <row r="60" spans="2:11" ht="45" customHeight="1">
      <c r="B60" s="1218"/>
      <c r="C60" s="1237"/>
      <c r="D60" s="1159"/>
      <c r="E60" s="1175" t="s">
        <v>591</v>
      </c>
      <c r="F60" s="1166" t="s">
        <v>590</v>
      </c>
      <c r="G60" s="1167"/>
      <c r="H60" s="963"/>
      <c r="I60" s="964"/>
      <c r="J60" s="1150"/>
      <c r="K60" s="555"/>
    </row>
    <row r="61" spans="2:11" ht="45" customHeight="1" thickBot="1">
      <c r="B61" s="1218"/>
      <c r="C61" s="1237"/>
      <c r="D61" s="1159"/>
      <c r="E61" s="1176"/>
      <c r="F61" s="1166" t="s">
        <v>802</v>
      </c>
      <c r="G61" s="1167"/>
      <c r="H61" s="963"/>
      <c r="I61" s="964"/>
      <c r="J61" s="1177"/>
      <c r="K61" s="555"/>
    </row>
    <row r="62" spans="2:11" ht="27" customHeight="1" thickTop="1" thickBot="1">
      <c r="B62" s="1218"/>
      <c r="C62" s="1237"/>
      <c r="D62" s="1159"/>
      <c r="E62" s="1168" t="s">
        <v>589</v>
      </c>
      <c r="F62" s="1166" t="s">
        <v>800</v>
      </c>
      <c r="G62" s="1167"/>
      <c r="H62" s="1167"/>
      <c r="I62" s="1167"/>
      <c r="J62" s="850"/>
      <c r="K62" s="555"/>
    </row>
    <row r="63" spans="2:11" ht="27" customHeight="1" thickTop="1" thickBot="1">
      <c r="B63" s="1219"/>
      <c r="C63" s="1238"/>
      <c r="D63" s="1160"/>
      <c r="E63" s="1169"/>
      <c r="F63" s="1170" t="s">
        <v>588</v>
      </c>
      <c r="G63" s="1171"/>
      <c r="H63" s="1172"/>
      <c r="I63" s="1173"/>
      <c r="J63" s="1174"/>
      <c r="K63" s="555"/>
    </row>
    <row r="64" spans="2:11" ht="13.8" thickTop="1"/>
  </sheetData>
  <mergeCells count="78">
    <mergeCell ref="F21:G21"/>
    <mergeCell ref="C29:E29"/>
    <mergeCell ref="I56:J56"/>
    <mergeCell ref="H46:J46"/>
    <mergeCell ref="D52:I52"/>
    <mergeCell ref="G50:J50"/>
    <mergeCell ref="C36:J36"/>
    <mergeCell ref="C35:J35"/>
    <mergeCell ref="F32:G32"/>
    <mergeCell ref="D33:J33"/>
    <mergeCell ref="F47:J47"/>
    <mergeCell ref="D47:D48"/>
    <mergeCell ref="F48:H48"/>
    <mergeCell ref="I48:J48"/>
    <mergeCell ref="G5:J5"/>
    <mergeCell ref="C7:I7"/>
    <mergeCell ref="L20:S20"/>
    <mergeCell ref="I13:J13"/>
    <mergeCell ref="E15:F15"/>
    <mergeCell ref="C16:D16"/>
    <mergeCell ref="I20:J20"/>
    <mergeCell ref="B43:B63"/>
    <mergeCell ref="C30:E30"/>
    <mergeCell ref="D12:G12"/>
    <mergeCell ref="D13:G13"/>
    <mergeCell ref="D17:F17"/>
    <mergeCell ref="G17:H17"/>
    <mergeCell ref="C20:E20"/>
    <mergeCell ref="F20:H20"/>
    <mergeCell ref="C43:C50"/>
    <mergeCell ref="D43:D46"/>
    <mergeCell ref="D49:D50"/>
    <mergeCell ref="E49:G49"/>
    <mergeCell ref="E50:F50"/>
    <mergeCell ref="F60:G60"/>
    <mergeCell ref="H60:J60"/>
    <mergeCell ref="C51:C63"/>
    <mergeCell ref="B3:J3"/>
    <mergeCell ref="B20:B36"/>
    <mergeCell ref="J17:J19"/>
    <mergeCell ref="D18:F18"/>
    <mergeCell ref="G18:H18"/>
    <mergeCell ref="D19:F19"/>
    <mergeCell ref="G19:H19"/>
    <mergeCell ref="I17:I19"/>
    <mergeCell ref="C31:E31"/>
    <mergeCell ref="F31:G31"/>
    <mergeCell ref="C32:E32"/>
    <mergeCell ref="D34:J34"/>
    <mergeCell ref="C17:C19"/>
    <mergeCell ref="B11:C11"/>
    <mergeCell ref="C14:D14"/>
    <mergeCell ref="B12:B19"/>
    <mergeCell ref="G59:J59"/>
    <mergeCell ref="D51:F51"/>
    <mergeCell ref="D53:D56"/>
    <mergeCell ref="E53:E56"/>
    <mergeCell ref="D57:D63"/>
    <mergeCell ref="E57:F59"/>
    <mergeCell ref="F61:G61"/>
    <mergeCell ref="E62:E63"/>
    <mergeCell ref="F63:G63"/>
    <mergeCell ref="F62:I62"/>
    <mergeCell ref="H63:J63"/>
    <mergeCell ref="E60:E61"/>
    <mergeCell ref="H61:J61"/>
    <mergeCell ref="B37:B42"/>
    <mergeCell ref="F41:G41"/>
    <mergeCell ref="F42:G42"/>
    <mergeCell ref="F39:G39"/>
    <mergeCell ref="H41:J41"/>
    <mergeCell ref="H42:J42"/>
    <mergeCell ref="H40:J40"/>
    <mergeCell ref="D41:D42"/>
    <mergeCell ref="C37:D37"/>
    <mergeCell ref="D38:D40"/>
    <mergeCell ref="C38:C42"/>
    <mergeCell ref="F38:G38"/>
  </mergeCells>
  <phoneticPr fontId="7"/>
  <dataValidations xWindow="524" yWindow="327" count="14">
    <dataValidation type="list" allowBlank="1" showInputMessage="1" showErrorMessage="1" sqref="J17:J19" xr:uid="{00000000-0002-0000-0F00-000000000000}">
      <formula1>"レベル１,レベル２,レベル３,レベル４"</formula1>
    </dataValidation>
    <dataValidation type="list" allowBlank="1" showInputMessage="1" showErrorMessage="1" sqref="G19:H19" xr:uid="{00000000-0002-0000-0F00-000001000000}">
      <formula1>"職員,外部委託（非常駐）,外部委託（常駐）"</formula1>
    </dataValidation>
    <dataValidation type="list" allowBlank="1" showInputMessage="1" showErrorMessage="1" sqref="G18:H18" xr:uid="{00000000-0002-0000-0F00-000002000000}">
      <formula1>"警報盤（集中管理リモコン）,簡易型監視制御装置,監視制御装置"</formula1>
    </dataValidation>
    <dataValidation type="list" allowBlank="1" showInputMessage="1" showErrorMessage="1" sqref="G17:H17" xr:uid="{00000000-0002-0000-0F00-000003000000}">
      <formula1>"個別方式,中央方式"</formula1>
    </dataValidation>
    <dataValidation type="list" allowBlank="1" showInputMessage="1" showErrorMessage="1" sqref="J52 J62 F53:F56 E43:E46" xr:uid="{00000000-0002-0000-0F00-000004000000}">
      <formula1>"○"</formula1>
    </dataValidation>
    <dataValidation type="list" allowBlank="1" showInputMessage="1" showErrorMessage="1" sqref="E49" xr:uid="{00000000-0002-0000-0F00-000005000000}">
      <formula1>"1.一般競争契約（最低価格落札方式）,2.一般競争契約（裾切り方式）,3.総合評価落札方式（除算方式）,4.総合評価落札方式（加算方式）,5.プロポーザル方式,6.随意契約（少額）,7.随意契約（その他）,8.その他"</formula1>
    </dataValidation>
    <dataValidation type="list" allowBlank="1" showInputMessage="1" showErrorMessage="1" sqref="G51" xr:uid="{00000000-0002-0000-0F00-000006000000}">
      <formula1>"実施,未実施"</formula1>
    </dataValidation>
    <dataValidation type="list" allowBlank="1" showInputMessage="1" showErrorMessage="1" sqref="J43" xr:uid="{00000000-0002-0000-0F00-000007000000}">
      <formula1>"単年度(12ヶ月以下),複数年度(12ヶ月超)"</formula1>
    </dataValidation>
    <dataValidation type="list" allowBlank="1" showInputMessage="1" showErrorMessage="1" sqref="J7" xr:uid="{00000000-0002-0000-0F00-000008000000}">
      <formula1>"実績なし"</formula1>
    </dataValidation>
    <dataValidation type="whole" operator="greaterThanOrEqual" allowBlank="1" showInputMessage="1" showErrorMessage="1" sqref="I12 I14" xr:uid="{00000000-0002-0000-0F00-000009000000}">
      <formula1>1</formula1>
    </dataValidation>
    <dataValidation allowBlank="1" showInputMessage="1" showErrorMessage="1" promptTitle="注）" prompt="駐車場やグラウンドなどは「延床面積」には含みません。" sqref="E16" xr:uid="{0F385B4B-6E42-41F4-844C-0B2AFAD8EEC4}"/>
    <dataValidation type="list" allowBlank="1" showInputMessage="1" showErrorMessage="1" sqref="E37" xr:uid="{4B48697E-285D-4E15-914E-EFB2BF921839}">
      <formula1>"導入済,導入予定,導入していない"</formula1>
    </dataValidation>
    <dataValidation type="list" allowBlank="1" showInputMessage="1" showErrorMessage="1" sqref="F39:G39" xr:uid="{D557C8C9-6787-4809-AEEE-AF27869D343D}">
      <formula1>"屋根,壁面,敷地内地上,駐車場,その他"</formula1>
    </dataValidation>
    <dataValidation type="list" allowBlank="1" showInputMessage="1" showErrorMessage="1" sqref="E47" xr:uid="{6769EB6A-93ED-410E-80C1-4422E18922FB}">
      <formula1>"活用している,活用していない"</formula1>
    </dataValidation>
  </dataValidations>
  <printOptions horizontalCentered="1"/>
  <pageMargins left="0.51181102362204722" right="0.51181102362204722" top="0.78740157480314965" bottom="0.59055118110236227" header="0.31496062992125984" footer="0.31496062992125984"/>
  <pageSetup paperSize="9" scale="89" fitToHeight="0" orientation="portrait" r:id="rId1"/>
  <rowBreaks count="1" manualBreakCount="1">
    <brk id="36" max="10" man="1"/>
  </rowBreaks>
  <legacyDrawing r:id="rId2"/>
  <extLst>
    <ext xmlns:x14="http://schemas.microsoft.com/office/spreadsheetml/2009/9/main" uri="{CCE6A557-97BC-4b89-ADB6-D9C93CAAB3DF}">
      <x14:dataValidations xmlns:xm="http://schemas.microsoft.com/office/excel/2006/main" xWindow="524" yWindow="327" count="6">
        <x14:dataValidation type="list" allowBlank="1" showInputMessage="1" showErrorMessage="1" xr:uid="{00000000-0002-0000-0F00-00000A000000}">
          <x14:formula1>
            <xm:f>一覧!$H$3:$H$49</xm:f>
          </x14:formula1>
          <xm:sqref>E15</xm:sqref>
        </x14:dataValidation>
        <x14:dataValidation type="list" allowBlank="1" showInputMessage="1" showErrorMessage="1" xr:uid="{00000000-0002-0000-0F00-00000B000000}">
          <x14:formula1>
            <xm:f>一覧!$B$2:$B$3</xm:f>
          </x14:formula1>
          <xm:sqref>D22</xm:sqref>
        </x14:dataValidation>
        <x14:dataValidation type="list" allowBlank="1" showInputMessage="1" showErrorMessage="1" xr:uid="{00000000-0002-0000-0F00-00000C000000}">
          <x14:formula1>
            <xm:f>一覧!$B$5:$B$6</xm:f>
          </x14:formula1>
          <xm:sqref>D23</xm:sqref>
        </x14:dataValidation>
        <x14:dataValidation type="list" allowBlank="1" showInputMessage="1" showErrorMessage="1" xr:uid="{00000000-0002-0000-0F00-00000D000000}">
          <x14:formula1>
            <xm:f>一覧!$B$8:$B$9</xm:f>
          </x14:formula1>
          <xm:sqref>D26:D28</xm:sqref>
        </x14:dataValidation>
        <x14:dataValidation type="list" allowBlank="1" showInputMessage="1" showErrorMessage="1" xr:uid="{00000000-0002-0000-0F00-00000E000000}">
          <x14:formula1>
            <xm:f>一覧!$B$11:$B$12</xm:f>
          </x14:formula1>
          <xm:sqref>D24</xm:sqref>
        </x14:dataValidation>
        <x14:dataValidation type="list" allowBlank="1" showInputMessage="1" showErrorMessage="1" xr:uid="{00000000-0002-0000-0F00-00000F000000}">
          <x14:formula1>
            <xm:f>一覧!$B$17:$B$22</xm:f>
          </x14:formula1>
          <xm:sqref>E14</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tabColor theme="8" tint="0.59999389629810485"/>
    <pageSetUpPr fitToPage="1"/>
  </sheetPr>
  <dimension ref="B1:U64"/>
  <sheetViews>
    <sheetView zoomScaleNormal="100" zoomScaleSheetLayoutView="100" workbookViewId="0"/>
  </sheetViews>
  <sheetFormatPr defaultColWidth="8.88671875" defaultRowHeight="13.2"/>
  <cols>
    <col min="1" max="1" width="1.77734375" style="555" customWidth="1"/>
    <col min="2" max="2" width="5.33203125" style="555" customWidth="1"/>
    <col min="3" max="3" width="13" style="555" customWidth="1"/>
    <col min="4" max="4" width="9.21875" style="555" customWidth="1"/>
    <col min="5" max="5" width="14.77734375" style="555" customWidth="1"/>
    <col min="6" max="7" width="8.77734375" style="555" customWidth="1"/>
    <col min="8" max="8" width="13.77734375" style="555" customWidth="1"/>
    <col min="9" max="9" width="12.77734375" style="555" customWidth="1"/>
    <col min="10" max="10" width="14.77734375" style="555" customWidth="1"/>
    <col min="11" max="11" width="1.77734375" style="635" customWidth="1"/>
    <col min="12" max="16384" width="8.88671875" style="555"/>
  </cols>
  <sheetData>
    <row r="1" spans="2:14" ht="19.5" customHeight="1">
      <c r="J1" s="251" t="s">
        <v>731</v>
      </c>
    </row>
    <row r="2" spans="2:14" s="524" customFormat="1" ht="10.199999999999999" customHeight="1">
      <c r="H2" s="526"/>
      <c r="K2" s="636"/>
    </row>
    <row r="3" spans="2:14" s="638" customFormat="1" ht="21">
      <c r="B3" s="1178" t="s">
        <v>1242</v>
      </c>
      <c r="C3" s="1178"/>
      <c r="D3" s="1178"/>
      <c r="E3" s="1178"/>
      <c r="F3" s="1178"/>
      <c r="G3" s="1178"/>
      <c r="H3" s="1178"/>
      <c r="I3" s="1178"/>
      <c r="J3" s="1178"/>
      <c r="K3" s="637"/>
    </row>
    <row r="4" spans="2:14" s="524" customFormat="1" ht="6.6" customHeight="1">
      <c r="K4" s="636"/>
    </row>
    <row r="5" spans="2:14" s="256" customFormat="1">
      <c r="F5" s="560" t="s">
        <v>109</v>
      </c>
      <c r="G5" s="1248" t="str">
        <f>【調達機関情報】!D69</f>
        <v>　</v>
      </c>
      <c r="H5" s="1248"/>
      <c r="I5" s="1248"/>
      <c r="J5" s="1248"/>
      <c r="M5" s="522"/>
      <c r="N5" s="522"/>
    </row>
    <row r="6" spans="2:14" s="256" customFormat="1" ht="6.6" customHeight="1" thickBot="1">
      <c r="M6" s="522"/>
      <c r="N6" s="522"/>
    </row>
    <row r="7" spans="2:14" s="441" customFormat="1" ht="13.8" thickBot="1">
      <c r="C7" s="1249" t="s">
        <v>843</v>
      </c>
      <c r="D7" s="1249"/>
      <c r="E7" s="1249"/>
      <c r="F7" s="1249"/>
      <c r="G7" s="1249"/>
      <c r="H7" s="1249"/>
      <c r="I7" s="1250"/>
      <c r="J7" s="442"/>
      <c r="M7" s="523"/>
      <c r="N7" s="523"/>
    </row>
    <row r="8" spans="2:14" s="441" customFormat="1" ht="28.5" customHeight="1" thickBot="1">
      <c r="C8" s="634"/>
      <c r="D8" s="634"/>
      <c r="E8" s="634"/>
      <c r="F8" s="634"/>
      <c r="G8" s="634"/>
      <c r="H8" s="634"/>
      <c r="I8" s="634"/>
      <c r="J8" s="634"/>
      <c r="M8" s="523"/>
      <c r="N8" s="523"/>
    </row>
    <row r="9" spans="2:14" s="644" customFormat="1" ht="16.95" customHeight="1" thickTop="1" thickBot="1">
      <c r="F9" s="705" t="s">
        <v>1150</v>
      </c>
      <c r="G9" s="655"/>
      <c r="H9" s="672" t="s">
        <v>980</v>
      </c>
    </row>
    <row r="10" spans="2:14" s="644" customFormat="1" ht="9.4499999999999993" customHeight="1" thickTop="1" thickBot="1">
      <c r="D10" s="672"/>
      <c r="K10" s="647"/>
    </row>
    <row r="11" spans="2:14" s="639" customFormat="1" ht="27.45" customHeight="1" thickBot="1">
      <c r="B11" s="1210" t="s">
        <v>1097</v>
      </c>
      <c r="C11" s="1211"/>
      <c r="D11" s="700">
        <v>1</v>
      </c>
      <c r="E11" s="703" t="s">
        <v>1098</v>
      </c>
      <c r="K11" s="640"/>
    </row>
    <row r="12" spans="2:14" s="644" customFormat="1" ht="27" customHeight="1">
      <c r="B12" s="1214" t="s">
        <v>1088</v>
      </c>
      <c r="C12" s="699" t="s">
        <v>941</v>
      </c>
      <c r="D12" s="1299" t="s">
        <v>1194</v>
      </c>
      <c r="E12" s="1300"/>
      <c r="F12" s="1300"/>
      <c r="G12" s="1300"/>
      <c r="H12" s="641" t="s">
        <v>942</v>
      </c>
      <c r="I12" s="642">
        <v>1</v>
      </c>
      <c r="J12" s="643" t="s">
        <v>943</v>
      </c>
    </row>
    <row r="13" spans="2:14" s="644" customFormat="1" ht="27" customHeight="1" thickBot="1">
      <c r="B13" s="1215"/>
      <c r="C13" s="645" t="s">
        <v>944</v>
      </c>
      <c r="D13" s="1301" t="s">
        <v>1195</v>
      </c>
      <c r="E13" s="1302"/>
      <c r="F13" s="1302"/>
      <c r="G13" s="1301"/>
      <c r="H13" s="646" t="s">
        <v>945</v>
      </c>
      <c r="I13" s="1301" t="s">
        <v>1191</v>
      </c>
      <c r="J13" s="1303"/>
      <c r="K13" s="647"/>
    </row>
    <row r="14" spans="2:14" s="644" customFormat="1" ht="30" customHeight="1" thickTop="1" thickBot="1">
      <c r="B14" s="1215"/>
      <c r="C14" s="1212" t="s">
        <v>1156</v>
      </c>
      <c r="D14" s="1213"/>
      <c r="E14" s="770" t="s">
        <v>940</v>
      </c>
      <c r="F14" s="707" t="s">
        <v>949</v>
      </c>
      <c r="G14" s="696">
        <f>IF( $E14&lt;&gt;"",IF(MATCH($E14,一覧!$B$17:$B$22,0)&gt;3,"",MATCH($E$14,一覧!$B$17:$B$22,0)),"" )</f>
        <v>1</v>
      </c>
      <c r="H14" s="670" t="s">
        <v>1155</v>
      </c>
      <c r="I14" s="766">
        <v>321</v>
      </c>
      <c r="J14" s="671" t="s">
        <v>1154</v>
      </c>
      <c r="L14" s="763"/>
    </row>
    <row r="15" spans="2:14" s="644" customFormat="1" ht="19.95" customHeight="1" thickTop="1" thickBot="1">
      <c r="B15" s="1215"/>
      <c r="C15" s="645" t="s">
        <v>946</v>
      </c>
      <c r="D15" s="648" t="s">
        <v>947</v>
      </c>
      <c r="E15" s="1304" t="s">
        <v>1033</v>
      </c>
      <c r="F15" s="1305"/>
      <c r="G15" s="649" t="s">
        <v>949</v>
      </c>
      <c r="H15" s="650" t="s">
        <v>950</v>
      </c>
      <c r="I15" s="696">
        <f>IF( $E15&lt;&gt;"",VLOOKUP($E15,一覧!$H$3:$I$49,2,FALSE),"" )</f>
        <v>3</v>
      </c>
      <c r="J15" s="697" t="str">
        <f>IF($I15="","",VLOOKUP($I15,一覧!$D$3:$E$11,2,FALSE))</f>
        <v>関東</v>
      </c>
      <c r="K15" s="647"/>
      <c r="L15" s="772" t="s">
        <v>1200</v>
      </c>
    </row>
    <row r="16" spans="2:14" s="644" customFormat="1" ht="30" customHeight="1" thickTop="1" thickBot="1">
      <c r="B16" s="1215"/>
      <c r="C16" s="1255" t="s">
        <v>1090</v>
      </c>
      <c r="D16" s="1256"/>
      <c r="E16" s="771">
        <v>6789</v>
      </c>
      <c r="F16" s="668" t="s">
        <v>951</v>
      </c>
      <c r="G16" s="669" t="s">
        <v>949</v>
      </c>
      <c r="H16" s="646" t="s">
        <v>952</v>
      </c>
      <c r="I16" s="696">
        <f ca="1">IF( AND($E16&gt;0,$G14&lt;&gt;""),MATCH($E16,OFFSET(一覧!$K$2,$G14*14-13,0,4),1),"" )</f>
        <v>3</v>
      </c>
      <c r="J16" s="706" t="str">
        <f ca="1">IF($I16="","",VLOOKUP($I16,OFFSET(一覧!$M$2,$G$14*14-13,0,4,2),2,FALSE))</f>
        <v>3000～10000</v>
      </c>
      <c r="K16" s="647"/>
    </row>
    <row r="17" spans="2:21" s="644" customFormat="1" ht="19.95" customHeight="1" thickTop="1" thickBot="1">
      <c r="B17" s="1215"/>
      <c r="C17" s="1209" t="s">
        <v>740</v>
      </c>
      <c r="D17" s="1225" t="s">
        <v>1091</v>
      </c>
      <c r="E17" s="1226"/>
      <c r="F17" s="1227"/>
      <c r="G17" s="1309" t="s">
        <v>1196</v>
      </c>
      <c r="H17" s="1310"/>
      <c r="I17" s="1195" t="s">
        <v>1192</v>
      </c>
      <c r="J17" s="1306" t="s">
        <v>1199</v>
      </c>
    </row>
    <row r="18" spans="2:21" s="644" customFormat="1" ht="19.95" customHeight="1" thickTop="1" thickBot="1">
      <c r="B18" s="1215"/>
      <c r="C18" s="1209"/>
      <c r="D18" s="1185" t="s">
        <v>1092</v>
      </c>
      <c r="E18" s="1186"/>
      <c r="F18" s="1187"/>
      <c r="G18" s="1314" t="s">
        <v>1197</v>
      </c>
      <c r="H18" s="1315"/>
      <c r="I18" s="1196"/>
      <c r="J18" s="1307"/>
    </row>
    <row r="19" spans="2:21" s="644" customFormat="1" ht="19.95" customHeight="1" thickTop="1" thickBot="1">
      <c r="B19" s="1216"/>
      <c r="C19" s="1209"/>
      <c r="D19" s="1190" t="s">
        <v>1093</v>
      </c>
      <c r="E19" s="1191"/>
      <c r="F19" s="1192"/>
      <c r="G19" s="1311" t="s">
        <v>1198</v>
      </c>
      <c r="H19" s="1312"/>
      <c r="I19" s="1197"/>
      <c r="J19" s="1308"/>
    </row>
    <row r="20" spans="2:21" s="644" customFormat="1" ht="19.95" customHeight="1">
      <c r="B20" s="1179" t="s">
        <v>1089</v>
      </c>
      <c r="C20" s="1230" t="s">
        <v>953</v>
      </c>
      <c r="D20" s="1231"/>
      <c r="E20" s="1232"/>
      <c r="F20" s="1233" t="s">
        <v>954</v>
      </c>
      <c r="G20" s="1234"/>
      <c r="H20" s="1235"/>
      <c r="I20" s="1257" t="s">
        <v>955</v>
      </c>
      <c r="J20" s="1258"/>
      <c r="K20" s="647"/>
    </row>
    <row r="21" spans="2:21" s="644" customFormat="1" ht="36" customHeight="1" thickBot="1">
      <c r="B21" s="1180"/>
      <c r="C21" s="723" t="s">
        <v>956</v>
      </c>
      <c r="D21" s="724" t="s">
        <v>957</v>
      </c>
      <c r="E21" s="725" t="s">
        <v>1094</v>
      </c>
      <c r="F21" s="1259" t="s">
        <v>958</v>
      </c>
      <c r="G21" s="1260"/>
      <c r="H21" s="726" t="s">
        <v>959</v>
      </c>
      <c r="I21" s="727" t="s">
        <v>1095</v>
      </c>
      <c r="J21" s="728" t="s">
        <v>960</v>
      </c>
      <c r="K21" s="647"/>
    </row>
    <row r="22" spans="2:21" s="644" customFormat="1" ht="19.95" customHeight="1" thickTop="1" thickBot="1">
      <c r="B22" s="1180"/>
      <c r="C22" s="678" t="s">
        <v>961</v>
      </c>
      <c r="D22" s="673" t="s">
        <v>962</v>
      </c>
      <c r="E22" s="767">
        <v>443322</v>
      </c>
      <c r="F22" s="729">
        <v>8.64</v>
      </c>
      <c r="G22" s="730" t="str">
        <f>IF(D22="kWh","MJ/kWh","GJ/千kWh")</f>
        <v>MJ/kWh</v>
      </c>
      <c r="H22" s="731">
        <f>IF(D22="kWh",E22*F22/10^3,E22*F22)</f>
        <v>3830.3020799999999</v>
      </c>
      <c r="I22" s="732">
        <v>0.438</v>
      </c>
      <c r="J22" s="733">
        <f>IF(D22="kWh",I22*E22/10^3,I22*E22)</f>
        <v>194.17503600000001</v>
      </c>
      <c r="K22" s="647"/>
    </row>
    <row r="23" spans="2:21" s="644" customFormat="1" ht="19.95" customHeight="1" thickTop="1" thickBot="1">
      <c r="B23" s="1180"/>
      <c r="C23" s="678" t="s">
        <v>963</v>
      </c>
      <c r="D23" s="674" t="s">
        <v>964</v>
      </c>
      <c r="E23" s="767">
        <v>22355</v>
      </c>
      <c r="F23" s="734">
        <v>40</v>
      </c>
      <c r="G23" s="730" t="str">
        <f>IF(D23="㎥","MJ/㎥","GJ/千㎥")</f>
        <v>MJ/㎥</v>
      </c>
      <c r="H23" s="731">
        <f>IF(D23="㎥",E23*F23/10^3,E23*F23)</f>
        <v>894.2</v>
      </c>
      <c r="I23" s="735">
        <v>2.0499999999999998</v>
      </c>
      <c r="J23" s="733">
        <f>IF(D23="㎥",I23*E23/10^3,I23*E23)</f>
        <v>45.827749999999995</v>
      </c>
      <c r="K23" s="647"/>
    </row>
    <row r="24" spans="2:21" s="644" customFormat="1" ht="19.95" customHeight="1" thickTop="1" thickBot="1">
      <c r="B24" s="1180"/>
      <c r="C24" s="678" t="s">
        <v>965</v>
      </c>
      <c r="D24" s="674" t="s">
        <v>1149</v>
      </c>
      <c r="E24" s="767"/>
      <c r="F24" s="734">
        <v>50.1</v>
      </c>
      <c r="G24" s="730" t="str">
        <f>IF(D24="kg","MJ/kg","GJ/t")</f>
        <v>MJ/kg</v>
      </c>
      <c r="H24" s="731">
        <f>IF(D24="kg",E24*F24/10^3,E24*F24)</f>
        <v>0</v>
      </c>
      <c r="I24" s="736">
        <f>0.0163*44/12</f>
        <v>5.9766666666666662E-2</v>
      </c>
      <c r="J24" s="733">
        <f t="shared" ref="J24" si="0">H24*I24</f>
        <v>0</v>
      </c>
      <c r="K24" s="647"/>
    </row>
    <row r="25" spans="2:21" s="644" customFormat="1" ht="19.95" customHeight="1" thickTop="1" thickBot="1">
      <c r="B25" s="1180"/>
      <c r="C25" s="678" t="s">
        <v>966</v>
      </c>
      <c r="D25" s="675" t="s">
        <v>967</v>
      </c>
      <c r="E25" s="767"/>
      <c r="F25" s="729">
        <v>1.19</v>
      </c>
      <c r="G25" s="737" t="s">
        <v>968</v>
      </c>
      <c r="H25" s="731">
        <f t="shared" ref="H25" si="1">E25*F25</f>
        <v>0</v>
      </c>
      <c r="I25" s="736">
        <v>6.54E-2</v>
      </c>
      <c r="J25" s="733">
        <f>H25*I25</f>
        <v>0</v>
      </c>
      <c r="K25" s="647"/>
      <c r="L25" s="765" t="s">
        <v>1201</v>
      </c>
    </row>
    <row r="26" spans="2:21" s="644" customFormat="1" ht="19.95" customHeight="1" thickTop="1" thickBot="1">
      <c r="B26" s="1180"/>
      <c r="C26" s="678" t="s">
        <v>969</v>
      </c>
      <c r="D26" s="673" t="s">
        <v>970</v>
      </c>
      <c r="E26" s="768">
        <v>7</v>
      </c>
      <c r="F26" s="738">
        <v>36.5</v>
      </c>
      <c r="G26" s="739" t="str">
        <f>IF(D26="L","MJ/L","GJ/kL")</f>
        <v>GJ/kL</v>
      </c>
      <c r="H26" s="731">
        <f>IF(D26="L",E26*F26/10^3,E26*F26)</f>
        <v>255.5</v>
      </c>
      <c r="I26" s="736">
        <f>0.0187*44/12</f>
        <v>6.8566666666666679E-2</v>
      </c>
      <c r="J26" s="733">
        <f t="shared" ref="J26:J28" si="2">H26*I26</f>
        <v>17.518783333333335</v>
      </c>
      <c r="K26" s="647"/>
    </row>
    <row r="27" spans="2:21" s="644" customFormat="1" ht="19.95" customHeight="1" thickTop="1" thickBot="1">
      <c r="B27" s="1180"/>
      <c r="C27" s="678" t="s">
        <v>971</v>
      </c>
      <c r="D27" s="673" t="s">
        <v>1148</v>
      </c>
      <c r="E27" s="768">
        <v>2134</v>
      </c>
      <c r="F27" s="738">
        <v>38</v>
      </c>
      <c r="G27" s="739" t="str">
        <f t="shared" ref="G27:G28" si="3">IF(D27="L","MJ/L","GJ/kL")</f>
        <v>MJ/L</v>
      </c>
      <c r="H27" s="731">
        <f>IF(D27="L",E27*F27/10^3,E27*F27)</f>
        <v>81.091999999999999</v>
      </c>
      <c r="I27" s="736">
        <f>0.0188*44/12</f>
        <v>6.8933333333333333E-2</v>
      </c>
      <c r="J27" s="733">
        <f t="shared" si="2"/>
        <v>5.5899418666666669</v>
      </c>
      <c r="K27" s="647"/>
    </row>
    <row r="28" spans="2:21" s="644" customFormat="1" ht="19.95" customHeight="1" thickTop="1" thickBot="1">
      <c r="B28" s="1180"/>
      <c r="C28" s="679" t="s">
        <v>972</v>
      </c>
      <c r="D28" s="673" t="s">
        <v>1148</v>
      </c>
      <c r="E28" s="769"/>
      <c r="F28" s="740">
        <v>38.9</v>
      </c>
      <c r="G28" s="741" t="str">
        <f t="shared" si="3"/>
        <v>MJ/L</v>
      </c>
      <c r="H28" s="742">
        <f t="shared" ref="H28" si="4">IF(D28="L",E28*F28/10^3,E28*F28)</f>
        <v>0</v>
      </c>
      <c r="I28" s="743">
        <f>0.0193*44/12</f>
        <v>7.0766666666666672E-2</v>
      </c>
      <c r="J28" s="744">
        <f t="shared" si="2"/>
        <v>0</v>
      </c>
      <c r="K28" s="647"/>
    </row>
    <row r="29" spans="2:21" s="644" customFormat="1" ht="19.95" customHeight="1" thickTop="1">
      <c r="B29" s="1180"/>
      <c r="C29" s="1261" t="s">
        <v>973</v>
      </c>
      <c r="D29" s="1262"/>
      <c r="E29" s="1263"/>
      <c r="F29" s="745"/>
      <c r="G29" s="746"/>
      <c r="H29" s="747">
        <f>SUM(H22:H28)</f>
        <v>5061.0940799999998</v>
      </c>
      <c r="I29" s="748"/>
      <c r="J29" s="747">
        <f>SUM(J22:J28)</f>
        <v>263.1115112</v>
      </c>
      <c r="K29" s="647"/>
    </row>
    <row r="30" spans="2:21" s="644" customFormat="1" ht="19.95" customHeight="1">
      <c r="B30" s="1180"/>
      <c r="C30" s="1220" t="s">
        <v>974</v>
      </c>
      <c r="D30" s="1199"/>
      <c r="E30" s="1200"/>
      <c r="F30" s="749"/>
      <c r="G30" s="750" t="s">
        <v>975</v>
      </c>
      <c r="H30" s="751">
        <f>IF($E16=0,"",$H29*10^3/$E16)</f>
        <v>745.48447193990285</v>
      </c>
      <c r="I30" s="752" t="s">
        <v>976</v>
      </c>
      <c r="J30" s="753">
        <f>IF(E16=0,"",J29*10^3/E16)</f>
        <v>38.755562115186329</v>
      </c>
      <c r="K30" s="647"/>
    </row>
    <row r="31" spans="2:21" s="644" customFormat="1" ht="19.95" customHeight="1" thickBot="1">
      <c r="B31" s="1180"/>
      <c r="C31" s="1198" t="s">
        <v>977</v>
      </c>
      <c r="D31" s="1199"/>
      <c r="E31" s="1200"/>
      <c r="F31" s="1201">
        <f ca="1">IF( AND(I15&lt;&gt;"",I16&lt;&gt;""), ROUND(1/OFFSET(一覧!$Q$2,G14*14-14+I16,I15),3), 0 )</f>
        <v>1.022</v>
      </c>
      <c r="G31" s="1202"/>
      <c r="H31" s="754">
        <f ca="1">IF(F31=0,"",H30*F31)</f>
        <v>761.88513032258072</v>
      </c>
      <c r="I31" s="755">
        <f ca="1">IF( AND(I15&lt;&gt;"",I16&lt;&gt;""), ROUND(1/OFFSET(一覧!$Q$9,$G14*14-14+$I16,$I15),3), 0 )</f>
        <v>1.0349999999999999</v>
      </c>
      <c r="J31" s="756">
        <f ca="1">IF(I31=0,"",J30*I31)</f>
        <v>40.112006789217851</v>
      </c>
      <c r="K31" s="647"/>
    </row>
    <row r="32" spans="2:21" s="644" customFormat="1" ht="36" customHeight="1" thickTop="1" thickBot="1">
      <c r="B32" s="1180"/>
      <c r="C32" s="1203" t="s">
        <v>978</v>
      </c>
      <c r="D32" s="1204"/>
      <c r="E32" s="1205"/>
      <c r="F32" s="1282"/>
      <c r="G32" s="1283"/>
      <c r="H32" s="758" t="str">
        <f ca="1">IF( $H31&lt;&gt;"",INDEX( OFFSET(一覧!$AD$2,$G14*14-12,0,10),MATCH($H31,OFFSET(一覧!$AB$2,$G14*14-12,0,10),1)),"")</f>
        <v>C-</v>
      </c>
      <c r="I32" s="761"/>
      <c r="J32" s="759" t="str">
        <f ca="1">IF( $J31&lt;&gt;"",INDEX( OFFSET(一覧!$AH$2,$G14*14-12,0,10),MATCH($J31,OFFSET(一覧!$AF$2,$G14*14-12,0,10),1)),"")</f>
        <v>C-</v>
      </c>
      <c r="K32" s="647"/>
      <c r="L32" s="1313" t="s">
        <v>1226</v>
      </c>
      <c r="M32" s="1057"/>
      <c r="N32" s="1057"/>
      <c r="O32" s="1057"/>
      <c r="P32" s="1057"/>
      <c r="Q32" s="1057"/>
      <c r="R32" s="1057"/>
      <c r="S32" s="1057"/>
      <c r="T32" s="1057"/>
      <c r="U32" s="1057"/>
    </row>
    <row r="33" spans="2:19" s="644" customFormat="1" ht="94.2" customHeight="1" thickBot="1">
      <c r="B33" s="1180"/>
      <c r="C33" s="833" t="s">
        <v>1322</v>
      </c>
      <c r="D33" s="1206"/>
      <c r="E33" s="1207"/>
      <c r="F33" s="1207"/>
      <c r="G33" s="1207"/>
      <c r="H33" s="1207"/>
      <c r="I33" s="1207"/>
      <c r="J33" s="1208"/>
      <c r="K33" s="647"/>
      <c r="L33" s="1313" t="s">
        <v>1323</v>
      </c>
      <c r="M33" s="1057"/>
      <c r="N33" s="1057"/>
      <c r="O33" s="1057"/>
      <c r="P33" s="1057"/>
      <c r="Q33" s="1057"/>
      <c r="R33" s="1057"/>
      <c r="S33" s="1057"/>
    </row>
    <row r="34" spans="2:19" s="644" customFormat="1" ht="94.2" customHeight="1" thickBot="1">
      <c r="B34" s="1180"/>
      <c r="C34" s="757" t="s">
        <v>979</v>
      </c>
      <c r="D34" s="1206"/>
      <c r="E34" s="1207"/>
      <c r="F34" s="1207"/>
      <c r="G34" s="1207"/>
      <c r="H34" s="1207"/>
      <c r="I34" s="1207"/>
      <c r="J34" s="1208"/>
      <c r="K34" s="647"/>
      <c r="L34" s="1313" t="s">
        <v>1212</v>
      </c>
      <c r="M34" s="1057"/>
      <c r="N34" s="1057"/>
      <c r="O34" s="1057"/>
      <c r="P34" s="1057"/>
      <c r="Q34" s="1057"/>
      <c r="R34" s="1057"/>
      <c r="S34" s="1057"/>
    </row>
    <row r="35" spans="2:19" s="644" customFormat="1" ht="16.2" customHeight="1">
      <c r="B35" s="1180"/>
      <c r="C35" s="1279" t="s">
        <v>1213</v>
      </c>
      <c r="D35" s="1280"/>
      <c r="E35" s="1280"/>
      <c r="F35" s="1280"/>
      <c r="G35" s="1280"/>
      <c r="H35" s="1280"/>
      <c r="I35" s="1280"/>
      <c r="J35" s="1281"/>
      <c r="K35" s="647"/>
    </row>
    <row r="36" spans="2:19" s="644" customFormat="1" ht="31.95" customHeight="1" thickBot="1">
      <c r="B36" s="1181"/>
      <c r="C36" s="1276" t="s">
        <v>1214</v>
      </c>
      <c r="D36" s="1277"/>
      <c r="E36" s="1277"/>
      <c r="F36" s="1277"/>
      <c r="G36" s="1277"/>
      <c r="H36" s="1277"/>
      <c r="I36" s="1277"/>
      <c r="J36" s="1278"/>
      <c r="K36" s="647"/>
    </row>
    <row r="37" spans="2:19" s="644" customFormat="1" ht="19.95" customHeight="1" thickTop="1" thickBot="1">
      <c r="B37" s="1132" t="s">
        <v>832</v>
      </c>
      <c r="C37" s="1143" t="s">
        <v>1327</v>
      </c>
      <c r="D37" s="1144"/>
      <c r="E37" s="834" t="s">
        <v>1336</v>
      </c>
      <c r="F37" s="676"/>
      <c r="G37" s="676"/>
      <c r="H37" s="676"/>
      <c r="I37" s="676"/>
      <c r="J37" s="691"/>
    </row>
    <row r="38" spans="2:19" s="644" customFormat="1" ht="16.05" customHeight="1" thickTop="1" thickBot="1">
      <c r="B38" s="1133"/>
      <c r="C38" s="1147" t="s">
        <v>1335</v>
      </c>
      <c r="D38" s="1141" t="s">
        <v>1328</v>
      </c>
      <c r="E38" s="840" t="s">
        <v>1329</v>
      </c>
      <c r="F38" s="1149">
        <v>15</v>
      </c>
      <c r="G38" s="1149"/>
      <c r="H38" s="676"/>
      <c r="I38" s="676"/>
      <c r="J38" s="677"/>
    </row>
    <row r="39" spans="2:19" s="644" customFormat="1" ht="16.05" customHeight="1" thickTop="1" thickBot="1">
      <c r="B39" s="1133"/>
      <c r="C39" s="1148"/>
      <c r="D39" s="1145"/>
      <c r="E39" s="839" t="s">
        <v>1330</v>
      </c>
      <c r="F39" s="1137" t="s">
        <v>1337</v>
      </c>
      <c r="G39" s="1138"/>
      <c r="H39" s="676"/>
      <c r="I39" s="676"/>
      <c r="J39" s="677"/>
    </row>
    <row r="40" spans="2:19" ht="16.05" customHeight="1" thickTop="1">
      <c r="B40" s="1133"/>
      <c r="C40" s="1148"/>
      <c r="D40" s="1146"/>
      <c r="E40" s="837" t="s">
        <v>1332</v>
      </c>
      <c r="F40" s="841">
        <v>2020</v>
      </c>
      <c r="G40" s="842">
        <v>8</v>
      </c>
      <c r="H40" s="1139" t="s">
        <v>1338</v>
      </c>
      <c r="I40" s="1057"/>
      <c r="J40" s="1140"/>
      <c r="K40" s="555"/>
      <c r="L40" s="1313" t="s">
        <v>1345</v>
      </c>
      <c r="M40" s="1057"/>
      <c r="N40" s="1057"/>
      <c r="O40" s="1057"/>
      <c r="P40" s="1057"/>
      <c r="Q40" s="1057"/>
      <c r="R40" s="1057"/>
      <c r="S40" s="1057"/>
    </row>
    <row r="41" spans="2:19" ht="16.05" customHeight="1">
      <c r="B41" s="1133"/>
      <c r="C41" s="1148"/>
      <c r="D41" s="1141" t="s">
        <v>1331</v>
      </c>
      <c r="E41" s="837" t="s">
        <v>1333</v>
      </c>
      <c r="F41" s="1135">
        <v>12000</v>
      </c>
      <c r="G41" s="1135"/>
      <c r="H41" s="1139" t="s">
        <v>1339</v>
      </c>
      <c r="I41" s="1057"/>
      <c r="J41" s="1140"/>
      <c r="K41" s="555"/>
    </row>
    <row r="42" spans="2:19" ht="16.05" customHeight="1" thickBot="1">
      <c r="B42" s="1134"/>
      <c r="C42" s="1059"/>
      <c r="D42" s="1142"/>
      <c r="E42" s="838" t="s">
        <v>1334</v>
      </c>
      <c r="F42" s="1136">
        <v>12000</v>
      </c>
      <c r="G42" s="1136"/>
      <c r="H42" s="1139" t="s">
        <v>1340</v>
      </c>
      <c r="I42" s="1057"/>
      <c r="J42" s="1140"/>
      <c r="K42" s="555"/>
    </row>
    <row r="43" spans="2:19" s="644" customFormat="1" ht="15" customHeight="1" thickTop="1" thickBot="1">
      <c r="B43" s="1217" t="s">
        <v>600</v>
      </c>
      <c r="C43" s="1236" t="s">
        <v>599</v>
      </c>
      <c r="D43" s="1239" t="s">
        <v>598</v>
      </c>
      <c r="E43" s="773" t="s">
        <v>197</v>
      </c>
      <c r="F43" s="683" t="s">
        <v>597</v>
      </c>
      <c r="G43" s="683"/>
      <c r="H43" s="683"/>
      <c r="I43" s="760" t="s">
        <v>463</v>
      </c>
      <c r="J43" s="775" t="s">
        <v>1202</v>
      </c>
    </row>
    <row r="44" spans="2:19" s="644" customFormat="1" ht="15" customHeight="1" thickBot="1">
      <c r="B44" s="1218"/>
      <c r="C44" s="1148"/>
      <c r="D44" s="1240"/>
      <c r="E44" s="774" t="s">
        <v>197</v>
      </c>
      <c r="F44" s="684" t="s">
        <v>596</v>
      </c>
      <c r="G44" s="684"/>
      <c r="H44" s="684"/>
      <c r="I44" s="709" t="s">
        <v>594</v>
      </c>
      <c r="J44" s="776">
        <v>24</v>
      </c>
    </row>
    <row r="45" spans="2:19" s="644" customFormat="1" ht="27" customHeight="1" thickBot="1">
      <c r="B45" s="1218"/>
      <c r="C45" s="1148"/>
      <c r="D45" s="1240"/>
      <c r="E45" s="689"/>
      <c r="F45" s="684" t="s">
        <v>801</v>
      </c>
      <c r="G45" s="684"/>
      <c r="H45" s="684"/>
      <c r="I45" s="852" t="s">
        <v>1368</v>
      </c>
      <c r="J45" s="1688">
        <v>46143</v>
      </c>
    </row>
    <row r="46" spans="2:19" ht="15" customHeight="1" thickBot="1">
      <c r="B46" s="1218"/>
      <c r="C46" s="1148"/>
      <c r="D46" s="1241"/>
      <c r="E46" s="690"/>
      <c r="F46" s="685" t="s">
        <v>381</v>
      </c>
      <c r="G46" s="682" t="s">
        <v>595</v>
      </c>
      <c r="H46" s="1266"/>
      <c r="I46" s="1267"/>
      <c r="J46" s="1268"/>
      <c r="K46" s="555"/>
    </row>
    <row r="47" spans="2:19" ht="30" customHeight="1" thickTop="1" thickBot="1">
      <c r="B47" s="1218"/>
      <c r="C47" s="1148"/>
      <c r="D47" s="1287" t="s">
        <v>1352</v>
      </c>
      <c r="E47" s="848" t="s">
        <v>1353</v>
      </c>
      <c r="F47" s="1284" t="s">
        <v>1362</v>
      </c>
      <c r="G47" s="1285"/>
      <c r="H47" s="1285"/>
      <c r="I47" s="1285"/>
      <c r="J47" s="1286"/>
      <c r="K47" s="555"/>
      <c r="L47" s="1313" t="s">
        <v>1361</v>
      </c>
      <c r="M47" s="1057"/>
      <c r="N47" s="1057"/>
      <c r="O47" s="1057"/>
      <c r="P47" s="1057"/>
      <c r="Q47" s="1057"/>
      <c r="R47" s="1057"/>
      <c r="S47" s="1057"/>
    </row>
    <row r="48" spans="2:19" ht="37.5" customHeight="1" thickTop="1" thickBot="1">
      <c r="B48" s="1218"/>
      <c r="C48" s="1148"/>
      <c r="D48" s="1288"/>
      <c r="E48" s="849" t="s">
        <v>1366</v>
      </c>
      <c r="F48" s="1289"/>
      <c r="G48" s="1290"/>
      <c r="H48" s="1291"/>
      <c r="I48" s="1292" t="s">
        <v>1363</v>
      </c>
      <c r="J48" s="1293"/>
      <c r="K48" s="555"/>
    </row>
    <row r="49" spans="2:11" ht="15" customHeight="1" thickTop="1" thickBot="1">
      <c r="B49" s="1218"/>
      <c r="C49" s="1148"/>
      <c r="D49" s="1242" t="s">
        <v>444</v>
      </c>
      <c r="E49" s="1137" t="s">
        <v>1203</v>
      </c>
      <c r="F49" s="1244"/>
      <c r="G49" s="1245"/>
      <c r="H49" s="676"/>
      <c r="I49" s="846"/>
      <c r="J49" s="847"/>
      <c r="K49" s="555"/>
    </row>
    <row r="50" spans="2:11" ht="15" customHeight="1" thickTop="1" thickBot="1">
      <c r="B50" s="1218"/>
      <c r="C50" s="1059"/>
      <c r="D50" s="1243"/>
      <c r="E50" s="1246" t="s">
        <v>602</v>
      </c>
      <c r="F50" s="1247"/>
      <c r="G50" s="1273"/>
      <c r="H50" s="1294"/>
      <c r="I50" s="1294"/>
      <c r="J50" s="1295"/>
      <c r="K50" s="555"/>
    </row>
    <row r="51" spans="2:11" ht="15" customHeight="1" thickTop="1" thickBot="1">
      <c r="B51" s="1218"/>
      <c r="C51" s="1236" t="s">
        <v>108</v>
      </c>
      <c r="D51" s="1151" t="s">
        <v>803</v>
      </c>
      <c r="E51" s="1152"/>
      <c r="F51" s="1152"/>
      <c r="G51" s="687" t="s">
        <v>1204</v>
      </c>
      <c r="H51" s="520"/>
      <c r="I51" s="520"/>
      <c r="J51" s="691"/>
      <c r="K51" s="555"/>
    </row>
    <row r="52" spans="2:11" ht="28.2" customHeight="1" thickTop="1" thickBot="1">
      <c r="B52" s="1218"/>
      <c r="C52" s="1237"/>
      <c r="D52" s="1269" t="s">
        <v>810</v>
      </c>
      <c r="E52" s="1270"/>
      <c r="F52" s="1271"/>
      <c r="G52" s="1272"/>
      <c r="H52" s="1272"/>
      <c r="I52" s="1272"/>
      <c r="J52" s="777" t="s">
        <v>197</v>
      </c>
      <c r="K52" s="555"/>
    </row>
    <row r="53" spans="2:11" ht="14.4" thickTop="1" thickBot="1">
      <c r="B53" s="1218"/>
      <c r="C53" s="1237"/>
      <c r="D53" s="1153" t="s">
        <v>804</v>
      </c>
      <c r="E53" s="1156" t="s">
        <v>806</v>
      </c>
      <c r="F53" s="693"/>
      <c r="G53" s="722" t="s">
        <v>807</v>
      </c>
      <c r="H53" s="680"/>
      <c r="I53" s="680"/>
      <c r="J53" s="692"/>
      <c r="K53" s="555"/>
    </row>
    <row r="54" spans="2:11" ht="13.8" thickBot="1">
      <c r="B54" s="1218"/>
      <c r="C54" s="1237"/>
      <c r="D54" s="1154"/>
      <c r="E54" s="1157"/>
      <c r="F54" s="694"/>
      <c r="G54" s="722" t="s">
        <v>808</v>
      </c>
      <c r="H54" s="680"/>
      <c r="I54" s="680"/>
      <c r="J54" s="681"/>
      <c r="K54" s="555"/>
    </row>
    <row r="55" spans="2:11" ht="13.8" thickBot="1">
      <c r="B55" s="1218"/>
      <c r="C55" s="1237"/>
      <c r="D55" s="1154"/>
      <c r="E55" s="1157"/>
      <c r="F55" s="694"/>
      <c r="G55" s="722" t="s">
        <v>809</v>
      </c>
      <c r="H55" s="680"/>
      <c r="I55" s="680"/>
      <c r="J55" s="681"/>
      <c r="K55" s="555"/>
    </row>
    <row r="56" spans="2:11" ht="45" customHeight="1" thickBot="1">
      <c r="B56" s="1218"/>
      <c r="C56" s="1237"/>
      <c r="D56" s="1155"/>
      <c r="E56" s="1158"/>
      <c r="F56" s="695"/>
      <c r="G56" s="722" t="s">
        <v>381</v>
      </c>
      <c r="H56" s="682" t="s">
        <v>595</v>
      </c>
      <c r="I56" s="1264"/>
      <c r="J56" s="1265"/>
      <c r="K56" s="555"/>
    </row>
    <row r="57" spans="2:11" ht="10.95" customHeight="1" thickTop="1">
      <c r="B57" s="1218"/>
      <c r="C57" s="1237"/>
      <c r="D57" s="1159" t="s">
        <v>805</v>
      </c>
      <c r="E57" s="1161" t="s">
        <v>799</v>
      </c>
      <c r="F57" s="1162"/>
      <c r="G57" s="716" t="s">
        <v>593</v>
      </c>
      <c r="H57" s="717"/>
      <c r="I57" s="717"/>
      <c r="J57" s="718"/>
      <c r="K57" s="555"/>
    </row>
    <row r="58" spans="2:11" ht="10.95" customHeight="1">
      <c r="B58" s="1218"/>
      <c r="C58" s="1237"/>
      <c r="D58" s="1159"/>
      <c r="E58" s="1163"/>
      <c r="F58" s="1162"/>
      <c r="G58" s="719" t="s">
        <v>592</v>
      </c>
      <c r="H58" s="720"/>
      <c r="I58" s="720"/>
      <c r="J58" s="721"/>
      <c r="K58" s="555"/>
    </row>
    <row r="59" spans="2:11" ht="27" customHeight="1">
      <c r="B59" s="1218"/>
      <c r="C59" s="1237"/>
      <c r="D59" s="1159"/>
      <c r="E59" s="1164"/>
      <c r="F59" s="1165"/>
      <c r="G59" s="1296" t="s">
        <v>1205</v>
      </c>
      <c r="H59" s="1297"/>
      <c r="I59" s="1297"/>
      <c r="J59" s="1298"/>
      <c r="K59" s="555"/>
    </row>
    <row r="60" spans="2:11" ht="45" customHeight="1">
      <c r="B60" s="1218"/>
      <c r="C60" s="1237"/>
      <c r="D60" s="1159"/>
      <c r="E60" s="1175" t="s">
        <v>591</v>
      </c>
      <c r="F60" s="1166" t="s">
        <v>590</v>
      </c>
      <c r="G60" s="1167"/>
      <c r="H60" s="963"/>
      <c r="I60" s="964"/>
      <c r="J60" s="1150"/>
      <c r="K60" s="555"/>
    </row>
    <row r="61" spans="2:11" ht="45" customHeight="1" thickBot="1">
      <c r="B61" s="1218"/>
      <c r="C61" s="1237"/>
      <c r="D61" s="1159"/>
      <c r="E61" s="1176"/>
      <c r="F61" s="1166" t="s">
        <v>802</v>
      </c>
      <c r="G61" s="1167"/>
      <c r="H61" s="963"/>
      <c r="I61" s="964"/>
      <c r="J61" s="1177"/>
      <c r="K61" s="555"/>
    </row>
    <row r="62" spans="2:11" ht="27" customHeight="1" thickTop="1" thickBot="1">
      <c r="B62" s="1218"/>
      <c r="C62" s="1237"/>
      <c r="D62" s="1159"/>
      <c r="E62" s="1168" t="s">
        <v>589</v>
      </c>
      <c r="F62" s="1166" t="s">
        <v>800</v>
      </c>
      <c r="G62" s="1167"/>
      <c r="H62" s="1167"/>
      <c r="I62" s="1167"/>
      <c r="J62" s="850"/>
      <c r="K62" s="555"/>
    </row>
    <row r="63" spans="2:11" ht="27" customHeight="1" thickTop="1" thickBot="1">
      <c r="B63" s="1219"/>
      <c r="C63" s="1238"/>
      <c r="D63" s="1160"/>
      <c r="E63" s="1169"/>
      <c r="F63" s="1170" t="s">
        <v>588</v>
      </c>
      <c r="G63" s="1171"/>
      <c r="H63" s="1172"/>
      <c r="I63" s="1173"/>
      <c r="J63" s="1174"/>
      <c r="K63" s="555"/>
    </row>
    <row r="64" spans="2:11" ht="13.8" thickTop="1"/>
  </sheetData>
  <mergeCells count="82">
    <mergeCell ref="L47:S47"/>
    <mergeCell ref="C16:D16"/>
    <mergeCell ref="C17:C19"/>
    <mergeCell ref="L34:S34"/>
    <mergeCell ref="L32:U32"/>
    <mergeCell ref="D34:J34"/>
    <mergeCell ref="C32:E32"/>
    <mergeCell ref="F32:G32"/>
    <mergeCell ref="C30:E30"/>
    <mergeCell ref="C31:E31"/>
    <mergeCell ref="F31:G31"/>
    <mergeCell ref="D18:F18"/>
    <mergeCell ref="G18:H18"/>
    <mergeCell ref="L33:S33"/>
    <mergeCell ref="H42:J42"/>
    <mergeCell ref="L40:S40"/>
    <mergeCell ref="B3:J3"/>
    <mergeCell ref="G5:J5"/>
    <mergeCell ref="C7:I7"/>
    <mergeCell ref="B11:C11"/>
    <mergeCell ref="B12:B19"/>
    <mergeCell ref="D12:G12"/>
    <mergeCell ref="D13:G13"/>
    <mergeCell ref="I13:J13"/>
    <mergeCell ref="C14:D14"/>
    <mergeCell ref="E15:F15"/>
    <mergeCell ref="I17:I19"/>
    <mergeCell ref="J17:J19"/>
    <mergeCell ref="D17:F17"/>
    <mergeCell ref="G17:H17"/>
    <mergeCell ref="D19:F19"/>
    <mergeCell ref="G19:H19"/>
    <mergeCell ref="B43:B63"/>
    <mergeCell ref="D43:D46"/>
    <mergeCell ref="H46:J46"/>
    <mergeCell ref="D52:I52"/>
    <mergeCell ref="D53:D56"/>
    <mergeCell ref="E53:E56"/>
    <mergeCell ref="I56:J56"/>
    <mergeCell ref="D57:D63"/>
    <mergeCell ref="E57:F59"/>
    <mergeCell ref="G59:J59"/>
    <mergeCell ref="C43:C50"/>
    <mergeCell ref="D51:F51"/>
    <mergeCell ref="C51:C63"/>
    <mergeCell ref="E62:E63"/>
    <mergeCell ref="F62:I62"/>
    <mergeCell ref="F63:G63"/>
    <mergeCell ref="B20:B36"/>
    <mergeCell ref="C20:E20"/>
    <mergeCell ref="F20:H20"/>
    <mergeCell ref="I20:J20"/>
    <mergeCell ref="F21:G21"/>
    <mergeCell ref="C29:E29"/>
    <mergeCell ref="C35:J35"/>
    <mergeCell ref="C36:J36"/>
    <mergeCell ref="D33:J33"/>
    <mergeCell ref="B37:B42"/>
    <mergeCell ref="C37:D37"/>
    <mergeCell ref="C38:C42"/>
    <mergeCell ref="D38:D40"/>
    <mergeCell ref="F38:G38"/>
    <mergeCell ref="F39:G39"/>
    <mergeCell ref="D41:D42"/>
    <mergeCell ref="F41:G41"/>
    <mergeCell ref="F42:G42"/>
    <mergeCell ref="H40:J40"/>
    <mergeCell ref="H41:J41"/>
    <mergeCell ref="I48:J48"/>
    <mergeCell ref="D49:D50"/>
    <mergeCell ref="E49:G49"/>
    <mergeCell ref="E50:F50"/>
    <mergeCell ref="G50:J50"/>
    <mergeCell ref="D47:D48"/>
    <mergeCell ref="F48:H48"/>
    <mergeCell ref="F47:J47"/>
    <mergeCell ref="H63:J63"/>
    <mergeCell ref="E60:E61"/>
    <mergeCell ref="F60:G60"/>
    <mergeCell ref="H60:J60"/>
    <mergeCell ref="F61:G61"/>
    <mergeCell ref="H61:J61"/>
  </mergeCells>
  <phoneticPr fontId="7"/>
  <dataValidations count="13">
    <dataValidation type="whole" operator="greaterThanOrEqual" allowBlank="1" showInputMessage="1" showErrorMessage="1" sqref="I12 I14" xr:uid="{00000000-0002-0000-1000-000000000000}">
      <formula1>1</formula1>
    </dataValidation>
    <dataValidation type="list" allowBlank="1" showInputMessage="1" showErrorMessage="1" sqref="J7" xr:uid="{00000000-0002-0000-1000-000001000000}">
      <formula1>"実績なし"</formula1>
    </dataValidation>
    <dataValidation type="list" allowBlank="1" showInputMessage="1" showErrorMessage="1" sqref="J43" xr:uid="{00000000-0002-0000-1000-000002000000}">
      <formula1>"単年度(12ヶ月以下),複数年度(12ヶ月超)"</formula1>
    </dataValidation>
    <dataValidation type="list" allowBlank="1" showInputMessage="1" showErrorMessage="1" sqref="E49" xr:uid="{9A4C6F1B-97C5-4E10-BA87-512DE8528FDC}">
      <formula1>"1.一般競争契約（最低価格落札方式）,2.一般競争契約（裾切り方式）,3.総合評価落札方式（除算方式）,4.総合評価落札方式（加算方式）,5.プロポーザル方式,6.随意契約（少額）,7.随意契約（その他）,8.その他"</formula1>
    </dataValidation>
    <dataValidation type="list" allowBlank="1" showInputMessage="1" showErrorMessage="1" sqref="F53:F56 J62 J52 E43:E46" xr:uid="{00000000-0002-0000-1000-000005000000}">
      <formula1>"○"</formula1>
    </dataValidation>
    <dataValidation type="list" allowBlank="1" showInputMessage="1" showErrorMessage="1" sqref="G17:H17" xr:uid="{00000000-0002-0000-1000-000006000000}">
      <formula1>"個別方式,中央方式"</formula1>
    </dataValidation>
    <dataValidation type="list" allowBlank="1" showInputMessage="1" showErrorMessage="1" sqref="G18:H18" xr:uid="{00000000-0002-0000-1000-000007000000}">
      <formula1>"警報盤（集中管理リモコン）,簡易型監視制御装置,監視制御装置"</formula1>
    </dataValidation>
    <dataValidation type="list" allowBlank="1" showInputMessage="1" showErrorMessage="1" sqref="G19:H19" xr:uid="{00000000-0002-0000-1000-000008000000}">
      <formula1>"職員,外部委託（非常駐）,外部委託（常駐）"</formula1>
    </dataValidation>
    <dataValidation type="list" allowBlank="1" showInputMessage="1" showErrorMessage="1" sqref="J17:J19" xr:uid="{00000000-0002-0000-1000-000009000000}">
      <formula1>"レベル１,レベル２,レベル３,レベル４"</formula1>
    </dataValidation>
    <dataValidation type="list" allowBlank="1" showInputMessage="1" showErrorMessage="1" sqref="F39:G39" xr:uid="{CBB42D67-80C9-4C00-BDD6-C6020A5F7A90}">
      <formula1>"屋根,壁面,敷地内地上,駐車場,その他"</formula1>
    </dataValidation>
    <dataValidation type="list" allowBlank="1" showInputMessage="1" showErrorMessage="1" sqref="E37" xr:uid="{0EF4ABEC-6951-4172-AC41-1FBEA863A3A3}">
      <formula1>"導入済,導入予定,導入していない"</formula1>
    </dataValidation>
    <dataValidation type="list" allowBlank="1" showInputMessage="1" showErrorMessage="1" sqref="E47" xr:uid="{879555B5-E725-4989-891D-6DD43CCB397E}">
      <formula1>"活用している,活用していない"</formula1>
    </dataValidation>
    <dataValidation type="list" allowBlank="1" showInputMessage="1" showErrorMessage="1" sqref="G51" xr:uid="{F2BC10BB-D5FF-4B0B-8690-64E2D41949A7}">
      <formula1>"実施,未実施"</formula1>
    </dataValidation>
  </dataValidations>
  <printOptions horizontalCentered="1"/>
  <pageMargins left="0.51181102362204722" right="0.51181102362204722" top="0.78740157480314965" bottom="0.59055118110236227" header="0.31496062992125984" footer="0.31496062992125984"/>
  <pageSetup paperSize="9" scale="89" fitToHeight="0" orientation="portrait" r:id="rId1"/>
  <rowBreaks count="1" manualBreakCount="1">
    <brk id="36" max="10"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1000-00000A000000}">
          <x14:formula1>
            <xm:f>一覧!$B$17:$B$22</xm:f>
          </x14:formula1>
          <xm:sqref>E14</xm:sqref>
        </x14:dataValidation>
        <x14:dataValidation type="list" allowBlank="1" showInputMessage="1" showErrorMessage="1" xr:uid="{00000000-0002-0000-1000-00000B000000}">
          <x14:formula1>
            <xm:f>一覧!$B$11:$B$12</xm:f>
          </x14:formula1>
          <xm:sqref>D24</xm:sqref>
        </x14:dataValidation>
        <x14:dataValidation type="list" allowBlank="1" showInputMessage="1" showErrorMessage="1" xr:uid="{00000000-0002-0000-1000-00000C000000}">
          <x14:formula1>
            <xm:f>一覧!$B$8:$B$9</xm:f>
          </x14:formula1>
          <xm:sqref>D26:D28</xm:sqref>
        </x14:dataValidation>
        <x14:dataValidation type="list" allowBlank="1" showInputMessage="1" showErrorMessage="1" xr:uid="{00000000-0002-0000-1000-00000D000000}">
          <x14:formula1>
            <xm:f>一覧!$B$5:$B$6</xm:f>
          </x14:formula1>
          <xm:sqref>D23</xm:sqref>
        </x14:dataValidation>
        <x14:dataValidation type="list" allowBlank="1" showInputMessage="1" showErrorMessage="1" xr:uid="{00000000-0002-0000-1000-00000E000000}">
          <x14:formula1>
            <xm:f>一覧!$B$2:$B$3</xm:f>
          </x14:formula1>
          <xm:sqref>D22</xm:sqref>
        </x14:dataValidation>
        <x14:dataValidation type="list" allowBlank="1" showInputMessage="1" showErrorMessage="1" xr:uid="{00000000-0002-0000-1000-00000F000000}">
          <x14:formula1>
            <xm:f>一覧!$H$3:$H$49</xm:f>
          </x14:formula1>
          <xm:sqref>E15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dimension ref="A1:AJ55"/>
  <sheetViews>
    <sheetView workbookViewId="0"/>
  </sheetViews>
  <sheetFormatPr defaultColWidth="8.77734375" defaultRowHeight="13.2"/>
  <cols>
    <col min="1" max="1" width="2.77734375" style="657" customWidth="1"/>
    <col min="2" max="2" width="6.6640625" style="657" bestFit="1" customWidth="1"/>
    <col min="3" max="3" width="1.6640625" style="657" customWidth="1"/>
    <col min="4" max="4" width="4.6640625" style="658" customWidth="1"/>
    <col min="5" max="5" width="11.33203125" style="657" bestFit="1" customWidth="1"/>
    <col min="6" max="6" width="1.6640625" style="657" customWidth="1"/>
    <col min="7" max="7" width="4.6640625" style="657" customWidth="1"/>
    <col min="8" max="8" width="9.21875" style="657" bestFit="1" customWidth="1"/>
    <col min="9" max="9" width="4.6640625" style="658" customWidth="1"/>
    <col min="10" max="10" width="2.6640625" style="657" customWidth="1"/>
    <col min="11" max="12" width="7.6640625" style="658" customWidth="1"/>
    <col min="13" max="13" width="5.77734375" style="658" bestFit="1" customWidth="1"/>
    <col min="14" max="14" width="11.77734375" style="658" customWidth="1"/>
    <col min="15" max="15" width="2.6640625" style="657" customWidth="1"/>
    <col min="16" max="16" width="8.77734375" style="657"/>
    <col min="17" max="17" width="16.88671875" style="657" customWidth="1"/>
    <col min="18" max="26" width="8.77734375" style="657"/>
    <col min="27" max="27" width="6.44140625" style="657" bestFit="1" customWidth="1"/>
    <col min="28" max="29" width="8.77734375" style="657"/>
    <col min="30" max="30" width="5.21875" style="658" bestFit="1" customWidth="1"/>
    <col min="31" max="31" width="2.6640625" style="657" customWidth="1"/>
    <col min="32" max="32" width="6.21875" style="660" bestFit="1" customWidth="1"/>
    <col min="33" max="33" width="6.44140625" style="660" bestFit="1" customWidth="1"/>
    <col min="34" max="34" width="5.21875" style="657" bestFit="1" customWidth="1"/>
    <col min="35" max="16384" width="8.77734375" style="657"/>
  </cols>
  <sheetData>
    <row r="1" spans="1:34" ht="16.2">
      <c r="A1" s="656" t="s">
        <v>1157</v>
      </c>
      <c r="D1" s="656" t="s">
        <v>981</v>
      </c>
      <c r="K1" s="659" t="s">
        <v>982</v>
      </c>
      <c r="P1" s="659" t="s">
        <v>983</v>
      </c>
      <c r="R1" s="658">
        <v>1</v>
      </c>
      <c r="S1" s="658">
        <v>2</v>
      </c>
      <c r="T1" s="658">
        <v>3</v>
      </c>
      <c r="U1" s="658">
        <v>4</v>
      </c>
      <c r="V1" s="658">
        <v>5</v>
      </c>
      <c r="W1" s="658">
        <v>6</v>
      </c>
      <c r="X1" s="658">
        <v>7</v>
      </c>
      <c r="Y1" s="658">
        <v>8</v>
      </c>
      <c r="Z1" s="658">
        <v>9</v>
      </c>
      <c r="AB1" s="656" t="s">
        <v>984</v>
      </c>
    </row>
    <row r="2" spans="1:34" ht="14.4">
      <c r="B2" s="658" t="s">
        <v>1044</v>
      </c>
      <c r="D2" s="661" t="s">
        <v>985</v>
      </c>
      <c r="G2" s="661" t="s">
        <v>986</v>
      </c>
      <c r="K2" s="658" t="s">
        <v>987</v>
      </c>
      <c r="L2" s="658" t="s">
        <v>988</v>
      </c>
      <c r="M2" s="658" t="s">
        <v>989</v>
      </c>
      <c r="N2" s="658" t="s">
        <v>990</v>
      </c>
      <c r="P2" s="662" t="s">
        <v>1151</v>
      </c>
      <c r="R2" s="658" t="s">
        <v>991</v>
      </c>
      <c r="S2" s="658" t="s">
        <v>992</v>
      </c>
      <c r="T2" s="658" t="s">
        <v>993</v>
      </c>
      <c r="U2" s="658" t="s">
        <v>994</v>
      </c>
      <c r="V2" s="698" t="s">
        <v>1096</v>
      </c>
      <c r="W2" s="658" t="s">
        <v>995</v>
      </c>
      <c r="X2" s="658" t="s">
        <v>996</v>
      </c>
      <c r="Y2" s="658" t="s">
        <v>997</v>
      </c>
      <c r="Z2" s="658" t="s">
        <v>998</v>
      </c>
      <c r="AB2" s="663" t="s">
        <v>999</v>
      </c>
      <c r="AF2" s="663" t="s">
        <v>1162</v>
      </c>
    </row>
    <row r="3" spans="1:34">
      <c r="B3" s="658" t="s">
        <v>1048</v>
      </c>
      <c r="D3" s="658">
        <v>1</v>
      </c>
      <c r="E3" s="657" t="s">
        <v>1000</v>
      </c>
      <c r="G3" s="658">
        <v>1</v>
      </c>
      <c r="H3" s="657" t="s">
        <v>1001</v>
      </c>
      <c r="I3" s="658">
        <v>1</v>
      </c>
      <c r="K3" s="664">
        <v>0</v>
      </c>
      <c r="L3" s="664">
        <v>1000</v>
      </c>
      <c r="M3" s="658">
        <v>1</v>
      </c>
      <c r="N3" s="664" t="str">
        <f>"～" &amp; L3</f>
        <v>～1000</v>
      </c>
      <c r="P3" s="658">
        <f>M3</f>
        <v>1</v>
      </c>
      <c r="Q3" s="658" t="str">
        <f t="shared" ref="Q3:Q6" si="0">N3</f>
        <v>～1000</v>
      </c>
      <c r="R3" s="665">
        <v>0.92200000000000004</v>
      </c>
      <c r="S3" s="665">
        <v>0.92200000000000004</v>
      </c>
      <c r="T3" s="665">
        <v>0.92200000000000004</v>
      </c>
      <c r="U3" s="665">
        <v>0.92200000000000004</v>
      </c>
      <c r="V3" s="665">
        <v>0.98299999999999998</v>
      </c>
      <c r="W3" s="665">
        <v>0.98299999999999998</v>
      </c>
      <c r="X3" s="665">
        <v>1.0529999999999999</v>
      </c>
      <c r="Y3" s="665">
        <v>1.0529999999999999</v>
      </c>
      <c r="Z3" s="665">
        <v>1.0529999999999999</v>
      </c>
      <c r="AB3" s="658" t="s">
        <v>1002</v>
      </c>
      <c r="AC3" s="658" t="s">
        <v>1003</v>
      </c>
      <c r="AD3" s="658" t="s">
        <v>1004</v>
      </c>
      <c r="AF3" s="658" t="s">
        <v>1002</v>
      </c>
      <c r="AG3" s="658" t="s">
        <v>1003</v>
      </c>
      <c r="AH3" s="658" t="s">
        <v>1004</v>
      </c>
    </row>
    <row r="4" spans="1:34">
      <c r="D4" s="658">
        <v>2</v>
      </c>
      <c r="E4" s="657" t="s">
        <v>1005</v>
      </c>
      <c r="G4" s="658">
        <v>2</v>
      </c>
      <c r="H4" s="657" t="s">
        <v>1006</v>
      </c>
      <c r="I4" s="658">
        <v>2</v>
      </c>
      <c r="K4" s="664">
        <f>L3</f>
        <v>1000</v>
      </c>
      <c r="L4" s="664">
        <v>3000</v>
      </c>
      <c r="M4" s="658">
        <v>2</v>
      </c>
      <c r="N4" s="664" t="str">
        <f>K4 &amp;"～" &amp; L4</f>
        <v>1000～3000</v>
      </c>
      <c r="P4" s="658">
        <f t="shared" ref="P4:P6" si="1">M4</f>
        <v>2</v>
      </c>
      <c r="Q4" s="658" t="str">
        <f t="shared" si="0"/>
        <v>1000～3000</v>
      </c>
      <c r="R4" s="665">
        <v>0.98099999999999998</v>
      </c>
      <c r="S4" s="665">
        <v>0.98099999999999998</v>
      </c>
      <c r="T4" s="665">
        <v>1.0669999999999999</v>
      </c>
      <c r="U4" s="665">
        <v>1.0669999999999999</v>
      </c>
      <c r="V4" s="665">
        <v>1.0529999999999999</v>
      </c>
      <c r="W4" s="665">
        <v>1.0529999999999999</v>
      </c>
      <c r="X4" s="665">
        <v>0.95</v>
      </c>
      <c r="Y4" s="665">
        <v>0.95</v>
      </c>
      <c r="Z4" s="665">
        <v>0.754</v>
      </c>
      <c r="AB4" s="658">
        <v>0</v>
      </c>
      <c r="AC4" s="658">
        <v>432</v>
      </c>
      <c r="AD4" s="658" t="s">
        <v>1007</v>
      </c>
      <c r="AF4" s="666">
        <v>0</v>
      </c>
      <c r="AG4" s="660">
        <v>21.1</v>
      </c>
      <c r="AH4" s="658" t="s">
        <v>1007</v>
      </c>
    </row>
    <row r="5" spans="1:34">
      <c r="B5" s="658" t="s">
        <v>1045</v>
      </c>
      <c r="D5" s="658">
        <v>3</v>
      </c>
      <c r="E5" s="657" t="s">
        <v>1008</v>
      </c>
      <c r="G5" s="658">
        <v>3</v>
      </c>
      <c r="H5" s="657" t="s">
        <v>1009</v>
      </c>
      <c r="I5" s="658">
        <v>2</v>
      </c>
      <c r="K5" s="664">
        <f t="shared" ref="K5:K6" si="2">L4</f>
        <v>3000</v>
      </c>
      <c r="L5" s="664">
        <v>10000</v>
      </c>
      <c r="M5" s="658">
        <v>3</v>
      </c>
      <c r="N5" s="664" t="str">
        <f>K5 &amp;"～" &amp; L5</f>
        <v>3000～10000</v>
      </c>
      <c r="P5" s="658">
        <f t="shared" si="1"/>
        <v>3</v>
      </c>
      <c r="Q5" s="658" t="str">
        <f t="shared" si="0"/>
        <v>3000～10000</v>
      </c>
      <c r="R5" s="665">
        <v>1.016</v>
      </c>
      <c r="S5" s="665">
        <v>1.016</v>
      </c>
      <c r="T5" s="665">
        <v>0.97799999999999998</v>
      </c>
      <c r="U5" s="665">
        <v>0.97799999999999998</v>
      </c>
      <c r="V5" s="665">
        <v>1.1910000000000001</v>
      </c>
      <c r="W5" s="665">
        <v>1.1910000000000001</v>
      </c>
      <c r="X5" s="665">
        <v>0.88100000000000001</v>
      </c>
      <c r="Y5" s="665">
        <v>0.88100000000000001</v>
      </c>
      <c r="Z5" s="665">
        <v>0.92800000000000005</v>
      </c>
      <c r="AB5" s="664">
        <f>AC4</f>
        <v>432</v>
      </c>
      <c r="AC5" s="658">
        <v>521</v>
      </c>
      <c r="AD5" s="658" t="s">
        <v>1010</v>
      </c>
      <c r="AF5" s="666">
        <f>AG4</f>
        <v>21.1</v>
      </c>
      <c r="AG5" s="660">
        <v>26.2</v>
      </c>
      <c r="AH5" s="658" t="s">
        <v>1011</v>
      </c>
    </row>
    <row r="6" spans="1:34">
      <c r="B6" s="658" t="s">
        <v>1049</v>
      </c>
      <c r="D6" s="658">
        <v>4</v>
      </c>
      <c r="E6" s="657" t="s">
        <v>1012</v>
      </c>
      <c r="G6" s="658">
        <v>4</v>
      </c>
      <c r="H6" s="657" t="s">
        <v>1013</v>
      </c>
      <c r="I6" s="658">
        <v>2</v>
      </c>
      <c r="K6" s="664">
        <f t="shared" si="2"/>
        <v>10000</v>
      </c>
      <c r="L6" s="664"/>
      <c r="M6" s="658">
        <v>4</v>
      </c>
      <c r="N6" s="664" t="str">
        <f>K6 &amp;"～"</f>
        <v>10000～</v>
      </c>
      <c r="P6" s="658">
        <f t="shared" si="1"/>
        <v>4</v>
      </c>
      <c r="Q6" s="658" t="str">
        <f t="shared" si="0"/>
        <v>10000～</v>
      </c>
      <c r="R6" s="665">
        <v>1.0109999999999999</v>
      </c>
      <c r="S6" s="665">
        <v>1.0109999999999999</v>
      </c>
      <c r="T6" s="665">
        <v>1.0940000000000001</v>
      </c>
      <c r="U6" s="665">
        <v>1.0940000000000001</v>
      </c>
      <c r="V6" s="665">
        <v>0.94199999999999995</v>
      </c>
      <c r="W6" s="665">
        <v>0.94199999999999995</v>
      </c>
      <c r="X6" s="665">
        <v>0.96899999999999997</v>
      </c>
      <c r="Y6" s="665">
        <v>0.96899999999999997</v>
      </c>
      <c r="Z6" s="665">
        <v>0.82199999999999995</v>
      </c>
      <c r="AB6" s="664">
        <f t="shared" ref="AB6:AB13" si="3">AC5</f>
        <v>521</v>
      </c>
      <c r="AC6" s="658">
        <v>591</v>
      </c>
      <c r="AD6" s="658" t="s">
        <v>1014</v>
      </c>
      <c r="AF6" s="666">
        <f t="shared" ref="AF6:AF13" si="4">AG5</f>
        <v>26.2</v>
      </c>
      <c r="AG6" s="660">
        <v>29.7</v>
      </c>
      <c r="AH6" s="658" t="s">
        <v>1015</v>
      </c>
    </row>
    <row r="7" spans="1:34">
      <c r="D7" s="658">
        <v>5</v>
      </c>
      <c r="E7" s="657" t="s">
        <v>1016</v>
      </c>
      <c r="G7" s="658">
        <v>5</v>
      </c>
      <c r="H7" s="657" t="s">
        <v>1017</v>
      </c>
      <c r="I7" s="658">
        <v>2</v>
      </c>
      <c r="AB7" s="664">
        <f t="shared" si="3"/>
        <v>591</v>
      </c>
      <c r="AC7" s="658">
        <v>665</v>
      </c>
      <c r="AD7" s="658" t="s">
        <v>1018</v>
      </c>
      <c r="AF7" s="666">
        <f t="shared" si="4"/>
        <v>29.7</v>
      </c>
      <c r="AG7" s="660">
        <v>33.700000000000003</v>
      </c>
      <c r="AH7" s="658" t="s">
        <v>1019</v>
      </c>
    </row>
    <row r="8" spans="1:34">
      <c r="B8" s="658" t="s">
        <v>1046</v>
      </c>
      <c r="D8" s="658">
        <v>6</v>
      </c>
      <c r="E8" s="657" t="s">
        <v>1020</v>
      </c>
      <c r="G8" s="658">
        <v>6</v>
      </c>
      <c r="H8" s="657" t="s">
        <v>1021</v>
      </c>
      <c r="I8" s="658">
        <v>2</v>
      </c>
      <c r="AB8" s="664">
        <f t="shared" si="3"/>
        <v>665</v>
      </c>
      <c r="AC8" s="658">
        <v>733</v>
      </c>
      <c r="AD8" s="658" t="s">
        <v>1022</v>
      </c>
      <c r="AF8" s="666">
        <f t="shared" si="4"/>
        <v>33.700000000000003</v>
      </c>
      <c r="AG8" s="660">
        <v>37.5</v>
      </c>
      <c r="AH8" s="658" t="s">
        <v>1023</v>
      </c>
    </row>
    <row r="9" spans="1:34" ht="14.4">
      <c r="B9" s="658" t="s">
        <v>1050</v>
      </c>
      <c r="D9" s="658">
        <v>7</v>
      </c>
      <c r="E9" s="657" t="s">
        <v>1024</v>
      </c>
      <c r="G9" s="658">
        <v>7</v>
      </c>
      <c r="H9" s="657" t="s">
        <v>1025</v>
      </c>
      <c r="I9" s="658">
        <v>2</v>
      </c>
      <c r="P9" s="662" t="s">
        <v>1153</v>
      </c>
      <c r="R9" s="658" t="s">
        <v>991</v>
      </c>
      <c r="S9" s="658" t="s">
        <v>992</v>
      </c>
      <c r="T9" s="658" t="s">
        <v>993</v>
      </c>
      <c r="U9" s="658" t="s">
        <v>994</v>
      </c>
      <c r="V9" s="698" t="s">
        <v>1096</v>
      </c>
      <c r="W9" s="658" t="s">
        <v>995</v>
      </c>
      <c r="X9" s="658" t="s">
        <v>996</v>
      </c>
      <c r="Y9" s="658" t="s">
        <v>997</v>
      </c>
      <c r="Z9" s="658" t="s">
        <v>998</v>
      </c>
      <c r="AB9" s="664">
        <f t="shared" si="3"/>
        <v>733</v>
      </c>
      <c r="AC9" s="658">
        <v>834</v>
      </c>
      <c r="AD9" s="658" t="s">
        <v>1026</v>
      </c>
      <c r="AF9" s="666">
        <f t="shared" si="4"/>
        <v>37.5</v>
      </c>
      <c r="AG9" s="660">
        <v>42.8</v>
      </c>
      <c r="AH9" s="658" t="s">
        <v>1027</v>
      </c>
    </row>
    <row r="10" spans="1:34">
      <c r="D10" s="658">
        <v>8</v>
      </c>
      <c r="E10" s="657" t="s">
        <v>1028</v>
      </c>
      <c r="G10" s="658">
        <v>8</v>
      </c>
      <c r="H10" s="657" t="s">
        <v>1029</v>
      </c>
      <c r="I10" s="658">
        <v>3</v>
      </c>
      <c r="P10" s="658">
        <f>P3</f>
        <v>1</v>
      </c>
      <c r="Q10" s="658" t="str">
        <f t="shared" ref="Q10:Q13" si="5">Q3</f>
        <v>～1000</v>
      </c>
      <c r="R10" s="665">
        <v>0.98599999999999999</v>
      </c>
      <c r="S10" s="665">
        <v>0.98599999999999999</v>
      </c>
      <c r="T10" s="665">
        <v>0.98599999999999999</v>
      </c>
      <c r="U10" s="665">
        <v>0.98599999999999999</v>
      </c>
      <c r="V10" s="665">
        <v>0.95399999999999996</v>
      </c>
      <c r="W10" s="665">
        <v>0.95399999999999996</v>
      </c>
      <c r="X10" s="665">
        <v>1.0740000000000001</v>
      </c>
      <c r="Y10" s="665">
        <v>1.0740000000000001</v>
      </c>
      <c r="Z10" s="665">
        <v>1.0740000000000001</v>
      </c>
      <c r="AB10" s="664">
        <f t="shared" si="3"/>
        <v>834</v>
      </c>
      <c r="AC10" s="658">
        <v>1026</v>
      </c>
      <c r="AD10" s="658" t="s">
        <v>1030</v>
      </c>
      <c r="AF10" s="666">
        <f t="shared" si="4"/>
        <v>42.8</v>
      </c>
      <c r="AG10" s="660">
        <v>52.7</v>
      </c>
      <c r="AH10" s="658" t="s">
        <v>1031</v>
      </c>
    </row>
    <row r="11" spans="1:34">
      <c r="B11" s="658" t="s">
        <v>1055</v>
      </c>
      <c r="D11" s="658">
        <v>9</v>
      </c>
      <c r="E11" s="657" t="s">
        <v>1032</v>
      </c>
      <c r="G11" s="658">
        <v>9</v>
      </c>
      <c r="H11" s="657" t="s">
        <v>1033</v>
      </c>
      <c r="I11" s="658">
        <v>3</v>
      </c>
      <c r="P11" s="658">
        <f t="shared" ref="P11:P13" si="6">P4</f>
        <v>2</v>
      </c>
      <c r="Q11" s="658" t="str">
        <f t="shared" si="5"/>
        <v>1000～3000</v>
      </c>
      <c r="R11" s="665">
        <v>1.0820000000000001</v>
      </c>
      <c r="S11" s="665">
        <v>1.0820000000000001</v>
      </c>
      <c r="T11" s="665">
        <v>1.05</v>
      </c>
      <c r="U11" s="665">
        <v>1.05</v>
      </c>
      <c r="V11" s="665">
        <v>1.022</v>
      </c>
      <c r="W11" s="665">
        <v>1.022</v>
      </c>
      <c r="X11" s="665">
        <v>0.90100000000000002</v>
      </c>
      <c r="Y11" s="665">
        <v>0.90100000000000002</v>
      </c>
      <c r="Z11" s="665">
        <v>0.70899999999999996</v>
      </c>
      <c r="AB11" s="664">
        <f t="shared" si="3"/>
        <v>1026</v>
      </c>
      <c r="AC11" s="658">
        <v>1228</v>
      </c>
      <c r="AD11" s="658" t="s">
        <v>1034</v>
      </c>
      <c r="AF11" s="666">
        <f t="shared" si="4"/>
        <v>52.7</v>
      </c>
      <c r="AG11" s="660">
        <v>63.7</v>
      </c>
      <c r="AH11" s="658" t="s">
        <v>1035</v>
      </c>
    </row>
    <row r="12" spans="1:34">
      <c r="B12" s="658" t="s">
        <v>1058</v>
      </c>
      <c r="G12" s="658">
        <v>10</v>
      </c>
      <c r="H12" s="657" t="s">
        <v>1036</v>
      </c>
      <c r="I12" s="658">
        <v>3</v>
      </c>
      <c r="P12" s="658">
        <f t="shared" si="6"/>
        <v>3</v>
      </c>
      <c r="Q12" s="658" t="str">
        <f t="shared" si="5"/>
        <v>3000～10000</v>
      </c>
      <c r="R12" s="665">
        <v>1.0620000000000001</v>
      </c>
      <c r="S12" s="665">
        <v>1.0620000000000001</v>
      </c>
      <c r="T12" s="665">
        <v>0.96599999999999997</v>
      </c>
      <c r="U12" s="665">
        <v>0.96599999999999997</v>
      </c>
      <c r="V12" s="665">
        <v>1.1499999999999999</v>
      </c>
      <c r="W12" s="665">
        <v>1.1499999999999999</v>
      </c>
      <c r="X12" s="665">
        <v>0.85599999999999998</v>
      </c>
      <c r="Y12" s="665">
        <v>0.85599999999999998</v>
      </c>
      <c r="Z12" s="665">
        <v>0.89100000000000001</v>
      </c>
      <c r="AB12" s="664">
        <f t="shared" si="3"/>
        <v>1228</v>
      </c>
      <c r="AC12" s="658">
        <v>1765</v>
      </c>
      <c r="AD12" s="658" t="s">
        <v>1037</v>
      </c>
      <c r="AF12" s="666">
        <f t="shared" si="4"/>
        <v>63.7</v>
      </c>
      <c r="AG12" s="660">
        <v>90.9</v>
      </c>
      <c r="AH12" s="658" t="s">
        <v>1037</v>
      </c>
    </row>
    <row r="13" spans="1:34">
      <c r="G13" s="658">
        <v>11</v>
      </c>
      <c r="H13" s="657" t="s">
        <v>1038</v>
      </c>
      <c r="I13" s="658">
        <v>3</v>
      </c>
      <c r="P13" s="658">
        <f t="shared" si="6"/>
        <v>4</v>
      </c>
      <c r="Q13" s="658" t="str">
        <f t="shared" si="5"/>
        <v>10000～</v>
      </c>
      <c r="R13" s="665">
        <v>1.0489999999999999</v>
      </c>
      <c r="S13" s="665">
        <v>1.0489999999999999</v>
      </c>
      <c r="T13" s="665">
        <v>1.0720000000000001</v>
      </c>
      <c r="U13" s="665">
        <v>1.0720000000000001</v>
      </c>
      <c r="V13" s="665">
        <v>0.94099999999999995</v>
      </c>
      <c r="W13" s="665">
        <v>0.94099999999999995</v>
      </c>
      <c r="X13" s="665">
        <v>0.96199999999999997</v>
      </c>
      <c r="Y13" s="665">
        <v>0.96199999999999997</v>
      </c>
      <c r="Z13" s="665">
        <v>0.81499999999999995</v>
      </c>
      <c r="AB13" s="664">
        <f t="shared" si="3"/>
        <v>1765</v>
      </c>
      <c r="AC13" s="658"/>
      <c r="AD13" s="658" t="s">
        <v>1039</v>
      </c>
      <c r="AF13" s="666">
        <f t="shared" si="4"/>
        <v>90.9</v>
      </c>
      <c r="AH13" s="658" t="s">
        <v>1039</v>
      </c>
    </row>
    <row r="14" spans="1:34">
      <c r="G14" s="658">
        <v>12</v>
      </c>
      <c r="H14" s="657" t="s">
        <v>1040</v>
      </c>
      <c r="I14" s="658">
        <v>3</v>
      </c>
      <c r="P14" s="658"/>
      <c r="Q14" s="658"/>
      <c r="R14" s="665"/>
      <c r="S14" s="665"/>
      <c r="T14" s="665"/>
      <c r="U14" s="665"/>
      <c r="V14" s="665"/>
      <c r="W14" s="665"/>
      <c r="X14" s="665"/>
      <c r="Y14" s="665"/>
      <c r="Z14" s="665"/>
    </row>
    <row r="15" spans="1:34">
      <c r="G15" s="658">
        <v>13</v>
      </c>
      <c r="H15" s="657" t="s">
        <v>1041</v>
      </c>
      <c r="I15" s="658">
        <v>3</v>
      </c>
      <c r="P15" s="658"/>
      <c r="Q15" s="658"/>
      <c r="R15" s="665"/>
      <c r="S15" s="665"/>
      <c r="T15" s="665"/>
      <c r="U15" s="665"/>
      <c r="V15" s="665"/>
      <c r="W15" s="665"/>
      <c r="X15" s="665"/>
      <c r="Y15" s="665"/>
      <c r="Z15" s="665"/>
    </row>
    <row r="16" spans="1:34" ht="16.2">
      <c r="A16" s="656" t="s">
        <v>1158</v>
      </c>
      <c r="G16" s="658">
        <v>14</v>
      </c>
      <c r="H16" s="657" t="s">
        <v>1042</v>
      </c>
      <c r="I16" s="658">
        <v>3</v>
      </c>
      <c r="K16" s="658" t="s">
        <v>987</v>
      </c>
      <c r="L16" s="658" t="s">
        <v>988</v>
      </c>
      <c r="M16" s="658" t="s">
        <v>989</v>
      </c>
      <c r="N16" s="658" t="s">
        <v>990</v>
      </c>
      <c r="P16" s="662" t="s">
        <v>1152</v>
      </c>
      <c r="R16" s="658" t="s">
        <v>991</v>
      </c>
      <c r="S16" s="658" t="s">
        <v>992</v>
      </c>
      <c r="T16" s="658" t="s">
        <v>993</v>
      </c>
      <c r="U16" s="658" t="s">
        <v>994</v>
      </c>
      <c r="V16" s="698" t="s">
        <v>1096</v>
      </c>
      <c r="W16" s="658" t="s">
        <v>995</v>
      </c>
      <c r="X16" s="658" t="s">
        <v>996</v>
      </c>
      <c r="Y16" s="658" t="s">
        <v>997</v>
      </c>
      <c r="Z16" s="658" t="s">
        <v>998</v>
      </c>
      <c r="AB16" s="663" t="s">
        <v>999</v>
      </c>
      <c r="AF16" s="663" t="s">
        <v>1162</v>
      </c>
    </row>
    <row r="17" spans="2:36">
      <c r="B17" s="657" t="s">
        <v>940</v>
      </c>
      <c r="G17" s="658">
        <v>15</v>
      </c>
      <c r="H17" s="657" t="s">
        <v>1043</v>
      </c>
      <c r="I17" s="658">
        <v>4</v>
      </c>
      <c r="K17" s="664">
        <v>0</v>
      </c>
      <c r="L17" s="664">
        <v>3000</v>
      </c>
      <c r="M17" s="658">
        <v>1</v>
      </c>
      <c r="N17" s="664" t="str">
        <f>"～" &amp; L17</f>
        <v>～3000</v>
      </c>
      <c r="P17" s="658">
        <f>M3</f>
        <v>1</v>
      </c>
      <c r="Q17" s="658" t="str">
        <f t="shared" ref="Q17:Q19" si="7">N17</f>
        <v>～3000</v>
      </c>
      <c r="R17" s="665">
        <f>ROUND(R$20*$AA17,3)</f>
        <v>1.0309999999999999</v>
      </c>
      <c r="S17" s="665">
        <f t="shared" ref="S17:Z19" si="8">ROUND(S$20*$AA17,3)</f>
        <v>1.0309999999999999</v>
      </c>
      <c r="T17" s="665">
        <f t="shared" si="8"/>
        <v>0.92400000000000004</v>
      </c>
      <c r="U17" s="665">
        <f t="shared" si="8"/>
        <v>0.92400000000000004</v>
      </c>
      <c r="V17" s="665">
        <f t="shared" si="8"/>
        <v>0.93</v>
      </c>
      <c r="W17" s="665">
        <f t="shared" si="8"/>
        <v>0.93</v>
      </c>
      <c r="X17" s="665">
        <f t="shared" si="8"/>
        <v>0.998</v>
      </c>
      <c r="Y17" s="665">
        <f t="shared" si="8"/>
        <v>0.998</v>
      </c>
      <c r="Z17" s="665">
        <f t="shared" si="8"/>
        <v>0.84299999999999997</v>
      </c>
      <c r="AA17" s="827">
        <v>0.96099999999999997</v>
      </c>
      <c r="AB17" s="658" t="s">
        <v>1002</v>
      </c>
      <c r="AC17" s="658" t="s">
        <v>1003</v>
      </c>
      <c r="AD17" s="658" t="s">
        <v>1004</v>
      </c>
      <c r="AF17" s="658" t="s">
        <v>1002</v>
      </c>
      <c r="AG17" s="658" t="s">
        <v>1003</v>
      </c>
      <c r="AH17" s="658" t="s">
        <v>1004</v>
      </c>
    </row>
    <row r="18" spans="2:36">
      <c r="B18" s="657" t="s">
        <v>1051</v>
      </c>
      <c r="G18" s="658">
        <v>16</v>
      </c>
      <c r="H18" s="657" t="s">
        <v>1047</v>
      </c>
      <c r="I18" s="658">
        <v>4</v>
      </c>
      <c r="K18" s="664">
        <f>L17</f>
        <v>3000</v>
      </c>
      <c r="L18" s="664">
        <v>10000</v>
      </c>
      <c r="M18" s="658">
        <v>2</v>
      </c>
      <c r="N18" s="664" t="str">
        <f>K18 &amp;"～" &amp; L18</f>
        <v>3000～10000</v>
      </c>
      <c r="P18" s="658">
        <f t="shared" ref="P18" si="9">M4</f>
        <v>2</v>
      </c>
      <c r="Q18" s="658" t="str">
        <f t="shared" si="7"/>
        <v>3000～10000</v>
      </c>
      <c r="R18" s="665">
        <f t="shared" ref="R18:R19" si="10">ROUND(R$20*$AA18,3)</f>
        <v>1.073</v>
      </c>
      <c r="S18" s="665">
        <f t="shared" si="8"/>
        <v>1.073</v>
      </c>
      <c r="T18" s="665">
        <f t="shared" si="8"/>
        <v>0.96099999999999997</v>
      </c>
      <c r="U18" s="665">
        <f t="shared" si="8"/>
        <v>0.96099999999999997</v>
      </c>
      <c r="V18" s="665">
        <f t="shared" si="8"/>
        <v>0.96799999999999997</v>
      </c>
      <c r="W18" s="665">
        <f t="shared" si="8"/>
        <v>0.96799999999999997</v>
      </c>
      <c r="X18" s="665">
        <f t="shared" si="8"/>
        <v>1.0389999999999999</v>
      </c>
      <c r="Y18" s="665">
        <f t="shared" si="8"/>
        <v>1.0389999999999999</v>
      </c>
      <c r="Z18" s="665">
        <f t="shared" si="8"/>
        <v>0.877</v>
      </c>
      <c r="AA18" s="827">
        <v>1</v>
      </c>
      <c r="AB18" s="658">
        <v>0</v>
      </c>
      <c r="AC18" s="658">
        <v>276</v>
      </c>
      <c r="AD18" s="658" t="s">
        <v>1007</v>
      </c>
      <c r="AF18" s="666">
        <v>0</v>
      </c>
      <c r="AG18" s="660">
        <v>14</v>
      </c>
      <c r="AH18" s="658" t="s">
        <v>1007</v>
      </c>
    </row>
    <row r="19" spans="2:36">
      <c r="B19" s="657" t="s">
        <v>1059</v>
      </c>
      <c r="G19" s="658">
        <v>17</v>
      </c>
      <c r="H19" s="657" t="s">
        <v>1052</v>
      </c>
      <c r="I19" s="658">
        <v>4</v>
      </c>
      <c r="K19" s="664">
        <f t="shared" ref="K19" si="11">L18</f>
        <v>10000</v>
      </c>
      <c r="L19" s="664"/>
      <c r="M19" s="658">
        <v>3</v>
      </c>
      <c r="N19" s="664" t="str">
        <f>K19 &amp;"～" &amp; L19</f>
        <v>10000～</v>
      </c>
      <c r="P19" s="658">
        <f t="shared" ref="P19" si="12">M5</f>
        <v>3</v>
      </c>
      <c r="Q19" s="658" t="str">
        <f t="shared" si="7"/>
        <v>10000～</v>
      </c>
      <c r="R19" s="665">
        <f t="shared" si="10"/>
        <v>1.268</v>
      </c>
      <c r="S19" s="665">
        <f t="shared" si="8"/>
        <v>1.268</v>
      </c>
      <c r="T19" s="665">
        <f t="shared" si="8"/>
        <v>1.1359999999999999</v>
      </c>
      <c r="U19" s="665">
        <f t="shared" si="8"/>
        <v>1.1359999999999999</v>
      </c>
      <c r="V19" s="665">
        <f t="shared" si="8"/>
        <v>1.1439999999999999</v>
      </c>
      <c r="W19" s="665">
        <f t="shared" si="8"/>
        <v>1.1439999999999999</v>
      </c>
      <c r="X19" s="665">
        <f t="shared" si="8"/>
        <v>1.228</v>
      </c>
      <c r="Y19" s="665">
        <f t="shared" si="8"/>
        <v>1.228</v>
      </c>
      <c r="Z19" s="665">
        <f t="shared" si="8"/>
        <v>1.0369999999999999</v>
      </c>
      <c r="AA19" s="827">
        <v>1.1819999999999999</v>
      </c>
      <c r="AB19" s="664">
        <f>AC18</f>
        <v>276</v>
      </c>
      <c r="AC19" s="658">
        <v>409</v>
      </c>
      <c r="AD19" s="658" t="s">
        <v>1010</v>
      </c>
      <c r="AF19" s="666">
        <f>AG18</f>
        <v>14</v>
      </c>
      <c r="AG19" s="660">
        <v>20.6</v>
      </c>
      <c r="AH19" s="658" t="s">
        <v>1011</v>
      </c>
    </row>
    <row r="20" spans="2:36">
      <c r="B20" s="657" t="s">
        <v>1053</v>
      </c>
      <c r="G20" s="658">
        <v>18</v>
      </c>
      <c r="H20" s="657" t="s">
        <v>1054</v>
      </c>
      <c r="I20" s="658">
        <v>4</v>
      </c>
      <c r="K20" s="664"/>
      <c r="L20" s="664"/>
      <c r="N20" s="664"/>
      <c r="P20" s="658"/>
      <c r="Q20" s="658"/>
      <c r="R20" s="828">
        <v>1.073</v>
      </c>
      <c r="S20" s="828">
        <v>1.073</v>
      </c>
      <c r="T20" s="828">
        <v>0.96099999999999997</v>
      </c>
      <c r="U20" s="828">
        <v>0.96099999999999997</v>
      </c>
      <c r="V20" s="828">
        <v>0.96799999999999997</v>
      </c>
      <c r="W20" s="828">
        <v>0.96799999999999997</v>
      </c>
      <c r="X20" s="828">
        <v>1.0389999999999999</v>
      </c>
      <c r="Y20" s="828">
        <v>1.0389999999999999</v>
      </c>
      <c r="Z20" s="828">
        <v>0.877</v>
      </c>
      <c r="AA20" s="825"/>
      <c r="AB20" s="664">
        <f t="shared" ref="AB20:AB27" si="13">AC19</f>
        <v>409</v>
      </c>
      <c r="AC20" s="658">
        <v>477</v>
      </c>
      <c r="AD20" s="658" t="s">
        <v>1014</v>
      </c>
      <c r="AF20" s="666">
        <f t="shared" ref="AF20:AF27" si="14">AG19</f>
        <v>20.6</v>
      </c>
      <c r="AG20" s="660">
        <v>24.4</v>
      </c>
      <c r="AH20" s="658" t="s">
        <v>1015</v>
      </c>
    </row>
    <row r="21" spans="2:36">
      <c r="B21" s="657" t="s">
        <v>1056</v>
      </c>
      <c r="G21" s="658">
        <v>19</v>
      </c>
      <c r="H21" s="657" t="s">
        <v>1057</v>
      </c>
      <c r="I21" s="658">
        <v>5</v>
      </c>
      <c r="P21" s="658"/>
      <c r="Q21" s="664"/>
      <c r="AA21" s="825"/>
      <c r="AB21" s="664">
        <f t="shared" si="13"/>
        <v>477</v>
      </c>
      <c r="AC21" s="658">
        <v>551</v>
      </c>
      <c r="AD21" s="658" t="s">
        <v>1018</v>
      </c>
      <c r="AF21" s="666">
        <f t="shared" si="14"/>
        <v>24.4</v>
      </c>
      <c r="AG21" s="660">
        <v>27.6</v>
      </c>
      <c r="AH21" s="658" t="s">
        <v>1019</v>
      </c>
    </row>
    <row r="22" spans="2:36">
      <c r="B22" s="708" t="s">
        <v>1061</v>
      </c>
      <c r="G22" s="658">
        <v>20</v>
      </c>
      <c r="H22" s="657" t="s">
        <v>1060</v>
      </c>
      <c r="I22" s="658">
        <v>5</v>
      </c>
      <c r="AB22" s="664">
        <f t="shared" si="13"/>
        <v>551</v>
      </c>
      <c r="AC22" s="658">
        <v>592</v>
      </c>
      <c r="AD22" s="658" t="s">
        <v>1022</v>
      </c>
      <c r="AF22" s="666">
        <f t="shared" si="14"/>
        <v>27.6</v>
      </c>
      <c r="AG22" s="660">
        <v>30.7</v>
      </c>
      <c r="AH22" s="658" t="s">
        <v>1022</v>
      </c>
    </row>
    <row r="23" spans="2:36" ht="14.4">
      <c r="G23" s="658">
        <v>21</v>
      </c>
      <c r="H23" s="657" t="s">
        <v>1062</v>
      </c>
      <c r="I23" s="658">
        <v>5</v>
      </c>
      <c r="N23" s="667"/>
      <c r="P23" s="662" t="s">
        <v>1159</v>
      </c>
      <c r="R23" s="658" t="s">
        <v>991</v>
      </c>
      <c r="S23" s="658" t="s">
        <v>992</v>
      </c>
      <c r="T23" s="658" t="s">
        <v>993</v>
      </c>
      <c r="U23" s="658" t="s">
        <v>994</v>
      </c>
      <c r="V23" s="698" t="s">
        <v>1096</v>
      </c>
      <c r="W23" s="658" t="s">
        <v>995</v>
      </c>
      <c r="X23" s="658" t="s">
        <v>996</v>
      </c>
      <c r="Y23" s="658" t="s">
        <v>997</v>
      </c>
      <c r="Z23" s="658" t="s">
        <v>998</v>
      </c>
      <c r="AB23" s="664">
        <f t="shared" si="13"/>
        <v>592</v>
      </c>
      <c r="AC23" s="658">
        <v>649</v>
      </c>
      <c r="AD23" s="658" t="s">
        <v>1026</v>
      </c>
      <c r="AF23" s="666">
        <f t="shared" si="14"/>
        <v>30.7</v>
      </c>
      <c r="AG23" s="660">
        <v>33.200000000000003</v>
      </c>
      <c r="AH23" s="658" t="s">
        <v>1027</v>
      </c>
    </row>
    <row r="24" spans="2:36">
      <c r="G24" s="658">
        <v>22</v>
      </c>
      <c r="H24" s="657" t="s">
        <v>1063</v>
      </c>
      <c r="I24" s="658">
        <v>5</v>
      </c>
      <c r="N24" s="667"/>
      <c r="P24" s="658">
        <f t="shared" ref="P24:Q26" si="15">P17</f>
        <v>1</v>
      </c>
      <c r="Q24" s="658" t="str">
        <f t="shared" si="15"/>
        <v>～3000</v>
      </c>
      <c r="R24" s="665">
        <f>ROUND(R$27*$AA24,3)</f>
        <v>1.032</v>
      </c>
      <c r="S24" s="665">
        <f t="shared" ref="S24:Z26" si="16">ROUND(S$27*$AA24,3)</f>
        <v>1.032</v>
      </c>
      <c r="T24" s="665">
        <f t="shared" si="16"/>
        <v>0.99299999999999999</v>
      </c>
      <c r="U24" s="665">
        <f t="shared" si="16"/>
        <v>0.99299999999999999</v>
      </c>
      <c r="V24" s="665">
        <f t="shared" si="16"/>
        <v>0.91400000000000003</v>
      </c>
      <c r="W24" s="665">
        <f t="shared" si="16"/>
        <v>0.91400000000000003</v>
      </c>
      <c r="X24" s="665">
        <f t="shared" si="16"/>
        <v>0.98299999999999998</v>
      </c>
      <c r="Y24" s="665">
        <f t="shared" si="16"/>
        <v>0.98299999999999998</v>
      </c>
      <c r="Z24" s="665">
        <f t="shared" si="16"/>
        <v>0.80500000000000005</v>
      </c>
      <c r="AA24" s="827">
        <v>0.98299999999999998</v>
      </c>
      <c r="AB24" s="664">
        <f t="shared" si="13"/>
        <v>649</v>
      </c>
      <c r="AC24" s="658">
        <v>716</v>
      </c>
      <c r="AD24" s="658" t="s">
        <v>1030</v>
      </c>
      <c r="AF24" s="666">
        <f t="shared" si="14"/>
        <v>33.200000000000003</v>
      </c>
      <c r="AG24" s="660">
        <v>36.799999999999997</v>
      </c>
      <c r="AH24" s="658" t="s">
        <v>1031</v>
      </c>
    </row>
    <row r="25" spans="2:36">
      <c r="G25" s="658">
        <v>23</v>
      </c>
      <c r="H25" s="657" t="s">
        <v>1064</v>
      </c>
      <c r="I25" s="658">
        <v>5</v>
      </c>
      <c r="N25" s="667"/>
      <c r="P25" s="658">
        <f t="shared" si="15"/>
        <v>2</v>
      </c>
      <c r="Q25" s="658" t="str">
        <f t="shared" si="15"/>
        <v>3000～10000</v>
      </c>
      <c r="R25" s="665">
        <f t="shared" ref="R25:R26" si="17">ROUND(R$27*$AA25,3)</f>
        <v>0.998</v>
      </c>
      <c r="S25" s="665">
        <f t="shared" si="16"/>
        <v>0.998</v>
      </c>
      <c r="T25" s="665">
        <f t="shared" si="16"/>
        <v>0.96</v>
      </c>
      <c r="U25" s="665">
        <f t="shared" si="16"/>
        <v>0.96</v>
      </c>
      <c r="V25" s="665">
        <f t="shared" si="16"/>
        <v>0.88400000000000001</v>
      </c>
      <c r="W25" s="665">
        <f t="shared" si="16"/>
        <v>0.88400000000000001</v>
      </c>
      <c r="X25" s="665">
        <f t="shared" si="16"/>
        <v>0.95</v>
      </c>
      <c r="Y25" s="665">
        <f t="shared" si="16"/>
        <v>0.95</v>
      </c>
      <c r="Z25" s="665">
        <f t="shared" si="16"/>
        <v>0.77800000000000002</v>
      </c>
      <c r="AA25" s="827">
        <v>0.95</v>
      </c>
      <c r="AB25" s="664">
        <f t="shared" si="13"/>
        <v>716</v>
      </c>
      <c r="AC25" s="658">
        <v>801</v>
      </c>
      <c r="AD25" s="658" t="s">
        <v>1034</v>
      </c>
      <c r="AF25" s="666">
        <f t="shared" si="14"/>
        <v>36.799999999999997</v>
      </c>
      <c r="AG25" s="660">
        <v>41.9</v>
      </c>
      <c r="AH25" s="658" t="s">
        <v>1035</v>
      </c>
    </row>
    <row r="26" spans="2:36">
      <c r="G26" s="658">
        <v>24</v>
      </c>
      <c r="H26" s="657" t="s">
        <v>1065</v>
      </c>
      <c r="I26" s="658">
        <v>5</v>
      </c>
      <c r="N26" s="667"/>
      <c r="P26" s="658">
        <f t="shared" si="15"/>
        <v>3</v>
      </c>
      <c r="Q26" s="658" t="str">
        <f t="shared" si="15"/>
        <v>10000～</v>
      </c>
      <c r="R26" s="665">
        <f t="shared" si="17"/>
        <v>1.1879999999999999</v>
      </c>
      <c r="S26" s="665">
        <f t="shared" si="16"/>
        <v>1.1879999999999999</v>
      </c>
      <c r="T26" s="665">
        <f t="shared" si="16"/>
        <v>1.1419999999999999</v>
      </c>
      <c r="U26" s="665">
        <f t="shared" si="16"/>
        <v>1.1419999999999999</v>
      </c>
      <c r="V26" s="665">
        <f t="shared" si="16"/>
        <v>1.052</v>
      </c>
      <c r="W26" s="665">
        <f t="shared" si="16"/>
        <v>1.052</v>
      </c>
      <c r="X26" s="665">
        <f t="shared" si="16"/>
        <v>1.131</v>
      </c>
      <c r="Y26" s="665">
        <f t="shared" si="16"/>
        <v>1.131</v>
      </c>
      <c r="Z26" s="665">
        <f t="shared" si="16"/>
        <v>0.92600000000000005</v>
      </c>
      <c r="AA26" s="827">
        <v>1.131</v>
      </c>
      <c r="AB26" s="664">
        <f t="shared" si="13"/>
        <v>801</v>
      </c>
      <c r="AC26" s="658">
        <v>1023</v>
      </c>
      <c r="AD26" s="658" t="s">
        <v>1037</v>
      </c>
      <c r="AF26" s="666">
        <f t="shared" si="14"/>
        <v>41.9</v>
      </c>
      <c r="AG26" s="660">
        <v>53.8</v>
      </c>
      <c r="AH26" s="658" t="s">
        <v>1037</v>
      </c>
    </row>
    <row r="27" spans="2:36">
      <c r="G27" s="658">
        <v>25</v>
      </c>
      <c r="H27" s="657" t="s">
        <v>1066</v>
      </c>
      <c r="I27" s="658">
        <v>6</v>
      </c>
      <c r="N27" s="667"/>
      <c r="P27" s="658"/>
      <c r="Q27" s="658"/>
      <c r="R27" s="828">
        <v>1.05</v>
      </c>
      <c r="S27" s="828">
        <v>1.05</v>
      </c>
      <c r="T27" s="828">
        <v>1.01</v>
      </c>
      <c r="U27" s="828">
        <v>1.01</v>
      </c>
      <c r="V27" s="828">
        <v>0.93</v>
      </c>
      <c r="W27" s="828">
        <v>0.93</v>
      </c>
      <c r="X27" s="828">
        <v>1</v>
      </c>
      <c r="Y27" s="828">
        <v>1</v>
      </c>
      <c r="Z27" s="828">
        <v>0.81899999999999995</v>
      </c>
      <c r="AB27" s="664">
        <f t="shared" si="13"/>
        <v>1023</v>
      </c>
      <c r="AC27" s="658"/>
      <c r="AD27" s="658" t="s">
        <v>1039</v>
      </c>
      <c r="AF27" s="666">
        <f t="shared" si="14"/>
        <v>53.8</v>
      </c>
      <c r="AH27" s="658" t="s">
        <v>1039</v>
      </c>
    </row>
    <row r="28" spans="2:36">
      <c r="G28" s="658">
        <v>26</v>
      </c>
      <c r="H28" s="657" t="s">
        <v>1067</v>
      </c>
      <c r="I28" s="658">
        <v>6</v>
      </c>
      <c r="N28" s="667"/>
    </row>
    <row r="29" spans="2:36">
      <c r="G29" s="658">
        <v>27</v>
      </c>
      <c r="H29" s="657" t="s">
        <v>1068</v>
      </c>
      <c r="I29" s="658">
        <v>6</v>
      </c>
      <c r="N29" s="667"/>
    </row>
    <row r="30" spans="2:36" ht="14.4">
      <c r="G30" s="658">
        <v>28</v>
      </c>
      <c r="H30" s="657" t="s">
        <v>1069</v>
      </c>
      <c r="I30" s="658">
        <v>6</v>
      </c>
      <c r="K30" s="658" t="s">
        <v>987</v>
      </c>
      <c r="L30" s="658" t="s">
        <v>988</v>
      </c>
      <c r="M30" s="658" t="s">
        <v>989</v>
      </c>
      <c r="N30" s="658" t="s">
        <v>990</v>
      </c>
      <c r="P30" s="662" t="s">
        <v>1161</v>
      </c>
      <c r="R30" s="658" t="s">
        <v>991</v>
      </c>
      <c r="S30" s="658" t="s">
        <v>992</v>
      </c>
      <c r="T30" s="658" t="s">
        <v>993</v>
      </c>
      <c r="U30" s="658" t="s">
        <v>994</v>
      </c>
      <c r="V30" s="698" t="s">
        <v>1096</v>
      </c>
      <c r="W30" s="658" t="s">
        <v>995</v>
      </c>
      <c r="X30" s="658" t="s">
        <v>996</v>
      </c>
      <c r="Y30" s="658" t="s">
        <v>997</v>
      </c>
      <c r="Z30" s="658" t="s">
        <v>998</v>
      </c>
      <c r="AB30" s="663" t="s">
        <v>999</v>
      </c>
      <c r="AF30" s="663" t="s">
        <v>1162</v>
      </c>
    </row>
    <row r="31" spans="2:36">
      <c r="G31" s="658">
        <v>29</v>
      </c>
      <c r="H31" s="657" t="s">
        <v>1070</v>
      </c>
      <c r="I31" s="658">
        <v>6</v>
      </c>
      <c r="K31" s="664">
        <v>0</v>
      </c>
      <c r="L31" s="664">
        <v>25000</v>
      </c>
      <c r="M31" s="658">
        <v>1</v>
      </c>
      <c r="N31" s="664" t="str">
        <f>"～" &amp; L31</f>
        <v>～25000</v>
      </c>
      <c r="P31" s="658">
        <f>M17</f>
        <v>1</v>
      </c>
      <c r="Q31" s="658" t="str">
        <f t="shared" ref="Q31:Q32" si="18">N31</f>
        <v>～25000</v>
      </c>
      <c r="R31" s="665">
        <f>ROUND(R$33*$AA31,3)</f>
        <v>0.998</v>
      </c>
      <c r="S31" s="665">
        <f t="shared" ref="S31:Z32" si="19">ROUND(S$33*$AA31,3)</f>
        <v>0.998</v>
      </c>
      <c r="T31" s="665">
        <f t="shared" si="19"/>
        <v>0.998</v>
      </c>
      <c r="U31" s="665">
        <f t="shared" si="19"/>
        <v>0.90900000000000003</v>
      </c>
      <c r="V31" s="665">
        <f t="shared" si="19"/>
        <v>0.90900000000000003</v>
      </c>
      <c r="W31" s="665">
        <f t="shared" si="19"/>
        <v>0.90900000000000003</v>
      </c>
      <c r="X31" s="665">
        <f t="shared" si="19"/>
        <v>0.90900000000000003</v>
      </c>
      <c r="Y31" s="665">
        <f t="shared" si="19"/>
        <v>0.90900000000000003</v>
      </c>
      <c r="Z31" s="665">
        <f t="shared" si="19"/>
        <v>0.90900000000000003</v>
      </c>
      <c r="AA31" s="826">
        <v>0.95099999999999996</v>
      </c>
      <c r="AB31" s="658" t="s">
        <v>1002</v>
      </c>
      <c r="AC31" s="658" t="s">
        <v>1003</v>
      </c>
      <c r="AD31" s="658" t="s">
        <v>1004</v>
      </c>
      <c r="AF31" s="658" t="s">
        <v>1002</v>
      </c>
      <c r="AG31" s="658" t="s">
        <v>1003</v>
      </c>
      <c r="AH31" s="658" t="s">
        <v>1004</v>
      </c>
      <c r="AI31" s="660"/>
      <c r="AJ31" s="660"/>
    </row>
    <row r="32" spans="2:36">
      <c r="G32" s="658">
        <v>30</v>
      </c>
      <c r="H32" s="657" t="s">
        <v>1071</v>
      </c>
      <c r="I32" s="658">
        <v>6</v>
      </c>
      <c r="K32" s="664">
        <f>L31</f>
        <v>25000</v>
      </c>
      <c r="L32" s="664"/>
      <c r="M32" s="658">
        <v>2</v>
      </c>
      <c r="N32" s="664" t="str">
        <f>K32 &amp;"～" &amp; L32</f>
        <v>25000～</v>
      </c>
      <c r="P32" s="658">
        <f t="shared" ref="P32" si="20">M18</f>
        <v>2</v>
      </c>
      <c r="Q32" s="658" t="str">
        <f t="shared" si="18"/>
        <v>25000～</v>
      </c>
      <c r="R32" s="665">
        <f t="shared" ref="R32" si="21">ROUND(R$33*$AA32,3)</f>
        <v>1.0780000000000001</v>
      </c>
      <c r="S32" s="665">
        <f t="shared" si="19"/>
        <v>1.0780000000000001</v>
      </c>
      <c r="T32" s="665">
        <f t="shared" si="19"/>
        <v>1.0780000000000001</v>
      </c>
      <c r="U32" s="665">
        <f t="shared" si="19"/>
        <v>0.98299999999999998</v>
      </c>
      <c r="V32" s="665">
        <f t="shared" si="19"/>
        <v>0.98299999999999998</v>
      </c>
      <c r="W32" s="665">
        <f t="shared" si="19"/>
        <v>0.98299999999999998</v>
      </c>
      <c r="X32" s="665">
        <f t="shared" si="19"/>
        <v>0.98299999999999998</v>
      </c>
      <c r="Y32" s="665">
        <f t="shared" si="19"/>
        <v>0.98299999999999998</v>
      </c>
      <c r="Z32" s="665">
        <f t="shared" si="19"/>
        <v>0.98299999999999998</v>
      </c>
      <c r="AA32" s="826">
        <v>1.028</v>
      </c>
      <c r="AB32" s="658">
        <v>0</v>
      </c>
      <c r="AC32" s="658">
        <v>1060</v>
      </c>
      <c r="AD32" s="658" t="s">
        <v>1007</v>
      </c>
      <c r="AF32" s="666">
        <v>0</v>
      </c>
      <c r="AG32" s="660">
        <v>61.2</v>
      </c>
      <c r="AH32" s="658" t="s">
        <v>1007</v>
      </c>
      <c r="AI32" s="660"/>
      <c r="AJ32" s="660"/>
    </row>
    <row r="33" spans="7:36">
      <c r="G33" s="658">
        <v>31</v>
      </c>
      <c r="H33" s="657" t="s">
        <v>1072</v>
      </c>
      <c r="I33" s="658">
        <v>7</v>
      </c>
      <c r="K33" s="664"/>
      <c r="L33" s="664"/>
      <c r="N33" s="664"/>
      <c r="P33" s="658"/>
      <c r="R33" s="826">
        <v>1.0489999999999999</v>
      </c>
      <c r="S33" s="826">
        <v>1.0489999999999999</v>
      </c>
      <c r="T33" s="826">
        <v>1.0489999999999999</v>
      </c>
      <c r="U33" s="826">
        <v>0.95599999999999996</v>
      </c>
      <c r="V33" s="826">
        <v>0.95599999999999996</v>
      </c>
      <c r="W33" s="826">
        <v>0.95599999999999996</v>
      </c>
      <c r="X33" s="826">
        <v>0.95599999999999996</v>
      </c>
      <c r="Y33" s="826">
        <v>0.95599999999999996</v>
      </c>
      <c r="Z33" s="826">
        <v>0.95599999999999996</v>
      </c>
      <c r="AB33" s="664">
        <f>AC32</f>
        <v>1060</v>
      </c>
      <c r="AC33" s="658">
        <v>1421</v>
      </c>
      <c r="AD33" s="658" t="s">
        <v>1010</v>
      </c>
      <c r="AF33" s="666">
        <f>AG32</f>
        <v>61.2</v>
      </c>
      <c r="AG33" s="660">
        <v>76.3</v>
      </c>
      <c r="AH33" s="658" t="s">
        <v>1011</v>
      </c>
      <c r="AI33" s="660"/>
      <c r="AJ33" s="660"/>
    </row>
    <row r="34" spans="7:36">
      <c r="G34" s="658">
        <v>32</v>
      </c>
      <c r="H34" s="657" t="s">
        <v>1073</v>
      </c>
      <c r="I34" s="658">
        <v>7</v>
      </c>
      <c r="P34" s="658"/>
      <c r="AB34" s="664">
        <f t="shared" ref="AB34:AB41" si="22">AC33</f>
        <v>1421</v>
      </c>
      <c r="AC34" s="658">
        <v>1540</v>
      </c>
      <c r="AD34" s="658" t="s">
        <v>1014</v>
      </c>
      <c r="AF34" s="666">
        <f t="shared" ref="AF34:AF41" si="23">AG33</f>
        <v>76.3</v>
      </c>
      <c r="AG34" s="660">
        <v>84.1</v>
      </c>
      <c r="AH34" s="658" t="s">
        <v>1015</v>
      </c>
      <c r="AI34" s="660"/>
      <c r="AJ34" s="660"/>
    </row>
    <row r="35" spans="7:36">
      <c r="G35" s="658">
        <v>33</v>
      </c>
      <c r="H35" s="657" t="s">
        <v>1074</v>
      </c>
      <c r="I35" s="658">
        <v>7</v>
      </c>
      <c r="P35" s="658"/>
      <c r="AB35" s="664">
        <f t="shared" si="22"/>
        <v>1540</v>
      </c>
      <c r="AC35" s="658">
        <v>1710</v>
      </c>
      <c r="AD35" s="658" t="s">
        <v>1018</v>
      </c>
      <c r="AF35" s="666">
        <f t="shared" si="23"/>
        <v>84.1</v>
      </c>
      <c r="AG35" s="660">
        <v>90</v>
      </c>
      <c r="AH35" s="658" t="s">
        <v>1019</v>
      </c>
      <c r="AI35" s="660"/>
      <c r="AJ35" s="660"/>
    </row>
    <row r="36" spans="7:36">
      <c r="G36" s="658">
        <v>34</v>
      </c>
      <c r="H36" s="657" t="s">
        <v>1075</v>
      </c>
      <c r="I36" s="658">
        <v>7</v>
      </c>
      <c r="AB36" s="664">
        <f t="shared" si="22"/>
        <v>1710</v>
      </c>
      <c r="AC36" s="658">
        <v>1897</v>
      </c>
      <c r="AD36" s="658" t="s">
        <v>1022</v>
      </c>
      <c r="AF36" s="666">
        <f t="shared" si="23"/>
        <v>90</v>
      </c>
      <c r="AG36" s="660">
        <v>97.6</v>
      </c>
      <c r="AH36" s="658" t="s">
        <v>1022</v>
      </c>
      <c r="AI36" s="660"/>
      <c r="AJ36" s="660"/>
    </row>
    <row r="37" spans="7:36" ht="14.4">
      <c r="G37" s="658">
        <v>35</v>
      </c>
      <c r="H37" s="657" t="s">
        <v>1076</v>
      </c>
      <c r="I37" s="658">
        <v>7</v>
      </c>
      <c r="P37" s="662" t="s">
        <v>1160</v>
      </c>
      <c r="R37" s="658" t="s">
        <v>991</v>
      </c>
      <c r="S37" s="658" t="s">
        <v>992</v>
      </c>
      <c r="T37" s="658" t="s">
        <v>993</v>
      </c>
      <c r="U37" s="658" t="s">
        <v>994</v>
      </c>
      <c r="V37" s="698" t="s">
        <v>1096</v>
      </c>
      <c r="W37" s="658" t="s">
        <v>995</v>
      </c>
      <c r="X37" s="658" t="s">
        <v>996</v>
      </c>
      <c r="Y37" s="658" t="s">
        <v>997</v>
      </c>
      <c r="Z37" s="658" t="s">
        <v>998</v>
      </c>
      <c r="AB37" s="664">
        <f t="shared" si="22"/>
        <v>1897</v>
      </c>
      <c r="AC37" s="658">
        <v>2018</v>
      </c>
      <c r="AD37" s="658" t="s">
        <v>1026</v>
      </c>
      <c r="AF37" s="666">
        <f t="shared" si="23"/>
        <v>97.6</v>
      </c>
      <c r="AG37" s="660">
        <v>103.2</v>
      </c>
      <c r="AH37" s="658" t="s">
        <v>1027</v>
      </c>
      <c r="AI37" s="660"/>
      <c r="AJ37" s="660"/>
    </row>
    <row r="38" spans="7:36">
      <c r="G38" s="658">
        <v>36</v>
      </c>
      <c r="H38" s="657" t="s">
        <v>1077</v>
      </c>
      <c r="I38" s="658">
        <v>8</v>
      </c>
      <c r="P38" s="658">
        <f>P31</f>
        <v>1</v>
      </c>
      <c r="Q38" s="658" t="str">
        <f>Q31</f>
        <v>～25000</v>
      </c>
      <c r="R38" s="665">
        <f>ROUND(R$40*$AA38,3)</f>
        <v>1.02</v>
      </c>
      <c r="S38" s="665">
        <f t="shared" ref="S38:Z39" si="24">ROUND(S$40*$AA38,3)</f>
        <v>1.02</v>
      </c>
      <c r="T38" s="665">
        <f t="shared" si="24"/>
        <v>1.02</v>
      </c>
      <c r="U38" s="665">
        <f t="shared" si="24"/>
        <v>0.98599999999999999</v>
      </c>
      <c r="V38" s="665">
        <f t="shared" si="24"/>
        <v>0.98599999999999999</v>
      </c>
      <c r="W38" s="665">
        <f t="shared" si="24"/>
        <v>0.98599999999999999</v>
      </c>
      <c r="X38" s="665">
        <f t="shared" si="24"/>
        <v>0.98599999999999999</v>
      </c>
      <c r="Y38" s="665">
        <f t="shared" si="24"/>
        <v>0.98599999999999999</v>
      </c>
      <c r="Z38" s="665">
        <f t="shared" si="24"/>
        <v>0.98599999999999999</v>
      </c>
      <c r="AA38" s="826">
        <v>0.99399999999999999</v>
      </c>
      <c r="AB38" s="664">
        <f t="shared" si="22"/>
        <v>2018</v>
      </c>
      <c r="AC38" s="658">
        <v>2190</v>
      </c>
      <c r="AD38" s="658" t="s">
        <v>1030</v>
      </c>
      <c r="AF38" s="666">
        <f t="shared" si="23"/>
        <v>103.2</v>
      </c>
      <c r="AG38" s="660">
        <v>113.9</v>
      </c>
      <c r="AH38" s="658" t="s">
        <v>1031</v>
      </c>
      <c r="AI38" s="660"/>
      <c r="AJ38" s="660"/>
    </row>
    <row r="39" spans="7:36">
      <c r="G39" s="658">
        <v>37</v>
      </c>
      <c r="H39" s="657" t="s">
        <v>1078</v>
      </c>
      <c r="I39" s="658">
        <v>8</v>
      </c>
      <c r="P39" s="658">
        <f>P32</f>
        <v>2</v>
      </c>
      <c r="Q39" s="658" t="str">
        <f>Q32</f>
        <v>25000～</v>
      </c>
      <c r="R39" s="665">
        <f t="shared" ref="R39" si="25">ROUND(R$40*$AA39,3)</f>
        <v>1.0369999999999999</v>
      </c>
      <c r="S39" s="665">
        <f t="shared" si="24"/>
        <v>1.0369999999999999</v>
      </c>
      <c r="T39" s="665">
        <f t="shared" si="24"/>
        <v>1.0369999999999999</v>
      </c>
      <c r="U39" s="665">
        <f t="shared" si="24"/>
        <v>1.0029999999999999</v>
      </c>
      <c r="V39" s="665">
        <f t="shared" si="24"/>
        <v>1.0029999999999999</v>
      </c>
      <c r="W39" s="665">
        <f t="shared" si="24"/>
        <v>1.0029999999999999</v>
      </c>
      <c r="X39" s="665">
        <f t="shared" si="24"/>
        <v>1.0029999999999999</v>
      </c>
      <c r="Y39" s="665">
        <f t="shared" si="24"/>
        <v>1.0029999999999999</v>
      </c>
      <c r="Z39" s="665">
        <f t="shared" si="24"/>
        <v>1.0029999999999999</v>
      </c>
      <c r="AA39" s="826">
        <v>1.0109999999999999</v>
      </c>
      <c r="AB39" s="664">
        <f t="shared" si="22"/>
        <v>2190</v>
      </c>
      <c r="AC39" s="658">
        <v>2492</v>
      </c>
      <c r="AD39" s="658" t="s">
        <v>1034</v>
      </c>
      <c r="AF39" s="666">
        <f t="shared" si="23"/>
        <v>113.9</v>
      </c>
      <c r="AG39" s="660">
        <v>126.2</v>
      </c>
      <c r="AH39" s="658" t="s">
        <v>1035</v>
      </c>
      <c r="AI39" s="660"/>
      <c r="AJ39" s="660"/>
    </row>
    <row r="40" spans="7:36">
      <c r="G40" s="658">
        <v>38</v>
      </c>
      <c r="H40" s="657" t="s">
        <v>1079</v>
      </c>
      <c r="I40" s="658">
        <v>8</v>
      </c>
      <c r="R40" s="826">
        <v>1.026</v>
      </c>
      <c r="S40" s="826">
        <v>1.026</v>
      </c>
      <c r="T40" s="826">
        <v>1.026</v>
      </c>
      <c r="U40" s="826">
        <v>0.99199999999999999</v>
      </c>
      <c r="V40" s="826">
        <v>0.99199999999999999</v>
      </c>
      <c r="W40" s="826">
        <v>0.99199999999999999</v>
      </c>
      <c r="X40" s="826">
        <v>0.99199999999999999</v>
      </c>
      <c r="Y40" s="826">
        <v>0.99199999999999999</v>
      </c>
      <c r="Z40" s="826">
        <v>0.99199999999999999</v>
      </c>
      <c r="AB40" s="664">
        <f t="shared" si="22"/>
        <v>2492</v>
      </c>
      <c r="AC40" s="658">
        <v>2685</v>
      </c>
      <c r="AD40" s="658" t="s">
        <v>1037</v>
      </c>
      <c r="AF40" s="666">
        <f t="shared" si="23"/>
        <v>126.2</v>
      </c>
      <c r="AG40" s="660">
        <v>148.4</v>
      </c>
      <c r="AH40" s="658" t="s">
        <v>1037</v>
      </c>
      <c r="AI40" s="660"/>
      <c r="AJ40" s="660"/>
    </row>
    <row r="41" spans="7:36">
      <c r="G41" s="658">
        <v>39</v>
      </c>
      <c r="H41" s="657" t="s">
        <v>1080</v>
      </c>
      <c r="I41" s="658">
        <v>8</v>
      </c>
      <c r="AB41" s="664">
        <f t="shared" si="22"/>
        <v>2685</v>
      </c>
      <c r="AC41" s="658"/>
      <c r="AD41" s="658" t="s">
        <v>1039</v>
      </c>
      <c r="AF41" s="666">
        <f t="shared" si="23"/>
        <v>148.4</v>
      </c>
      <c r="AH41" s="658" t="s">
        <v>1039</v>
      </c>
      <c r="AI41" s="660"/>
      <c r="AJ41" s="660"/>
    </row>
    <row r="42" spans="7:36">
      <c r="G42" s="658">
        <v>40</v>
      </c>
      <c r="H42" s="657" t="s">
        <v>948</v>
      </c>
      <c r="I42" s="658">
        <v>9</v>
      </c>
      <c r="AD42" s="657"/>
      <c r="AF42" s="657"/>
      <c r="AG42" s="658"/>
      <c r="AI42" s="660"/>
      <c r="AJ42" s="660"/>
    </row>
    <row r="43" spans="7:36">
      <c r="G43" s="658">
        <v>41</v>
      </c>
      <c r="H43" s="657" t="s">
        <v>1081</v>
      </c>
      <c r="I43" s="658">
        <v>9</v>
      </c>
      <c r="AD43" s="657"/>
      <c r="AF43" s="657"/>
      <c r="AG43" s="658"/>
      <c r="AI43" s="660"/>
      <c r="AJ43" s="660"/>
    </row>
    <row r="44" spans="7:36">
      <c r="G44" s="658">
        <v>42</v>
      </c>
      <c r="H44" s="657" t="s">
        <v>1082</v>
      </c>
      <c r="I44" s="658">
        <v>9</v>
      </c>
      <c r="AD44" s="657"/>
      <c r="AF44" s="657"/>
      <c r="AG44" s="658"/>
      <c r="AI44" s="660"/>
      <c r="AJ44" s="660"/>
    </row>
    <row r="45" spans="7:36">
      <c r="G45" s="658">
        <v>43</v>
      </c>
      <c r="H45" s="657" t="s">
        <v>1083</v>
      </c>
      <c r="I45" s="658">
        <v>9</v>
      </c>
      <c r="AD45" s="657"/>
      <c r="AF45" s="657"/>
      <c r="AG45" s="658"/>
      <c r="AI45" s="660"/>
      <c r="AJ45" s="660"/>
    </row>
    <row r="46" spans="7:36">
      <c r="G46" s="658">
        <v>44</v>
      </c>
      <c r="H46" s="657" t="s">
        <v>1084</v>
      </c>
      <c r="I46" s="658">
        <v>9</v>
      </c>
      <c r="AD46" s="657"/>
      <c r="AF46" s="657"/>
      <c r="AG46" s="658"/>
      <c r="AI46" s="660"/>
      <c r="AJ46" s="660"/>
    </row>
    <row r="47" spans="7:36">
      <c r="G47" s="658">
        <v>45</v>
      </c>
      <c r="H47" s="657" t="s">
        <v>1085</v>
      </c>
      <c r="I47" s="658">
        <v>9</v>
      </c>
      <c r="AD47" s="657"/>
      <c r="AF47" s="657"/>
      <c r="AG47" s="658"/>
      <c r="AI47" s="660"/>
      <c r="AJ47" s="660"/>
    </row>
    <row r="48" spans="7:36">
      <c r="G48" s="658">
        <v>46</v>
      </c>
      <c r="H48" s="657" t="s">
        <v>1086</v>
      </c>
      <c r="I48" s="658">
        <v>9</v>
      </c>
      <c r="AD48" s="657"/>
      <c r="AF48" s="657"/>
      <c r="AG48" s="658"/>
      <c r="AI48" s="660"/>
      <c r="AJ48" s="660"/>
    </row>
    <row r="49" spans="7:36">
      <c r="G49" s="658">
        <v>47</v>
      </c>
      <c r="H49" s="657" t="s">
        <v>1087</v>
      </c>
      <c r="I49" s="658">
        <v>9</v>
      </c>
      <c r="AD49" s="657"/>
      <c r="AF49" s="657"/>
      <c r="AG49" s="658"/>
      <c r="AI49" s="660"/>
      <c r="AJ49" s="660"/>
    </row>
    <row r="50" spans="7:36">
      <c r="AD50" s="657"/>
      <c r="AF50" s="657"/>
      <c r="AG50" s="658"/>
      <c r="AI50" s="660"/>
      <c r="AJ50" s="660"/>
    </row>
    <row r="51" spans="7:36">
      <c r="AD51" s="657"/>
      <c r="AF51" s="657"/>
      <c r="AG51" s="658"/>
      <c r="AI51" s="660"/>
      <c r="AJ51" s="660"/>
    </row>
    <row r="52" spans="7:36">
      <c r="AD52" s="657"/>
      <c r="AF52" s="657"/>
      <c r="AG52" s="658"/>
      <c r="AI52" s="660"/>
      <c r="AJ52" s="660"/>
    </row>
    <row r="53" spans="7:36">
      <c r="AD53" s="657"/>
      <c r="AF53" s="657"/>
      <c r="AG53" s="658"/>
      <c r="AI53" s="660"/>
      <c r="AJ53" s="660"/>
    </row>
    <row r="54" spans="7:36">
      <c r="AD54" s="657"/>
      <c r="AF54" s="657"/>
      <c r="AG54" s="658"/>
      <c r="AI54" s="660"/>
      <c r="AJ54" s="660"/>
    </row>
    <row r="55" spans="7:36">
      <c r="AD55" s="657"/>
      <c r="AF55" s="657"/>
      <c r="AG55" s="658"/>
      <c r="AI55" s="660"/>
      <c r="AJ55" s="660"/>
    </row>
  </sheetData>
  <phoneticPr fontId="7"/>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dimension ref="A1:M45"/>
  <sheetViews>
    <sheetView view="pageBreakPreview" topLeftCell="A8" zoomScaleNormal="100" zoomScaleSheetLayoutView="100" workbookViewId="0"/>
  </sheetViews>
  <sheetFormatPr defaultColWidth="9" defaultRowHeight="13.2"/>
  <cols>
    <col min="1" max="1" width="4.6640625" style="568" customWidth="1"/>
    <col min="2" max="2" width="3.88671875" style="568" customWidth="1"/>
    <col min="3" max="3" width="7.109375" style="568" customWidth="1"/>
    <col min="4" max="4" width="11.33203125" style="568" bestFit="1" customWidth="1"/>
    <col min="5" max="5" width="10.88671875" style="568" bestFit="1" customWidth="1"/>
    <col min="6" max="6" width="4.6640625" style="568" bestFit="1" customWidth="1"/>
    <col min="7" max="7" width="5.109375" style="568" bestFit="1" customWidth="1"/>
    <col min="8" max="8" width="6.109375" style="568" customWidth="1"/>
    <col min="9" max="9" width="3.109375" style="568" bestFit="1" customWidth="1"/>
    <col min="10" max="10" width="9.109375" style="568" customWidth="1"/>
    <col min="11" max="11" width="14.6640625" style="568" customWidth="1"/>
    <col min="12" max="16384" width="9" style="568"/>
  </cols>
  <sheetData>
    <row r="1" spans="1:13" ht="20.100000000000001" customHeight="1">
      <c r="K1" s="589" t="s">
        <v>840</v>
      </c>
    </row>
    <row r="2" spans="1:13" s="587" customFormat="1" ht="12" customHeight="1">
      <c r="A2" s="588"/>
      <c r="B2" s="588"/>
      <c r="C2" s="588"/>
      <c r="D2" s="588"/>
      <c r="E2" s="588"/>
      <c r="F2" s="588"/>
      <c r="G2" s="588"/>
      <c r="H2" s="588"/>
      <c r="I2" s="588"/>
      <c r="J2" s="588"/>
      <c r="K2" s="588"/>
      <c r="L2" s="588"/>
      <c r="M2" s="588"/>
    </row>
    <row r="3" spans="1:13" s="587" customFormat="1" ht="19.2">
      <c r="A3" s="1343" t="s">
        <v>1245</v>
      </c>
      <c r="B3" s="1343"/>
      <c r="C3" s="1343"/>
      <c r="D3" s="1343"/>
      <c r="E3" s="1343"/>
      <c r="F3" s="1343"/>
      <c r="G3" s="1343"/>
      <c r="H3" s="1343"/>
      <c r="I3" s="1343"/>
      <c r="J3" s="1343"/>
      <c r="K3" s="1343"/>
      <c r="L3" s="588"/>
      <c r="M3" s="588"/>
    </row>
    <row r="4" spans="1:13" s="587" customFormat="1" ht="19.2">
      <c r="A4" s="588"/>
      <c r="B4" s="588"/>
      <c r="C4" s="588"/>
      <c r="D4" s="588"/>
      <c r="E4" s="588"/>
      <c r="F4" s="588"/>
      <c r="G4" s="588"/>
      <c r="H4" s="588"/>
      <c r="I4" s="588"/>
      <c r="J4" s="588"/>
      <c r="K4" s="588"/>
      <c r="L4" s="588"/>
      <c r="M4" s="588"/>
    </row>
    <row r="5" spans="1:13">
      <c r="F5" s="586" t="s">
        <v>91</v>
      </c>
      <c r="G5" s="1344" t="str">
        <f>【調達機関情報】!D69</f>
        <v>　</v>
      </c>
      <c r="H5" s="1345"/>
      <c r="I5" s="1345"/>
      <c r="J5" s="1345"/>
      <c r="K5" s="1345"/>
    </row>
    <row r="6" spans="1:13" ht="13.8" thickBot="1"/>
    <row r="7" spans="1:13" ht="13.8" thickBot="1">
      <c r="A7" s="1346" t="s">
        <v>585</v>
      </c>
      <c r="B7" s="1346"/>
      <c r="C7" s="1346"/>
      <c r="D7" s="1346"/>
      <c r="E7" s="1346"/>
      <c r="F7" s="1346"/>
      <c r="G7" s="1347"/>
      <c r="H7" s="1348"/>
      <c r="I7" s="1349"/>
      <c r="J7" s="1350"/>
    </row>
    <row r="9" spans="1:13">
      <c r="B9" s="585" t="s">
        <v>584</v>
      </c>
    </row>
    <row r="10" spans="1:13" ht="46.35" customHeight="1">
      <c r="C10" s="1351" t="s">
        <v>732</v>
      </c>
      <c r="D10" s="1352"/>
      <c r="E10" s="1352"/>
      <c r="F10" s="1352"/>
      <c r="G10" s="1352"/>
      <c r="H10" s="1352"/>
      <c r="I10" s="1352"/>
      <c r="J10" s="1353"/>
    </row>
    <row r="11" spans="1:13">
      <c r="B11" s="585" t="s">
        <v>583</v>
      </c>
    </row>
    <row r="12" spans="1:13">
      <c r="B12" s="585" t="s">
        <v>853</v>
      </c>
    </row>
    <row r="14" spans="1:13" ht="13.8" thickBot="1">
      <c r="B14" s="585" t="s">
        <v>733</v>
      </c>
    </row>
    <row r="15" spans="1:13" s="555" customFormat="1" ht="22.8">
      <c r="B15" s="1322">
        <v>1</v>
      </c>
      <c r="C15" s="1325" t="s">
        <v>582</v>
      </c>
      <c r="D15" s="584" t="s">
        <v>581</v>
      </c>
      <c r="E15" s="1328"/>
      <c r="F15" s="1329"/>
      <c r="G15" s="1329"/>
      <c r="H15" s="1329"/>
      <c r="I15" s="1330"/>
      <c r="J15" s="583" t="s">
        <v>580</v>
      </c>
      <c r="K15" s="582"/>
    </row>
    <row r="16" spans="1:13" s="555" customFormat="1" ht="20.100000000000001" customHeight="1">
      <c r="B16" s="1323"/>
      <c r="C16" s="1326"/>
      <c r="D16" s="576" t="s">
        <v>17</v>
      </c>
      <c r="E16" s="581"/>
      <c r="F16" s="579" t="s">
        <v>18</v>
      </c>
      <c r="G16" s="576" t="s">
        <v>19</v>
      </c>
      <c r="H16" s="580"/>
      <c r="I16" s="579" t="s">
        <v>20</v>
      </c>
      <c r="J16" s="578" t="s">
        <v>255</v>
      </c>
      <c r="K16" s="577"/>
    </row>
    <row r="17" spans="2:11" s="555" customFormat="1" ht="20.100000000000001" customHeight="1">
      <c r="B17" s="1323"/>
      <c r="C17" s="1327"/>
      <c r="D17" s="576" t="s">
        <v>29</v>
      </c>
      <c r="E17" s="1331"/>
      <c r="F17" s="1332"/>
      <c r="G17" s="1332"/>
      <c r="H17" s="1332"/>
      <c r="I17" s="1332"/>
      <c r="J17" s="1332"/>
      <c r="K17" s="1333"/>
    </row>
    <row r="18" spans="2:11" s="555" customFormat="1">
      <c r="B18" s="1323"/>
      <c r="C18" s="1334" t="s">
        <v>579</v>
      </c>
      <c r="D18" s="1316" t="s">
        <v>578</v>
      </c>
      <c r="E18" s="575" t="s">
        <v>920</v>
      </c>
      <c r="F18" s="573"/>
      <c r="G18" s="573"/>
      <c r="H18" s="573"/>
      <c r="I18" s="573"/>
      <c r="J18" s="573"/>
      <c r="K18" s="572"/>
    </row>
    <row r="19" spans="2:11" s="555" customFormat="1" ht="26.1" customHeight="1">
      <c r="B19" s="1323"/>
      <c r="C19" s="1326"/>
      <c r="D19" s="1336"/>
      <c r="E19" s="1337"/>
      <c r="F19" s="1338"/>
      <c r="G19" s="1338"/>
      <c r="H19" s="1338"/>
      <c r="I19" s="1338"/>
      <c r="J19" s="1338"/>
      <c r="K19" s="1339"/>
    </row>
    <row r="20" spans="2:11" s="555" customFormat="1">
      <c r="B20" s="1323"/>
      <c r="C20" s="1326"/>
      <c r="D20" s="1316" t="s">
        <v>577</v>
      </c>
      <c r="E20" s="575" t="s">
        <v>576</v>
      </c>
      <c r="F20" s="573"/>
      <c r="G20" s="573"/>
      <c r="H20" s="573"/>
      <c r="I20" s="573"/>
      <c r="J20" s="573"/>
      <c r="K20" s="572"/>
    </row>
    <row r="21" spans="2:11" s="555" customFormat="1" ht="26.1" customHeight="1">
      <c r="B21" s="1323"/>
      <c r="C21" s="1326"/>
      <c r="D21" s="1336"/>
      <c r="E21" s="1340"/>
      <c r="F21" s="1341"/>
      <c r="G21" s="1341"/>
      <c r="H21" s="1341"/>
      <c r="I21" s="1341"/>
      <c r="J21" s="1341"/>
      <c r="K21" s="1342"/>
    </row>
    <row r="22" spans="2:11" s="555" customFormat="1">
      <c r="B22" s="1323"/>
      <c r="C22" s="1326"/>
      <c r="D22" s="1316" t="s">
        <v>575</v>
      </c>
      <c r="E22" s="574" t="s">
        <v>574</v>
      </c>
      <c r="F22" s="573"/>
      <c r="G22" s="573"/>
      <c r="H22" s="573"/>
      <c r="I22" s="573"/>
      <c r="J22" s="573"/>
      <c r="K22" s="572"/>
    </row>
    <row r="23" spans="2:11" s="555" customFormat="1">
      <c r="B23" s="1323"/>
      <c r="C23" s="1326"/>
      <c r="D23" s="1317"/>
      <c r="E23" s="571" t="s">
        <v>921</v>
      </c>
      <c r="F23" s="570"/>
      <c r="G23" s="570"/>
      <c r="H23" s="570"/>
      <c r="I23" s="570"/>
      <c r="J23" s="570"/>
      <c r="K23" s="569"/>
    </row>
    <row r="24" spans="2:11" s="555" customFormat="1" ht="26.1" customHeight="1" thickBot="1">
      <c r="B24" s="1324"/>
      <c r="C24" s="1335"/>
      <c r="D24" s="1318"/>
      <c r="E24" s="1319"/>
      <c r="F24" s="1320"/>
      <c r="G24" s="1320"/>
      <c r="H24" s="1320"/>
      <c r="I24" s="1320"/>
      <c r="J24" s="1320"/>
      <c r="K24" s="1321"/>
    </row>
    <row r="25" spans="2:11" s="555" customFormat="1" ht="22.8">
      <c r="B25" s="1322">
        <v>2</v>
      </c>
      <c r="C25" s="1325" t="s">
        <v>582</v>
      </c>
      <c r="D25" s="584" t="s">
        <v>581</v>
      </c>
      <c r="E25" s="1328"/>
      <c r="F25" s="1329"/>
      <c r="G25" s="1329"/>
      <c r="H25" s="1329"/>
      <c r="I25" s="1330"/>
      <c r="J25" s="583" t="s">
        <v>580</v>
      </c>
      <c r="K25" s="582"/>
    </row>
    <row r="26" spans="2:11" s="555" customFormat="1" ht="20.100000000000001" customHeight="1">
      <c r="B26" s="1323"/>
      <c r="C26" s="1326"/>
      <c r="D26" s="576" t="s">
        <v>17</v>
      </c>
      <c r="E26" s="581"/>
      <c r="F26" s="579" t="s">
        <v>18</v>
      </c>
      <c r="G26" s="576" t="s">
        <v>19</v>
      </c>
      <c r="H26" s="580"/>
      <c r="I26" s="579" t="s">
        <v>20</v>
      </c>
      <c r="J26" s="578" t="s">
        <v>255</v>
      </c>
      <c r="K26" s="577"/>
    </row>
    <row r="27" spans="2:11" s="555" customFormat="1" ht="20.100000000000001" customHeight="1">
      <c r="B27" s="1323"/>
      <c r="C27" s="1327"/>
      <c r="D27" s="576" t="s">
        <v>29</v>
      </c>
      <c r="E27" s="1331"/>
      <c r="F27" s="1332"/>
      <c r="G27" s="1332"/>
      <c r="H27" s="1332"/>
      <c r="I27" s="1332"/>
      <c r="J27" s="1332"/>
      <c r="K27" s="1333"/>
    </row>
    <row r="28" spans="2:11" s="555" customFormat="1">
      <c r="B28" s="1323"/>
      <c r="C28" s="1334" t="s">
        <v>579</v>
      </c>
      <c r="D28" s="1316" t="s">
        <v>578</v>
      </c>
      <c r="E28" s="575" t="s">
        <v>920</v>
      </c>
      <c r="F28" s="573"/>
      <c r="G28" s="573"/>
      <c r="H28" s="573"/>
      <c r="I28" s="573"/>
      <c r="J28" s="573"/>
      <c r="K28" s="572"/>
    </row>
    <row r="29" spans="2:11" s="555" customFormat="1" ht="26.1" customHeight="1">
      <c r="B29" s="1323"/>
      <c r="C29" s="1326"/>
      <c r="D29" s="1336"/>
      <c r="E29" s="1337"/>
      <c r="F29" s="1338"/>
      <c r="G29" s="1338"/>
      <c r="H29" s="1338"/>
      <c r="I29" s="1338"/>
      <c r="J29" s="1338"/>
      <c r="K29" s="1339"/>
    </row>
    <row r="30" spans="2:11" s="555" customFormat="1">
      <c r="B30" s="1323"/>
      <c r="C30" s="1326"/>
      <c r="D30" s="1316" t="s">
        <v>577</v>
      </c>
      <c r="E30" s="575" t="s">
        <v>576</v>
      </c>
      <c r="F30" s="573"/>
      <c r="G30" s="573"/>
      <c r="H30" s="573"/>
      <c r="I30" s="573"/>
      <c r="J30" s="573"/>
      <c r="K30" s="572"/>
    </row>
    <row r="31" spans="2:11" s="555" customFormat="1" ht="26.1" customHeight="1">
      <c r="B31" s="1323"/>
      <c r="C31" s="1326"/>
      <c r="D31" s="1336"/>
      <c r="E31" s="1340"/>
      <c r="F31" s="1341"/>
      <c r="G31" s="1341"/>
      <c r="H31" s="1341"/>
      <c r="I31" s="1341"/>
      <c r="J31" s="1341"/>
      <c r="K31" s="1342"/>
    </row>
    <row r="32" spans="2:11" s="555" customFormat="1">
      <c r="B32" s="1323"/>
      <c r="C32" s="1326"/>
      <c r="D32" s="1316" t="s">
        <v>575</v>
      </c>
      <c r="E32" s="574" t="s">
        <v>574</v>
      </c>
      <c r="F32" s="573"/>
      <c r="G32" s="573"/>
      <c r="H32" s="573"/>
      <c r="I32" s="573"/>
      <c r="J32" s="573"/>
      <c r="K32" s="572"/>
    </row>
    <row r="33" spans="2:11" s="555" customFormat="1">
      <c r="B33" s="1323"/>
      <c r="C33" s="1326"/>
      <c r="D33" s="1317"/>
      <c r="E33" s="571" t="s">
        <v>921</v>
      </c>
      <c r="F33" s="570"/>
      <c r="G33" s="570"/>
      <c r="H33" s="570"/>
      <c r="I33" s="570"/>
      <c r="J33" s="570"/>
      <c r="K33" s="569"/>
    </row>
    <row r="34" spans="2:11" s="555" customFormat="1" ht="26.1" customHeight="1" thickBot="1">
      <c r="B34" s="1324"/>
      <c r="C34" s="1335"/>
      <c r="D34" s="1318"/>
      <c r="E34" s="1319"/>
      <c r="F34" s="1320"/>
      <c r="G34" s="1320"/>
      <c r="H34" s="1320"/>
      <c r="I34" s="1320"/>
      <c r="J34" s="1320"/>
      <c r="K34" s="1321"/>
    </row>
    <row r="35" spans="2:11" s="555" customFormat="1" ht="22.8">
      <c r="B35" s="1322">
        <v>3</v>
      </c>
      <c r="C35" s="1325" t="s">
        <v>582</v>
      </c>
      <c r="D35" s="584" t="s">
        <v>581</v>
      </c>
      <c r="E35" s="1328"/>
      <c r="F35" s="1329"/>
      <c r="G35" s="1329"/>
      <c r="H35" s="1329"/>
      <c r="I35" s="1330"/>
      <c r="J35" s="583" t="s">
        <v>580</v>
      </c>
      <c r="K35" s="582"/>
    </row>
    <row r="36" spans="2:11" s="555" customFormat="1" ht="20.100000000000001" customHeight="1">
      <c r="B36" s="1323"/>
      <c r="C36" s="1326"/>
      <c r="D36" s="576" t="s">
        <v>17</v>
      </c>
      <c r="E36" s="581"/>
      <c r="F36" s="579" t="s">
        <v>18</v>
      </c>
      <c r="G36" s="576" t="s">
        <v>19</v>
      </c>
      <c r="H36" s="580"/>
      <c r="I36" s="579" t="s">
        <v>20</v>
      </c>
      <c r="J36" s="578" t="s">
        <v>255</v>
      </c>
      <c r="K36" s="577"/>
    </row>
    <row r="37" spans="2:11" s="555" customFormat="1" ht="20.100000000000001" customHeight="1">
      <c r="B37" s="1323"/>
      <c r="C37" s="1327"/>
      <c r="D37" s="576" t="s">
        <v>29</v>
      </c>
      <c r="E37" s="1331"/>
      <c r="F37" s="1332"/>
      <c r="G37" s="1332"/>
      <c r="H37" s="1332"/>
      <c r="I37" s="1332"/>
      <c r="J37" s="1332"/>
      <c r="K37" s="1333"/>
    </row>
    <row r="38" spans="2:11" s="555" customFormat="1">
      <c r="B38" s="1323"/>
      <c r="C38" s="1334" t="s">
        <v>579</v>
      </c>
      <c r="D38" s="1316" t="s">
        <v>578</v>
      </c>
      <c r="E38" s="575" t="s">
        <v>920</v>
      </c>
      <c r="F38" s="573"/>
      <c r="G38" s="573"/>
      <c r="H38" s="573"/>
      <c r="I38" s="573"/>
      <c r="J38" s="573"/>
      <c r="K38" s="572"/>
    </row>
    <row r="39" spans="2:11" s="555" customFormat="1" ht="26.1" customHeight="1">
      <c r="B39" s="1323"/>
      <c r="C39" s="1326"/>
      <c r="D39" s="1336"/>
      <c r="E39" s="1337"/>
      <c r="F39" s="1338"/>
      <c r="G39" s="1338"/>
      <c r="H39" s="1338"/>
      <c r="I39" s="1338"/>
      <c r="J39" s="1338"/>
      <c r="K39" s="1339"/>
    </row>
    <row r="40" spans="2:11" s="555" customFormat="1">
      <c r="B40" s="1323"/>
      <c r="C40" s="1326"/>
      <c r="D40" s="1316" t="s">
        <v>577</v>
      </c>
      <c r="E40" s="575" t="s">
        <v>576</v>
      </c>
      <c r="F40" s="573"/>
      <c r="G40" s="573"/>
      <c r="H40" s="573"/>
      <c r="I40" s="573"/>
      <c r="J40" s="573"/>
      <c r="K40" s="572"/>
    </row>
    <row r="41" spans="2:11" s="555" customFormat="1" ht="26.1" customHeight="1">
      <c r="B41" s="1323"/>
      <c r="C41" s="1326"/>
      <c r="D41" s="1336"/>
      <c r="E41" s="1340"/>
      <c r="F41" s="1341"/>
      <c r="G41" s="1341"/>
      <c r="H41" s="1341"/>
      <c r="I41" s="1341"/>
      <c r="J41" s="1341"/>
      <c r="K41" s="1342"/>
    </row>
    <row r="42" spans="2:11" s="555" customFormat="1">
      <c r="B42" s="1323"/>
      <c r="C42" s="1326"/>
      <c r="D42" s="1316" t="s">
        <v>575</v>
      </c>
      <c r="E42" s="574" t="s">
        <v>574</v>
      </c>
      <c r="F42" s="573"/>
      <c r="G42" s="573"/>
      <c r="H42" s="573"/>
      <c r="I42" s="573"/>
      <c r="J42" s="573"/>
      <c r="K42" s="572"/>
    </row>
    <row r="43" spans="2:11" s="555" customFormat="1">
      <c r="B43" s="1323"/>
      <c r="C43" s="1326"/>
      <c r="D43" s="1317"/>
      <c r="E43" s="571" t="s">
        <v>921</v>
      </c>
      <c r="F43" s="570"/>
      <c r="G43" s="570"/>
      <c r="H43" s="570"/>
      <c r="I43" s="570"/>
      <c r="J43" s="570"/>
      <c r="K43" s="569"/>
    </row>
    <row r="44" spans="2:11" s="555" customFormat="1" ht="26.1" customHeight="1" thickBot="1">
      <c r="B44" s="1324"/>
      <c r="C44" s="1335"/>
      <c r="D44" s="1318"/>
      <c r="E44" s="1319"/>
      <c r="F44" s="1320"/>
      <c r="G44" s="1320"/>
      <c r="H44" s="1320"/>
      <c r="I44" s="1320"/>
      <c r="J44" s="1320"/>
      <c r="K44" s="1321"/>
    </row>
    <row r="45" spans="2:11">
      <c r="C45" s="568" t="s">
        <v>292</v>
      </c>
    </row>
  </sheetData>
  <mergeCells count="38">
    <mergeCell ref="A3:K3"/>
    <mergeCell ref="G5:K5"/>
    <mergeCell ref="A7:G7"/>
    <mergeCell ref="H7:J7"/>
    <mergeCell ref="C10:J10"/>
    <mergeCell ref="B15:B24"/>
    <mergeCell ref="C15:C17"/>
    <mergeCell ref="E15:I15"/>
    <mergeCell ref="E17:K17"/>
    <mergeCell ref="C18:C24"/>
    <mergeCell ref="D18:D19"/>
    <mergeCell ref="E19:K19"/>
    <mergeCell ref="D20:D21"/>
    <mergeCell ref="E21:K21"/>
    <mergeCell ref="D22:D24"/>
    <mergeCell ref="E24:K24"/>
    <mergeCell ref="C28:C34"/>
    <mergeCell ref="D28:D29"/>
    <mergeCell ref="E29:K29"/>
    <mergeCell ref="D30:D31"/>
    <mergeCell ref="E31:K31"/>
    <mergeCell ref="D32:D34"/>
    <mergeCell ref="D42:D44"/>
    <mergeCell ref="E44:K44"/>
    <mergeCell ref="E34:K34"/>
    <mergeCell ref="B35:B44"/>
    <mergeCell ref="C35:C37"/>
    <mergeCell ref="E35:I35"/>
    <mergeCell ref="E37:K37"/>
    <mergeCell ref="C38:C44"/>
    <mergeCell ref="D38:D39"/>
    <mergeCell ref="E39:K39"/>
    <mergeCell ref="D40:D41"/>
    <mergeCell ref="E41:K41"/>
    <mergeCell ref="B25:B34"/>
    <mergeCell ref="C25:C27"/>
    <mergeCell ref="E25:I25"/>
    <mergeCell ref="E27:K27"/>
  </mergeCells>
  <phoneticPr fontId="7"/>
  <dataValidations count="3">
    <dataValidation type="list" allowBlank="1" showInputMessage="1" showErrorMessage="1" sqref="H7" xr:uid="{00000000-0002-0000-1200-000000000000}">
      <formula1>"該当なし"</formula1>
    </dataValidation>
    <dataValidation type="list" allowBlank="1" showInputMessage="1" showErrorMessage="1" sqref="K16 K26 K36" xr:uid="{00000000-0002-0000-1200-000001000000}">
      <formula1>"庁舎,宿泊施設,試験研究施設,病院,大学,その他"</formula1>
    </dataValidation>
    <dataValidation allowBlank="1" showInputMessage="1" showErrorMessage="1" promptTitle="注）" prompt="駐車場やグラウンドの面積は「延床面積」には含まれません。_x000a_" sqref="E16 E26 E36" xr:uid="{FC9AC2C1-901A-4D03-91A5-944D8B18D5B2}"/>
  </dataValidations>
  <pageMargins left="0.75" right="0.75" top="1" bottom="1" header="0.51200000000000001" footer="0.51200000000000001"/>
  <pageSetup paperSize="9" scale="89" orientation="portrait" r:id="rId1"/>
  <headerFooter alignWithMargins="0"/>
  <ignoredErrors>
    <ignoredError sqref="G5"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sheetPr>
  <dimension ref="A1:G96"/>
  <sheetViews>
    <sheetView view="pageBreakPreview" topLeftCell="A14" zoomScale="90" zoomScaleNormal="85" zoomScaleSheetLayoutView="90" workbookViewId="0">
      <selection activeCell="J16" sqref="J16"/>
    </sheetView>
  </sheetViews>
  <sheetFormatPr defaultColWidth="9" defaultRowHeight="13.8"/>
  <cols>
    <col min="1" max="1" width="4" style="161" customWidth="1"/>
    <col min="2" max="2" width="3.109375" style="161" customWidth="1"/>
    <col min="3" max="3" width="9" style="211"/>
    <col min="4" max="4" width="15.44140625" style="161" customWidth="1"/>
    <col min="5" max="5" width="15.109375" style="161" customWidth="1"/>
    <col min="6" max="6" width="35.88671875" style="161" customWidth="1"/>
    <col min="7" max="7" width="17.88671875" style="161" customWidth="1"/>
    <col min="8" max="16384" width="9" style="161"/>
  </cols>
  <sheetData>
    <row r="1" spans="1:7" s="159" customFormat="1" ht="16.2">
      <c r="A1" s="855" t="s">
        <v>274</v>
      </c>
      <c r="B1" s="855"/>
      <c r="C1" s="855"/>
      <c r="D1" s="855"/>
      <c r="E1" s="855"/>
      <c r="F1" s="855"/>
      <c r="G1" s="855"/>
    </row>
    <row r="2" spans="1:7" ht="13.2">
      <c r="A2" s="212"/>
      <c r="B2" s="212"/>
      <c r="C2" s="212"/>
      <c r="D2" s="212"/>
      <c r="E2" s="212"/>
      <c r="F2" s="212"/>
      <c r="G2" s="212"/>
    </row>
    <row r="3" spans="1:7" ht="14.4">
      <c r="A3" s="409" t="s">
        <v>375</v>
      </c>
      <c r="B3" s="212"/>
      <c r="C3" s="212"/>
      <c r="D3" s="212"/>
      <c r="F3" s="212"/>
      <c r="G3" s="212"/>
    </row>
    <row r="4" spans="1:7" ht="14.4">
      <c r="A4" s="409"/>
      <c r="B4" s="414" t="s">
        <v>372</v>
      </c>
      <c r="C4" s="212"/>
      <c r="D4" s="212"/>
      <c r="E4" s="212"/>
      <c r="F4" s="212"/>
      <c r="G4" s="212"/>
    </row>
    <row r="5" spans="1:7" ht="14.4">
      <c r="A5" s="409"/>
      <c r="B5" s="212" t="s">
        <v>511</v>
      </c>
      <c r="C5" s="411" t="s">
        <v>523</v>
      </c>
      <c r="D5" s="212"/>
      <c r="E5" s="410"/>
      <c r="F5" s="212"/>
      <c r="G5" s="212"/>
    </row>
    <row r="6" spans="1:7" ht="14.4">
      <c r="A6" s="409"/>
      <c r="B6" s="212" t="s">
        <v>0</v>
      </c>
      <c r="C6" s="212" t="s">
        <v>510</v>
      </c>
      <c r="D6" s="212"/>
      <c r="E6" s="212"/>
      <c r="F6" s="212"/>
      <c r="G6" s="212"/>
    </row>
    <row r="7" spans="1:7" ht="14.4">
      <c r="A7" s="409"/>
      <c r="B7" s="212"/>
      <c r="C7" s="212" t="s">
        <v>522</v>
      </c>
      <c r="D7" s="212"/>
      <c r="E7" s="212"/>
      <c r="F7" s="212"/>
      <c r="G7" s="212"/>
    </row>
    <row r="8" spans="1:7" ht="14.4">
      <c r="A8" s="409"/>
      <c r="B8" s="212"/>
      <c r="C8" s="212"/>
      <c r="D8" s="212"/>
      <c r="E8" s="212"/>
      <c r="F8" s="212"/>
      <c r="G8" s="212"/>
    </row>
    <row r="9" spans="1:7" ht="14.4">
      <c r="A9" s="409" t="s">
        <v>275</v>
      </c>
      <c r="B9" s="212"/>
      <c r="C9" s="212"/>
      <c r="D9" s="212"/>
      <c r="E9" s="212"/>
      <c r="F9" s="212"/>
      <c r="G9" s="212"/>
    </row>
    <row r="10" spans="1:7" ht="14.4">
      <c r="A10" s="409"/>
      <c r="B10" s="414" t="s">
        <v>545</v>
      </c>
      <c r="C10" s="212"/>
      <c r="D10" s="212"/>
      <c r="E10" s="212"/>
      <c r="F10" s="212"/>
      <c r="G10" s="212"/>
    </row>
    <row r="11" spans="1:7" ht="29.85" customHeight="1">
      <c r="A11" s="409"/>
      <c r="B11" s="212" t="s">
        <v>511</v>
      </c>
      <c r="C11" s="856" t="s">
        <v>527</v>
      </c>
      <c r="D11" s="856"/>
      <c r="E11" s="856"/>
      <c r="F11" s="856"/>
      <c r="G11" s="856"/>
    </row>
    <row r="12" spans="1:7" ht="14.25" customHeight="1">
      <c r="A12" s="409"/>
      <c r="B12" s="212"/>
      <c r="C12" s="857"/>
      <c r="D12" s="857"/>
      <c r="E12" s="857"/>
      <c r="F12" s="857"/>
      <c r="G12" s="857"/>
    </row>
    <row r="13" spans="1:7" ht="14.4">
      <c r="A13" s="409"/>
      <c r="B13" s="414" t="s">
        <v>525</v>
      </c>
      <c r="C13" s="212"/>
      <c r="D13" s="212"/>
      <c r="E13" s="212"/>
      <c r="F13" s="212"/>
      <c r="G13" s="212"/>
    </row>
    <row r="14" spans="1:7" ht="70.95" customHeight="1">
      <c r="A14" s="409"/>
      <c r="B14" s="212" t="s">
        <v>511</v>
      </c>
      <c r="C14" s="854" t="s">
        <v>1304</v>
      </c>
      <c r="D14" s="854"/>
      <c r="E14" s="854"/>
      <c r="F14" s="854"/>
      <c r="G14" s="854"/>
    </row>
    <row r="15" spans="1:7" ht="25.05" customHeight="1">
      <c r="A15" s="409"/>
      <c r="B15" s="212" t="s">
        <v>511</v>
      </c>
      <c r="C15" s="858" t="s">
        <v>537</v>
      </c>
      <c r="D15" s="858"/>
      <c r="E15" s="858"/>
      <c r="F15" s="858"/>
      <c r="G15" s="858"/>
    </row>
    <row r="16" spans="1:7" ht="39.6" customHeight="1">
      <c r="A16" s="409"/>
      <c r="B16" s="212" t="s">
        <v>511</v>
      </c>
      <c r="C16" s="858" t="s">
        <v>524</v>
      </c>
      <c r="D16" s="858"/>
      <c r="E16" s="858"/>
      <c r="F16" s="858"/>
      <c r="G16" s="858"/>
    </row>
    <row r="17" spans="1:7" ht="27.6" customHeight="1">
      <c r="A17" s="409"/>
      <c r="B17" s="212" t="s">
        <v>0</v>
      </c>
      <c r="C17" s="857" t="s">
        <v>512</v>
      </c>
      <c r="D17" s="857"/>
      <c r="E17" s="857"/>
      <c r="F17" s="857"/>
      <c r="G17" s="857"/>
    </row>
    <row r="18" spans="1:7" ht="85.05" customHeight="1">
      <c r="A18" s="409"/>
      <c r="B18" s="212" t="s">
        <v>0</v>
      </c>
      <c r="C18" s="859" t="s">
        <v>1346</v>
      </c>
      <c r="D18" s="859"/>
      <c r="E18" s="859"/>
      <c r="F18" s="859"/>
      <c r="G18" s="859"/>
    </row>
    <row r="19" spans="1:7" ht="63" customHeight="1">
      <c r="A19" s="409"/>
      <c r="B19" s="212" t="s">
        <v>0</v>
      </c>
      <c r="C19" s="854" t="s">
        <v>513</v>
      </c>
      <c r="D19" s="854"/>
      <c r="E19" s="854"/>
      <c r="F19" s="854"/>
      <c r="G19" s="854"/>
    </row>
    <row r="20" spans="1:7" ht="40.049999999999997" customHeight="1">
      <c r="A20" s="409"/>
      <c r="B20" s="212" t="s">
        <v>0</v>
      </c>
      <c r="C20" s="854" t="s">
        <v>1317</v>
      </c>
      <c r="D20" s="854"/>
      <c r="E20" s="854"/>
      <c r="F20" s="854"/>
      <c r="G20" s="854"/>
    </row>
    <row r="21" spans="1:7" ht="54.6" customHeight="1">
      <c r="A21" s="409"/>
      <c r="B21" s="212" t="s">
        <v>0</v>
      </c>
      <c r="C21" s="854" t="s">
        <v>1187</v>
      </c>
      <c r="D21" s="854"/>
      <c r="E21" s="854"/>
      <c r="F21" s="854"/>
      <c r="G21" s="854"/>
    </row>
    <row r="22" spans="1:7" ht="99.6" customHeight="1">
      <c r="A22" s="409"/>
      <c r="B22" s="316" t="s">
        <v>295</v>
      </c>
      <c r="C22" s="854" t="s">
        <v>1321</v>
      </c>
      <c r="D22" s="854"/>
      <c r="E22" s="854"/>
      <c r="F22" s="854"/>
      <c r="G22" s="854"/>
    </row>
    <row r="23" spans="1:7" ht="325.95" customHeight="1">
      <c r="A23" s="409"/>
      <c r="B23" s="316"/>
      <c r="C23" s="854"/>
      <c r="D23" s="854"/>
      <c r="E23" s="854"/>
      <c r="F23" s="854"/>
      <c r="G23" s="854"/>
    </row>
    <row r="24" spans="1:7" ht="50.4" customHeight="1">
      <c r="A24" s="160"/>
      <c r="B24" s="212" t="s">
        <v>0</v>
      </c>
      <c r="C24" s="862" t="s">
        <v>1319</v>
      </c>
      <c r="D24" s="860"/>
      <c r="E24" s="860"/>
      <c r="F24" s="860"/>
      <c r="G24" s="860"/>
    </row>
    <row r="25" spans="1:7" ht="76.2" customHeight="1">
      <c r="A25" s="160"/>
      <c r="B25" s="212" t="s">
        <v>0</v>
      </c>
      <c r="C25" s="862" t="s">
        <v>1320</v>
      </c>
      <c r="D25" s="860"/>
      <c r="E25" s="860"/>
      <c r="F25" s="860"/>
      <c r="G25" s="860"/>
    </row>
    <row r="26" spans="1:7" ht="132" customHeight="1">
      <c r="A26" s="160"/>
      <c r="B26" s="212" t="s">
        <v>0</v>
      </c>
      <c r="C26" s="854" t="s">
        <v>932</v>
      </c>
      <c r="D26" s="860"/>
      <c r="E26" s="860"/>
      <c r="F26" s="860"/>
      <c r="G26" s="860"/>
    </row>
    <row r="27" spans="1:7" ht="195.6" customHeight="1">
      <c r="A27" s="409"/>
      <c r="B27" s="212" t="s">
        <v>0</v>
      </c>
      <c r="C27" s="861" t="s">
        <v>934</v>
      </c>
      <c r="D27" s="854"/>
      <c r="E27" s="854"/>
      <c r="F27" s="854"/>
      <c r="G27" s="854"/>
    </row>
    <row r="28" spans="1:7" ht="175.8" customHeight="1">
      <c r="A28" s="409"/>
      <c r="B28" s="212" t="s">
        <v>0</v>
      </c>
      <c r="C28" s="861" t="s">
        <v>935</v>
      </c>
      <c r="D28" s="854"/>
      <c r="E28" s="854"/>
      <c r="F28" s="854"/>
      <c r="G28" s="854"/>
    </row>
    <row r="29" spans="1:7" ht="14.4">
      <c r="A29" s="409"/>
      <c r="B29" s="414" t="s">
        <v>526</v>
      </c>
      <c r="C29" s="212"/>
      <c r="D29" s="212"/>
      <c r="E29" s="212"/>
      <c r="F29" s="212"/>
      <c r="G29" s="212"/>
    </row>
    <row r="30" spans="1:7" ht="69" customHeight="1">
      <c r="A30" s="409"/>
      <c r="B30" s="212" t="s">
        <v>511</v>
      </c>
      <c r="C30" s="854" t="s">
        <v>661</v>
      </c>
      <c r="D30" s="854"/>
      <c r="E30" s="854"/>
      <c r="F30" s="854"/>
      <c r="G30" s="854"/>
    </row>
    <row r="31" spans="1:7" ht="27" customHeight="1">
      <c r="A31" s="409"/>
      <c r="B31" s="212" t="s">
        <v>511</v>
      </c>
      <c r="C31" s="858" t="s">
        <v>569</v>
      </c>
      <c r="D31" s="858"/>
      <c r="E31" s="858"/>
      <c r="F31" s="858"/>
      <c r="G31" s="858"/>
    </row>
    <row r="32" spans="1:7" ht="30" customHeight="1">
      <c r="A32" s="409"/>
      <c r="B32" s="212" t="s">
        <v>511</v>
      </c>
      <c r="C32" s="858" t="s">
        <v>537</v>
      </c>
      <c r="D32" s="858"/>
      <c r="E32" s="858"/>
      <c r="F32" s="858"/>
      <c r="G32" s="858"/>
    </row>
    <row r="33" spans="1:7" ht="39.6" customHeight="1">
      <c r="A33" s="409"/>
      <c r="B33" s="212" t="s">
        <v>511</v>
      </c>
      <c r="C33" s="858" t="s">
        <v>524</v>
      </c>
      <c r="D33" s="858"/>
      <c r="E33" s="858"/>
      <c r="F33" s="858"/>
      <c r="G33" s="858"/>
    </row>
    <row r="34" spans="1:7" ht="40.950000000000003" customHeight="1">
      <c r="A34" s="409"/>
      <c r="B34" s="212" t="s">
        <v>0</v>
      </c>
      <c r="C34" s="854" t="s">
        <v>937</v>
      </c>
      <c r="D34" s="854"/>
      <c r="E34" s="854"/>
      <c r="F34" s="854"/>
      <c r="G34" s="854"/>
    </row>
    <row r="35" spans="1:7" ht="14.4">
      <c r="A35" s="409"/>
      <c r="B35" s="212"/>
      <c r="C35" s="212"/>
      <c r="D35" s="212"/>
      <c r="E35" s="212"/>
      <c r="F35" s="212"/>
      <c r="G35" s="212"/>
    </row>
    <row r="36" spans="1:7" ht="14.4">
      <c r="A36" s="409"/>
      <c r="B36" s="414" t="s">
        <v>813</v>
      </c>
      <c r="C36" s="212"/>
      <c r="D36" s="212"/>
      <c r="E36" s="212"/>
      <c r="F36" s="212"/>
      <c r="G36" s="212"/>
    </row>
    <row r="37" spans="1:7" ht="30" customHeight="1">
      <c r="A37" s="409"/>
      <c r="B37" s="212" t="s">
        <v>511</v>
      </c>
      <c r="C37" s="858" t="s">
        <v>1190</v>
      </c>
      <c r="D37" s="858"/>
      <c r="E37" s="858"/>
      <c r="F37" s="858"/>
      <c r="G37" s="858"/>
    </row>
    <row r="38" spans="1:7" ht="14.4">
      <c r="A38" s="409" t="s">
        <v>276</v>
      </c>
      <c r="B38" s="212"/>
      <c r="C38" s="212"/>
      <c r="D38" s="212"/>
      <c r="E38" s="212"/>
      <c r="F38" s="212"/>
      <c r="G38" s="212"/>
    </row>
    <row r="39" spans="1:7" ht="14.4">
      <c r="A39" s="409"/>
      <c r="B39" s="414" t="s">
        <v>546</v>
      </c>
      <c r="C39" s="212"/>
      <c r="D39" s="212"/>
      <c r="E39" s="212"/>
      <c r="F39" s="212"/>
      <c r="G39" s="212"/>
    </row>
    <row r="40" spans="1:7" ht="118.5" customHeight="1">
      <c r="A40" s="409"/>
      <c r="B40" s="212" t="s">
        <v>511</v>
      </c>
      <c r="C40" s="854" t="s">
        <v>1307</v>
      </c>
      <c r="D40" s="854"/>
      <c r="E40" s="854"/>
      <c r="F40" s="854"/>
      <c r="G40" s="854"/>
    </row>
    <row r="41" spans="1:7" ht="34.950000000000003" customHeight="1">
      <c r="A41" s="409"/>
      <c r="B41" s="212" t="s">
        <v>0</v>
      </c>
      <c r="C41" s="854" t="s">
        <v>936</v>
      </c>
      <c r="D41" s="854"/>
      <c r="E41" s="854"/>
      <c r="F41" s="854"/>
      <c r="G41" s="854"/>
    </row>
    <row r="42" spans="1:7" ht="34.950000000000003" customHeight="1">
      <c r="A42" s="409"/>
      <c r="B42" s="212" t="s">
        <v>0</v>
      </c>
      <c r="C42" s="854" t="s">
        <v>1306</v>
      </c>
      <c r="D42" s="854"/>
      <c r="E42" s="854"/>
      <c r="F42" s="854"/>
      <c r="G42" s="854"/>
    </row>
    <row r="43" spans="1:7" ht="14.4">
      <c r="A43" s="409"/>
      <c r="B43" s="414" t="s">
        <v>547</v>
      </c>
      <c r="C43" s="212"/>
      <c r="D43" s="212"/>
      <c r="E43" s="212"/>
      <c r="F43" s="212"/>
      <c r="G43" s="212"/>
    </row>
    <row r="44" spans="1:7" ht="25.35" customHeight="1">
      <c r="A44" s="409"/>
      <c r="B44" s="212" t="s">
        <v>511</v>
      </c>
      <c r="C44" s="212" t="s">
        <v>617</v>
      </c>
      <c r="D44" s="212"/>
      <c r="E44" s="212"/>
      <c r="F44" s="212"/>
      <c r="G44" s="212"/>
    </row>
    <row r="45" spans="1:7" ht="25.5" customHeight="1">
      <c r="A45" s="409"/>
      <c r="B45" s="212" t="s">
        <v>0</v>
      </c>
      <c r="C45" s="857" t="s">
        <v>528</v>
      </c>
      <c r="D45" s="857"/>
      <c r="E45" s="857"/>
      <c r="F45" s="857"/>
      <c r="G45" s="857"/>
    </row>
    <row r="46" spans="1:7" ht="41.1" customHeight="1">
      <c r="A46" s="409"/>
      <c r="B46" s="212" t="s">
        <v>0</v>
      </c>
      <c r="C46" s="854" t="s">
        <v>658</v>
      </c>
      <c r="D46" s="854"/>
      <c r="E46" s="854"/>
      <c r="F46" s="854"/>
      <c r="G46" s="854"/>
    </row>
    <row r="47" spans="1:7" ht="29.1" customHeight="1">
      <c r="A47" s="409"/>
      <c r="B47" s="212" t="s">
        <v>0</v>
      </c>
      <c r="C47" s="854" t="s">
        <v>657</v>
      </c>
      <c r="D47" s="854"/>
      <c r="E47" s="854"/>
      <c r="F47" s="854"/>
      <c r="G47" s="854"/>
    </row>
    <row r="48" spans="1:7" ht="29.1" customHeight="1">
      <c r="A48" s="409"/>
      <c r="B48" s="212" t="s">
        <v>0</v>
      </c>
      <c r="C48" s="854" t="s">
        <v>529</v>
      </c>
      <c r="D48" s="854"/>
      <c r="E48" s="854"/>
      <c r="F48" s="854"/>
      <c r="G48" s="854"/>
    </row>
    <row r="49" spans="1:7" ht="16.350000000000001" customHeight="1">
      <c r="A49" s="409"/>
      <c r="B49" s="354" t="s">
        <v>0</v>
      </c>
      <c r="C49" s="854" t="s">
        <v>449</v>
      </c>
      <c r="D49" s="854"/>
      <c r="E49" s="854"/>
      <c r="F49" s="854"/>
      <c r="G49" s="854"/>
    </row>
    <row r="50" spans="1:7" ht="29.1" customHeight="1">
      <c r="A50" s="409"/>
      <c r="B50" s="212" t="s">
        <v>0</v>
      </c>
      <c r="C50" s="863" t="s">
        <v>376</v>
      </c>
      <c r="D50" s="863"/>
      <c r="E50" s="863"/>
      <c r="F50" s="863"/>
      <c r="G50" s="863"/>
    </row>
    <row r="51" spans="1:7" ht="14.4">
      <c r="A51" s="409"/>
      <c r="B51" s="212"/>
      <c r="C51" s="212"/>
      <c r="D51" s="212"/>
      <c r="E51" s="212"/>
      <c r="F51" s="212"/>
      <c r="G51" s="212"/>
    </row>
    <row r="52" spans="1:7" ht="14.4">
      <c r="A52" s="409" t="s">
        <v>1</v>
      </c>
      <c r="B52" s="212"/>
      <c r="C52" s="212"/>
      <c r="D52" s="212"/>
      <c r="E52" s="212"/>
      <c r="F52" s="212"/>
      <c r="G52" s="212"/>
    </row>
    <row r="53" spans="1:7" ht="14.4">
      <c r="A53" s="409"/>
      <c r="B53" s="414" t="s">
        <v>532</v>
      </c>
      <c r="C53" s="212"/>
      <c r="D53" s="212"/>
      <c r="E53" s="212"/>
      <c r="F53" s="212"/>
      <c r="G53" s="212"/>
    </row>
    <row r="54" spans="1:7" ht="34.35" customHeight="1">
      <c r="A54" s="409"/>
      <c r="B54" s="212" t="s">
        <v>511</v>
      </c>
      <c r="C54" s="854" t="s">
        <v>619</v>
      </c>
      <c r="D54" s="854"/>
      <c r="E54" s="854"/>
      <c r="F54" s="854"/>
      <c r="G54" s="854"/>
    </row>
    <row r="55" spans="1:7" ht="43.35" customHeight="1">
      <c r="A55" s="409"/>
      <c r="B55" s="212" t="s">
        <v>0</v>
      </c>
      <c r="C55" s="854" t="s">
        <v>623</v>
      </c>
      <c r="D55" s="854"/>
      <c r="E55" s="854"/>
      <c r="F55" s="854"/>
      <c r="G55" s="854"/>
    </row>
    <row r="56" spans="1:7" ht="14.4">
      <c r="A56" s="409"/>
      <c r="B56" s="414" t="s">
        <v>533</v>
      </c>
      <c r="C56" s="212"/>
      <c r="D56" s="212"/>
      <c r="E56" s="212"/>
      <c r="F56" s="212"/>
      <c r="G56" s="212"/>
    </row>
    <row r="57" spans="1:7" ht="43.35" customHeight="1">
      <c r="A57" s="409"/>
      <c r="B57" s="212" t="s">
        <v>511</v>
      </c>
      <c r="C57" s="854" t="s">
        <v>534</v>
      </c>
      <c r="D57" s="854"/>
      <c r="E57" s="854"/>
      <c r="F57" s="854"/>
      <c r="G57" s="854"/>
    </row>
    <row r="58" spans="1:7" ht="29.1" customHeight="1">
      <c r="A58" s="409"/>
      <c r="B58" s="212" t="s">
        <v>0</v>
      </c>
      <c r="C58" s="854" t="s">
        <v>506</v>
      </c>
      <c r="D58" s="854"/>
      <c r="E58" s="854"/>
      <c r="F58" s="854"/>
      <c r="G58" s="854"/>
    </row>
    <row r="59" spans="1:7" ht="14.4">
      <c r="A59" s="409"/>
      <c r="B59" s="212"/>
      <c r="C59" s="212"/>
      <c r="D59" s="212"/>
      <c r="E59" s="212"/>
      <c r="F59" s="212"/>
      <c r="G59" s="212"/>
    </row>
    <row r="60" spans="1:7" ht="14.4">
      <c r="A60" s="409" t="s">
        <v>758</v>
      </c>
      <c r="B60" s="212"/>
      <c r="C60" s="212"/>
      <c r="D60" s="212"/>
      <c r="E60" s="212"/>
      <c r="F60" s="212"/>
      <c r="G60" s="212"/>
    </row>
    <row r="61" spans="1:7" ht="14.4">
      <c r="A61" s="409"/>
      <c r="B61" s="414" t="s">
        <v>741</v>
      </c>
      <c r="C61" s="212"/>
      <c r="D61" s="212"/>
      <c r="E61" s="212"/>
      <c r="F61" s="212"/>
      <c r="G61" s="212"/>
    </row>
    <row r="62" spans="1:7" ht="29.1" customHeight="1">
      <c r="A62" s="409"/>
      <c r="B62" s="212" t="s">
        <v>511</v>
      </c>
      <c r="C62" s="854" t="s">
        <v>620</v>
      </c>
      <c r="D62" s="854"/>
      <c r="E62" s="854"/>
      <c r="F62" s="854"/>
      <c r="G62" s="854"/>
    </row>
    <row r="63" spans="1:7" ht="14.4">
      <c r="A63" s="409"/>
      <c r="B63" s="414" t="s">
        <v>742</v>
      </c>
      <c r="C63" s="212"/>
      <c r="D63" s="212"/>
      <c r="E63" s="212"/>
      <c r="F63" s="212"/>
      <c r="G63" s="212"/>
    </row>
    <row r="64" spans="1:7" ht="29.1" customHeight="1">
      <c r="A64" s="409"/>
      <c r="B64" s="212" t="s">
        <v>511</v>
      </c>
      <c r="C64" s="857" t="s">
        <v>613</v>
      </c>
      <c r="D64" s="857"/>
      <c r="E64" s="857"/>
      <c r="F64" s="857"/>
      <c r="G64" s="857"/>
    </row>
    <row r="65" spans="1:7" ht="14.4">
      <c r="A65" s="409"/>
      <c r="B65" s="212"/>
      <c r="C65" s="316"/>
      <c r="D65" s="316"/>
      <c r="E65" s="316"/>
      <c r="F65" s="316"/>
      <c r="G65" s="316"/>
    </row>
    <row r="66" spans="1:7" ht="14.4">
      <c r="A66" s="409" t="s">
        <v>759</v>
      </c>
      <c r="B66" s="212"/>
      <c r="C66" s="212"/>
      <c r="D66" s="212"/>
      <c r="E66" s="212"/>
      <c r="F66" s="212"/>
      <c r="G66" s="212"/>
    </row>
    <row r="67" spans="1:7" ht="14.4">
      <c r="A67" s="409"/>
      <c r="B67" s="414" t="s">
        <v>760</v>
      </c>
      <c r="C67" s="212"/>
      <c r="D67" s="212"/>
      <c r="E67" s="212"/>
      <c r="F67" s="212"/>
      <c r="G67" s="212"/>
    </row>
    <row r="68" spans="1:7" ht="92.4" customHeight="1">
      <c r="A68" s="409"/>
      <c r="B68" s="212" t="s">
        <v>511</v>
      </c>
      <c r="C68" s="854" t="s">
        <v>1348</v>
      </c>
      <c r="D68" s="860"/>
      <c r="E68" s="860"/>
      <c r="F68" s="860"/>
      <c r="G68" s="860"/>
    </row>
    <row r="69" spans="1:7" ht="14.4">
      <c r="A69" s="409"/>
      <c r="B69" s="414" t="s">
        <v>761</v>
      </c>
      <c r="C69" s="212"/>
      <c r="D69" s="212"/>
      <c r="E69" s="212"/>
      <c r="F69" s="212"/>
      <c r="G69" s="212"/>
    </row>
    <row r="70" spans="1:7" ht="104.4" customHeight="1">
      <c r="A70" s="160"/>
      <c r="B70" s="212" t="s">
        <v>511</v>
      </c>
      <c r="C70" s="854" t="s">
        <v>1324</v>
      </c>
      <c r="D70" s="860"/>
      <c r="E70" s="860"/>
      <c r="F70" s="860"/>
      <c r="G70" s="860"/>
    </row>
    <row r="71" spans="1:7" ht="14.4">
      <c r="A71" s="409"/>
      <c r="B71" s="212"/>
      <c r="C71" s="212"/>
      <c r="D71" s="212"/>
      <c r="E71" s="212"/>
      <c r="F71" s="212"/>
      <c r="G71" s="212"/>
    </row>
    <row r="72" spans="1:7" ht="14.4">
      <c r="A72" s="409" t="s">
        <v>762</v>
      </c>
      <c r="B72" s="212"/>
      <c r="C72" s="212"/>
      <c r="D72" s="212"/>
      <c r="E72" s="212"/>
      <c r="F72" s="212"/>
      <c r="G72" s="212"/>
    </row>
    <row r="73" spans="1:7" ht="14.4">
      <c r="A73" s="160"/>
      <c r="B73" s="414" t="s">
        <v>746</v>
      </c>
    </row>
    <row r="74" spans="1:7" ht="14.4">
      <c r="A74" s="160"/>
      <c r="B74" s="161" t="s">
        <v>511</v>
      </c>
      <c r="C74" s="864" t="s">
        <v>763</v>
      </c>
      <c r="D74" s="865"/>
      <c r="E74" s="865"/>
      <c r="F74" s="865"/>
      <c r="G74" s="865"/>
    </row>
    <row r="75" spans="1:7" ht="14.4">
      <c r="A75" s="409"/>
      <c r="B75" s="414" t="s">
        <v>748</v>
      </c>
      <c r="C75" s="212"/>
      <c r="D75" s="212"/>
      <c r="E75" s="212"/>
      <c r="F75" s="212"/>
      <c r="G75" s="212"/>
    </row>
    <row r="76" spans="1:7" ht="28.5" customHeight="1">
      <c r="A76" s="409"/>
      <c r="B76" s="212" t="s">
        <v>511</v>
      </c>
      <c r="C76" s="854" t="s">
        <v>670</v>
      </c>
      <c r="D76" s="857"/>
      <c r="E76" s="857"/>
      <c r="F76" s="857"/>
      <c r="G76" s="857"/>
    </row>
    <row r="77" spans="1:7" ht="14.4">
      <c r="A77" s="409"/>
      <c r="B77" s="414" t="s">
        <v>749</v>
      </c>
      <c r="C77" s="212"/>
      <c r="D77" s="212"/>
      <c r="E77" s="212"/>
      <c r="F77" s="212"/>
      <c r="G77" s="212"/>
    </row>
    <row r="78" spans="1:7" ht="14.4">
      <c r="A78" s="409"/>
      <c r="B78" s="212" t="s">
        <v>511</v>
      </c>
      <c r="C78" s="857" t="s">
        <v>1308</v>
      </c>
      <c r="D78" s="857"/>
      <c r="E78" s="857"/>
      <c r="F78" s="857"/>
      <c r="G78" s="857"/>
    </row>
    <row r="79" spans="1:7" ht="14.4">
      <c r="A79" s="409"/>
      <c r="B79" s="414" t="s">
        <v>847</v>
      </c>
      <c r="C79" s="212"/>
      <c r="D79" s="212"/>
      <c r="E79" s="212"/>
      <c r="F79" s="212"/>
      <c r="G79" s="212"/>
    </row>
    <row r="80" spans="1:7" ht="65.849999999999994" customHeight="1">
      <c r="A80" s="409"/>
      <c r="B80" s="212" t="s">
        <v>511</v>
      </c>
      <c r="C80" s="854" t="s">
        <v>1309</v>
      </c>
      <c r="D80" s="860"/>
      <c r="E80" s="860"/>
      <c r="F80" s="860"/>
      <c r="G80" s="860"/>
    </row>
    <row r="81" spans="1:7" ht="14.4">
      <c r="A81" s="409"/>
      <c r="B81" s="414" t="s">
        <v>848</v>
      </c>
      <c r="C81" s="212"/>
      <c r="D81" s="212"/>
      <c r="E81" s="212"/>
      <c r="F81" s="212"/>
      <c r="G81" s="212"/>
    </row>
    <row r="82" spans="1:7" ht="67.2" customHeight="1">
      <c r="A82" s="409"/>
      <c r="B82" s="212" t="s">
        <v>511</v>
      </c>
      <c r="C82" s="854" t="s">
        <v>923</v>
      </c>
      <c r="D82" s="854"/>
      <c r="E82" s="854"/>
      <c r="F82" s="854"/>
      <c r="G82" s="854"/>
    </row>
    <row r="83" spans="1:7" ht="14.4">
      <c r="A83" s="409"/>
      <c r="B83" s="212"/>
      <c r="C83" s="212"/>
      <c r="D83" s="212"/>
      <c r="E83" s="212"/>
      <c r="F83" s="212"/>
      <c r="G83" s="212"/>
    </row>
    <row r="84" spans="1:7" ht="14.4">
      <c r="A84" s="409" t="s">
        <v>754</v>
      </c>
      <c r="B84" s="212"/>
      <c r="C84" s="212"/>
      <c r="D84" s="212"/>
      <c r="E84" s="212"/>
      <c r="F84" s="212"/>
      <c r="G84" s="212"/>
    </row>
    <row r="85" spans="1:7" ht="14.4">
      <c r="A85" s="409"/>
      <c r="B85" s="414" t="s">
        <v>755</v>
      </c>
      <c r="C85" s="212"/>
      <c r="D85" s="212"/>
      <c r="E85" s="212"/>
      <c r="F85" s="212"/>
      <c r="G85" s="212"/>
    </row>
    <row r="86" spans="1:7" ht="14.4">
      <c r="A86" s="409"/>
      <c r="B86" s="212" t="s">
        <v>511</v>
      </c>
      <c r="C86" s="857" t="s">
        <v>850</v>
      </c>
      <c r="D86" s="857"/>
      <c r="E86" s="857"/>
      <c r="F86" s="857"/>
      <c r="G86" s="857"/>
    </row>
    <row r="87" spans="1:7" ht="14.4">
      <c r="A87" s="409"/>
      <c r="B87" s="414" t="s">
        <v>756</v>
      </c>
      <c r="C87" s="212"/>
      <c r="D87" s="212"/>
      <c r="E87" s="212"/>
      <c r="F87" s="212"/>
      <c r="G87" s="212"/>
    </row>
    <row r="88" spans="1:7" ht="72.599999999999994" customHeight="1">
      <c r="A88" s="409"/>
      <c r="B88" s="212" t="s">
        <v>511</v>
      </c>
      <c r="C88" s="854" t="s">
        <v>1310</v>
      </c>
      <c r="D88" s="854"/>
      <c r="E88" s="854"/>
      <c r="F88" s="854"/>
      <c r="G88" s="854"/>
    </row>
    <row r="89" spans="1:7" ht="38.4" customHeight="1">
      <c r="A89" s="409"/>
      <c r="B89" s="212" t="s">
        <v>511</v>
      </c>
      <c r="C89" s="858" t="s">
        <v>538</v>
      </c>
      <c r="D89" s="858"/>
      <c r="E89" s="858"/>
      <c r="F89" s="858"/>
      <c r="G89" s="858"/>
    </row>
    <row r="90" spans="1:7" ht="47.4" customHeight="1">
      <c r="A90" s="409"/>
      <c r="B90" s="316" t="s">
        <v>295</v>
      </c>
      <c r="C90" s="854" t="s">
        <v>507</v>
      </c>
      <c r="D90" s="854"/>
      <c r="E90" s="854"/>
      <c r="F90" s="854"/>
      <c r="G90" s="854"/>
    </row>
    <row r="91" spans="1:7" ht="118.8" customHeight="1">
      <c r="A91" s="409"/>
      <c r="B91" s="212" t="s">
        <v>0</v>
      </c>
      <c r="C91" s="854" t="s">
        <v>1225</v>
      </c>
      <c r="D91" s="854"/>
      <c r="E91" s="854"/>
      <c r="F91" s="854"/>
      <c r="G91" s="854"/>
    </row>
    <row r="92" spans="1:7" ht="121.8" customHeight="1">
      <c r="A92" s="409"/>
      <c r="B92" s="212" t="s">
        <v>0</v>
      </c>
      <c r="C92" s="854" t="s">
        <v>1325</v>
      </c>
      <c r="D92" s="854"/>
      <c r="E92" s="854"/>
      <c r="F92" s="854"/>
      <c r="G92" s="854"/>
    </row>
    <row r="93" spans="1:7" s="211" customFormat="1" ht="54.6" customHeight="1">
      <c r="A93" s="409"/>
      <c r="B93" s="316" t="s">
        <v>0</v>
      </c>
      <c r="C93" s="854" t="s">
        <v>539</v>
      </c>
      <c r="D93" s="854"/>
      <c r="E93" s="854"/>
      <c r="F93" s="854"/>
      <c r="G93" s="854"/>
    </row>
    <row r="94" spans="1:7" s="211" customFormat="1" ht="45.6" customHeight="1">
      <c r="A94" s="409"/>
      <c r="B94" s="316" t="s">
        <v>0</v>
      </c>
      <c r="C94" s="854" t="s">
        <v>410</v>
      </c>
      <c r="D94" s="854"/>
      <c r="E94" s="854"/>
      <c r="F94" s="854"/>
      <c r="G94" s="854"/>
    </row>
    <row r="95" spans="1:7" ht="13.2">
      <c r="A95" s="212"/>
      <c r="B95" s="414" t="s">
        <v>757</v>
      </c>
      <c r="C95" s="212"/>
      <c r="D95" s="212"/>
      <c r="E95" s="212"/>
      <c r="F95" s="212"/>
      <c r="G95" s="212"/>
    </row>
    <row r="96" spans="1:7" ht="30" customHeight="1">
      <c r="A96" s="212"/>
      <c r="B96" s="212" t="s">
        <v>511</v>
      </c>
      <c r="C96" s="858" t="s">
        <v>540</v>
      </c>
      <c r="D96" s="858"/>
      <c r="E96" s="858"/>
      <c r="F96" s="858"/>
      <c r="G96" s="858"/>
    </row>
  </sheetData>
  <mergeCells count="55">
    <mergeCell ref="C41:G41"/>
    <mergeCell ref="C92:G92"/>
    <mergeCell ref="C93:G93"/>
    <mergeCell ref="C94:G94"/>
    <mergeCell ref="C96:G96"/>
    <mergeCell ref="C86:G86"/>
    <mergeCell ref="C88:G88"/>
    <mergeCell ref="C89:G89"/>
    <mergeCell ref="C91:G91"/>
    <mergeCell ref="C68:G68"/>
    <mergeCell ref="C90:G90"/>
    <mergeCell ref="C58:G58"/>
    <mergeCell ref="C76:G76"/>
    <mergeCell ref="C78:G78"/>
    <mergeCell ref="C74:G74"/>
    <mergeCell ref="C62:G62"/>
    <mergeCell ref="C64:G64"/>
    <mergeCell ref="C70:G70"/>
    <mergeCell ref="C80:G80"/>
    <mergeCell ref="C82:G82"/>
    <mergeCell ref="C50:G50"/>
    <mergeCell ref="C46:G46"/>
    <mergeCell ref="C54:G54"/>
    <mergeCell ref="C55:G55"/>
    <mergeCell ref="C57:G57"/>
    <mergeCell ref="C42:G42"/>
    <mergeCell ref="C45:G45"/>
    <mergeCell ref="C47:G47"/>
    <mergeCell ref="C48:G48"/>
    <mergeCell ref="C49:G49"/>
    <mergeCell ref="C31:G31"/>
    <mergeCell ref="C32:G32"/>
    <mergeCell ref="C33:G33"/>
    <mergeCell ref="C34:G34"/>
    <mergeCell ref="C40:G40"/>
    <mergeCell ref="C37:G37"/>
    <mergeCell ref="C26:G26"/>
    <mergeCell ref="C28:G28"/>
    <mergeCell ref="C27:G27"/>
    <mergeCell ref="C24:G24"/>
    <mergeCell ref="C30:G30"/>
    <mergeCell ref="C25:G25"/>
    <mergeCell ref="C23:G23"/>
    <mergeCell ref="A1:G1"/>
    <mergeCell ref="C11:G11"/>
    <mergeCell ref="C12:G12"/>
    <mergeCell ref="C14:G14"/>
    <mergeCell ref="C15:G15"/>
    <mergeCell ref="C16:G16"/>
    <mergeCell ref="C17:G17"/>
    <mergeCell ref="C20:G20"/>
    <mergeCell ref="C21:G21"/>
    <mergeCell ref="C22:G22"/>
    <mergeCell ref="C18:G18"/>
    <mergeCell ref="C19:G19"/>
  </mergeCells>
  <phoneticPr fontId="7"/>
  <printOptions horizontalCentered="1"/>
  <pageMargins left="0.39370078740157483" right="0.39370078740157483" top="0.59055118110236227" bottom="0.59055118110236227" header="0.31496062992125984" footer="0.51181102362204722"/>
  <pageSetup paperSize="9" scale="87" fitToHeight="0" orientation="portrait" r:id="rId1"/>
  <headerFooter alignWithMargins="0"/>
  <rowBreaks count="4" manualBreakCount="4">
    <brk id="21" max="6" man="1"/>
    <brk id="27" max="6" man="1"/>
    <brk id="51" max="6" man="1"/>
    <brk id="83" max="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dimension ref="A1:M35"/>
  <sheetViews>
    <sheetView view="pageBreakPreview" zoomScaleNormal="100" zoomScaleSheetLayoutView="100" workbookViewId="0"/>
  </sheetViews>
  <sheetFormatPr defaultColWidth="9" defaultRowHeight="13.2"/>
  <cols>
    <col min="1" max="1" width="4.6640625" style="14" customWidth="1"/>
    <col min="2" max="2" width="11" style="14" bestFit="1" customWidth="1"/>
    <col min="3" max="8" width="9" style="14"/>
    <col min="9" max="9" width="13.109375" style="14" customWidth="1"/>
    <col min="10" max="10" width="3.88671875" style="14" bestFit="1" customWidth="1"/>
    <col min="11" max="16384" width="9" style="14"/>
  </cols>
  <sheetData>
    <row r="1" spans="1:13" ht="20.100000000000001" customHeight="1">
      <c r="I1" s="92" t="s">
        <v>734</v>
      </c>
    </row>
    <row r="2" spans="1:13" s="16" customFormat="1" ht="12" customHeight="1">
      <c r="A2" s="15"/>
      <c r="B2" s="15"/>
      <c r="C2" s="15"/>
      <c r="D2" s="15"/>
      <c r="E2" s="15"/>
      <c r="F2" s="15"/>
      <c r="G2" s="15"/>
      <c r="H2" s="15"/>
      <c r="I2" s="15"/>
      <c r="J2" s="15"/>
      <c r="K2" s="15"/>
      <c r="L2" s="15"/>
      <c r="M2" s="15"/>
    </row>
    <row r="3" spans="1:13" s="16" customFormat="1" ht="19.2">
      <c r="A3" s="1359" t="s">
        <v>1246</v>
      </c>
      <c r="B3" s="1359"/>
      <c r="C3" s="1359"/>
      <c r="D3" s="1359"/>
      <c r="E3" s="1359"/>
      <c r="F3" s="1359"/>
      <c r="G3" s="1359"/>
      <c r="H3" s="1359"/>
      <c r="I3" s="1359"/>
      <c r="J3" s="1359"/>
      <c r="K3" s="15"/>
      <c r="L3" s="15"/>
      <c r="M3" s="15"/>
    </row>
    <row r="4" spans="1:13" s="16" customFormat="1" ht="19.2">
      <c r="A4" s="15"/>
      <c r="B4" s="15"/>
      <c r="C4" s="15"/>
      <c r="D4" s="15"/>
      <c r="E4" s="15"/>
      <c r="F4" s="15"/>
      <c r="G4" s="15"/>
      <c r="H4" s="15"/>
      <c r="I4" s="15"/>
      <c r="J4" s="15"/>
      <c r="K4" s="15"/>
      <c r="L4" s="15"/>
      <c r="M4" s="15"/>
    </row>
    <row r="5" spans="1:13">
      <c r="F5" s="550" t="s">
        <v>91</v>
      </c>
      <c r="G5" s="1365" t="str">
        <f>【調達機関情報】!D69</f>
        <v>　</v>
      </c>
      <c r="H5" s="1366"/>
      <c r="I5" s="1366"/>
      <c r="J5" s="1366"/>
    </row>
    <row r="6" spans="1:13" ht="13.8" thickBot="1"/>
    <row r="7" spans="1:13" ht="13.8" thickBot="1">
      <c r="A7" s="1363" t="s">
        <v>842</v>
      </c>
      <c r="B7" s="1363"/>
      <c r="C7" s="1363"/>
      <c r="D7" s="1363"/>
      <c r="E7" s="1363"/>
      <c r="F7" s="1363"/>
      <c r="G7" s="1364"/>
      <c r="H7" s="1360"/>
      <c r="I7" s="1361"/>
      <c r="J7" s="1362"/>
    </row>
    <row r="9" spans="1:13" ht="13.8" thickBot="1">
      <c r="A9" s="14" t="s">
        <v>14</v>
      </c>
    </row>
    <row r="10" spans="1:13" s="18" customFormat="1" ht="20.100000000000001" customHeight="1">
      <c r="A10" s="1354">
        <v>1</v>
      </c>
      <c r="B10" s="17" t="s">
        <v>15</v>
      </c>
      <c r="C10" s="1367"/>
      <c r="D10" s="1368"/>
      <c r="E10" s="1368"/>
      <c r="F10" s="1368"/>
      <c r="G10" s="1368"/>
      <c r="H10" s="1368"/>
      <c r="I10" s="1368"/>
      <c r="J10" s="1369"/>
    </row>
    <row r="11" spans="1:13" s="18" customFormat="1" ht="20.100000000000001" customHeight="1">
      <c r="A11" s="1355"/>
      <c r="B11" s="1357" t="s">
        <v>16</v>
      </c>
      <c r="C11" s="113" t="s">
        <v>17</v>
      </c>
      <c r="D11" s="114"/>
      <c r="E11" s="115" t="s">
        <v>18</v>
      </c>
      <c r="F11" s="113" t="s">
        <v>19</v>
      </c>
      <c r="G11" s="115" t="s">
        <v>20</v>
      </c>
      <c r="H11" s="113" t="s">
        <v>21</v>
      </c>
      <c r="I11" s="114"/>
      <c r="J11" s="116" t="s">
        <v>22</v>
      </c>
    </row>
    <row r="12" spans="1:13" s="18" customFormat="1" ht="20.100000000000001" customHeight="1">
      <c r="A12" s="1355"/>
      <c r="B12" s="1358"/>
      <c r="C12" s="113" t="s">
        <v>23</v>
      </c>
      <c r="D12" s="1370" t="s">
        <v>35</v>
      </c>
      <c r="E12" s="1370"/>
      <c r="F12" s="1370"/>
      <c r="G12" s="1370"/>
      <c r="H12" s="1370"/>
      <c r="I12" s="1370"/>
      <c r="J12" s="1371"/>
    </row>
    <row r="13" spans="1:13" s="18" customFormat="1" ht="20.100000000000001" customHeight="1">
      <c r="A13" s="1355"/>
      <c r="B13" s="19" t="s">
        <v>24</v>
      </c>
      <c r="C13" s="117"/>
      <c r="D13" s="118"/>
      <c r="E13" s="113" t="s">
        <v>25</v>
      </c>
      <c r="F13" s="119" t="s">
        <v>26</v>
      </c>
      <c r="G13" s="115" t="s">
        <v>27</v>
      </c>
      <c r="H13" s="113" t="s">
        <v>28</v>
      </c>
      <c r="I13" s="1372"/>
      <c r="J13" s="1373"/>
    </row>
    <row r="14" spans="1:13" ht="40.35" customHeight="1" thickBot="1">
      <c r="A14" s="1356"/>
      <c r="B14" s="20" t="s">
        <v>29</v>
      </c>
      <c r="C14" s="1374"/>
      <c r="D14" s="1375"/>
      <c r="E14" s="1375"/>
      <c r="F14" s="1375"/>
      <c r="G14" s="1375"/>
      <c r="H14" s="1375"/>
      <c r="I14" s="1375"/>
      <c r="J14" s="1376"/>
    </row>
    <row r="15" spans="1:13" s="18" customFormat="1" ht="20.100000000000001" customHeight="1">
      <c r="A15" s="1354">
        <v>2</v>
      </c>
      <c r="B15" s="17" t="s">
        <v>15</v>
      </c>
      <c r="C15" s="1367"/>
      <c r="D15" s="1368"/>
      <c r="E15" s="1368"/>
      <c r="F15" s="1368"/>
      <c r="G15" s="1368"/>
      <c r="H15" s="1368"/>
      <c r="I15" s="1368"/>
      <c r="J15" s="1369"/>
    </row>
    <row r="16" spans="1:13" s="18" customFormat="1" ht="20.100000000000001" customHeight="1">
      <c r="A16" s="1355"/>
      <c r="B16" s="1357" t="s">
        <v>16</v>
      </c>
      <c r="C16" s="113" t="s">
        <v>17</v>
      </c>
      <c r="D16" s="114"/>
      <c r="E16" s="115" t="s">
        <v>18</v>
      </c>
      <c r="F16" s="113" t="s">
        <v>19</v>
      </c>
      <c r="G16" s="115" t="s">
        <v>20</v>
      </c>
      <c r="H16" s="113" t="s">
        <v>21</v>
      </c>
      <c r="I16" s="114"/>
      <c r="J16" s="116" t="s">
        <v>22</v>
      </c>
    </row>
    <row r="17" spans="1:10" s="18" customFormat="1" ht="20.100000000000001" customHeight="1">
      <c r="A17" s="1355"/>
      <c r="B17" s="1358"/>
      <c r="C17" s="113" t="s">
        <v>23</v>
      </c>
      <c r="D17" s="1372"/>
      <c r="E17" s="1372"/>
      <c r="F17" s="1372"/>
      <c r="G17" s="1372"/>
      <c r="H17" s="1372"/>
      <c r="I17" s="1372"/>
      <c r="J17" s="1373"/>
    </row>
    <row r="18" spans="1:10" s="18" customFormat="1" ht="20.100000000000001" customHeight="1">
      <c r="A18" s="1355"/>
      <c r="B18" s="19" t="s">
        <v>24</v>
      </c>
      <c r="C18" s="117"/>
      <c r="D18" s="118"/>
      <c r="E18" s="113" t="s">
        <v>25</v>
      </c>
      <c r="F18" s="119" t="s">
        <v>26</v>
      </c>
      <c r="G18" s="115" t="s">
        <v>27</v>
      </c>
      <c r="H18" s="113" t="s">
        <v>28</v>
      </c>
      <c r="I18" s="1372"/>
      <c r="J18" s="1373"/>
    </row>
    <row r="19" spans="1:10" ht="40.35" customHeight="1" thickBot="1">
      <c r="A19" s="1356"/>
      <c r="B19" s="20" t="s">
        <v>29</v>
      </c>
      <c r="C19" s="1374"/>
      <c r="D19" s="1375"/>
      <c r="E19" s="1375"/>
      <c r="F19" s="1375"/>
      <c r="G19" s="1375"/>
      <c r="H19" s="1375"/>
      <c r="I19" s="1375"/>
      <c r="J19" s="1376"/>
    </row>
    <row r="20" spans="1:10" s="18" customFormat="1" ht="20.100000000000001" customHeight="1">
      <c r="A20" s="1354">
        <v>3</v>
      </c>
      <c r="B20" s="17" t="s">
        <v>15</v>
      </c>
      <c r="C20" s="1367"/>
      <c r="D20" s="1368"/>
      <c r="E20" s="1368"/>
      <c r="F20" s="1368"/>
      <c r="G20" s="1368"/>
      <c r="H20" s="1368"/>
      <c r="I20" s="1368"/>
      <c r="J20" s="1369"/>
    </row>
    <row r="21" spans="1:10" s="18" customFormat="1" ht="20.100000000000001" customHeight="1">
      <c r="A21" s="1355"/>
      <c r="B21" s="1357" t="s">
        <v>16</v>
      </c>
      <c r="C21" s="113" t="s">
        <v>17</v>
      </c>
      <c r="D21" s="114"/>
      <c r="E21" s="115" t="s">
        <v>18</v>
      </c>
      <c r="F21" s="113" t="s">
        <v>19</v>
      </c>
      <c r="G21" s="115" t="s">
        <v>20</v>
      </c>
      <c r="H21" s="113" t="s">
        <v>21</v>
      </c>
      <c r="I21" s="114"/>
      <c r="J21" s="116" t="s">
        <v>22</v>
      </c>
    </row>
    <row r="22" spans="1:10" s="18" customFormat="1" ht="20.100000000000001" customHeight="1">
      <c r="A22" s="1355"/>
      <c r="B22" s="1358"/>
      <c r="C22" s="113" t="s">
        <v>23</v>
      </c>
      <c r="D22" s="1372"/>
      <c r="E22" s="1372"/>
      <c r="F22" s="1372"/>
      <c r="G22" s="1372"/>
      <c r="H22" s="1372"/>
      <c r="I22" s="1372"/>
      <c r="J22" s="1373"/>
    </row>
    <row r="23" spans="1:10" s="18" customFormat="1" ht="20.100000000000001" customHeight="1">
      <c r="A23" s="1355"/>
      <c r="B23" s="19" t="s">
        <v>24</v>
      </c>
      <c r="C23" s="117"/>
      <c r="D23" s="118"/>
      <c r="E23" s="113" t="s">
        <v>25</v>
      </c>
      <c r="F23" s="119" t="s">
        <v>26</v>
      </c>
      <c r="G23" s="115" t="s">
        <v>27</v>
      </c>
      <c r="H23" s="113" t="s">
        <v>28</v>
      </c>
      <c r="I23" s="1372"/>
      <c r="J23" s="1373"/>
    </row>
    <row r="24" spans="1:10" ht="40.35" customHeight="1" thickBot="1">
      <c r="A24" s="1356"/>
      <c r="B24" s="20" t="s">
        <v>29</v>
      </c>
      <c r="C24" s="1374"/>
      <c r="D24" s="1375"/>
      <c r="E24" s="1375"/>
      <c r="F24" s="1375"/>
      <c r="G24" s="1375"/>
      <c r="H24" s="1375"/>
      <c r="I24" s="1375"/>
      <c r="J24" s="1376"/>
    </row>
    <row r="25" spans="1:10" s="18" customFormat="1" ht="20.100000000000001" customHeight="1">
      <c r="A25" s="1354">
        <v>4</v>
      </c>
      <c r="B25" s="17" t="s">
        <v>15</v>
      </c>
      <c r="C25" s="1367"/>
      <c r="D25" s="1368"/>
      <c r="E25" s="1368"/>
      <c r="F25" s="1368"/>
      <c r="G25" s="1368"/>
      <c r="H25" s="1368"/>
      <c r="I25" s="1368"/>
      <c r="J25" s="1369"/>
    </row>
    <row r="26" spans="1:10" s="18" customFormat="1" ht="20.100000000000001" customHeight="1">
      <c r="A26" s="1355"/>
      <c r="B26" s="1357" t="s">
        <v>16</v>
      </c>
      <c r="C26" s="113" t="s">
        <v>17</v>
      </c>
      <c r="D26" s="114"/>
      <c r="E26" s="115" t="s">
        <v>18</v>
      </c>
      <c r="F26" s="113" t="s">
        <v>19</v>
      </c>
      <c r="G26" s="115" t="s">
        <v>20</v>
      </c>
      <c r="H26" s="113" t="s">
        <v>21</v>
      </c>
      <c r="I26" s="114"/>
      <c r="J26" s="116" t="s">
        <v>22</v>
      </c>
    </row>
    <row r="27" spans="1:10" s="18" customFormat="1" ht="20.100000000000001" customHeight="1">
      <c r="A27" s="1355"/>
      <c r="B27" s="1358"/>
      <c r="C27" s="113" t="s">
        <v>23</v>
      </c>
      <c r="D27" s="1372"/>
      <c r="E27" s="1372"/>
      <c r="F27" s="1372"/>
      <c r="G27" s="1372"/>
      <c r="H27" s="1372"/>
      <c r="I27" s="1372"/>
      <c r="J27" s="1373"/>
    </row>
    <row r="28" spans="1:10" s="18" customFormat="1" ht="20.100000000000001" customHeight="1">
      <c r="A28" s="1355"/>
      <c r="B28" s="19" t="s">
        <v>24</v>
      </c>
      <c r="C28" s="117"/>
      <c r="D28" s="118"/>
      <c r="E28" s="113" t="s">
        <v>25</v>
      </c>
      <c r="F28" s="119" t="s">
        <v>26</v>
      </c>
      <c r="G28" s="115" t="s">
        <v>27</v>
      </c>
      <c r="H28" s="113" t="s">
        <v>28</v>
      </c>
      <c r="I28" s="1372"/>
      <c r="J28" s="1373"/>
    </row>
    <row r="29" spans="1:10" ht="40.35" customHeight="1" thickBot="1">
      <c r="A29" s="1356"/>
      <c r="B29" s="20" t="s">
        <v>29</v>
      </c>
      <c r="C29" s="1374"/>
      <c r="D29" s="1375"/>
      <c r="E29" s="1375"/>
      <c r="F29" s="1375"/>
      <c r="G29" s="1375"/>
      <c r="H29" s="1375"/>
      <c r="I29" s="1375"/>
      <c r="J29" s="1376"/>
    </row>
    <row r="30" spans="1:10" s="18" customFormat="1" ht="20.100000000000001" customHeight="1">
      <c r="A30" s="1354">
        <v>5</v>
      </c>
      <c r="B30" s="17" t="s">
        <v>15</v>
      </c>
      <c r="C30" s="1367"/>
      <c r="D30" s="1368"/>
      <c r="E30" s="1368"/>
      <c r="F30" s="1368"/>
      <c r="G30" s="1368"/>
      <c r="H30" s="1368"/>
      <c r="I30" s="1368"/>
      <c r="J30" s="1369"/>
    </row>
    <row r="31" spans="1:10" s="18" customFormat="1" ht="20.100000000000001" customHeight="1">
      <c r="A31" s="1355"/>
      <c r="B31" s="1357" t="s">
        <v>16</v>
      </c>
      <c r="C31" s="113" t="s">
        <v>17</v>
      </c>
      <c r="D31" s="114"/>
      <c r="E31" s="115" t="s">
        <v>18</v>
      </c>
      <c r="F31" s="113" t="s">
        <v>19</v>
      </c>
      <c r="G31" s="115" t="s">
        <v>20</v>
      </c>
      <c r="H31" s="113" t="s">
        <v>21</v>
      </c>
      <c r="I31" s="114"/>
      <c r="J31" s="116" t="s">
        <v>22</v>
      </c>
    </row>
    <row r="32" spans="1:10" s="18" customFormat="1" ht="20.100000000000001" customHeight="1">
      <c r="A32" s="1355"/>
      <c r="B32" s="1358"/>
      <c r="C32" s="113" t="s">
        <v>23</v>
      </c>
      <c r="D32" s="1372"/>
      <c r="E32" s="1372"/>
      <c r="F32" s="1372"/>
      <c r="G32" s="1372"/>
      <c r="H32" s="1372"/>
      <c r="I32" s="1372"/>
      <c r="J32" s="1373"/>
    </row>
    <row r="33" spans="1:10" s="18" customFormat="1" ht="20.100000000000001" customHeight="1">
      <c r="A33" s="1355"/>
      <c r="B33" s="19" t="s">
        <v>24</v>
      </c>
      <c r="C33" s="117"/>
      <c r="D33" s="118"/>
      <c r="E33" s="113" t="s">
        <v>25</v>
      </c>
      <c r="F33" s="119" t="s">
        <v>26</v>
      </c>
      <c r="G33" s="115" t="s">
        <v>27</v>
      </c>
      <c r="H33" s="113" t="s">
        <v>28</v>
      </c>
      <c r="I33" s="1372"/>
      <c r="J33" s="1373"/>
    </row>
    <row r="34" spans="1:10" ht="40.35" customHeight="1" thickBot="1">
      <c r="A34" s="1356"/>
      <c r="B34" s="20" t="s">
        <v>29</v>
      </c>
      <c r="C34" s="1374"/>
      <c r="D34" s="1375"/>
      <c r="E34" s="1375"/>
      <c r="F34" s="1375"/>
      <c r="G34" s="1375"/>
      <c r="H34" s="1375"/>
      <c r="I34" s="1375"/>
      <c r="J34" s="1376"/>
    </row>
    <row r="35" spans="1:10">
      <c r="B35" s="14" t="s">
        <v>292</v>
      </c>
    </row>
  </sheetData>
  <customSheetViews>
    <customSheetView guid="{96F83B05-D121-40EB-85BB-212F4250A2EA}">
      <pageMargins left="0.75" right="0.75" top="1" bottom="1" header="0.51200000000000001" footer="0.51200000000000001"/>
      <pageSetup paperSize="9" scale="99" orientation="portrait" r:id="rId1"/>
      <headerFooter alignWithMargins="0"/>
    </customSheetView>
    <customSheetView guid="{0199004E-6640-4BE5-B2D5-6A0A715378D4}">
      <pageMargins left="0.75" right="0.75" top="1" bottom="1" header="0.51200000000000001" footer="0.51200000000000001"/>
      <pageSetup paperSize="9" scale="99" orientation="portrait" r:id="rId2"/>
      <headerFooter alignWithMargins="0"/>
    </customSheetView>
  </customSheetViews>
  <mergeCells count="34">
    <mergeCell ref="I33:J33"/>
    <mergeCell ref="C34:J34"/>
    <mergeCell ref="D27:J27"/>
    <mergeCell ref="I28:J28"/>
    <mergeCell ref="C29:J29"/>
    <mergeCell ref="C30:J30"/>
    <mergeCell ref="D32:J32"/>
    <mergeCell ref="C20:J20"/>
    <mergeCell ref="D22:J22"/>
    <mergeCell ref="I23:J23"/>
    <mergeCell ref="C24:J24"/>
    <mergeCell ref="C25:J25"/>
    <mergeCell ref="A10:A14"/>
    <mergeCell ref="A3:J3"/>
    <mergeCell ref="A15:A19"/>
    <mergeCell ref="B16:B17"/>
    <mergeCell ref="B11:B12"/>
    <mergeCell ref="H7:J7"/>
    <mergeCell ref="A7:G7"/>
    <mergeCell ref="G5:J5"/>
    <mergeCell ref="C10:J10"/>
    <mergeCell ref="D12:J12"/>
    <mergeCell ref="I13:J13"/>
    <mergeCell ref="C14:J14"/>
    <mergeCell ref="C15:J15"/>
    <mergeCell ref="D17:J17"/>
    <mergeCell ref="I18:J18"/>
    <mergeCell ref="C19:J19"/>
    <mergeCell ref="A20:A24"/>
    <mergeCell ref="B21:B22"/>
    <mergeCell ref="A30:A34"/>
    <mergeCell ref="B31:B32"/>
    <mergeCell ref="A25:A29"/>
    <mergeCell ref="B26:B27"/>
  </mergeCells>
  <phoneticPr fontId="7"/>
  <dataValidations count="4">
    <dataValidation type="list" allowBlank="1" showInputMessage="1" showErrorMessage="1" sqref="H7:J7" xr:uid="{00000000-0002-0000-1300-000000000000}">
      <formula1>"実績なし"</formula1>
    </dataValidation>
    <dataValidation allowBlank="1" showInputMessage="1" showErrorMessage="1" prompt="記入例を参考に、記入例を上書きする。" sqref="D12:J12" xr:uid="{00000000-0002-0000-1300-000001000000}"/>
    <dataValidation type="list" allowBlank="1" showInputMessage="1" showErrorMessage="1" prompt="可能性の有無を選択" sqref="I13:J13 I18:J18 I23:J23 I28:J28 I33:J33" xr:uid="{00000000-0002-0000-1300-000002000000}">
      <formula1>"可能性あり,可能性なし"</formula1>
    </dataValidation>
    <dataValidation allowBlank="1" showInputMessage="1" showErrorMessage="1" promptTitle="注）" prompt="駐車場やグラウンドの面積は「延床面積」には含まれません。_x000a_" sqref="E11 E16 E21 E26 E31" xr:uid="{D9E0D846-FF2D-4441-A24F-6C27F2FB3200}"/>
  </dataValidations>
  <pageMargins left="0.75" right="0.75" top="1" bottom="1" header="0.51200000000000001" footer="0.51200000000000001"/>
  <pageSetup paperSize="9" scale="98" orientation="portrait" r:id="rId3"/>
  <headerFooter alignWithMargins="0"/>
  <ignoredErrors>
    <ignoredError sqref="G5"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dimension ref="A1:M77"/>
  <sheetViews>
    <sheetView view="pageBreakPreview" zoomScaleNormal="100" zoomScaleSheetLayoutView="100" workbookViewId="0"/>
  </sheetViews>
  <sheetFormatPr defaultColWidth="9" defaultRowHeight="13.2"/>
  <cols>
    <col min="1" max="1" width="4.6640625" style="21" customWidth="1"/>
    <col min="2" max="2" width="10.88671875" style="21" customWidth="1"/>
    <col min="3" max="6" width="9" style="21"/>
    <col min="7" max="7" width="10.33203125" style="21" customWidth="1"/>
    <col min="8" max="8" width="9" style="21"/>
    <col min="9" max="9" width="11" style="21" customWidth="1"/>
    <col min="10" max="10" width="7.109375" style="21" bestFit="1" customWidth="1"/>
    <col min="11" max="16384" width="9" style="21"/>
  </cols>
  <sheetData>
    <row r="1" spans="1:13" ht="20.100000000000001" customHeight="1">
      <c r="I1" s="93" t="s">
        <v>785</v>
      </c>
    </row>
    <row r="2" spans="1:13" s="23" customFormat="1" ht="12" customHeight="1">
      <c r="A2" s="22"/>
      <c r="B2" s="22"/>
      <c r="C2" s="22"/>
      <c r="D2" s="22"/>
      <c r="E2" s="22"/>
      <c r="F2" s="22"/>
      <c r="G2" s="22"/>
      <c r="H2" s="22"/>
      <c r="I2" s="22"/>
      <c r="J2" s="22"/>
      <c r="K2" s="22"/>
      <c r="L2" s="22"/>
      <c r="M2" s="22"/>
    </row>
    <row r="3" spans="1:13" s="23" customFormat="1" ht="19.2">
      <c r="A3" s="1406" t="s">
        <v>1359</v>
      </c>
      <c r="B3" s="1406"/>
      <c r="C3" s="1406"/>
      <c r="D3" s="1406"/>
      <c r="E3" s="1406"/>
      <c r="F3" s="1406"/>
      <c r="G3" s="1406"/>
      <c r="H3" s="1406"/>
      <c r="I3" s="1406"/>
      <c r="J3" s="1406"/>
      <c r="K3" s="22"/>
      <c r="L3" s="22"/>
      <c r="M3" s="22"/>
    </row>
    <row r="4" spans="1:13" s="23" customFormat="1" ht="19.2">
      <c r="A4" s="22"/>
      <c r="B4" s="22"/>
      <c r="C4" s="22"/>
      <c r="D4" s="22"/>
      <c r="E4" s="22"/>
      <c r="F4" s="22"/>
      <c r="G4" s="22"/>
      <c r="H4" s="22"/>
      <c r="I4" s="22"/>
      <c r="J4" s="22"/>
      <c r="K4" s="22"/>
      <c r="L4" s="22"/>
      <c r="M4" s="22"/>
    </row>
    <row r="5" spans="1:13" s="14" customFormat="1">
      <c r="F5" s="550" t="s">
        <v>91</v>
      </c>
      <c r="G5" s="1385" t="str">
        <f>【調達機関情報】!D69</f>
        <v>　</v>
      </c>
      <c r="H5" s="1386"/>
      <c r="I5" s="1386"/>
      <c r="J5" s="1386"/>
    </row>
    <row r="6" spans="1:13" s="14" customFormat="1" ht="13.8" thickBot="1"/>
    <row r="7" spans="1:13" s="14" customFormat="1" ht="13.8" thickBot="1">
      <c r="A7" s="1387" t="s">
        <v>815</v>
      </c>
      <c r="B7" s="1387"/>
      <c r="C7" s="1387"/>
      <c r="D7" s="1387"/>
      <c r="E7" s="1387"/>
      <c r="F7" s="1387"/>
      <c r="G7" s="1388"/>
      <c r="H7" s="1418"/>
      <c r="I7" s="1419"/>
      <c r="J7" s="1420"/>
    </row>
    <row r="8" spans="1:13" ht="13.8" thickBot="1"/>
    <row r="9" spans="1:13" s="25" customFormat="1" ht="18" customHeight="1">
      <c r="A9" s="1407">
        <v>1</v>
      </c>
      <c r="B9" s="24" t="s">
        <v>30</v>
      </c>
      <c r="C9" s="1410" t="s">
        <v>176</v>
      </c>
      <c r="D9" s="1411"/>
      <c r="E9" s="1411"/>
      <c r="F9" s="1411"/>
      <c r="G9" s="1411"/>
      <c r="H9" s="1411"/>
      <c r="I9" s="1411"/>
      <c r="J9" s="1412"/>
    </row>
    <row r="10" spans="1:13" s="25" customFormat="1" ht="18" customHeight="1">
      <c r="A10" s="1408"/>
      <c r="B10" s="26" t="s">
        <v>15</v>
      </c>
      <c r="C10" s="1397"/>
      <c r="D10" s="1398"/>
      <c r="E10" s="1398"/>
      <c r="F10" s="1398"/>
      <c r="G10" s="1398"/>
      <c r="H10" s="1398"/>
      <c r="I10" s="1398"/>
      <c r="J10" s="1405"/>
    </row>
    <row r="11" spans="1:13" s="25" customFormat="1" ht="18" customHeight="1">
      <c r="A11" s="1408"/>
      <c r="B11" s="1394" t="s">
        <v>31</v>
      </c>
      <c r="C11" s="29" t="s">
        <v>32</v>
      </c>
      <c r="D11" s="1398"/>
      <c r="E11" s="1398"/>
      <c r="F11" s="1398"/>
      <c r="G11" s="1398"/>
      <c r="H11" s="1398"/>
      <c r="I11" s="1398"/>
      <c r="J11" s="1405"/>
    </row>
    <row r="12" spans="1:13" s="25" customFormat="1" ht="18" customHeight="1">
      <c r="A12" s="1408"/>
      <c r="B12" s="1394"/>
      <c r="C12" s="30" t="s">
        <v>17</v>
      </c>
      <c r="D12" s="31"/>
      <c r="E12" s="32" t="s">
        <v>18</v>
      </c>
      <c r="F12" s="29" t="s">
        <v>19</v>
      </c>
      <c r="G12" s="32" t="s">
        <v>20</v>
      </c>
      <c r="H12" s="29" t="s">
        <v>21</v>
      </c>
      <c r="I12" s="33"/>
      <c r="J12" s="34" t="s">
        <v>22</v>
      </c>
    </row>
    <row r="13" spans="1:13" s="25" customFormat="1" ht="18" customHeight="1">
      <c r="A13" s="1408"/>
      <c r="B13" s="1394"/>
      <c r="C13" s="29" t="s">
        <v>33</v>
      </c>
      <c r="D13" s="33"/>
      <c r="E13" s="33"/>
      <c r="F13" s="33"/>
      <c r="G13" s="35"/>
      <c r="H13" s="29" t="s">
        <v>34</v>
      </c>
      <c r="I13" s="33"/>
      <c r="J13" s="34" t="s">
        <v>26</v>
      </c>
    </row>
    <row r="14" spans="1:13" s="25" customFormat="1" ht="18" customHeight="1">
      <c r="A14" s="1408"/>
      <c r="B14" s="1394"/>
      <c r="C14" s="29" t="s">
        <v>23</v>
      </c>
      <c r="D14" s="1370" t="s">
        <v>35</v>
      </c>
      <c r="E14" s="1370"/>
      <c r="F14" s="1370"/>
      <c r="G14" s="1370"/>
      <c r="H14" s="1370"/>
      <c r="I14" s="1370"/>
      <c r="J14" s="1371"/>
    </row>
    <row r="15" spans="1:13" s="25" customFormat="1" ht="18" customHeight="1">
      <c r="A15" s="1408"/>
      <c r="B15" s="1394" t="s">
        <v>36</v>
      </c>
      <c r="C15" s="36" t="s">
        <v>37</v>
      </c>
      <c r="D15" s="37"/>
      <c r="E15" s="37"/>
      <c r="F15" s="37"/>
      <c r="G15" s="37" t="s">
        <v>38</v>
      </c>
      <c r="H15" s="37"/>
      <c r="I15" s="37"/>
      <c r="J15" s="38"/>
    </row>
    <row r="16" spans="1:13" s="25" customFormat="1" ht="18" customHeight="1">
      <c r="A16" s="1408"/>
      <c r="B16" s="1394"/>
      <c r="C16" s="1389" t="s">
        <v>39</v>
      </c>
      <c r="D16" s="1390"/>
      <c r="E16" s="1390"/>
      <c r="F16" s="1390"/>
      <c r="G16" s="1390"/>
      <c r="H16" s="1390"/>
      <c r="I16" s="1390"/>
      <c r="J16" s="1391"/>
    </row>
    <row r="17" spans="1:10" s="25" customFormat="1" ht="18" customHeight="1">
      <c r="A17" s="1408"/>
      <c r="B17" s="1394"/>
      <c r="C17" s="29" t="s">
        <v>40</v>
      </c>
      <c r="D17" s="33" t="s">
        <v>587</v>
      </c>
      <c r="E17" s="33"/>
      <c r="F17" s="33" t="s">
        <v>586</v>
      </c>
      <c r="G17" s="1398"/>
      <c r="H17" s="1398"/>
      <c r="I17" s="33" t="s">
        <v>41</v>
      </c>
      <c r="J17" s="39"/>
    </row>
    <row r="18" spans="1:10" s="25" customFormat="1" ht="39" customHeight="1">
      <c r="A18" s="1408"/>
      <c r="B18" s="26" t="s">
        <v>42</v>
      </c>
      <c r="C18" s="29" t="s">
        <v>43</v>
      </c>
      <c r="D18" s="1396"/>
      <c r="E18" s="1396"/>
      <c r="F18" s="27" t="s">
        <v>44</v>
      </c>
      <c r="G18" s="40" t="s">
        <v>45</v>
      </c>
      <c r="H18" s="1396"/>
      <c r="I18" s="1396"/>
      <c r="J18" s="28" t="s">
        <v>46</v>
      </c>
    </row>
    <row r="19" spans="1:10" s="25" customFormat="1" ht="18" customHeight="1">
      <c r="A19" s="1408"/>
      <c r="B19" s="26" t="s">
        <v>47</v>
      </c>
      <c r="C19" s="29" t="s">
        <v>48</v>
      </c>
      <c r="D19" s="33"/>
      <c r="E19" s="33"/>
      <c r="F19" s="33"/>
      <c r="G19" s="33" t="s">
        <v>49</v>
      </c>
      <c r="H19" s="33"/>
      <c r="I19" s="33"/>
      <c r="J19" s="39"/>
    </row>
    <row r="20" spans="1:10" s="25" customFormat="1" ht="18" customHeight="1">
      <c r="A20" s="1408"/>
      <c r="B20" s="26" t="s">
        <v>50</v>
      </c>
      <c r="C20" s="29" t="s">
        <v>51</v>
      </c>
      <c r="D20" s="33"/>
      <c r="E20" s="33"/>
      <c r="F20" s="33"/>
      <c r="G20" s="33" t="s">
        <v>52</v>
      </c>
      <c r="H20" s="33"/>
      <c r="I20" s="33"/>
      <c r="J20" s="39"/>
    </row>
    <row r="21" spans="1:10" s="25" customFormat="1" ht="18" customHeight="1">
      <c r="A21" s="1408"/>
      <c r="B21" s="41" t="s">
        <v>53</v>
      </c>
      <c r="C21" s="29" t="s">
        <v>54</v>
      </c>
      <c r="D21" s="33"/>
      <c r="E21" s="33"/>
      <c r="F21" s="33" t="s">
        <v>55</v>
      </c>
      <c r="G21" s="33"/>
      <c r="H21" s="33" t="s">
        <v>56</v>
      </c>
      <c r="I21" s="33"/>
      <c r="J21" s="39"/>
    </row>
    <row r="22" spans="1:10" s="25" customFormat="1" ht="18" customHeight="1">
      <c r="A22" s="1408"/>
      <c r="B22" s="41" t="s">
        <v>57</v>
      </c>
      <c r="C22" s="29"/>
      <c r="D22" s="33"/>
      <c r="E22" s="33"/>
      <c r="F22" s="33"/>
      <c r="G22" s="33"/>
      <c r="H22" s="33"/>
      <c r="I22" s="33"/>
      <c r="J22" s="39"/>
    </row>
    <row r="23" spans="1:10" s="25" customFormat="1" ht="18" customHeight="1">
      <c r="A23" s="1408"/>
      <c r="B23" s="41" t="s">
        <v>58</v>
      </c>
      <c r="C23" s="29" t="s">
        <v>59</v>
      </c>
      <c r="D23" s="33"/>
      <c r="E23" s="33"/>
      <c r="F23" s="33"/>
      <c r="G23" s="33" t="s">
        <v>60</v>
      </c>
      <c r="H23" s="33"/>
      <c r="I23" s="33"/>
      <c r="J23" s="39"/>
    </row>
    <row r="24" spans="1:10" s="25" customFormat="1" ht="18" customHeight="1">
      <c r="A24" s="1408"/>
      <c r="B24" s="1413" t="s">
        <v>61</v>
      </c>
      <c r="C24" s="1397"/>
      <c r="D24" s="1399"/>
      <c r="E24" s="1397" t="s">
        <v>62</v>
      </c>
      <c r="F24" s="1398"/>
      <c r="G24" s="1399"/>
      <c r="H24" s="1397" t="s">
        <v>63</v>
      </c>
      <c r="I24" s="1398"/>
      <c r="J24" s="1405"/>
    </row>
    <row r="25" spans="1:10" s="25" customFormat="1" ht="18" customHeight="1">
      <c r="A25" s="1408"/>
      <c r="B25" s="1414"/>
      <c r="C25" s="1397" t="s">
        <v>64</v>
      </c>
      <c r="D25" s="1399"/>
      <c r="E25" s="1397" t="s">
        <v>503</v>
      </c>
      <c r="F25" s="1398"/>
      <c r="G25" s="1399"/>
      <c r="H25" s="1400" t="s">
        <v>504</v>
      </c>
      <c r="I25" s="1401"/>
      <c r="J25" s="1402"/>
    </row>
    <row r="26" spans="1:10" s="25" customFormat="1" ht="18" customHeight="1">
      <c r="A26" s="1408"/>
      <c r="B26" s="1414"/>
      <c r="C26" s="1424" t="s">
        <v>65</v>
      </c>
      <c r="D26" s="1425"/>
      <c r="E26" s="1403"/>
      <c r="F26" s="1404"/>
      <c r="G26" s="42" t="s">
        <v>66</v>
      </c>
      <c r="H26" s="1403"/>
      <c r="I26" s="1404"/>
      <c r="J26" s="43" t="s">
        <v>66</v>
      </c>
    </row>
    <row r="27" spans="1:10" s="25" customFormat="1" ht="18" customHeight="1">
      <c r="A27" s="1408"/>
      <c r="B27" s="1414"/>
      <c r="C27" s="1392" t="s">
        <v>67</v>
      </c>
      <c r="D27" s="1393"/>
      <c r="E27" s="1383"/>
      <c r="F27" s="1384"/>
      <c r="G27" s="44" t="s">
        <v>68</v>
      </c>
      <c r="H27" s="1383"/>
      <c r="I27" s="1384"/>
      <c r="J27" s="45" t="s">
        <v>68</v>
      </c>
    </row>
    <row r="28" spans="1:10" s="25" customFormat="1" ht="18" customHeight="1">
      <c r="A28" s="1408"/>
      <c r="B28" s="1414"/>
      <c r="C28" s="1392" t="s">
        <v>69</v>
      </c>
      <c r="D28" s="1393"/>
      <c r="E28" s="1383"/>
      <c r="F28" s="1384"/>
      <c r="G28" s="44" t="s">
        <v>70</v>
      </c>
      <c r="H28" s="1383"/>
      <c r="I28" s="1384"/>
      <c r="J28" s="45" t="s">
        <v>70</v>
      </c>
    </row>
    <row r="29" spans="1:10" s="25" customFormat="1" ht="18" customHeight="1">
      <c r="A29" s="1408"/>
      <c r="B29" s="1414"/>
      <c r="C29" s="1392" t="s">
        <v>71</v>
      </c>
      <c r="D29" s="1393"/>
      <c r="E29" s="1383"/>
      <c r="F29" s="1384"/>
      <c r="G29" s="44" t="s">
        <v>72</v>
      </c>
      <c r="H29" s="1383"/>
      <c r="I29" s="1384"/>
      <c r="J29" s="45" t="s">
        <v>72</v>
      </c>
    </row>
    <row r="30" spans="1:10" s="25" customFormat="1" ht="18" customHeight="1">
      <c r="A30" s="1408"/>
      <c r="B30" s="1414"/>
      <c r="C30" s="1392" t="s">
        <v>73</v>
      </c>
      <c r="D30" s="1393"/>
      <c r="E30" s="1383"/>
      <c r="F30" s="1384"/>
      <c r="G30" s="44" t="s">
        <v>167</v>
      </c>
      <c r="H30" s="1383"/>
      <c r="I30" s="1384"/>
      <c r="J30" s="45" t="s">
        <v>167</v>
      </c>
    </row>
    <row r="31" spans="1:10" s="25" customFormat="1" ht="18" customHeight="1">
      <c r="A31" s="1408"/>
      <c r="B31" s="1414"/>
      <c r="C31" s="1392" t="s">
        <v>74</v>
      </c>
      <c r="D31" s="1393"/>
      <c r="E31" s="1383"/>
      <c r="F31" s="1384"/>
      <c r="G31" s="44" t="s">
        <v>168</v>
      </c>
      <c r="H31" s="1383"/>
      <c r="I31" s="1384"/>
      <c r="J31" s="45" t="s">
        <v>168</v>
      </c>
    </row>
    <row r="32" spans="1:10" s="25" customFormat="1" ht="18" customHeight="1">
      <c r="A32" s="1408"/>
      <c r="B32" s="1414"/>
      <c r="C32" s="1392" t="s">
        <v>175</v>
      </c>
      <c r="D32" s="1393"/>
      <c r="E32" s="1383"/>
      <c r="F32" s="1384"/>
      <c r="G32" s="44"/>
      <c r="H32" s="1383"/>
      <c r="I32" s="1384"/>
      <c r="J32" s="45"/>
    </row>
    <row r="33" spans="1:10" s="25" customFormat="1" ht="18" customHeight="1">
      <c r="A33" s="1408"/>
      <c r="B33" s="1414"/>
      <c r="C33" s="1392" t="s">
        <v>75</v>
      </c>
      <c r="D33" s="1393"/>
      <c r="E33" s="1383"/>
      <c r="F33" s="1384"/>
      <c r="G33" s="44" t="s">
        <v>76</v>
      </c>
      <c r="H33" s="1383"/>
      <c r="I33" s="1384"/>
      <c r="J33" s="45" t="s">
        <v>76</v>
      </c>
    </row>
    <row r="34" spans="1:10" s="25" customFormat="1" ht="18" customHeight="1">
      <c r="A34" s="1408"/>
      <c r="B34" s="1414"/>
      <c r="C34" s="1416" t="s">
        <v>77</v>
      </c>
      <c r="D34" s="1417"/>
      <c r="E34" s="1383"/>
      <c r="F34" s="1384"/>
      <c r="G34" s="102" t="s">
        <v>170</v>
      </c>
      <c r="H34" s="1383"/>
      <c r="I34" s="1384"/>
      <c r="J34" s="174" t="s">
        <v>170</v>
      </c>
    </row>
    <row r="35" spans="1:10" s="25" customFormat="1" ht="18" customHeight="1">
      <c r="A35" s="1408"/>
      <c r="B35" s="1415"/>
      <c r="C35" s="46" t="s">
        <v>78</v>
      </c>
      <c r="D35" s="47"/>
      <c r="E35" s="48"/>
      <c r="F35" s="49" t="s">
        <v>79</v>
      </c>
      <c r="G35" s="50" t="s">
        <v>169</v>
      </c>
      <c r="H35" s="48"/>
      <c r="I35" s="48"/>
      <c r="J35" s="51" t="s">
        <v>79</v>
      </c>
    </row>
    <row r="36" spans="1:10" s="25" customFormat="1" ht="18" customHeight="1">
      <c r="A36" s="1408"/>
      <c r="B36" s="1394" t="s">
        <v>80</v>
      </c>
      <c r="C36" s="1380"/>
      <c r="D36" s="1381"/>
      <c r="E36" s="1381"/>
      <c r="F36" s="1381"/>
      <c r="G36" s="1381"/>
      <c r="H36" s="1381"/>
      <c r="I36" s="1381"/>
      <c r="J36" s="1382"/>
    </row>
    <row r="37" spans="1:10" s="25" customFormat="1" ht="18" customHeight="1">
      <c r="A37" s="1408"/>
      <c r="B37" s="1394"/>
      <c r="C37" s="1377"/>
      <c r="D37" s="1378"/>
      <c r="E37" s="1378"/>
      <c r="F37" s="1378"/>
      <c r="G37" s="1378"/>
      <c r="H37" s="1378"/>
      <c r="I37" s="1378"/>
      <c r="J37" s="1379"/>
    </row>
    <row r="38" spans="1:10" s="25" customFormat="1" ht="18" customHeight="1">
      <c r="A38" s="1408"/>
      <c r="B38" s="1394"/>
      <c r="C38" s="1377"/>
      <c r="D38" s="1378"/>
      <c r="E38" s="1378"/>
      <c r="F38" s="1378"/>
      <c r="G38" s="1378"/>
      <c r="H38" s="1378"/>
      <c r="I38" s="1378"/>
      <c r="J38" s="1379"/>
    </row>
    <row r="39" spans="1:10" s="25" customFormat="1" ht="18" customHeight="1">
      <c r="A39" s="1408"/>
      <c r="B39" s="1394"/>
      <c r="C39" s="1377"/>
      <c r="D39" s="1378"/>
      <c r="E39" s="1378"/>
      <c r="F39" s="1378"/>
      <c r="G39" s="1378"/>
      <c r="H39" s="1378"/>
      <c r="I39" s="1378"/>
      <c r="J39" s="1379"/>
    </row>
    <row r="40" spans="1:10" s="25" customFormat="1" ht="18" customHeight="1">
      <c r="A40" s="1408"/>
      <c r="B40" s="1394"/>
      <c r="C40" s="1377"/>
      <c r="D40" s="1378"/>
      <c r="E40" s="1378"/>
      <c r="F40" s="1378"/>
      <c r="G40" s="1378"/>
      <c r="H40" s="1378"/>
      <c r="I40" s="1378"/>
      <c r="J40" s="1379"/>
    </row>
    <row r="41" spans="1:10" s="25" customFormat="1" ht="18" customHeight="1">
      <c r="A41" s="1408"/>
      <c r="B41" s="1394"/>
      <c r="C41" s="1377"/>
      <c r="D41" s="1378"/>
      <c r="E41" s="1378"/>
      <c r="F41" s="1378"/>
      <c r="G41" s="1378"/>
      <c r="H41" s="1378"/>
      <c r="I41" s="1378"/>
      <c r="J41" s="1379"/>
    </row>
    <row r="42" spans="1:10" s="25" customFormat="1" ht="18" customHeight="1" thickBot="1">
      <c r="A42" s="1409"/>
      <c r="B42" s="1395"/>
      <c r="C42" s="1421"/>
      <c r="D42" s="1422"/>
      <c r="E42" s="1422"/>
      <c r="F42" s="1422"/>
      <c r="G42" s="1422"/>
      <c r="H42" s="1422"/>
      <c r="I42" s="1422"/>
      <c r="J42" s="1423"/>
    </row>
    <row r="43" spans="1:10" s="25" customFormat="1" ht="18" customHeight="1">
      <c r="A43" s="1407">
        <v>2</v>
      </c>
      <c r="B43" s="24" t="s">
        <v>30</v>
      </c>
      <c r="C43" s="1410" t="s">
        <v>176</v>
      </c>
      <c r="D43" s="1411"/>
      <c r="E43" s="1411"/>
      <c r="F43" s="1411"/>
      <c r="G43" s="1411"/>
      <c r="H43" s="1411"/>
      <c r="I43" s="1411"/>
      <c r="J43" s="1412"/>
    </row>
    <row r="44" spans="1:10" s="25" customFormat="1" ht="18" customHeight="1">
      <c r="A44" s="1408"/>
      <c r="B44" s="26" t="s">
        <v>15</v>
      </c>
      <c r="C44" s="1397"/>
      <c r="D44" s="1398"/>
      <c r="E44" s="1398"/>
      <c r="F44" s="1398"/>
      <c r="G44" s="1398"/>
      <c r="H44" s="1398"/>
      <c r="I44" s="1398"/>
      <c r="J44" s="1405"/>
    </row>
    <row r="45" spans="1:10" s="25" customFormat="1" ht="18" customHeight="1">
      <c r="A45" s="1408"/>
      <c r="B45" s="1394" t="s">
        <v>31</v>
      </c>
      <c r="C45" s="29" t="s">
        <v>32</v>
      </c>
      <c r="D45" s="1398"/>
      <c r="E45" s="1398"/>
      <c r="F45" s="1398"/>
      <c r="G45" s="1398"/>
      <c r="H45" s="1398"/>
      <c r="I45" s="1398"/>
      <c r="J45" s="1405"/>
    </row>
    <row r="46" spans="1:10" s="25" customFormat="1" ht="18" customHeight="1">
      <c r="A46" s="1408"/>
      <c r="B46" s="1394"/>
      <c r="C46" s="30" t="s">
        <v>17</v>
      </c>
      <c r="D46" s="31"/>
      <c r="E46" s="32" t="s">
        <v>18</v>
      </c>
      <c r="F46" s="29" t="s">
        <v>19</v>
      </c>
      <c r="G46" s="32" t="s">
        <v>20</v>
      </c>
      <c r="H46" s="29" t="s">
        <v>21</v>
      </c>
      <c r="I46" s="33"/>
      <c r="J46" s="34" t="s">
        <v>22</v>
      </c>
    </row>
    <row r="47" spans="1:10" s="25" customFormat="1" ht="18" customHeight="1">
      <c r="A47" s="1408"/>
      <c r="B47" s="1394"/>
      <c r="C47" s="29" t="s">
        <v>33</v>
      </c>
      <c r="D47" s="33"/>
      <c r="E47" s="33"/>
      <c r="F47" s="33"/>
      <c r="G47" s="35"/>
      <c r="H47" s="29" t="s">
        <v>34</v>
      </c>
      <c r="I47" s="33"/>
      <c r="J47" s="34" t="s">
        <v>26</v>
      </c>
    </row>
    <row r="48" spans="1:10" s="25" customFormat="1" ht="18" customHeight="1">
      <c r="A48" s="1408"/>
      <c r="B48" s="1394"/>
      <c r="C48" s="29" t="s">
        <v>23</v>
      </c>
      <c r="D48" s="1370" t="s">
        <v>35</v>
      </c>
      <c r="E48" s="1370"/>
      <c r="F48" s="1370"/>
      <c r="G48" s="1370"/>
      <c r="H48" s="1370"/>
      <c r="I48" s="1370"/>
      <c r="J48" s="1371"/>
    </row>
    <row r="49" spans="1:10" s="25" customFormat="1" ht="18" customHeight="1">
      <c r="A49" s="1408"/>
      <c r="B49" s="1394" t="s">
        <v>36</v>
      </c>
      <c r="C49" s="36" t="s">
        <v>37</v>
      </c>
      <c r="D49" s="37"/>
      <c r="E49" s="37"/>
      <c r="F49" s="37"/>
      <c r="G49" s="37" t="s">
        <v>38</v>
      </c>
      <c r="H49" s="37"/>
      <c r="I49" s="37"/>
      <c r="J49" s="38"/>
    </row>
    <row r="50" spans="1:10" s="25" customFormat="1" ht="18" customHeight="1">
      <c r="A50" s="1408"/>
      <c r="B50" s="1394"/>
      <c r="C50" s="1389" t="s">
        <v>39</v>
      </c>
      <c r="D50" s="1390"/>
      <c r="E50" s="1390"/>
      <c r="F50" s="1390"/>
      <c r="G50" s="1390"/>
      <c r="H50" s="1390"/>
      <c r="I50" s="1390"/>
      <c r="J50" s="1391"/>
    </row>
    <row r="51" spans="1:10" s="25" customFormat="1" ht="18" customHeight="1">
      <c r="A51" s="1408"/>
      <c r="B51" s="1394"/>
      <c r="C51" s="29" t="s">
        <v>40</v>
      </c>
      <c r="D51" s="33" t="s">
        <v>587</v>
      </c>
      <c r="E51" s="33"/>
      <c r="F51" s="33" t="s">
        <v>586</v>
      </c>
      <c r="G51" s="1398"/>
      <c r="H51" s="1398"/>
      <c r="I51" s="33" t="s">
        <v>41</v>
      </c>
      <c r="J51" s="39"/>
    </row>
    <row r="52" spans="1:10" s="25" customFormat="1" ht="39" customHeight="1">
      <c r="A52" s="1408"/>
      <c r="B52" s="26" t="s">
        <v>42</v>
      </c>
      <c r="C52" s="29" t="s">
        <v>43</v>
      </c>
      <c r="D52" s="1396"/>
      <c r="E52" s="1396"/>
      <c r="F52" s="27" t="s">
        <v>44</v>
      </c>
      <c r="G52" s="40" t="s">
        <v>45</v>
      </c>
      <c r="H52" s="1396"/>
      <c r="I52" s="1396"/>
      <c r="J52" s="28" t="s">
        <v>44</v>
      </c>
    </row>
    <row r="53" spans="1:10" s="25" customFormat="1" ht="18" customHeight="1">
      <c r="A53" s="1408"/>
      <c r="B53" s="26" t="s">
        <v>47</v>
      </c>
      <c r="C53" s="29" t="s">
        <v>48</v>
      </c>
      <c r="D53" s="33"/>
      <c r="E53" s="33"/>
      <c r="F53" s="33"/>
      <c r="G53" s="33" t="s">
        <v>49</v>
      </c>
      <c r="H53" s="33"/>
      <c r="I53" s="33"/>
      <c r="J53" s="39"/>
    </row>
    <row r="54" spans="1:10" s="25" customFormat="1" ht="18" customHeight="1">
      <c r="A54" s="1408"/>
      <c r="B54" s="26" t="s">
        <v>50</v>
      </c>
      <c r="C54" s="29" t="s">
        <v>51</v>
      </c>
      <c r="D54" s="33"/>
      <c r="E54" s="33"/>
      <c r="F54" s="33"/>
      <c r="G54" s="33" t="s">
        <v>52</v>
      </c>
      <c r="H54" s="33"/>
      <c r="I54" s="33"/>
      <c r="J54" s="39"/>
    </row>
    <row r="55" spans="1:10" s="25" customFormat="1" ht="18" customHeight="1">
      <c r="A55" s="1408"/>
      <c r="B55" s="41" t="s">
        <v>53</v>
      </c>
      <c r="C55" s="29" t="s">
        <v>54</v>
      </c>
      <c r="D55" s="33"/>
      <c r="E55" s="33"/>
      <c r="F55" s="33" t="s">
        <v>55</v>
      </c>
      <c r="G55" s="33"/>
      <c r="H55" s="33" t="s">
        <v>56</v>
      </c>
      <c r="I55" s="33"/>
      <c r="J55" s="39"/>
    </row>
    <row r="56" spans="1:10" s="25" customFormat="1" ht="18" customHeight="1">
      <c r="A56" s="1408"/>
      <c r="B56" s="41" t="s">
        <v>57</v>
      </c>
      <c r="C56" s="29"/>
      <c r="D56" s="33"/>
      <c r="E56" s="33"/>
      <c r="F56" s="33"/>
      <c r="G56" s="33"/>
      <c r="H56" s="33"/>
      <c r="I56" s="33"/>
      <c r="J56" s="39"/>
    </row>
    <row r="57" spans="1:10" s="25" customFormat="1" ht="18" customHeight="1">
      <c r="A57" s="1408"/>
      <c r="B57" s="41" t="s">
        <v>58</v>
      </c>
      <c r="C57" s="29" t="s">
        <v>59</v>
      </c>
      <c r="D57" s="33"/>
      <c r="E57" s="33"/>
      <c r="F57" s="33"/>
      <c r="G57" s="33" t="s">
        <v>60</v>
      </c>
      <c r="H57" s="33"/>
      <c r="I57" s="33"/>
      <c r="J57" s="39"/>
    </row>
    <row r="58" spans="1:10" s="25" customFormat="1" ht="18" customHeight="1">
      <c r="A58" s="1408"/>
      <c r="B58" s="1413" t="s">
        <v>61</v>
      </c>
      <c r="C58" s="1397"/>
      <c r="D58" s="1399"/>
      <c r="E58" s="1397" t="s">
        <v>62</v>
      </c>
      <c r="F58" s="1398"/>
      <c r="G58" s="1399"/>
      <c r="H58" s="1397" t="s">
        <v>63</v>
      </c>
      <c r="I58" s="1398"/>
      <c r="J58" s="1405"/>
    </row>
    <row r="59" spans="1:10" s="25" customFormat="1" ht="18" customHeight="1">
      <c r="A59" s="1408"/>
      <c r="B59" s="1414"/>
      <c r="C59" s="1397" t="s">
        <v>64</v>
      </c>
      <c r="D59" s="1399"/>
      <c r="E59" s="1397" t="s">
        <v>503</v>
      </c>
      <c r="F59" s="1398"/>
      <c r="G59" s="1399"/>
      <c r="H59" s="1400" t="s">
        <v>504</v>
      </c>
      <c r="I59" s="1401"/>
      <c r="J59" s="1402"/>
    </row>
    <row r="60" spans="1:10" s="25" customFormat="1" ht="18" customHeight="1">
      <c r="A60" s="1408"/>
      <c r="B60" s="1414"/>
      <c r="C60" s="1424" t="s">
        <v>65</v>
      </c>
      <c r="D60" s="1425"/>
      <c r="E60" s="1403"/>
      <c r="F60" s="1404"/>
      <c r="G60" s="42" t="s">
        <v>66</v>
      </c>
      <c r="H60" s="1403"/>
      <c r="I60" s="1404"/>
      <c r="J60" s="43" t="s">
        <v>66</v>
      </c>
    </row>
    <row r="61" spans="1:10" s="25" customFormat="1" ht="18" customHeight="1">
      <c r="A61" s="1408"/>
      <c r="B61" s="1414"/>
      <c r="C61" s="1392" t="s">
        <v>67</v>
      </c>
      <c r="D61" s="1393"/>
      <c r="E61" s="1383"/>
      <c r="F61" s="1384"/>
      <c r="G61" s="44" t="s">
        <v>68</v>
      </c>
      <c r="H61" s="1383"/>
      <c r="I61" s="1384"/>
      <c r="J61" s="45" t="s">
        <v>68</v>
      </c>
    </row>
    <row r="62" spans="1:10" s="25" customFormat="1" ht="18" customHeight="1">
      <c r="A62" s="1408"/>
      <c r="B62" s="1414"/>
      <c r="C62" s="1392" t="s">
        <v>69</v>
      </c>
      <c r="D62" s="1393"/>
      <c r="E62" s="1383"/>
      <c r="F62" s="1384"/>
      <c r="G62" s="44" t="s">
        <v>70</v>
      </c>
      <c r="H62" s="1383"/>
      <c r="I62" s="1384"/>
      <c r="J62" s="45" t="s">
        <v>70</v>
      </c>
    </row>
    <row r="63" spans="1:10" s="25" customFormat="1" ht="18" customHeight="1">
      <c r="A63" s="1408"/>
      <c r="B63" s="1414"/>
      <c r="C63" s="1392" t="s">
        <v>71</v>
      </c>
      <c r="D63" s="1393"/>
      <c r="E63" s="1383"/>
      <c r="F63" s="1384"/>
      <c r="G63" s="44" t="s">
        <v>66</v>
      </c>
      <c r="H63" s="1383"/>
      <c r="I63" s="1384"/>
      <c r="J63" s="45" t="s">
        <v>66</v>
      </c>
    </row>
    <row r="64" spans="1:10" s="25" customFormat="1" ht="18" customHeight="1">
      <c r="A64" s="1408"/>
      <c r="B64" s="1414"/>
      <c r="C64" s="1392" t="s">
        <v>73</v>
      </c>
      <c r="D64" s="1393"/>
      <c r="E64" s="1383"/>
      <c r="F64" s="1384"/>
      <c r="G64" s="44" t="s">
        <v>167</v>
      </c>
      <c r="H64" s="1383"/>
      <c r="I64" s="1384"/>
      <c r="J64" s="45" t="s">
        <v>167</v>
      </c>
    </row>
    <row r="65" spans="1:10" s="25" customFormat="1" ht="18" customHeight="1">
      <c r="A65" s="1408"/>
      <c r="B65" s="1414"/>
      <c r="C65" s="1392" t="s">
        <v>74</v>
      </c>
      <c r="D65" s="1393"/>
      <c r="E65" s="1383"/>
      <c r="F65" s="1384"/>
      <c r="G65" s="44" t="s">
        <v>168</v>
      </c>
      <c r="H65" s="1383"/>
      <c r="I65" s="1384"/>
      <c r="J65" s="45" t="s">
        <v>168</v>
      </c>
    </row>
    <row r="66" spans="1:10" s="25" customFormat="1" ht="18" customHeight="1">
      <c r="A66" s="1408"/>
      <c r="B66" s="1414"/>
      <c r="C66" s="1392" t="s">
        <v>175</v>
      </c>
      <c r="D66" s="1393"/>
      <c r="E66" s="1383"/>
      <c r="F66" s="1384"/>
      <c r="G66" s="44"/>
      <c r="H66" s="1383"/>
      <c r="I66" s="1384"/>
      <c r="J66" s="45"/>
    </row>
    <row r="67" spans="1:10" s="25" customFormat="1" ht="18" customHeight="1">
      <c r="A67" s="1408"/>
      <c r="B67" s="1414"/>
      <c r="C67" s="1392" t="s">
        <v>75</v>
      </c>
      <c r="D67" s="1393"/>
      <c r="E67" s="1383"/>
      <c r="F67" s="1384"/>
      <c r="G67" s="44" t="s">
        <v>76</v>
      </c>
      <c r="H67" s="1383"/>
      <c r="I67" s="1384"/>
      <c r="J67" s="45" t="s">
        <v>76</v>
      </c>
    </row>
    <row r="68" spans="1:10" s="25" customFormat="1" ht="18" customHeight="1">
      <c r="A68" s="1408"/>
      <c r="B68" s="1414"/>
      <c r="C68" s="1416" t="s">
        <v>77</v>
      </c>
      <c r="D68" s="1417"/>
      <c r="E68" s="1383"/>
      <c r="F68" s="1384"/>
      <c r="G68" s="102" t="s">
        <v>170</v>
      </c>
      <c r="H68" s="1383"/>
      <c r="I68" s="1384"/>
      <c r="J68" s="174" t="s">
        <v>170</v>
      </c>
    </row>
    <row r="69" spans="1:10" s="25" customFormat="1" ht="18" customHeight="1">
      <c r="A69" s="1408"/>
      <c r="B69" s="1415"/>
      <c r="C69" s="46" t="s">
        <v>78</v>
      </c>
      <c r="D69" s="47"/>
      <c r="E69" s="48"/>
      <c r="F69" s="49" t="s">
        <v>79</v>
      </c>
      <c r="G69" s="50" t="s">
        <v>169</v>
      </c>
      <c r="H69" s="48"/>
      <c r="I69" s="48"/>
      <c r="J69" s="51" t="s">
        <v>79</v>
      </c>
    </row>
    <row r="70" spans="1:10" s="25" customFormat="1" ht="18" customHeight="1">
      <c r="A70" s="1408"/>
      <c r="B70" s="1394" t="s">
        <v>80</v>
      </c>
      <c r="C70" s="1380"/>
      <c r="D70" s="1381"/>
      <c r="E70" s="1381"/>
      <c r="F70" s="1381"/>
      <c r="G70" s="1381"/>
      <c r="H70" s="1381"/>
      <c r="I70" s="1381"/>
      <c r="J70" s="1382"/>
    </row>
    <row r="71" spans="1:10" s="25" customFormat="1" ht="18" customHeight="1">
      <c r="A71" s="1408"/>
      <c r="B71" s="1394"/>
      <c r="C71" s="1377"/>
      <c r="D71" s="1378"/>
      <c r="E71" s="1378"/>
      <c r="F71" s="1378"/>
      <c r="G71" s="1378"/>
      <c r="H71" s="1378"/>
      <c r="I71" s="1378"/>
      <c r="J71" s="1379"/>
    </row>
    <row r="72" spans="1:10" s="25" customFormat="1" ht="18" customHeight="1">
      <c r="A72" s="1408"/>
      <c r="B72" s="1394"/>
      <c r="C72" s="1377"/>
      <c r="D72" s="1378"/>
      <c r="E72" s="1378"/>
      <c r="F72" s="1378"/>
      <c r="G72" s="1378"/>
      <c r="H72" s="1378"/>
      <c r="I72" s="1378"/>
      <c r="J72" s="1379"/>
    </row>
    <row r="73" spans="1:10" s="25" customFormat="1" ht="18" customHeight="1">
      <c r="A73" s="1408"/>
      <c r="B73" s="1394"/>
      <c r="C73" s="1377"/>
      <c r="D73" s="1378"/>
      <c r="E73" s="1378"/>
      <c r="F73" s="1378"/>
      <c r="G73" s="1378"/>
      <c r="H73" s="1378"/>
      <c r="I73" s="1378"/>
      <c r="J73" s="1379"/>
    </row>
    <row r="74" spans="1:10" s="25" customFormat="1" ht="18" customHeight="1">
      <c r="A74" s="1408"/>
      <c r="B74" s="1394"/>
      <c r="C74" s="1377"/>
      <c r="D74" s="1378"/>
      <c r="E74" s="1378"/>
      <c r="F74" s="1378"/>
      <c r="G74" s="1378"/>
      <c r="H74" s="1378"/>
      <c r="I74" s="1378"/>
      <c r="J74" s="1379"/>
    </row>
    <row r="75" spans="1:10" s="25" customFormat="1" ht="18" customHeight="1">
      <c r="A75" s="1408"/>
      <c r="B75" s="1394"/>
      <c r="C75" s="1377"/>
      <c r="D75" s="1378"/>
      <c r="E75" s="1378"/>
      <c r="F75" s="1378"/>
      <c r="G75" s="1378"/>
      <c r="H75" s="1378"/>
      <c r="I75" s="1378"/>
      <c r="J75" s="1379"/>
    </row>
    <row r="76" spans="1:10" s="25" customFormat="1" ht="18" customHeight="1" thickBot="1">
      <c r="A76" s="1409"/>
      <c r="B76" s="1395"/>
      <c r="C76" s="1421"/>
      <c r="D76" s="1422"/>
      <c r="E76" s="1422"/>
      <c r="F76" s="1422"/>
      <c r="G76" s="1422"/>
      <c r="H76" s="1422"/>
      <c r="I76" s="1422"/>
      <c r="J76" s="1423"/>
    </row>
    <row r="77" spans="1:10">
      <c r="B77" s="14" t="s">
        <v>292</v>
      </c>
    </row>
  </sheetData>
  <customSheetViews>
    <customSheetView guid="{96F83B05-D121-40EB-85BB-212F4250A2EA}">
      <rowBreaks count="1" manualBreakCount="1">
        <brk id="42" max="16383" man="1"/>
      </rowBreaks>
      <pageMargins left="0.75" right="0.75" top="1" bottom="1" header="0.51200000000000001" footer="0.51200000000000001"/>
      <pageSetup paperSize="9" scale="97" orientation="portrait" r:id="rId1"/>
      <headerFooter alignWithMargins="0"/>
    </customSheetView>
    <customSheetView guid="{0199004E-6640-4BE5-B2D5-6A0A715378D4}">
      <rowBreaks count="1" manualBreakCount="1">
        <brk id="42" max="16383" man="1"/>
      </rowBreaks>
      <pageMargins left="0.75" right="0.75" top="1" bottom="1" header="0.51200000000000001" footer="0.51200000000000001"/>
      <pageSetup paperSize="9" scale="97" orientation="portrait" r:id="rId2"/>
      <headerFooter alignWithMargins="0"/>
    </customSheetView>
  </customSheetViews>
  <mergeCells count="110">
    <mergeCell ref="G51:H51"/>
    <mergeCell ref="G17:H17"/>
    <mergeCell ref="B70:B76"/>
    <mergeCell ref="C70:J70"/>
    <mergeCell ref="C71:J71"/>
    <mergeCell ref="C72:J72"/>
    <mergeCell ref="C73:J73"/>
    <mergeCell ref="C74:J74"/>
    <mergeCell ref="C75:J75"/>
    <mergeCell ref="C76:J76"/>
    <mergeCell ref="C66:D66"/>
    <mergeCell ref="E66:F66"/>
    <mergeCell ref="H66:I66"/>
    <mergeCell ref="C67:D67"/>
    <mergeCell ref="E67:F67"/>
    <mergeCell ref="H67:I67"/>
    <mergeCell ref="C68:D68"/>
    <mergeCell ref="E68:F68"/>
    <mergeCell ref="H68:I68"/>
    <mergeCell ref="C63:D63"/>
    <mergeCell ref="E63:F63"/>
    <mergeCell ref="H63:I63"/>
    <mergeCell ref="C64:D64"/>
    <mergeCell ref="E64:F64"/>
    <mergeCell ref="H64:I64"/>
    <mergeCell ref="C65:D65"/>
    <mergeCell ref="E65:F65"/>
    <mergeCell ref="H65:I65"/>
    <mergeCell ref="H59:J59"/>
    <mergeCell ref="C60:D60"/>
    <mergeCell ref="E60:F60"/>
    <mergeCell ref="H60:I60"/>
    <mergeCell ref="C61:D61"/>
    <mergeCell ref="E61:F61"/>
    <mergeCell ref="H61:I61"/>
    <mergeCell ref="C62:D62"/>
    <mergeCell ref="E62:F62"/>
    <mergeCell ref="H62:I62"/>
    <mergeCell ref="C42:J42"/>
    <mergeCell ref="C26:D26"/>
    <mergeCell ref="C27:D27"/>
    <mergeCell ref="C28:D28"/>
    <mergeCell ref="C29:D29"/>
    <mergeCell ref="C30:D30"/>
    <mergeCell ref="C31:D31"/>
    <mergeCell ref="C32:D32"/>
    <mergeCell ref="A43:A76"/>
    <mergeCell ref="C43:J43"/>
    <mergeCell ref="C44:J44"/>
    <mergeCell ref="B45:B48"/>
    <mergeCell ref="D45:J45"/>
    <mergeCell ref="D48:J48"/>
    <mergeCell ref="B49:B51"/>
    <mergeCell ref="C50:J50"/>
    <mergeCell ref="D52:E52"/>
    <mergeCell ref="H52:I52"/>
    <mergeCell ref="B58:B69"/>
    <mergeCell ref="C58:D58"/>
    <mergeCell ref="E58:G58"/>
    <mergeCell ref="H58:J58"/>
    <mergeCell ref="C59:D59"/>
    <mergeCell ref="E59:G59"/>
    <mergeCell ref="E31:F31"/>
    <mergeCell ref="H25:J25"/>
    <mergeCell ref="E25:G25"/>
    <mergeCell ref="E26:F26"/>
    <mergeCell ref="H24:J24"/>
    <mergeCell ref="A3:J3"/>
    <mergeCell ref="A9:A42"/>
    <mergeCell ref="C9:J9"/>
    <mergeCell ref="D11:J11"/>
    <mergeCell ref="D14:J14"/>
    <mergeCell ref="E28:F28"/>
    <mergeCell ref="E29:F29"/>
    <mergeCell ref="B24:B35"/>
    <mergeCell ref="H26:I26"/>
    <mergeCell ref="H27:I27"/>
    <mergeCell ref="H28:I28"/>
    <mergeCell ref="H29:I29"/>
    <mergeCell ref="H30:I30"/>
    <mergeCell ref="E27:F27"/>
    <mergeCell ref="C24:D24"/>
    <mergeCell ref="C34:D34"/>
    <mergeCell ref="C25:D25"/>
    <mergeCell ref="H7:J7"/>
    <mergeCell ref="C10:J10"/>
    <mergeCell ref="C38:J38"/>
    <mergeCell ref="C36:J36"/>
    <mergeCell ref="H33:I33"/>
    <mergeCell ref="H34:I34"/>
    <mergeCell ref="E33:F33"/>
    <mergeCell ref="E34:F34"/>
    <mergeCell ref="G5:J5"/>
    <mergeCell ref="A7:G7"/>
    <mergeCell ref="C40:J40"/>
    <mergeCell ref="C16:J16"/>
    <mergeCell ref="C33:D33"/>
    <mergeCell ref="C37:J37"/>
    <mergeCell ref="B11:B14"/>
    <mergeCell ref="B36:B42"/>
    <mergeCell ref="D18:E18"/>
    <mergeCell ref="C41:J41"/>
    <mergeCell ref="C39:J39"/>
    <mergeCell ref="B15:B17"/>
    <mergeCell ref="E24:G24"/>
    <mergeCell ref="H18:I18"/>
    <mergeCell ref="H31:I31"/>
    <mergeCell ref="H32:I32"/>
    <mergeCell ref="E30:F30"/>
    <mergeCell ref="E32:F32"/>
  </mergeCells>
  <phoneticPr fontId="7"/>
  <dataValidations count="3">
    <dataValidation type="list" allowBlank="1" showInputMessage="1" showErrorMessage="1" sqref="H7:J7" xr:uid="{00000000-0002-0000-1400-000000000000}">
      <formula1>"実績なし"</formula1>
    </dataValidation>
    <dataValidation allowBlank="1" showInputMessage="1" showErrorMessage="1" prompt="記入例を参考に、記入例を上書きする。" sqref="D14:J14 C9:J9 D48:J48 C43:J43" xr:uid="{00000000-0002-0000-1400-000001000000}"/>
    <dataValidation allowBlank="1" showInputMessage="1" showErrorMessage="1" promptTitle="注）" prompt="駐車場やグラウンドの面積は「延床面積」には含まれません。" sqref="E12 E46" xr:uid="{46B23CCA-5177-4D3F-B0B6-F2EAF7767A2D}"/>
  </dataValidations>
  <pageMargins left="0.75" right="0.75" top="1" bottom="1" header="0.51200000000000001" footer="0.51200000000000001"/>
  <pageSetup paperSize="9" scale="97" orientation="portrait" r:id="rId3"/>
  <headerFooter alignWithMargins="0"/>
  <rowBreaks count="1" manualBreakCount="1">
    <brk id="4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7"/>
  <dimension ref="A1:K32"/>
  <sheetViews>
    <sheetView zoomScaleNormal="100" workbookViewId="0"/>
  </sheetViews>
  <sheetFormatPr defaultColWidth="8.88671875" defaultRowHeight="13.2"/>
  <cols>
    <col min="1" max="1" width="2.88671875" style="14" customWidth="1"/>
    <col min="2" max="2" width="3.44140625" style="14" bestFit="1" customWidth="1"/>
    <col min="3" max="3" width="55.77734375" style="14" customWidth="1"/>
    <col min="4" max="4" width="12.6640625" style="14" customWidth="1"/>
    <col min="5" max="5" width="14.77734375" style="14" customWidth="1"/>
    <col min="6" max="16384" width="8.88671875" style="14"/>
  </cols>
  <sheetData>
    <row r="1" spans="1:11" s="524" customFormat="1" ht="20.100000000000001" customHeight="1">
      <c r="E1" s="525" t="s">
        <v>786</v>
      </c>
    </row>
    <row r="2" spans="1:11" s="524" customFormat="1" ht="6.6" customHeight="1">
      <c r="I2" s="526"/>
    </row>
    <row r="3" spans="1:11" s="529" customFormat="1" ht="19.2">
      <c r="A3" s="1426" t="s">
        <v>1358</v>
      </c>
      <c r="B3" s="1427"/>
      <c r="C3" s="1427"/>
      <c r="D3" s="1427"/>
      <c r="E3" s="1427"/>
      <c r="F3" s="527"/>
      <c r="G3" s="528"/>
      <c r="I3" s="528"/>
      <c r="J3" s="528"/>
      <c r="K3" s="528"/>
    </row>
    <row r="4" spans="1:11" s="524" customFormat="1" ht="6.6" customHeight="1"/>
    <row r="5" spans="1:11" s="524" customFormat="1">
      <c r="C5" s="530" t="s">
        <v>109</v>
      </c>
      <c r="D5" s="1121" t="str">
        <f>【調達機関情報】!D69</f>
        <v>　</v>
      </c>
      <c r="E5" s="1122"/>
    </row>
    <row r="7" spans="1:11" ht="19.95" customHeight="1" thickBot="1">
      <c r="A7" s="531" t="s">
        <v>860</v>
      </c>
    </row>
    <row r="8" spans="1:11" s="18" customFormat="1" ht="30" customHeight="1">
      <c r="B8" s="532" t="s">
        <v>698</v>
      </c>
      <c r="C8" s="593" t="s">
        <v>875</v>
      </c>
      <c r="D8" s="533">
        <v>0</v>
      </c>
    </row>
    <row r="9" spans="1:11" s="18" customFormat="1" ht="30" customHeight="1" thickBot="1">
      <c r="B9" s="534" t="s">
        <v>677</v>
      </c>
      <c r="C9" s="562" t="s">
        <v>876</v>
      </c>
      <c r="D9" s="535">
        <v>0</v>
      </c>
    </row>
    <row r="10" spans="1:11" ht="16.2" customHeight="1">
      <c r="C10" s="594" t="s">
        <v>873</v>
      </c>
      <c r="D10" s="548"/>
      <c r="E10" s="549"/>
    </row>
    <row r="11" spans="1:11" ht="16.2" customHeight="1">
      <c r="C11" s="594" t="s">
        <v>888</v>
      </c>
      <c r="D11" s="548"/>
      <c r="E11" s="549"/>
    </row>
    <row r="12" spans="1:11" ht="16.2" customHeight="1">
      <c r="C12" s="594" t="s">
        <v>889</v>
      </c>
      <c r="D12" s="548"/>
      <c r="E12" s="549"/>
    </row>
    <row r="13" spans="1:11" ht="16.2" customHeight="1">
      <c r="C13" s="590" t="s">
        <v>914</v>
      </c>
      <c r="D13" s="548"/>
      <c r="E13" s="549"/>
    </row>
    <row r="14" spans="1:11" ht="16.2" customHeight="1">
      <c r="C14" s="594" t="s">
        <v>917</v>
      </c>
      <c r="D14" s="548"/>
      <c r="E14" s="549"/>
    </row>
    <row r="15" spans="1:11" ht="16.2" customHeight="1">
      <c r="C15" s="594" t="s">
        <v>918</v>
      </c>
      <c r="D15" s="548"/>
      <c r="E15" s="549"/>
    </row>
    <row r="16" spans="1:11" ht="9" customHeight="1">
      <c r="C16" s="590"/>
      <c r="D16" s="548"/>
      <c r="E16" s="549"/>
    </row>
    <row r="17" spans="1:5" ht="16.2" customHeight="1">
      <c r="C17" s="594" t="s">
        <v>872</v>
      </c>
      <c r="D17" s="548"/>
      <c r="E17" s="549"/>
    </row>
    <row r="18" spans="1:5" ht="13.95" customHeight="1">
      <c r="C18" s="595" t="s">
        <v>871</v>
      </c>
      <c r="D18" s="548"/>
      <c r="E18" s="549"/>
    </row>
    <row r="19" spans="1:5" ht="16.2" customHeight="1">
      <c r="C19" s="594" t="s">
        <v>877</v>
      </c>
      <c r="D19" s="548"/>
      <c r="E19" s="549"/>
    </row>
    <row r="20" spans="1:5" ht="16.2" customHeight="1">
      <c r="C20" s="594" t="s">
        <v>878</v>
      </c>
      <c r="D20" s="548"/>
      <c r="E20" s="549"/>
    </row>
    <row r="21" spans="1:5" ht="13.95" customHeight="1">
      <c r="C21" s="595" t="s">
        <v>879</v>
      </c>
      <c r="D21" s="548"/>
      <c r="E21" s="549"/>
    </row>
    <row r="22" spans="1:5" ht="12.6" customHeight="1"/>
    <row r="23" spans="1:5" ht="19.95" customHeight="1" thickBot="1">
      <c r="A23" s="531" t="s">
        <v>862</v>
      </c>
    </row>
    <row r="24" spans="1:5" ht="13.8" thickBot="1">
      <c r="B24" s="1428" t="s">
        <v>92</v>
      </c>
      <c r="C24" s="1429"/>
      <c r="D24" s="536" t="s">
        <v>93</v>
      </c>
    </row>
    <row r="25" spans="1:5" ht="30" customHeight="1" thickTop="1">
      <c r="B25" s="537" t="s">
        <v>706</v>
      </c>
      <c r="C25" s="538" t="s">
        <v>854</v>
      </c>
      <c r="D25" s="539"/>
    </row>
    <row r="26" spans="1:5" ht="30" customHeight="1">
      <c r="B26" s="540" t="s">
        <v>692</v>
      </c>
      <c r="C26" s="541" t="s">
        <v>855</v>
      </c>
      <c r="D26" s="542"/>
    </row>
    <row r="27" spans="1:5" ht="30" customHeight="1" thickBot="1">
      <c r="B27" s="543" t="s">
        <v>816</v>
      </c>
      <c r="C27" s="544" t="s">
        <v>381</v>
      </c>
      <c r="D27" s="545"/>
    </row>
    <row r="28" spans="1:5" ht="30" customHeight="1" thickTop="1" thickBot="1">
      <c r="B28" s="1430" t="s">
        <v>707</v>
      </c>
      <c r="C28" s="1431"/>
      <c r="D28" s="546">
        <f>SUM(D25:D27)</f>
        <v>0</v>
      </c>
    </row>
    <row r="29" spans="1:5" ht="16.2" customHeight="1">
      <c r="C29" s="547" t="s">
        <v>861</v>
      </c>
      <c r="D29" s="548"/>
      <c r="E29" s="549"/>
    </row>
    <row r="31" spans="1:5" ht="19.95" customHeight="1" thickBot="1">
      <c r="C31" s="18" t="s">
        <v>817</v>
      </c>
    </row>
    <row r="32" spans="1:5" ht="72" customHeight="1" thickBot="1">
      <c r="C32" s="1432"/>
      <c r="D32" s="1433"/>
      <c r="E32" s="1434"/>
    </row>
  </sheetData>
  <mergeCells count="5">
    <mergeCell ref="A3:E3"/>
    <mergeCell ref="D5:E5"/>
    <mergeCell ref="B24:C24"/>
    <mergeCell ref="B28:C28"/>
    <mergeCell ref="C32:E32"/>
  </mergeCells>
  <phoneticPr fontId="7"/>
  <dataValidations count="2">
    <dataValidation operator="greaterThanOrEqual" allowBlank="1" showErrorMessage="1" sqref="E29 D28 E10:E21" xr:uid="{00000000-0002-0000-1500-000000000000}"/>
    <dataValidation allowBlank="1" showInputMessage="1" showErrorMessage="1" prompt="該当する契約件数を記入する。" sqref="D25:D27" xr:uid="{00000000-0002-0000-1500-000001000000}"/>
  </dataValidations>
  <hyperlinks>
    <hyperlink ref="C18" r:id="rId1" xr:uid="{00000000-0004-0000-1500-000000000000}"/>
    <hyperlink ref="C21" r:id="rId2" xr:uid="{00000000-0004-0000-1500-000001000000}"/>
  </hyperlinks>
  <printOptions horizontalCentered="1"/>
  <pageMargins left="0.70866141732283472" right="0.70866141732283472" top="0.94488188976377963" bottom="0.74803149606299213" header="0.31496062992125984" footer="0.31496062992125984"/>
  <pageSetup paperSize="9" scale="99" orientation="portrait" horizontalDpi="4294967293" r:id="rId3"/>
  <ignoredErrors>
    <ignoredError sqref="D28" unlockedFormula="1"/>
  </ignoredErrors>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8">
    <pageSetUpPr fitToPage="1"/>
  </sheetPr>
  <dimension ref="A1:J103"/>
  <sheetViews>
    <sheetView zoomScaleNormal="100" workbookViewId="0"/>
  </sheetViews>
  <sheetFormatPr defaultColWidth="8.88671875" defaultRowHeight="13.2"/>
  <cols>
    <col min="1" max="1" width="2.44140625" style="14" bestFit="1" customWidth="1"/>
    <col min="2" max="2" width="20.77734375" style="14" customWidth="1"/>
    <col min="3" max="3" width="12.77734375" style="14" customWidth="1"/>
    <col min="4" max="4" width="14.77734375" style="14" customWidth="1"/>
    <col min="5" max="5" width="4.77734375" style="14" customWidth="1"/>
    <col min="6" max="6" width="12.77734375" style="14" customWidth="1"/>
    <col min="7" max="7" width="4.77734375" style="14" customWidth="1"/>
    <col min="8" max="8" width="10.77734375" style="14" customWidth="1"/>
    <col min="9" max="9" width="4.77734375" style="14" customWidth="1"/>
    <col min="10" max="10" width="8.88671875" style="14" customWidth="1"/>
    <col min="11" max="16384" width="8.88671875" style="14"/>
  </cols>
  <sheetData>
    <row r="1" spans="1:10" s="21" customFormat="1" ht="20.100000000000001" customHeight="1">
      <c r="H1" s="1435" t="s">
        <v>818</v>
      </c>
      <c r="I1" s="1436"/>
    </row>
    <row r="2" spans="1:10" s="23" customFormat="1" ht="10.199999999999999" customHeight="1">
      <c r="A2" s="22"/>
      <c r="B2" s="22"/>
      <c r="C2" s="22"/>
      <c r="D2" s="22"/>
      <c r="E2" s="22"/>
      <c r="F2" s="22"/>
      <c r="G2" s="22"/>
      <c r="H2" s="22"/>
      <c r="I2" s="22"/>
      <c r="J2" s="22"/>
    </row>
    <row r="3" spans="1:10" s="23" customFormat="1" ht="19.2">
      <c r="A3" s="1406" t="s">
        <v>1247</v>
      </c>
      <c r="B3" s="1406"/>
      <c r="C3" s="1406"/>
      <c r="D3" s="1406"/>
      <c r="E3" s="1406"/>
      <c r="F3" s="1406"/>
      <c r="G3" s="1406"/>
      <c r="H3" s="1406"/>
      <c r="I3" s="1406"/>
      <c r="J3" s="22"/>
    </row>
    <row r="4" spans="1:10" s="23" customFormat="1" ht="10.199999999999999" customHeight="1">
      <c r="A4" s="22"/>
      <c r="B4" s="22"/>
      <c r="C4" s="22"/>
      <c r="D4" s="22"/>
      <c r="E4" s="22"/>
      <c r="F4" s="22"/>
      <c r="G4" s="22"/>
      <c r="H4" s="22"/>
      <c r="I4" s="22"/>
      <c r="J4" s="22"/>
    </row>
    <row r="5" spans="1:10">
      <c r="D5" s="550" t="s">
        <v>91</v>
      </c>
      <c r="E5" s="1385" t="str">
        <f>【調達機関情報】!D69</f>
        <v>　</v>
      </c>
      <c r="F5" s="1386"/>
      <c r="G5" s="1386"/>
      <c r="H5" s="1386"/>
      <c r="I5" s="1386"/>
    </row>
    <row r="6" spans="1:10" ht="13.8" thickBot="1"/>
    <row r="7" spans="1:10" ht="13.8" thickBot="1">
      <c r="A7" s="1387" t="s">
        <v>841</v>
      </c>
      <c r="B7" s="1437"/>
      <c r="C7" s="1437"/>
      <c r="D7" s="1437"/>
      <c r="E7" s="1437"/>
      <c r="F7" s="1437"/>
      <c r="G7" s="1438"/>
      <c r="H7" s="1418"/>
      <c r="I7" s="1420"/>
    </row>
    <row r="8" spans="1:10" s="21" customFormat="1" ht="13.8" thickBot="1"/>
    <row r="9" spans="1:10" ht="15" customHeight="1">
      <c r="A9" s="1439">
        <v>1</v>
      </c>
      <c r="B9" s="599" t="s">
        <v>882</v>
      </c>
      <c r="C9" s="1442"/>
      <c r="D9" s="1443"/>
      <c r="E9" s="1443"/>
      <c r="F9" s="1443"/>
      <c r="G9" s="1443"/>
      <c r="H9" s="1443"/>
      <c r="I9" s="1444"/>
    </row>
    <row r="10" spans="1:10" ht="15" customHeight="1">
      <c r="A10" s="1440"/>
      <c r="B10" s="600" t="s">
        <v>883</v>
      </c>
      <c r="C10" s="1445"/>
      <c r="D10" s="1446"/>
      <c r="E10" s="1446"/>
      <c r="F10" s="1446"/>
      <c r="G10" s="1446"/>
      <c r="H10" s="1446"/>
      <c r="I10" s="1447"/>
    </row>
    <row r="11" spans="1:10" ht="15" customHeight="1">
      <c r="A11" s="1440"/>
      <c r="B11" s="600" t="s">
        <v>881</v>
      </c>
      <c r="C11" s="1445"/>
      <c r="D11" s="1446"/>
      <c r="E11" s="1446"/>
      <c r="F11" s="1446"/>
      <c r="G11" s="1446"/>
      <c r="H11" s="1446"/>
      <c r="I11" s="1447"/>
    </row>
    <row r="12" spans="1:10" ht="15" customHeight="1">
      <c r="A12" s="1440"/>
      <c r="B12" s="1448" t="s">
        <v>884</v>
      </c>
      <c r="C12" s="597" t="s">
        <v>32</v>
      </c>
      <c r="D12" s="1446"/>
      <c r="E12" s="1446"/>
      <c r="F12" s="1446"/>
      <c r="G12" s="1446"/>
      <c r="H12" s="1446"/>
      <c r="I12" s="1447"/>
    </row>
    <row r="13" spans="1:10" ht="15" customHeight="1">
      <c r="A13" s="1440"/>
      <c r="B13" s="1449"/>
      <c r="C13" s="617" t="s">
        <v>17</v>
      </c>
      <c r="D13" s="615"/>
      <c r="E13" s="618" t="s">
        <v>787</v>
      </c>
      <c r="F13" s="619" t="s">
        <v>890</v>
      </c>
      <c r="G13" s="1450"/>
      <c r="H13" s="1450"/>
      <c r="I13" s="1451"/>
    </row>
    <row r="14" spans="1:10" ht="15" customHeight="1" thickBot="1">
      <c r="A14" s="1440"/>
      <c r="B14" s="1449"/>
      <c r="C14" s="619" t="s">
        <v>33</v>
      </c>
      <c r="D14" s="616"/>
      <c r="E14" s="620" t="s">
        <v>819</v>
      </c>
      <c r="F14" s="621" t="s">
        <v>34</v>
      </c>
      <c r="G14" s="1452"/>
      <c r="H14" s="1452"/>
      <c r="I14" s="622" t="s">
        <v>26</v>
      </c>
    </row>
    <row r="15" spans="1:10" ht="13.95" customHeight="1">
      <c r="A15" s="1440"/>
      <c r="B15" s="1453" t="s">
        <v>870</v>
      </c>
      <c r="C15" s="1456" t="s">
        <v>791</v>
      </c>
      <c r="D15" s="1457"/>
      <c r="E15" s="1458"/>
      <c r="F15" s="1467" t="s">
        <v>820</v>
      </c>
      <c r="G15" s="1467"/>
      <c r="H15" s="1468"/>
      <c r="I15" s="623"/>
    </row>
    <row r="16" spans="1:10" ht="13.95" customHeight="1">
      <c r="A16" s="1440"/>
      <c r="B16" s="1454"/>
      <c r="C16" s="1459"/>
      <c r="D16" s="1460"/>
      <c r="E16" s="1461"/>
      <c r="F16" s="1469" t="s">
        <v>893</v>
      </c>
      <c r="G16" s="1469"/>
      <c r="H16" s="1470"/>
      <c r="I16" s="552"/>
    </row>
    <row r="17" spans="1:9" ht="13.95" customHeight="1">
      <c r="A17" s="1440"/>
      <c r="B17" s="1454"/>
      <c r="C17" s="1459"/>
      <c r="D17" s="1460"/>
      <c r="E17" s="1461"/>
      <c r="F17" s="1469" t="s">
        <v>792</v>
      </c>
      <c r="G17" s="1469"/>
      <c r="H17" s="1470"/>
      <c r="I17" s="552"/>
    </row>
    <row r="18" spans="1:9" ht="13.95" customHeight="1">
      <c r="A18" s="1440"/>
      <c r="B18" s="1454"/>
      <c r="C18" s="1459"/>
      <c r="D18" s="1460"/>
      <c r="E18" s="1461"/>
      <c r="F18" s="1471" t="s">
        <v>821</v>
      </c>
      <c r="G18" s="1472"/>
      <c r="H18" s="1473"/>
      <c r="I18" s="552"/>
    </row>
    <row r="19" spans="1:9" ht="13.95" customHeight="1">
      <c r="A19" s="1440"/>
      <c r="B19" s="1454"/>
      <c r="C19" s="1459"/>
      <c r="D19" s="1460"/>
      <c r="E19" s="1461"/>
      <c r="F19" s="1471" t="s">
        <v>822</v>
      </c>
      <c r="G19" s="1472"/>
      <c r="H19" s="1473"/>
      <c r="I19" s="552"/>
    </row>
    <row r="20" spans="1:9" ht="13.95" customHeight="1">
      <c r="A20" s="1440"/>
      <c r="B20" s="1454"/>
      <c r="C20" s="1462"/>
      <c r="D20" s="1463"/>
      <c r="E20" s="1461"/>
      <c r="F20" s="1471" t="s">
        <v>823</v>
      </c>
      <c r="G20" s="1472"/>
      <c r="H20" s="1473"/>
      <c r="I20" s="552"/>
    </row>
    <row r="21" spans="1:9" ht="13.95" customHeight="1">
      <c r="A21" s="1440"/>
      <c r="B21" s="1454"/>
      <c r="C21" s="1462"/>
      <c r="D21" s="1463"/>
      <c r="E21" s="1461"/>
      <c r="F21" s="1471" t="s">
        <v>886</v>
      </c>
      <c r="G21" s="1481"/>
      <c r="H21" s="1482"/>
      <c r="I21" s="553"/>
    </row>
    <row r="22" spans="1:9" ht="13.95" customHeight="1">
      <c r="A22" s="1440"/>
      <c r="B22" s="1454"/>
      <c r="C22" s="1464"/>
      <c r="D22" s="1465"/>
      <c r="E22" s="1466"/>
      <c r="F22" s="624" t="s">
        <v>880</v>
      </c>
      <c r="G22" s="1483"/>
      <c r="H22" s="1484"/>
      <c r="I22" s="1485"/>
    </row>
    <row r="23" spans="1:9" ht="13.95" customHeight="1">
      <c r="A23" s="1440"/>
      <c r="B23" s="1454"/>
      <c r="C23" s="1501" t="s">
        <v>793</v>
      </c>
      <c r="D23" s="1486" t="s">
        <v>824</v>
      </c>
      <c r="E23" s="1487"/>
      <c r="F23" s="1488" t="s">
        <v>863</v>
      </c>
      <c r="G23" s="1489"/>
      <c r="H23" s="1490"/>
      <c r="I23" s="625"/>
    </row>
    <row r="24" spans="1:9" ht="13.95" customHeight="1">
      <c r="A24" s="1440"/>
      <c r="B24" s="1454"/>
      <c r="C24" s="1502"/>
      <c r="D24" s="1478"/>
      <c r="E24" s="1479"/>
      <c r="F24" s="1491" t="s">
        <v>864</v>
      </c>
      <c r="G24" s="1492"/>
      <c r="H24" s="1493"/>
      <c r="I24" s="554"/>
    </row>
    <row r="25" spans="1:9" ht="13.95" customHeight="1">
      <c r="A25" s="1440"/>
      <c r="B25" s="1454"/>
      <c r="C25" s="1502"/>
      <c r="D25" s="1478"/>
      <c r="E25" s="1479"/>
      <c r="F25" s="1471" t="s">
        <v>794</v>
      </c>
      <c r="G25" s="1472"/>
      <c r="H25" s="1473"/>
      <c r="I25" s="552"/>
    </row>
    <row r="26" spans="1:9" ht="13.95" customHeight="1">
      <c r="A26" s="1440"/>
      <c r="B26" s="1454"/>
      <c r="C26" s="1502"/>
      <c r="D26" s="1478"/>
      <c r="E26" s="1479"/>
      <c r="F26" s="1471" t="s">
        <v>865</v>
      </c>
      <c r="G26" s="1472"/>
      <c r="H26" s="1473"/>
      <c r="I26" s="552"/>
    </row>
    <row r="27" spans="1:9" ht="13.95" customHeight="1">
      <c r="A27" s="1440"/>
      <c r="B27" s="1454"/>
      <c r="C27" s="1502"/>
      <c r="D27" s="1480"/>
      <c r="E27" s="1477"/>
      <c r="F27" s="1471" t="s">
        <v>866</v>
      </c>
      <c r="G27" s="1472"/>
      <c r="H27" s="1473"/>
      <c r="I27" s="552"/>
    </row>
    <row r="28" spans="1:9" ht="13.95" customHeight="1">
      <c r="A28" s="1440"/>
      <c r="B28" s="1454"/>
      <c r="C28" s="1502"/>
      <c r="D28" s="1474" t="s">
        <v>796</v>
      </c>
      <c r="E28" s="1475"/>
      <c r="F28" s="1471" t="s">
        <v>795</v>
      </c>
      <c r="G28" s="1472"/>
      <c r="H28" s="1473"/>
      <c r="I28" s="552"/>
    </row>
    <row r="29" spans="1:9" ht="13.95" customHeight="1">
      <c r="A29" s="1440"/>
      <c r="B29" s="1454"/>
      <c r="C29" s="1502"/>
      <c r="D29" s="1476"/>
      <c r="E29" s="1477"/>
      <c r="F29" s="1471" t="s">
        <v>825</v>
      </c>
      <c r="G29" s="1472"/>
      <c r="H29" s="1473"/>
      <c r="I29" s="552"/>
    </row>
    <row r="30" spans="1:9" ht="13.95" customHeight="1">
      <c r="A30" s="1440"/>
      <c r="B30" s="1454"/>
      <c r="C30" s="1502"/>
      <c r="D30" s="1474" t="s">
        <v>826</v>
      </c>
      <c r="E30" s="1475"/>
      <c r="F30" s="1471" t="s">
        <v>867</v>
      </c>
      <c r="G30" s="1472"/>
      <c r="H30" s="1473"/>
      <c r="I30" s="552"/>
    </row>
    <row r="31" spans="1:9" ht="13.95" customHeight="1">
      <c r="A31" s="1440"/>
      <c r="B31" s="1454"/>
      <c r="C31" s="1502"/>
      <c r="D31" s="1478"/>
      <c r="E31" s="1479"/>
      <c r="F31" s="1471" t="s">
        <v>827</v>
      </c>
      <c r="G31" s="1472"/>
      <c r="H31" s="1473"/>
      <c r="I31" s="552"/>
    </row>
    <row r="32" spans="1:9" ht="13.95" customHeight="1">
      <c r="A32" s="1440"/>
      <c r="B32" s="1454"/>
      <c r="C32" s="1503"/>
      <c r="D32" s="1480"/>
      <c r="E32" s="1477"/>
      <c r="F32" s="1471" t="s">
        <v>797</v>
      </c>
      <c r="G32" s="1472"/>
      <c r="H32" s="1473"/>
      <c r="I32" s="552"/>
    </row>
    <row r="33" spans="1:10" ht="13.95" customHeight="1">
      <c r="A33" s="1440"/>
      <c r="B33" s="1454"/>
      <c r="C33" s="1503"/>
      <c r="D33" s="1474" t="s">
        <v>828</v>
      </c>
      <c r="E33" s="1475"/>
      <c r="F33" s="1471" t="s">
        <v>798</v>
      </c>
      <c r="G33" s="1472"/>
      <c r="H33" s="1473"/>
      <c r="I33" s="552"/>
    </row>
    <row r="34" spans="1:10" ht="13.95" customHeight="1">
      <c r="A34" s="1440"/>
      <c r="B34" s="1454"/>
      <c r="C34" s="1503"/>
      <c r="D34" s="1476"/>
      <c r="E34" s="1477"/>
      <c r="F34" s="1471" t="s">
        <v>829</v>
      </c>
      <c r="G34" s="1472"/>
      <c r="H34" s="1473"/>
      <c r="I34" s="552"/>
    </row>
    <row r="35" spans="1:10" ht="13.95" customHeight="1">
      <c r="A35" s="1440"/>
      <c r="B35" s="1454"/>
      <c r="C35" s="1504"/>
      <c r="D35" s="1478" t="s">
        <v>868</v>
      </c>
      <c r="E35" s="1479"/>
      <c r="F35" s="1471" t="s">
        <v>869</v>
      </c>
      <c r="G35" s="1481"/>
      <c r="H35" s="1482"/>
      <c r="I35" s="553"/>
    </row>
    <row r="36" spans="1:10" ht="13.95" customHeight="1">
      <c r="A36" s="1440"/>
      <c r="B36" s="1454"/>
      <c r="C36" s="1504"/>
      <c r="D36" s="1474" t="s">
        <v>830</v>
      </c>
      <c r="E36" s="1475"/>
      <c r="F36" s="1496" t="s">
        <v>887</v>
      </c>
      <c r="G36" s="1497"/>
      <c r="H36" s="1498"/>
      <c r="I36" s="553"/>
    </row>
    <row r="37" spans="1:10" ht="13.95" customHeight="1">
      <c r="A37" s="1440"/>
      <c r="B37" s="1454"/>
      <c r="C37" s="1505"/>
      <c r="D37" s="1499"/>
      <c r="E37" s="1500"/>
      <c r="F37" s="624" t="s">
        <v>880</v>
      </c>
      <c r="G37" s="1483"/>
      <c r="H37" s="1484"/>
      <c r="I37" s="1485"/>
    </row>
    <row r="38" spans="1:10" ht="13.95" customHeight="1">
      <c r="A38" s="1440"/>
      <c r="B38" s="1454"/>
      <c r="C38" s="1459" t="s">
        <v>831</v>
      </c>
      <c r="D38" s="1460"/>
      <c r="E38" s="1461"/>
      <c r="F38" s="1494" t="s">
        <v>832</v>
      </c>
      <c r="G38" s="1494"/>
      <c r="H38" s="1495"/>
      <c r="I38" s="554"/>
    </row>
    <row r="39" spans="1:10" ht="13.95" customHeight="1">
      <c r="A39" s="1440"/>
      <c r="B39" s="1454"/>
      <c r="C39" s="1459"/>
      <c r="D39" s="1460"/>
      <c r="E39" s="1461"/>
      <c r="F39" s="1469" t="s">
        <v>833</v>
      </c>
      <c r="G39" s="1469"/>
      <c r="H39" s="1470"/>
      <c r="I39" s="552"/>
    </row>
    <row r="40" spans="1:10" ht="13.95" customHeight="1">
      <c r="A40" s="1440"/>
      <c r="B40" s="1454"/>
      <c r="C40" s="1459"/>
      <c r="D40" s="1460"/>
      <c r="E40" s="1461"/>
      <c r="F40" s="1469" t="s">
        <v>834</v>
      </c>
      <c r="G40" s="1469"/>
      <c r="H40" s="1470"/>
      <c r="I40" s="552"/>
    </row>
    <row r="41" spans="1:10" ht="13.95" customHeight="1">
      <c r="A41" s="1440"/>
      <c r="B41" s="1454"/>
      <c r="C41" s="1459"/>
      <c r="D41" s="1460"/>
      <c r="E41" s="1461"/>
      <c r="F41" s="1496" t="s">
        <v>885</v>
      </c>
      <c r="G41" s="1497"/>
      <c r="H41" s="1498"/>
      <c r="I41" s="553"/>
    </row>
    <row r="42" spans="1:10" ht="13.95" customHeight="1">
      <c r="A42" s="1440"/>
      <c r="B42" s="1454"/>
      <c r="C42" s="1464"/>
      <c r="D42" s="1465"/>
      <c r="E42" s="1466"/>
      <c r="F42" s="624" t="s">
        <v>880</v>
      </c>
      <c r="G42" s="1483"/>
      <c r="H42" s="1484"/>
      <c r="I42" s="1485"/>
    </row>
    <row r="43" spans="1:10" ht="13.95" customHeight="1">
      <c r="A43" s="1440"/>
      <c r="B43" s="1454"/>
      <c r="C43" s="1506" t="s">
        <v>849</v>
      </c>
      <c r="D43" s="1507"/>
      <c r="E43" s="1508"/>
      <c r="F43" s="1494" t="s">
        <v>835</v>
      </c>
      <c r="G43" s="1494"/>
      <c r="H43" s="1495"/>
      <c r="I43" s="554"/>
    </row>
    <row r="44" spans="1:10" ht="13.95" customHeight="1">
      <c r="A44" s="1440"/>
      <c r="B44" s="1454"/>
      <c r="C44" s="1509"/>
      <c r="D44" s="1510"/>
      <c r="E44" s="1511"/>
      <c r="F44" s="1469" t="s">
        <v>836</v>
      </c>
      <c r="G44" s="1469"/>
      <c r="H44" s="1470"/>
      <c r="I44" s="552"/>
    </row>
    <row r="45" spans="1:10" ht="13.95" customHeight="1">
      <c r="A45" s="1440"/>
      <c r="B45" s="1454"/>
      <c r="C45" s="1512"/>
      <c r="D45" s="1513"/>
      <c r="E45" s="1511"/>
      <c r="F45" s="1517" t="s">
        <v>886</v>
      </c>
      <c r="G45" s="1518"/>
      <c r="H45" s="1498"/>
      <c r="I45" s="553"/>
    </row>
    <row r="46" spans="1:10" ht="13.95" customHeight="1" thickBot="1">
      <c r="A46" s="1440"/>
      <c r="B46" s="1455"/>
      <c r="C46" s="1514"/>
      <c r="D46" s="1515"/>
      <c r="E46" s="1516"/>
      <c r="F46" s="626" t="s">
        <v>880</v>
      </c>
      <c r="G46" s="1519"/>
      <c r="H46" s="1520"/>
      <c r="I46" s="1521"/>
      <c r="J46" s="608"/>
    </row>
    <row r="47" spans="1:10" ht="15" customHeight="1">
      <c r="A47" s="1440"/>
      <c r="B47" s="1454" t="s">
        <v>600</v>
      </c>
      <c r="C47" s="627" t="s">
        <v>788</v>
      </c>
      <c r="D47" s="1523"/>
      <c r="E47" s="1523"/>
      <c r="F47" s="628" t="s">
        <v>789</v>
      </c>
      <c r="G47" s="1524"/>
      <c r="H47" s="1525"/>
      <c r="I47" s="629" t="s">
        <v>790</v>
      </c>
    </row>
    <row r="48" spans="1:10" ht="27" customHeight="1">
      <c r="A48" s="1440"/>
      <c r="B48" s="1522"/>
      <c r="C48" s="630" t="s">
        <v>874</v>
      </c>
      <c r="D48" s="1526"/>
      <c r="E48" s="1526"/>
      <c r="F48" s="1527"/>
      <c r="G48" s="1527"/>
      <c r="H48" s="1526"/>
      <c r="I48" s="1528"/>
    </row>
    <row r="49" spans="1:9" ht="15" customHeight="1">
      <c r="A49" s="1440"/>
      <c r="B49" s="1529" t="s">
        <v>837</v>
      </c>
      <c r="C49" s="1530" t="s">
        <v>838</v>
      </c>
      <c r="D49" s="1531"/>
      <c r="E49" s="1532"/>
      <c r="F49" s="1533"/>
      <c r="G49" s="1533"/>
      <c r="H49" s="1533"/>
      <c r="I49" s="1534"/>
    </row>
    <row r="50" spans="1:9" ht="15" customHeight="1">
      <c r="A50" s="1440"/>
      <c r="B50" s="1522"/>
      <c r="C50" s="1535" t="s">
        <v>839</v>
      </c>
      <c r="D50" s="1536"/>
      <c r="E50" s="1537"/>
      <c r="F50" s="1538"/>
      <c r="G50" s="1539"/>
      <c r="H50" s="1539"/>
      <c r="I50" s="1540"/>
    </row>
    <row r="51" spans="1:9" ht="15" customHeight="1">
      <c r="A51" s="1440"/>
      <c r="B51" s="1541" t="s">
        <v>856</v>
      </c>
      <c r="C51" s="1530" t="s">
        <v>857</v>
      </c>
      <c r="D51" s="1531"/>
      <c r="E51" s="1532"/>
      <c r="F51" s="1543"/>
      <c r="G51" s="1543"/>
      <c r="H51" s="1543"/>
      <c r="I51" s="1544"/>
    </row>
    <row r="52" spans="1:9" ht="27" customHeight="1">
      <c r="A52" s="1440"/>
      <c r="B52" s="1542"/>
      <c r="C52" s="631" t="s">
        <v>858</v>
      </c>
      <c r="D52" s="1545"/>
      <c r="E52" s="1546"/>
      <c r="F52" s="1546"/>
      <c r="G52" s="1546"/>
      <c r="H52" s="1546"/>
      <c r="I52" s="1547"/>
    </row>
    <row r="53" spans="1:9" ht="15" customHeight="1" thickBot="1">
      <c r="A53" s="1441"/>
      <c r="B53" s="602" t="s">
        <v>916</v>
      </c>
      <c r="C53" s="1548" t="s">
        <v>859</v>
      </c>
      <c r="D53" s="1549"/>
      <c r="E53" s="1550"/>
      <c r="F53" s="1551"/>
      <c r="G53" s="1551"/>
      <c r="H53" s="1551"/>
      <c r="I53" s="1552"/>
    </row>
    <row r="54" spans="1:9" ht="15" customHeight="1">
      <c r="A54" s="1439">
        <v>2</v>
      </c>
      <c r="B54" s="599" t="s">
        <v>882</v>
      </c>
      <c r="C54" s="1442"/>
      <c r="D54" s="1443"/>
      <c r="E54" s="1443"/>
      <c r="F54" s="1443"/>
      <c r="G54" s="1443"/>
      <c r="H54" s="1443"/>
      <c r="I54" s="1444"/>
    </row>
    <row r="55" spans="1:9" ht="15" customHeight="1">
      <c r="A55" s="1440"/>
      <c r="B55" s="600" t="s">
        <v>883</v>
      </c>
      <c r="C55" s="1445"/>
      <c r="D55" s="1446"/>
      <c r="E55" s="1446"/>
      <c r="F55" s="1446"/>
      <c r="G55" s="1446"/>
      <c r="H55" s="1446"/>
      <c r="I55" s="1447"/>
    </row>
    <row r="56" spans="1:9" ht="15" customHeight="1">
      <c r="A56" s="1440"/>
      <c r="B56" s="600" t="s">
        <v>881</v>
      </c>
      <c r="C56" s="1445"/>
      <c r="D56" s="1446"/>
      <c r="E56" s="1446"/>
      <c r="F56" s="1446"/>
      <c r="G56" s="1446"/>
      <c r="H56" s="1446"/>
      <c r="I56" s="1447"/>
    </row>
    <row r="57" spans="1:9" ht="15" customHeight="1">
      <c r="A57" s="1440"/>
      <c r="B57" s="1448" t="s">
        <v>884</v>
      </c>
      <c r="C57" s="619" t="s">
        <v>32</v>
      </c>
      <c r="D57" s="1446"/>
      <c r="E57" s="1446"/>
      <c r="F57" s="1446"/>
      <c r="G57" s="1446"/>
      <c r="H57" s="1446"/>
      <c r="I57" s="1447"/>
    </row>
    <row r="58" spans="1:9" ht="15" customHeight="1">
      <c r="A58" s="1440"/>
      <c r="B58" s="1449"/>
      <c r="C58" s="617" t="s">
        <v>17</v>
      </c>
      <c r="D58" s="632"/>
      <c r="E58" s="618" t="s">
        <v>787</v>
      </c>
      <c r="F58" s="619" t="s">
        <v>890</v>
      </c>
      <c r="G58" s="1450"/>
      <c r="H58" s="1450"/>
      <c r="I58" s="1451"/>
    </row>
    <row r="59" spans="1:9" ht="15" customHeight="1" thickBot="1">
      <c r="A59" s="1440"/>
      <c r="B59" s="1449"/>
      <c r="C59" s="619" t="s">
        <v>33</v>
      </c>
      <c r="D59" s="616"/>
      <c r="E59" s="620" t="s">
        <v>819</v>
      </c>
      <c r="F59" s="621" t="s">
        <v>34</v>
      </c>
      <c r="G59" s="1452"/>
      <c r="H59" s="1452"/>
      <c r="I59" s="622" t="s">
        <v>26</v>
      </c>
    </row>
    <row r="60" spans="1:9" ht="13.95" customHeight="1">
      <c r="A60" s="1440"/>
      <c r="B60" s="1453" t="s">
        <v>870</v>
      </c>
      <c r="C60" s="1456" t="s">
        <v>791</v>
      </c>
      <c r="D60" s="1457"/>
      <c r="E60" s="1458"/>
      <c r="F60" s="1467" t="s">
        <v>820</v>
      </c>
      <c r="G60" s="1467"/>
      <c r="H60" s="1468"/>
      <c r="I60" s="623"/>
    </row>
    <row r="61" spans="1:9" ht="13.95" customHeight="1">
      <c r="A61" s="1440"/>
      <c r="B61" s="1454"/>
      <c r="C61" s="1459"/>
      <c r="D61" s="1460"/>
      <c r="E61" s="1461"/>
      <c r="F61" s="1469" t="s">
        <v>893</v>
      </c>
      <c r="G61" s="1469"/>
      <c r="H61" s="1470"/>
      <c r="I61" s="552"/>
    </row>
    <row r="62" spans="1:9" ht="13.95" customHeight="1">
      <c r="A62" s="1440"/>
      <c r="B62" s="1454"/>
      <c r="C62" s="1459"/>
      <c r="D62" s="1460"/>
      <c r="E62" s="1461"/>
      <c r="F62" s="1469" t="s">
        <v>792</v>
      </c>
      <c r="G62" s="1469"/>
      <c r="H62" s="1470"/>
      <c r="I62" s="552"/>
    </row>
    <row r="63" spans="1:9" ht="13.95" customHeight="1">
      <c r="A63" s="1440"/>
      <c r="B63" s="1454"/>
      <c r="C63" s="1459"/>
      <c r="D63" s="1460"/>
      <c r="E63" s="1461"/>
      <c r="F63" s="1471" t="s">
        <v>821</v>
      </c>
      <c r="G63" s="1472"/>
      <c r="H63" s="1473"/>
      <c r="I63" s="552"/>
    </row>
    <row r="64" spans="1:9" ht="13.95" customHeight="1">
      <c r="A64" s="1440"/>
      <c r="B64" s="1454"/>
      <c r="C64" s="1459"/>
      <c r="D64" s="1460"/>
      <c r="E64" s="1461"/>
      <c r="F64" s="1471" t="s">
        <v>822</v>
      </c>
      <c r="G64" s="1472"/>
      <c r="H64" s="1473"/>
      <c r="I64" s="552"/>
    </row>
    <row r="65" spans="1:9" ht="13.95" customHeight="1">
      <c r="A65" s="1440"/>
      <c r="B65" s="1454"/>
      <c r="C65" s="1462"/>
      <c r="D65" s="1463"/>
      <c r="E65" s="1461"/>
      <c r="F65" s="1471" t="s">
        <v>823</v>
      </c>
      <c r="G65" s="1472"/>
      <c r="H65" s="1473"/>
      <c r="I65" s="552"/>
    </row>
    <row r="66" spans="1:9" ht="13.95" customHeight="1">
      <c r="A66" s="1440"/>
      <c r="B66" s="1454"/>
      <c r="C66" s="1462"/>
      <c r="D66" s="1463"/>
      <c r="E66" s="1461"/>
      <c r="F66" s="1471" t="s">
        <v>886</v>
      </c>
      <c r="G66" s="1481"/>
      <c r="H66" s="1482"/>
      <c r="I66" s="553"/>
    </row>
    <row r="67" spans="1:9" ht="13.95" customHeight="1">
      <c r="A67" s="1440"/>
      <c r="B67" s="1454"/>
      <c r="C67" s="1464"/>
      <c r="D67" s="1465"/>
      <c r="E67" s="1466"/>
      <c r="F67" s="624" t="s">
        <v>880</v>
      </c>
      <c r="G67" s="1483"/>
      <c r="H67" s="1484"/>
      <c r="I67" s="1485"/>
    </row>
    <row r="68" spans="1:9" ht="13.95" customHeight="1">
      <c r="A68" s="1440"/>
      <c r="B68" s="1454"/>
      <c r="C68" s="1501" t="s">
        <v>793</v>
      </c>
      <c r="D68" s="1486" t="s">
        <v>824</v>
      </c>
      <c r="E68" s="1487"/>
      <c r="F68" s="1488" t="s">
        <v>863</v>
      </c>
      <c r="G68" s="1489"/>
      <c r="H68" s="1490"/>
      <c r="I68" s="625"/>
    </row>
    <row r="69" spans="1:9" ht="13.95" customHeight="1">
      <c r="A69" s="1440"/>
      <c r="B69" s="1454"/>
      <c r="C69" s="1502"/>
      <c r="D69" s="1478"/>
      <c r="E69" s="1479"/>
      <c r="F69" s="1491" t="s">
        <v>864</v>
      </c>
      <c r="G69" s="1492"/>
      <c r="H69" s="1493"/>
      <c r="I69" s="554"/>
    </row>
    <row r="70" spans="1:9" ht="13.95" customHeight="1">
      <c r="A70" s="1440"/>
      <c r="B70" s="1454"/>
      <c r="C70" s="1502"/>
      <c r="D70" s="1478"/>
      <c r="E70" s="1479"/>
      <c r="F70" s="1471" t="s">
        <v>794</v>
      </c>
      <c r="G70" s="1472"/>
      <c r="H70" s="1473"/>
      <c r="I70" s="552"/>
    </row>
    <row r="71" spans="1:9" ht="13.95" customHeight="1">
      <c r="A71" s="1440"/>
      <c r="B71" s="1454"/>
      <c r="C71" s="1502"/>
      <c r="D71" s="1478"/>
      <c r="E71" s="1479"/>
      <c r="F71" s="1471" t="s">
        <v>865</v>
      </c>
      <c r="G71" s="1472"/>
      <c r="H71" s="1473"/>
      <c r="I71" s="552"/>
    </row>
    <row r="72" spans="1:9" ht="13.95" customHeight="1">
      <c r="A72" s="1440"/>
      <c r="B72" s="1454"/>
      <c r="C72" s="1502"/>
      <c r="D72" s="1480"/>
      <c r="E72" s="1477"/>
      <c r="F72" s="1471" t="s">
        <v>866</v>
      </c>
      <c r="G72" s="1472"/>
      <c r="H72" s="1473"/>
      <c r="I72" s="552"/>
    </row>
    <row r="73" spans="1:9" ht="13.95" customHeight="1">
      <c r="A73" s="1440"/>
      <c r="B73" s="1454"/>
      <c r="C73" s="1502"/>
      <c r="D73" s="1474" t="s">
        <v>796</v>
      </c>
      <c r="E73" s="1475"/>
      <c r="F73" s="1471" t="s">
        <v>795</v>
      </c>
      <c r="G73" s="1472"/>
      <c r="H73" s="1473"/>
      <c r="I73" s="552"/>
    </row>
    <row r="74" spans="1:9" ht="13.95" customHeight="1">
      <c r="A74" s="1440"/>
      <c r="B74" s="1454"/>
      <c r="C74" s="1502"/>
      <c r="D74" s="1476"/>
      <c r="E74" s="1477"/>
      <c r="F74" s="1471" t="s">
        <v>825</v>
      </c>
      <c r="G74" s="1472"/>
      <c r="H74" s="1473"/>
      <c r="I74" s="552"/>
    </row>
    <row r="75" spans="1:9" ht="13.95" customHeight="1">
      <c r="A75" s="1440"/>
      <c r="B75" s="1454"/>
      <c r="C75" s="1502"/>
      <c r="D75" s="1474" t="s">
        <v>826</v>
      </c>
      <c r="E75" s="1475"/>
      <c r="F75" s="1471" t="s">
        <v>867</v>
      </c>
      <c r="G75" s="1472"/>
      <c r="H75" s="1473"/>
      <c r="I75" s="552"/>
    </row>
    <row r="76" spans="1:9" ht="13.95" customHeight="1">
      <c r="A76" s="1440"/>
      <c r="B76" s="1454"/>
      <c r="C76" s="1502"/>
      <c r="D76" s="1478"/>
      <c r="E76" s="1479"/>
      <c r="F76" s="1471" t="s">
        <v>827</v>
      </c>
      <c r="G76" s="1472"/>
      <c r="H76" s="1473"/>
      <c r="I76" s="552"/>
    </row>
    <row r="77" spans="1:9" ht="13.95" customHeight="1">
      <c r="A77" s="1440"/>
      <c r="B77" s="1454"/>
      <c r="C77" s="1503"/>
      <c r="D77" s="1480"/>
      <c r="E77" s="1477"/>
      <c r="F77" s="1471" t="s">
        <v>797</v>
      </c>
      <c r="G77" s="1472"/>
      <c r="H77" s="1473"/>
      <c r="I77" s="552"/>
    </row>
    <row r="78" spans="1:9" ht="13.95" customHeight="1">
      <c r="A78" s="1440"/>
      <c r="B78" s="1454"/>
      <c r="C78" s="1503"/>
      <c r="D78" s="1474" t="s">
        <v>828</v>
      </c>
      <c r="E78" s="1475"/>
      <c r="F78" s="1471" t="s">
        <v>798</v>
      </c>
      <c r="G78" s="1472"/>
      <c r="H78" s="1473"/>
      <c r="I78" s="552"/>
    </row>
    <row r="79" spans="1:9" ht="13.95" customHeight="1">
      <c r="A79" s="1440"/>
      <c r="B79" s="1454"/>
      <c r="C79" s="1503"/>
      <c r="D79" s="1476"/>
      <c r="E79" s="1477"/>
      <c r="F79" s="1471" t="s">
        <v>829</v>
      </c>
      <c r="G79" s="1472"/>
      <c r="H79" s="1473"/>
      <c r="I79" s="552"/>
    </row>
    <row r="80" spans="1:9" ht="13.95" customHeight="1">
      <c r="A80" s="1440"/>
      <c r="B80" s="1454"/>
      <c r="C80" s="1504"/>
      <c r="D80" s="1478" t="s">
        <v>868</v>
      </c>
      <c r="E80" s="1479"/>
      <c r="F80" s="1471" t="s">
        <v>869</v>
      </c>
      <c r="G80" s="1481"/>
      <c r="H80" s="1482"/>
      <c r="I80" s="553"/>
    </row>
    <row r="81" spans="1:9" ht="13.95" customHeight="1">
      <c r="A81" s="1440"/>
      <c r="B81" s="1454"/>
      <c r="C81" s="1504"/>
      <c r="D81" s="1474" t="s">
        <v>830</v>
      </c>
      <c r="E81" s="1475"/>
      <c r="F81" s="1496" t="s">
        <v>887</v>
      </c>
      <c r="G81" s="1497"/>
      <c r="H81" s="1498"/>
      <c r="I81" s="553"/>
    </row>
    <row r="82" spans="1:9" ht="13.95" customHeight="1">
      <c r="A82" s="1440"/>
      <c r="B82" s="1454"/>
      <c r="C82" s="1505"/>
      <c r="D82" s="1499"/>
      <c r="E82" s="1500"/>
      <c r="F82" s="624" t="s">
        <v>880</v>
      </c>
      <c r="G82" s="1483"/>
      <c r="H82" s="1484"/>
      <c r="I82" s="1485"/>
    </row>
    <row r="83" spans="1:9" ht="13.95" customHeight="1">
      <c r="A83" s="1440"/>
      <c r="B83" s="1454"/>
      <c r="C83" s="1459" t="s">
        <v>831</v>
      </c>
      <c r="D83" s="1460"/>
      <c r="E83" s="1461"/>
      <c r="F83" s="1494" t="s">
        <v>832</v>
      </c>
      <c r="G83" s="1494"/>
      <c r="H83" s="1495"/>
      <c r="I83" s="554"/>
    </row>
    <row r="84" spans="1:9" ht="13.95" customHeight="1">
      <c r="A84" s="1440"/>
      <c r="B84" s="1454"/>
      <c r="C84" s="1459"/>
      <c r="D84" s="1460"/>
      <c r="E84" s="1461"/>
      <c r="F84" s="1469" t="s">
        <v>833</v>
      </c>
      <c r="G84" s="1469"/>
      <c r="H84" s="1470"/>
      <c r="I84" s="552"/>
    </row>
    <row r="85" spans="1:9" ht="13.95" customHeight="1">
      <c r="A85" s="1440"/>
      <c r="B85" s="1454"/>
      <c r="C85" s="1459"/>
      <c r="D85" s="1460"/>
      <c r="E85" s="1461"/>
      <c r="F85" s="1469" t="s">
        <v>834</v>
      </c>
      <c r="G85" s="1469"/>
      <c r="H85" s="1470"/>
      <c r="I85" s="552"/>
    </row>
    <row r="86" spans="1:9" ht="13.95" customHeight="1">
      <c r="A86" s="1440"/>
      <c r="B86" s="1454"/>
      <c r="C86" s="1459"/>
      <c r="D86" s="1460"/>
      <c r="E86" s="1461"/>
      <c r="F86" s="1496" t="s">
        <v>885</v>
      </c>
      <c r="G86" s="1497"/>
      <c r="H86" s="1498"/>
      <c r="I86" s="553"/>
    </row>
    <row r="87" spans="1:9" ht="13.95" customHeight="1">
      <c r="A87" s="1440"/>
      <c r="B87" s="1454"/>
      <c r="C87" s="1464"/>
      <c r="D87" s="1465"/>
      <c r="E87" s="1466"/>
      <c r="F87" s="624" t="s">
        <v>880</v>
      </c>
      <c r="G87" s="1483"/>
      <c r="H87" s="1484"/>
      <c r="I87" s="1485"/>
    </row>
    <row r="88" spans="1:9" ht="13.95" customHeight="1">
      <c r="A88" s="1440"/>
      <c r="B88" s="1553"/>
      <c r="C88" s="1506" t="s">
        <v>849</v>
      </c>
      <c r="D88" s="1507"/>
      <c r="E88" s="1508"/>
      <c r="F88" s="1494" t="s">
        <v>835</v>
      </c>
      <c r="G88" s="1494"/>
      <c r="H88" s="1495"/>
      <c r="I88" s="554"/>
    </row>
    <row r="89" spans="1:9" ht="13.95" customHeight="1">
      <c r="A89" s="1440"/>
      <c r="B89" s="1553"/>
      <c r="C89" s="1509"/>
      <c r="D89" s="1510"/>
      <c r="E89" s="1511"/>
      <c r="F89" s="1469" t="s">
        <v>836</v>
      </c>
      <c r="G89" s="1469"/>
      <c r="H89" s="1470"/>
      <c r="I89" s="552"/>
    </row>
    <row r="90" spans="1:9" ht="13.95" customHeight="1">
      <c r="A90" s="1440"/>
      <c r="B90" s="1553"/>
      <c r="C90" s="1512"/>
      <c r="D90" s="1513"/>
      <c r="E90" s="1511"/>
      <c r="F90" s="1517" t="s">
        <v>886</v>
      </c>
      <c r="G90" s="1518"/>
      <c r="H90" s="1498"/>
      <c r="I90" s="553"/>
    </row>
    <row r="91" spans="1:9" ht="13.95" customHeight="1" thickBot="1">
      <c r="A91" s="1440"/>
      <c r="B91" s="1059"/>
      <c r="C91" s="1514"/>
      <c r="D91" s="1515"/>
      <c r="E91" s="1516"/>
      <c r="F91" s="626" t="s">
        <v>880</v>
      </c>
      <c r="G91" s="1519"/>
      <c r="H91" s="1520"/>
      <c r="I91" s="1521"/>
    </row>
    <row r="92" spans="1:9" ht="15" customHeight="1">
      <c r="A92" s="1440"/>
      <c r="B92" s="1454" t="s">
        <v>600</v>
      </c>
      <c r="C92" s="627" t="s">
        <v>788</v>
      </c>
      <c r="D92" s="1523"/>
      <c r="E92" s="1523"/>
      <c r="F92" s="628" t="s">
        <v>789</v>
      </c>
      <c r="G92" s="1524"/>
      <c r="H92" s="1525"/>
      <c r="I92" s="629" t="s">
        <v>790</v>
      </c>
    </row>
    <row r="93" spans="1:9" ht="27" customHeight="1">
      <c r="A93" s="1440"/>
      <c r="B93" s="1522"/>
      <c r="C93" s="630" t="s">
        <v>874</v>
      </c>
      <c r="D93" s="1526"/>
      <c r="E93" s="1526"/>
      <c r="F93" s="1527"/>
      <c r="G93" s="1527"/>
      <c r="H93" s="1526"/>
      <c r="I93" s="1528"/>
    </row>
    <row r="94" spans="1:9" ht="15" customHeight="1">
      <c r="A94" s="1440"/>
      <c r="B94" s="1529" t="s">
        <v>837</v>
      </c>
      <c r="C94" s="1530" t="s">
        <v>838</v>
      </c>
      <c r="D94" s="1531"/>
      <c r="E94" s="1532"/>
      <c r="F94" s="1533"/>
      <c r="G94" s="1533"/>
      <c r="H94" s="1533"/>
      <c r="I94" s="1534"/>
    </row>
    <row r="95" spans="1:9" ht="15" customHeight="1">
      <c r="A95" s="1440"/>
      <c r="B95" s="1522"/>
      <c r="C95" s="1535" t="s">
        <v>839</v>
      </c>
      <c r="D95" s="1536"/>
      <c r="E95" s="1537"/>
      <c r="F95" s="1538"/>
      <c r="G95" s="1539"/>
      <c r="H95" s="1539"/>
      <c r="I95" s="1540"/>
    </row>
    <row r="96" spans="1:9" ht="15" customHeight="1">
      <c r="A96" s="1440"/>
      <c r="B96" s="1541" t="s">
        <v>856</v>
      </c>
      <c r="C96" s="1530" t="s">
        <v>857</v>
      </c>
      <c r="D96" s="1531"/>
      <c r="E96" s="1532"/>
      <c r="F96" s="1543"/>
      <c r="G96" s="1543"/>
      <c r="H96" s="1543"/>
      <c r="I96" s="1544"/>
    </row>
    <row r="97" spans="1:9" ht="27" customHeight="1">
      <c r="A97" s="1440"/>
      <c r="B97" s="1542"/>
      <c r="C97" s="631" t="s">
        <v>858</v>
      </c>
      <c r="D97" s="1545"/>
      <c r="E97" s="1546"/>
      <c r="F97" s="1546"/>
      <c r="G97" s="1546"/>
      <c r="H97" s="1546"/>
      <c r="I97" s="1547"/>
    </row>
    <row r="98" spans="1:9" ht="15" customHeight="1" thickBot="1">
      <c r="A98" s="1441"/>
      <c r="B98" s="602" t="s">
        <v>916</v>
      </c>
      <c r="C98" s="1548" t="s">
        <v>859</v>
      </c>
      <c r="D98" s="1549"/>
      <c r="E98" s="1550"/>
      <c r="F98" s="1551"/>
      <c r="G98" s="1551"/>
      <c r="H98" s="1551"/>
      <c r="I98" s="1552"/>
    </row>
    <row r="99" spans="1:9">
      <c r="B99" s="555" t="s">
        <v>919</v>
      </c>
    </row>
    <row r="103" spans="1:9">
      <c r="H103" s="591"/>
    </row>
  </sheetData>
  <mergeCells count="137">
    <mergeCell ref="B96:B97"/>
    <mergeCell ref="C96:E96"/>
    <mergeCell ref="F96:I96"/>
    <mergeCell ref="D97:I97"/>
    <mergeCell ref="C98:E98"/>
    <mergeCell ref="F98:I98"/>
    <mergeCell ref="B92:B93"/>
    <mergeCell ref="D92:E92"/>
    <mergeCell ref="G92:H92"/>
    <mergeCell ref="D93:I93"/>
    <mergeCell ref="B94:B95"/>
    <mergeCell ref="C94:E94"/>
    <mergeCell ref="F94:I94"/>
    <mergeCell ref="C95:E95"/>
    <mergeCell ref="F95:I95"/>
    <mergeCell ref="G87:I87"/>
    <mergeCell ref="C88:E91"/>
    <mergeCell ref="F88:H88"/>
    <mergeCell ref="F89:H89"/>
    <mergeCell ref="F90:H90"/>
    <mergeCell ref="G91:I91"/>
    <mergeCell ref="D80:E80"/>
    <mergeCell ref="F80:H80"/>
    <mergeCell ref="D81:E82"/>
    <mergeCell ref="F81:H81"/>
    <mergeCell ref="G82:I82"/>
    <mergeCell ref="C83:E87"/>
    <mergeCell ref="F83:H83"/>
    <mergeCell ref="F84:H84"/>
    <mergeCell ref="F85:H85"/>
    <mergeCell ref="F86:H86"/>
    <mergeCell ref="D78:E79"/>
    <mergeCell ref="F78:H78"/>
    <mergeCell ref="F79:H79"/>
    <mergeCell ref="C68:C82"/>
    <mergeCell ref="D68:E72"/>
    <mergeCell ref="F68:H68"/>
    <mergeCell ref="F69:H69"/>
    <mergeCell ref="F70:H70"/>
    <mergeCell ref="F71:H71"/>
    <mergeCell ref="F72:H72"/>
    <mergeCell ref="D73:E74"/>
    <mergeCell ref="F73:H73"/>
    <mergeCell ref="F74:H74"/>
    <mergeCell ref="C53:E53"/>
    <mergeCell ref="F53:I53"/>
    <mergeCell ref="A54:A98"/>
    <mergeCell ref="C54:I54"/>
    <mergeCell ref="C55:I55"/>
    <mergeCell ref="C56:I56"/>
    <mergeCell ref="B57:B59"/>
    <mergeCell ref="D57:I57"/>
    <mergeCell ref="G58:I58"/>
    <mergeCell ref="G59:H59"/>
    <mergeCell ref="B60:B91"/>
    <mergeCell ref="C60:E67"/>
    <mergeCell ref="F60:H60"/>
    <mergeCell ref="F61:H61"/>
    <mergeCell ref="F62:H62"/>
    <mergeCell ref="F63:H63"/>
    <mergeCell ref="F64:H64"/>
    <mergeCell ref="F65:H65"/>
    <mergeCell ref="F66:H66"/>
    <mergeCell ref="G67:I67"/>
    <mergeCell ref="D75:E77"/>
    <mergeCell ref="F75:H75"/>
    <mergeCell ref="F76:H76"/>
    <mergeCell ref="F77:H77"/>
    <mergeCell ref="B49:B50"/>
    <mergeCell ref="C49:E49"/>
    <mergeCell ref="F49:I49"/>
    <mergeCell ref="C50:E50"/>
    <mergeCell ref="F50:I50"/>
    <mergeCell ref="B51:B52"/>
    <mergeCell ref="C51:E51"/>
    <mergeCell ref="F51:I51"/>
    <mergeCell ref="D52:I52"/>
    <mergeCell ref="C43:E46"/>
    <mergeCell ref="F43:H43"/>
    <mergeCell ref="F44:H44"/>
    <mergeCell ref="F45:H45"/>
    <mergeCell ref="G46:I46"/>
    <mergeCell ref="B47:B48"/>
    <mergeCell ref="D47:E47"/>
    <mergeCell ref="G47:H47"/>
    <mergeCell ref="D48:I48"/>
    <mergeCell ref="C38:E42"/>
    <mergeCell ref="F38:H38"/>
    <mergeCell ref="F39:H39"/>
    <mergeCell ref="F40:H40"/>
    <mergeCell ref="F41:H41"/>
    <mergeCell ref="G42:I42"/>
    <mergeCell ref="D33:E34"/>
    <mergeCell ref="F33:H33"/>
    <mergeCell ref="F34:H34"/>
    <mergeCell ref="D35:E35"/>
    <mergeCell ref="F35:H35"/>
    <mergeCell ref="D36:E37"/>
    <mergeCell ref="F36:H36"/>
    <mergeCell ref="G37:I37"/>
    <mergeCell ref="C23:C37"/>
    <mergeCell ref="F30:H30"/>
    <mergeCell ref="F31:H31"/>
    <mergeCell ref="F32:H32"/>
    <mergeCell ref="F20:H20"/>
    <mergeCell ref="F21:H21"/>
    <mergeCell ref="G22:I22"/>
    <mergeCell ref="D23:E27"/>
    <mergeCell ref="F23:H23"/>
    <mergeCell ref="F24:H24"/>
    <mergeCell ref="F25:H25"/>
    <mergeCell ref="F26:H26"/>
    <mergeCell ref="F27:H27"/>
    <mergeCell ref="H1:I1"/>
    <mergeCell ref="A3:I3"/>
    <mergeCell ref="E5:I5"/>
    <mergeCell ref="A7:G7"/>
    <mergeCell ref="H7:I7"/>
    <mergeCell ref="A9:A53"/>
    <mergeCell ref="C9:I9"/>
    <mergeCell ref="C10:I10"/>
    <mergeCell ref="C11:I11"/>
    <mergeCell ref="B12:B14"/>
    <mergeCell ref="D12:I12"/>
    <mergeCell ref="G13:I13"/>
    <mergeCell ref="G14:H14"/>
    <mergeCell ref="B15:B46"/>
    <mergeCell ref="C15:E22"/>
    <mergeCell ref="F15:H15"/>
    <mergeCell ref="F16:H16"/>
    <mergeCell ref="F17:H17"/>
    <mergeCell ref="F18:H18"/>
    <mergeCell ref="F19:H19"/>
    <mergeCell ref="D28:E29"/>
    <mergeCell ref="F28:H28"/>
    <mergeCell ref="F29:H29"/>
    <mergeCell ref="D30:E32"/>
  </mergeCells>
  <phoneticPr fontId="7"/>
  <dataValidations count="16">
    <dataValidation type="list" allowBlank="1" showInputMessage="1" showErrorMessage="1" prompt="主な建物用途を１つ選択" sqref="G13:I13 G58:I58" xr:uid="{00000000-0002-0000-1600-000000000000}">
      <formula1>"一般事務庁舎,合同庁舎,宿泊施設,試験研究施設,病院,大学・高専,その他"</formula1>
    </dataValidation>
    <dataValidation allowBlank="1" showInputMessage="1" showErrorMessage="1" prompt="その他の技術等を選択した場合はその他の省エネに資する技術等を具体的に記入" sqref="G46:I46 G91:I91" xr:uid="{00000000-0002-0000-1600-000001000000}"/>
    <dataValidation allowBlank="1" showInputMessage="1" showErrorMessage="1" prompt="その他の技術等を選択した場合は上記以外の省エネ技術（アクティブ技術）等を具体的に記入" sqref="G37:I37 G82:I82" xr:uid="{00000000-0002-0000-1600-000002000000}"/>
    <dataValidation allowBlank="1" showInputMessage="1" showErrorMessage="1" prompt="その他の技術等を選択した場合は上記以外の省エネ技術（パッシブ技術）等を具体的に記入" sqref="G22:I22 G67:I67" xr:uid="{00000000-0002-0000-1600-000003000000}"/>
    <dataValidation type="list" allowBlank="1" showInputMessage="1" showErrorMessage="1" sqref="F51:I51 F96:I96" xr:uid="{00000000-0002-0000-1600-000004000000}">
      <formula1>"①改修事業の立案に当たり活用,②今回の改修事業では活用していない,③次回以降の改修事業で活用予定,④データを計測していない"</formula1>
    </dataValidation>
    <dataValidation type="list" allowBlank="1" showInputMessage="1" showErrorMessage="1" sqref="F53:I53 F98:I98" xr:uid="{00000000-0002-0000-1600-000005000000}">
      <formula1>"①既に改修事業以前から導入済み,②今回の改修事業で導入,③今回の改修事業で機能を更新,④導入していない"</formula1>
    </dataValidation>
    <dataValidation type="list" allowBlank="1" showInputMessage="1" showErrorMessage="1" sqref="D47:E47 D92:E92" xr:uid="{00000000-0002-0000-1600-000006000000}">
      <formula1>"プロポーザル方式,総合評価落札方式,最低価格落札方式,随意契約,その他"</formula1>
    </dataValidation>
    <dataValidation type="list" allowBlank="1" showInputMessage="1" showErrorMessage="1" sqref="H7:I7" xr:uid="{00000000-0002-0000-1600-000007000000}">
      <formula1>"実績なし"</formula1>
    </dataValidation>
    <dataValidation type="list" allowBlank="1" showInputMessage="1" showErrorMessage="1" sqref="F49:I49 F94:I94" xr:uid="{00000000-0002-0000-1600-000008000000}">
      <formula1>"①既に達成済み,②今回の改修事業によって達成,③将来的に達成予定,④達成困難,⑤取組・計画は未実施,⑥その他"</formula1>
    </dataValidation>
    <dataValidation type="list" allowBlank="1" showInputMessage="1" showErrorMessage="1" sqref="F50:I50 F95:I95" xr:uid="{00000000-0002-0000-1600-000009000000}">
      <formula1>"『ZEB』（ゼブ）,Nearly ZEB（ニアリーゼブ）,ZEB Ready（ゼブレディ）,ZEB Oriented（ゼブオリエンテッド）"</formula1>
    </dataValidation>
    <dataValidation type="list" allowBlank="1" showInputMessage="1" showErrorMessage="1" sqref="I43:I45 I15:I21 I23:I36 I38:I41 I88:I90 I60:I66 I68:I81 I83:I86" xr:uid="{00000000-0002-0000-1600-00000A000000}">
      <formula1>"○"</formula1>
    </dataValidation>
    <dataValidation allowBlank="1" showInputMessage="1" showErrorMessage="1" promptTitle="複数の施設の改修設計を一括して契約した場合" prompt="契約対象の施設数分詳細入力用の様式（9行目から53行目まで）をコピーして行の下に追加_x000a_例えば契約対象施設が5施設ある場合は、各施設ごとに１～４の施設に関する情報と当該施設における技術・設備等や契約情報等の詳細を記入" sqref="C11:I11 C56:I56" xr:uid="{00000000-0002-0000-1600-00000B000000}"/>
    <dataValidation allowBlank="1" showInputMessage="1" showErrorMessage="1" promptTitle="事業主" prompt="記入例：○○省○○局" sqref="C9:I9 C54:I54" xr:uid="{00000000-0002-0000-1600-00000C000000}"/>
    <dataValidation allowBlank="1" showInputMessage="1" showErrorMessage="1" prompt="対象施設の所在地を記入" sqref="D12:I12 D57:I57" xr:uid="{00000000-0002-0000-1600-00000D000000}"/>
    <dataValidation allowBlank="1" showInputMessage="1" showErrorMessage="1" prompt="その他の再エネを選択した場合は具体的に記入_x000a_記入例：バイオマス発電、地中熱利用など" sqref="G42:I42 G87:I87" xr:uid="{00000000-0002-0000-1600-00000E000000}"/>
    <dataValidation allowBlank="1" showInputMessage="1" showErrorMessage="1" promptTitle="注）" prompt="駐車場やグラウンドの面積は「延床面積」には含まれません。" sqref="D13" xr:uid="{09B9804E-457E-44FD-AA51-58EBCD1E39A7}"/>
  </dataValidations>
  <printOptions horizontalCentered="1"/>
  <pageMargins left="0.59055118110236227" right="0.59055118110236227" top="0.47244094488188981" bottom="0.35433070866141736" header="0.31496062992125984" footer="0.31496062992125984"/>
  <pageSetup paperSize="9" fitToHeight="0" orientation="portrait" horizontalDpi="4294967293"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9">
    <tabColor theme="8" tint="0.59999389629810485"/>
    <pageSetUpPr fitToPage="1"/>
  </sheetPr>
  <dimension ref="A1:K103"/>
  <sheetViews>
    <sheetView zoomScaleNormal="100" workbookViewId="0"/>
  </sheetViews>
  <sheetFormatPr defaultColWidth="8.88671875" defaultRowHeight="13.2"/>
  <cols>
    <col min="1" max="1" width="2.44140625" style="14" bestFit="1" customWidth="1"/>
    <col min="2" max="2" width="20.77734375" style="14" customWidth="1"/>
    <col min="3" max="3" width="12.77734375" style="14" customWidth="1"/>
    <col min="4" max="4" width="14.77734375" style="14" customWidth="1"/>
    <col min="5" max="5" width="4.77734375" style="14" customWidth="1"/>
    <col min="6" max="6" width="12.77734375" style="14" customWidth="1"/>
    <col min="7" max="7" width="4.77734375" style="14" customWidth="1"/>
    <col min="8" max="8" width="10.77734375" style="14" customWidth="1"/>
    <col min="9" max="9" width="4.77734375" style="14" customWidth="1"/>
    <col min="10" max="11" width="8.88671875" style="14" customWidth="1"/>
    <col min="12" max="16384" width="8.88671875" style="14"/>
  </cols>
  <sheetData>
    <row r="1" spans="1:11" s="21" customFormat="1" ht="20.100000000000001" customHeight="1">
      <c r="H1" s="1435" t="s">
        <v>818</v>
      </c>
      <c r="I1" s="1436"/>
    </row>
    <row r="2" spans="1:11" s="23" customFormat="1" ht="10.199999999999999" customHeight="1">
      <c r="A2" s="22"/>
      <c r="B2" s="22"/>
      <c r="C2" s="22"/>
      <c r="D2" s="22"/>
      <c r="E2" s="22"/>
      <c r="F2" s="22"/>
      <c r="G2" s="22"/>
      <c r="H2" s="22"/>
      <c r="I2" s="22"/>
      <c r="J2" s="22"/>
      <c r="K2" s="22"/>
    </row>
    <row r="3" spans="1:11" s="23" customFormat="1" ht="19.2">
      <c r="A3" s="1406" t="s">
        <v>1247</v>
      </c>
      <c r="B3" s="1406"/>
      <c r="C3" s="1406"/>
      <c r="D3" s="1406"/>
      <c r="E3" s="1406"/>
      <c r="F3" s="1406"/>
      <c r="G3" s="1406"/>
      <c r="H3" s="1406"/>
      <c r="I3" s="1406"/>
      <c r="J3" s="22"/>
      <c r="K3" s="22"/>
    </row>
    <row r="4" spans="1:11" s="23" customFormat="1" ht="10.199999999999999" customHeight="1">
      <c r="A4" s="22"/>
      <c r="B4" s="22"/>
      <c r="C4" s="22"/>
      <c r="D4" s="22"/>
      <c r="E4" s="22"/>
      <c r="F4" s="22"/>
      <c r="G4" s="22"/>
      <c r="H4" s="22"/>
      <c r="I4" s="22"/>
      <c r="J4" s="22"/>
      <c r="K4" s="22"/>
    </row>
    <row r="5" spans="1:11">
      <c r="D5" s="550" t="s">
        <v>91</v>
      </c>
      <c r="E5" s="1385" t="str">
        <f>【調達機関情報】!D69</f>
        <v>　</v>
      </c>
      <c r="F5" s="1386"/>
      <c r="G5" s="1386"/>
      <c r="H5" s="1386"/>
      <c r="I5" s="1386"/>
    </row>
    <row r="6" spans="1:11" ht="13.8" thickBot="1"/>
    <row r="7" spans="1:11" ht="13.8" thickBot="1">
      <c r="A7" s="1387" t="s">
        <v>841</v>
      </c>
      <c r="B7" s="1437"/>
      <c r="C7" s="1437"/>
      <c r="D7" s="1437"/>
      <c r="E7" s="1437"/>
      <c r="F7" s="1437"/>
      <c r="G7" s="1438"/>
      <c r="H7" s="1418"/>
      <c r="I7" s="1420"/>
    </row>
    <row r="8" spans="1:11" s="21" customFormat="1" ht="13.8" thickBot="1"/>
    <row r="9" spans="1:11" ht="15" customHeight="1">
      <c r="A9" s="1439">
        <v>1</v>
      </c>
      <c r="B9" s="599" t="s">
        <v>882</v>
      </c>
      <c r="C9" s="1554" t="s">
        <v>892</v>
      </c>
      <c r="D9" s="1555"/>
      <c r="E9" s="1555"/>
      <c r="F9" s="1555"/>
      <c r="G9" s="1555"/>
      <c r="H9" s="1555"/>
      <c r="I9" s="1556"/>
      <c r="J9" s="609"/>
    </row>
    <row r="10" spans="1:11" ht="15" customHeight="1">
      <c r="A10" s="1440"/>
      <c r="B10" s="600" t="s">
        <v>883</v>
      </c>
      <c r="C10" s="1557" t="s">
        <v>904</v>
      </c>
      <c r="D10" s="1558"/>
      <c r="E10" s="1558"/>
      <c r="F10" s="1558"/>
      <c r="G10" s="1558"/>
      <c r="H10" s="1558"/>
      <c r="I10" s="1559"/>
      <c r="J10" s="609"/>
    </row>
    <row r="11" spans="1:11" ht="15" customHeight="1">
      <c r="A11" s="1440"/>
      <c r="B11" s="600" t="s">
        <v>881</v>
      </c>
      <c r="C11" s="1557" t="s">
        <v>894</v>
      </c>
      <c r="D11" s="1558"/>
      <c r="E11" s="1558"/>
      <c r="F11" s="1558"/>
      <c r="G11" s="1558"/>
      <c r="H11" s="1558"/>
      <c r="I11" s="1559"/>
      <c r="J11" s="609"/>
    </row>
    <row r="12" spans="1:11" ht="15" customHeight="1">
      <c r="A12" s="1440"/>
      <c r="B12" s="1448" t="s">
        <v>884</v>
      </c>
      <c r="C12" s="597" t="s">
        <v>32</v>
      </c>
      <c r="D12" s="1558" t="s">
        <v>902</v>
      </c>
      <c r="E12" s="1558"/>
      <c r="F12" s="1558"/>
      <c r="G12" s="1558"/>
      <c r="H12" s="1558"/>
      <c r="I12" s="1559"/>
    </row>
    <row r="13" spans="1:11" ht="15" customHeight="1">
      <c r="A13" s="1440"/>
      <c r="B13" s="1449"/>
      <c r="C13" s="598" t="s">
        <v>17</v>
      </c>
      <c r="D13" s="606">
        <v>12345</v>
      </c>
      <c r="E13" s="551" t="s">
        <v>787</v>
      </c>
      <c r="F13" s="597" t="s">
        <v>890</v>
      </c>
      <c r="G13" s="1560" t="s">
        <v>891</v>
      </c>
      <c r="H13" s="1560"/>
      <c r="I13" s="1561"/>
      <c r="J13" s="609"/>
    </row>
    <row r="14" spans="1:11" ht="15" customHeight="1" thickBot="1">
      <c r="A14" s="1440"/>
      <c r="B14" s="1449"/>
      <c r="C14" s="597" t="s">
        <v>33</v>
      </c>
      <c r="D14" s="607">
        <v>8</v>
      </c>
      <c r="E14" s="35" t="s">
        <v>819</v>
      </c>
      <c r="F14" s="604" t="s">
        <v>34</v>
      </c>
      <c r="G14" s="1562">
        <v>23</v>
      </c>
      <c r="H14" s="1562"/>
      <c r="I14" s="603" t="s">
        <v>26</v>
      </c>
    </row>
    <row r="15" spans="1:11" ht="13.95" customHeight="1">
      <c r="A15" s="1440"/>
      <c r="B15" s="1453" t="s">
        <v>870</v>
      </c>
      <c r="C15" s="1456" t="s">
        <v>791</v>
      </c>
      <c r="D15" s="1457"/>
      <c r="E15" s="1563"/>
      <c r="F15" s="1467" t="s">
        <v>820</v>
      </c>
      <c r="G15" s="1467"/>
      <c r="H15" s="1570"/>
      <c r="I15" s="605" t="s">
        <v>197</v>
      </c>
    </row>
    <row r="16" spans="1:11" ht="13.95" customHeight="1">
      <c r="A16" s="1440"/>
      <c r="B16" s="1454"/>
      <c r="C16" s="1459"/>
      <c r="D16" s="1460"/>
      <c r="E16" s="1564"/>
      <c r="F16" s="1571" t="s">
        <v>893</v>
      </c>
      <c r="G16" s="1469"/>
      <c r="H16" s="1572"/>
      <c r="I16" s="611" t="s">
        <v>197</v>
      </c>
    </row>
    <row r="17" spans="1:10" ht="13.95" customHeight="1">
      <c r="A17" s="1440"/>
      <c r="B17" s="1454"/>
      <c r="C17" s="1459"/>
      <c r="D17" s="1460"/>
      <c r="E17" s="1564"/>
      <c r="F17" s="1469" t="s">
        <v>792</v>
      </c>
      <c r="G17" s="1469"/>
      <c r="H17" s="1572"/>
      <c r="I17" s="611" t="s">
        <v>197</v>
      </c>
    </row>
    <row r="18" spans="1:10" ht="13.95" customHeight="1">
      <c r="A18" s="1440"/>
      <c r="B18" s="1454"/>
      <c r="C18" s="1459"/>
      <c r="D18" s="1460"/>
      <c r="E18" s="1564"/>
      <c r="F18" s="1471" t="s">
        <v>821</v>
      </c>
      <c r="G18" s="1472"/>
      <c r="H18" s="1573"/>
      <c r="I18" s="611"/>
    </row>
    <row r="19" spans="1:10" ht="13.95" customHeight="1">
      <c r="A19" s="1440"/>
      <c r="B19" s="1454"/>
      <c r="C19" s="1459"/>
      <c r="D19" s="1460"/>
      <c r="E19" s="1564"/>
      <c r="F19" s="1471" t="s">
        <v>822</v>
      </c>
      <c r="G19" s="1472"/>
      <c r="H19" s="1573"/>
      <c r="I19" s="611"/>
    </row>
    <row r="20" spans="1:10" ht="13.95" customHeight="1">
      <c r="A20" s="1440"/>
      <c r="B20" s="1454"/>
      <c r="C20" s="1565"/>
      <c r="D20" s="1566"/>
      <c r="E20" s="1564"/>
      <c r="F20" s="1471" t="s">
        <v>823</v>
      </c>
      <c r="G20" s="1472"/>
      <c r="H20" s="1573"/>
      <c r="I20" s="611"/>
    </row>
    <row r="21" spans="1:10" ht="13.95" customHeight="1">
      <c r="A21" s="1440"/>
      <c r="B21" s="1454"/>
      <c r="C21" s="1565"/>
      <c r="D21" s="1566"/>
      <c r="E21" s="1564"/>
      <c r="F21" s="1578" t="s">
        <v>886</v>
      </c>
      <c r="G21" s="1579"/>
      <c r="H21" s="1580"/>
      <c r="I21" s="612"/>
    </row>
    <row r="22" spans="1:10" ht="13.95" customHeight="1">
      <c r="A22" s="1440"/>
      <c r="B22" s="1454"/>
      <c r="C22" s="1567"/>
      <c r="D22" s="1568"/>
      <c r="E22" s="1569"/>
      <c r="F22" s="596" t="s">
        <v>880</v>
      </c>
      <c r="G22" s="1581"/>
      <c r="H22" s="1582"/>
      <c r="I22" s="1583"/>
      <c r="J22" s="609"/>
    </row>
    <row r="23" spans="1:10" ht="13.95" customHeight="1">
      <c r="A23" s="1440"/>
      <c r="B23" s="1454"/>
      <c r="C23" s="1501" t="s">
        <v>793</v>
      </c>
      <c r="D23" s="1486" t="s">
        <v>824</v>
      </c>
      <c r="E23" s="1584"/>
      <c r="F23" s="1585" t="s">
        <v>863</v>
      </c>
      <c r="G23" s="1489"/>
      <c r="H23" s="1586"/>
      <c r="I23" s="613" t="s">
        <v>197</v>
      </c>
      <c r="J23" s="609" t="s">
        <v>896</v>
      </c>
    </row>
    <row r="24" spans="1:10" ht="13.95" customHeight="1">
      <c r="A24" s="1440"/>
      <c r="B24" s="1454"/>
      <c r="C24" s="1502"/>
      <c r="D24" s="1478"/>
      <c r="E24" s="1577"/>
      <c r="F24" s="1587" t="s">
        <v>864</v>
      </c>
      <c r="G24" s="1492"/>
      <c r="H24" s="1588"/>
      <c r="I24" s="610"/>
      <c r="J24" s="609" t="s">
        <v>897</v>
      </c>
    </row>
    <row r="25" spans="1:10" ht="13.95" customHeight="1">
      <c r="A25" s="1440"/>
      <c r="B25" s="1454"/>
      <c r="C25" s="1502"/>
      <c r="D25" s="1478"/>
      <c r="E25" s="1577"/>
      <c r="F25" s="1471" t="s">
        <v>794</v>
      </c>
      <c r="G25" s="1472"/>
      <c r="H25" s="1573"/>
      <c r="I25" s="611" t="s">
        <v>197</v>
      </c>
    </row>
    <row r="26" spans="1:10" ht="13.95" customHeight="1">
      <c r="A26" s="1440"/>
      <c r="B26" s="1454"/>
      <c r="C26" s="1502"/>
      <c r="D26" s="1478"/>
      <c r="E26" s="1577"/>
      <c r="F26" s="1578" t="s">
        <v>865</v>
      </c>
      <c r="G26" s="1472"/>
      <c r="H26" s="1573"/>
      <c r="I26" s="611" t="s">
        <v>197</v>
      </c>
    </row>
    <row r="27" spans="1:10" ht="13.95" customHeight="1">
      <c r="A27" s="1440"/>
      <c r="B27" s="1454"/>
      <c r="C27" s="1502"/>
      <c r="D27" s="1480"/>
      <c r="E27" s="1576"/>
      <c r="F27" s="1578" t="s">
        <v>866</v>
      </c>
      <c r="G27" s="1472"/>
      <c r="H27" s="1573"/>
      <c r="I27" s="611"/>
      <c r="J27" s="609"/>
    </row>
    <row r="28" spans="1:10" ht="13.95" customHeight="1">
      <c r="A28" s="1440"/>
      <c r="B28" s="1454"/>
      <c r="C28" s="1502"/>
      <c r="D28" s="1474" t="s">
        <v>796</v>
      </c>
      <c r="E28" s="1574"/>
      <c r="F28" s="1471" t="s">
        <v>795</v>
      </c>
      <c r="G28" s="1472"/>
      <c r="H28" s="1573"/>
      <c r="I28" s="611"/>
    </row>
    <row r="29" spans="1:10" ht="13.95" customHeight="1">
      <c r="A29" s="1440"/>
      <c r="B29" s="1454"/>
      <c r="C29" s="1502"/>
      <c r="D29" s="1575"/>
      <c r="E29" s="1576"/>
      <c r="F29" s="1471" t="s">
        <v>825</v>
      </c>
      <c r="G29" s="1472"/>
      <c r="H29" s="1573"/>
      <c r="I29" s="611"/>
    </row>
    <row r="30" spans="1:10" ht="13.95" customHeight="1">
      <c r="A30" s="1440"/>
      <c r="B30" s="1454"/>
      <c r="C30" s="1502"/>
      <c r="D30" s="1474" t="s">
        <v>826</v>
      </c>
      <c r="E30" s="1574"/>
      <c r="F30" s="1578" t="s">
        <v>867</v>
      </c>
      <c r="G30" s="1472"/>
      <c r="H30" s="1573"/>
      <c r="I30" s="611"/>
    </row>
    <row r="31" spans="1:10" ht="13.95" customHeight="1">
      <c r="A31" s="1440"/>
      <c r="B31" s="1454"/>
      <c r="C31" s="1502"/>
      <c r="D31" s="1478"/>
      <c r="E31" s="1577"/>
      <c r="F31" s="1471" t="s">
        <v>827</v>
      </c>
      <c r="G31" s="1472"/>
      <c r="H31" s="1573"/>
      <c r="I31" s="611"/>
    </row>
    <row r="32" spans="1:10" ht="13.95" customHeight="1">
      <c r="A32" s="1440"/>
      <c r="B32" s="1454"/>
      <c r="C32" s="1503"/>
      <c r="D32" s="1480"/>
      <c r="E32" s="1576"/>
      <c r="F32" s="1471" t="s">
        <v>797</v>
      </c>
      <c r="G32" s="1472"/>
      <c r="H32" s="1573"/>
      <c r="I32" s="611" t="s">
        <v>197</v>
      </c>
    </row>
    <row r="33" spans="1:11" ht="13.95" customHeight="1">
      <c r="A33" s="1440"/>
      <c r="B33" s="1454"/>
      <c r="C33" s="1503"/>
      <c r="D33" s="1474" t="s">
        <v>828</v>
      </c>
      <c r="E33" s="1574"/>
      <c r="F33" s="1471" t="s">
        <v>798</v>
      </c>
      <c r="G33" s="1472"/>
      <c r="H33" s="1573"/>
      <c r="I33" s="611"/>
    </row>
    <row r="34" spans="1:11" ht="13.95" customHeight="1">
      <c r="A34" s="1440"/>
      <c r="B34" s="1454"/>
      <c r="C34" s="1503"/>
      <c r="D34" s="1575"/>
      <c r="E34" s="1576"/>
      <c r="F34" s="1471" t="s">
        <v>829</v>
      </c>
      <c r="G34" s="1472"/>
      <c r="H34" s="1573"/>
      <c r="I34" s="611"/>
    </row>
    <row r="35" spans="1:11" ht="13.95" customHeight="1">
      <c r="A35" s="1440"/>
      <c r="B35" s="1454"/>
      <c r="C35" s="1504"/>
      <c r="D35" s="1596" t="s">
        <v>868</v>
      </c>
      <c r="E35" s="1577"/>
      <c r="F35" s="1578" t="s">
        <v>869</v>
      </c>
      <c r="G35" s="1579"/>
      <c r="H35" s="1580"/>
      <c r="I35" s="612" t="s">
        <v>197</v>
      </c>
    </row>
    <row r="36" spans="1:11" ht="13.95" customHeight="1">
      <c r="A36" s="1440"/>
      <c r="B36" s="1454"/>
      <c r="C36" s="1504"/>
      <c r="D36" s="1474" t="s">
        <v>830</v>
      </c>
      <c r="E36" s="1574"/>
      <c r="F36" s="1590" t="s">
        <v>887</v>
      </c>
      <c r="G36" s="1591"/>
      <c r="H36" s="1592"/>
      <c r="I36" s="612" t="s">
        <v>197</v>
      </c>
    </row>
    <row r="37" spans="1:11" ht="13.95" customHeight="1">
      <c r="A37" s="1440"/>
      <c r="B37" s="1454"/>
      <c r="C37" s="1505"/>
      <c r="D37" s="1597"/>
      <c r="E37" s="1598"/>
      <c r="F37" s="596" t="s">
        <v>880</v>
      </c>
      <c r="G37" s="1593" t="s">
        <v>912</v>
      </c>
      <c r="H37" s="1594"/>
      <c r="I37" s="1595"/>
      <c r="J37" s="609"/>
    </row>
    <row r="38" spans="1:11" ht="13.95" customHeight="1">
      <c r="A38" s="1440"/>
      <c r="B38" s="1454"/>
      <c r="C38" s="1459" t="s">
        <v>831</v>
      </c>
      <c r="D38" s="1460"/>
      <c r="E38" s="1564"/>
      <c r="F38" s="1494" t="s">
        <v>832</v>
      </c>
      <c r="G38" s="1494"/>
      <c r="H38" s="1589"/>
      <c r="I38" s="610" t="s">
        <v>197</v>
      </c>
    </row>
    <row r="39" spans="1:11" ht="13.95" customHeight="1">
      <c r="A39" s="1440"/>
      <c r="B39" s="1454"/>
      <c r="C39" s="1459"/>
      <c r="D39" s="1460"/>
      <c r="E39" s="1564"/>
      <c r="F39" s="1469" t="s">
        <v>833</v>
      </c>
      <c r="G39" s="1469"/>
      <c r="H39" s="1572"/>
      <c r="I39" s="611"/>
    </row>
    <row r="40" spans="1:11" ht="13.95" customHeight="1">
      <c r="A40" s="1440"/>
      <c r="B40" s="1454"/>
      <c r="C40" s="1459"/>
      <c r="D40" s="1460"/>
      <c r="E40" s="1564"/>
      <c r="F40" s="1469" t="s">
        <v>834</v>
      </c>
      <c r="G40" s="1469"/>
      <c r="H40" s="1572"/>
      <c r="I40" s="611"/>
    </row>
    <row r="41" spans="1:11" ht="13.95" customHeight="1">
      <c r="A41" s="1440"/>
      <c r="B41" s="1454"/>
      <c r="C41" s="1459"/>
      <c r="D41" s="1460"/>
      <c r="E41" s="1564"/>
      <c r="F41" s="1590" t="s">
        <v>885</v>
      </c>
      <c r="G41" s="1591"/>
      <c r="H41" s="1592"/>
      <c r="I41" s="612" t="s">
        <v>197</v>
      </c>
    </row>
    <row r="42" spans="1:11" ht="13.95" customHeight="1">
      <c r="A42" s="1440"/>
      <c r="B42" s="1454"/>
      <c r="C42" s="1567"/>
      <c r="D42" s="1568"/>
      <c r="E42" s="1569"/>
      <c r="F42" s="596" t="s">
        <v>880</v>
      </c>
      <c r="G42" s="1593" t="s">
        <v>895</v>
      </c>
      <c r="H42" s="1594"/>
      <c r="I42" s="1595"/>
      <c r="J42" s="609"/>
    </row>
    <row r="43" spans="1:11" ht="13.95" customHeight="1">
      <c r="A43" s="1440"/>
      <c r="B43" s="1454"/>
      <c r="C43" s="1599" t="s">
        <v>849</v>
      </c>
      <c r="D43" s="1507"/>
      <c r="E43" s="1600"/>
      <c r="F43" s="1494" t="s">
        <v>835</v>
      </c>
      <c r="G43" s="1494"/>
      <c r="H43" s="1589"/>
      <c r="I43" s="610"/>
    </row>
    <row r="44" spans="1:11" ht="13.95" customHeight="1">
      <c r="A44" s="1440"/>
      <c r="B44" s="1454"/>
      <c r="C44" s="1509"/>
      <c r="D44" s="1510"/>
      <c r="E44" s="1601"/>
      <c r="F44" s="1469" t="s">
        <v>836</v>
      </c>
      <c r="G44" s="1469"/>
      <c r="H44" s="1572"/>
      <c r="I44" s="611"/>
    </row>
    <row r="45" spans="1:11" ht="13.95" customHeight="1">
      <c r="A45" s="1440"/>
      <c r="B45" s="1454"/>
      <c r="C45" s="1602"/>
      <c r="D45" s="1603"/>
      <c r="E45" s="1601"/>
      <c r="F45" s="1607" t="s">
        <v>886</v>
      </c>
      <c r="G45" s="1518"/>
      <c r="H45" s="1592"/>
      <c r="I45" s="612"/>
    </row>
    <row r="46" spans="1:11" ht="13.95" customHeight="1" thickBot="1">
      <c r="A46" s="1440"/>
      <c r="B46" s="1455"/>
      <c r="C46" s="1604"/>
      <c r="D46" s="1605"/>
      <c r="E46" s="1606"/>
      <c r="F46" s="601" t="s">
        <v>880</v>
      </c>
      <c r="G46" s="1608"/>
      <c r="H46" s="1609"/>
      <c r="I46" s="1610"/>
      <c r="J46" s="609"/>
      <c r="K46" s="608"/>
    </row>
    <row r="47" spans="1:11" ht="15" customHeight="1">
      <c r="A47" s="1440"/>
      <c r="B47" s="1454" t="s">
        <v>600</v>
      </c>
      <c r="C47" s="556" t="s">
        <v>788</v>
      </c>
      <c r="D47" s="1611" t="s">
        <v>898</v>
      </c>
      <c r="E47" s="1611"/>
      <c r="F47" s="558" t="s">
        <v>789</v>
      </c>
      <c r="G47" s="1612">
        <v>3</v>
      </c>
      <c r="H47" s="1613"/>
      <c r="I47" s="519" t="s">
        <v>790</v>
      </c>
    </row>
    <row r="48" spans="1:11" ht="27" customHeight="1">
      <c r="A48" s="1440"/>
      <c r="B48" s="1522"/>
      <c r="C48" s="557" t="s">
        <v>874</v>
      </c>
      <c r="D48" s="1614" t="s">
        <v>907</v>
      </c>
      <c r="E48" s="1614"/>
      <c r="F48" s="1615"/>
      <c r="G48" s="1615"/>
      <c r="H48" s="1614"/>
      <c r="I48" s="1616"/>
    </row>
    <row r="49" spans="1:9" ht="15" customHeight="1">
      <c r="A49" s="1440"/>
      <c r="B49" s="1529" t="s">
        <v>837</v>
      </c>
      <c r="C49" s="1617" t="s">
        <v>838</v>
      </c>
      <c r="D49" s="1618"/>
      <c r="E49" s="1619"/>
      <c r="F49" s="1620" t="s">
        <v>899</v>
      </c>
      <c r="G49" s="1620"/>
      <c r="H49" s="1620"/>
      <c r="I49" s="1621"/>
    </row>
    <row r="50" spans="1:9" ht="15" customHeight="1">
      <c r="A50" s="1440"/>
      <c r="B50" s="1522"/>
      <c r="C50" s="1622" t="s">
        <v>839</v>
      </c>
      <c r="D50" s="1623"/>
      <c r="E50" s="1624"/>
      <c r="F50" s="1625" t="s">
        <v>900</v>
      </c>
      <c r="G50" s="1626"/>
      <c r="H50" s="1626"/>
      <c r="I50" s="1627"/>
    </row>
    <row r="51" spans="1:9" ht="15" customHeight="1">
      <c r="A51" s="1440"/>
      <c r="B51" s="1541" t="s">
        <v>856</v>
      </c>
      <c r="C51" s="1617" t="s">
        <v>857</v>
      </c>
      <c r="D51" s="1618"/>
      <c r="E51" s="1619"/>
      <c r="F51" s="1628" t="s">
        <v>901</v>
      </c>
      <c r="G51" s="1628"/>
      <c r="H51" s="1628"/>
      <c r="I51" s="1629"/>
    </row>
    <row r="52" spans="1:9" ht="27" customHeight="1">
      <c r="A52" s="1440"/>
      <c r="B52" s="1542"/>
      <c r="C52" s="592" t="s">
        <v>858</v>
      </c>
      <c r="D52" s="1630" t="s">
        <v>908</v>
      </c>
      <c r="E52" s="1631"/>
      <c r="F52" s="1631"/>
      <c r="G52" s="1631"/>
      <c r="H52" s="1631"/>
      <c r="I52" s="1632"/>
    </row>
    <row r="53" spans="1:9" ht="15" customHeight="1" thickBot="1">
      <c r="A53" s="1441"/>
      <c r="B53" s="602" t="s">
        <v>916</v>
      </c>
      <c r="C53" s="1633" t="s">
        <v>859</v>
      </c>
      <c r="D53" s="1634"/>
      <c r="E53" s="1635"/>
      <c r="F53" s="1636" t="s">
        <v>906</v>
      </c>
      <c r="G53" s="1636"/>
      <c r="H53" s="1636"/>
      <c r="I53" s="1637"/>
    </row>
    <row r="54" spans="1:9" ht="15" customHeight="1">
      <c r="A54" s="1439">
        <v>2</v>
      </c>
      <c r="B54" s="599" t="s">
        <v>882</v>
      </c>
      <c r="C54" s="1554" t="s">
        <v>892</v>
      </c>
      <c r="D54" s="1555"/>
      <c r="E54" s="1555"/>
      <c r="F54" s="1555"/>
      <c r="G54" s="1555"/>
      <c r="H54" s="1555"/>
      <c r="I54" s="1556"/>
    </row>
    <row r="55" spans="1:9" ht="15" customHeight="1">
      <c r="A55" s="1440"/>
      <c r="B55" s="600" t="s">
        <v>883</v>
      </c>
      <c r="C55" s="1557" t="s">
        <v>904</v>
      </c>
      <c r="D55" s="1558"/>
      <c r="E55" s="1558"/>
      <c r="F55" s="1558"/>
      <c r="G55" s="1558"/>
      <c r="H55" s="1558"/>
      <c r="I55" s="1559"/>
    </row>
    <row r="56" spans="1:9" ht="15" customHeight="1">
      <c r="A56" s="1440"/>
      <c r="B56" s="600" t="s">
        <v>881</v>
      </c>
      <c r="C56" s="1557" t="s">
        <v>905</v>
      </c>
      <c r="D56" s="1558"/>
      <c r="E56" s="1558"/>
      <c r="F56" s="1558"/>
      <c r="G56" s="1558"/>
      <c r="H56" s="1558"/>
      <c r="I56" s="1559"/>
    </row>
    <row r="57" spans="1:9" ht="15" customHeight="1">
      <c r="A57" s="1440"/>
      <c r="B57" s="1448" t="s">
        <v>884</v>
      </c>
      <c r="C57" s="597" t="s">
        <v>32</v>
      </c>
      <c r="D57" s="1558" t="s">
        <v>903</v>
      </c>
      <c r="E57" s="1558"/>
      <c r="F57" s="1558"/>
      <c r="G57" s="1558"/>
      <c r="H57" s="1558"/>
      <c r="I57" s="1559"/>
    </row>
    <row r="58" spans="1:9" ht="15" customHeight="1">
      <c r="A58" s="1440"/>
      <c r="B58" s="1449"/>
      <c r="C58" s="598" t="s">
        <v>17</v>
      </c>
      <c r="D58" s="614">
        <v>850</v>
      </c>
      <c r="E58" s="551" t="s">
        <v>787</v>
      </c>
      <c r="F58" s="597" t="s">
        <v>890</v>
      </c>
      <c r="G58" s="1560" t="s">
        <v>814</v>
      </c>
      <c r="H58" s="1560"/>
      <c r="I58" s="1561"/>
    </row>
    <row r="59" spans="1:9" ht="15" customHeight="1" thickBot="1">
      <c r="A59" s="1440"/>
      <c r="B59" s="1449"/>
      <c r="C59" s="597" t="s">
        <v>33</v>
      </c>
      <c r="D59" s="607">
        <v>2</v>
      </c>
      <c r="E59" s="35" t="s">
        <v>819</v>
      </c>
      <c r="F59" s="604" t="s">
        <v>34</v>
      </c>
      <c r="G59" s="1562">
        <v>35</v>
      </c>
      <c r="H59" s="1562"/>
      <c r="I59" s="603" t="s">
        <v>26</v>
      </c>
    </row>
    <row r="60" spans="1:9" ht="13.95" customHeight="1">
      <c r="A60" s="1440"/>
      <c r="B60" s="1453" t="s">
        <v>870</v>
      </c>
      <c r="C60" s="1456" t="s">
        <v>791</v>
      </c>
      <c r="D60" s="1457"/>
      <c r="E60" s="1563"/>
      <c r="F60" s="1467" t="s">
        <v>820</v>
      </c>
      <c r="G60" s="1467"/>
      <c r="H60" s="1570"/>
      <c r="I60" s="605" t="s">
        <v>197</v>
      </c>
    </row>
    <row r="61" spans="1:9" ht="13.95" customHeight="1">
      <c r="A61" s="1440"/>
      <c r="B61" s="1454"/>
      <c r="C61" s="1459"/>
      <c r="D61" s="1460"/>
      <c r="E61" s="1564"/>
      <c r="F61" s="1571" t="s">
        <v>893</v>
      </c>
      <c r="G61" s="1469"/>
      <c r="H61" s="1572"/>
      <c r="I61" s="611" t="s">
        <v>197</v>
      </c>
    </row>
    <row r="62" spans="1:9" ht="13.95" customHeight="1">
      <c r="A62" s="1440"/>
      <c r="B62" s="1454"/>
      <c r="C62" s="1459"/>
      <c r="D62" s="1460"/>
      <c r="E62" s="1564"/>
      <c r="F62" s="1469" t="s">
        <v>792</v>
      </c>
      <c r="G62" s="1469"/>
      <c r="H62" s="1572"/>
      <c r="I62" s="611"/>
    </row>
    <row r="63" spans="1:9" ht="13.95" customHeight="1">
      <c r="A63" s="1440"/>
      <c r="B63" s="1454"/>
      <c r="C63" s="1459"/>
      <c r="D63" s="1460"/>
      <c r="E63" s="1564"/>
      <c r="F63" s="1471" t="s">
        <v>821</v>
      </c>
      <c r="G63" s="1472"/>
      <c r="H63" s="1573"/>
      <c r="I63" s="611"/>
    </row>
    <row r="64" spans="1:9" ht="13.95" customHeight="1">
      <c r="A64" s="1440"/>
      <c r="B64" s="1454"/>
      <c r="C64" s="1459"/>
      <c r="D64" s="1460"/>
      <c r="E64" s="1564"/>
      <c r="F64" s="1471" t="s">
        <v>822</v>
      </c>
      <c r="G64" s="1472"/>
      <c r="H64" s="1573"/>
      <c r="I64" s="611"/>
    </row>
    <row r="65" spans="1:9" ht="13.95" customHeight="1">
      <c r="A65" s="1440"/>
      <c r="B65" s="1454"/>
      <c r="C65" s="1565"/>
      <c r="D65" s="1566"/>
      <c r="E65" s="1564"/>
      <c r="F65" s="1471" t="s">
        <v>823</v>
      </c>
      <c r="G65" s="1472"/>
      <c r="H65" s="1573"/>
      <c r="I65" s="611"/>
    </row>
    <row r="66" spans="1:9" ht="13.95" customHeight="1">
      <c r="A66" s="1440"/>
      <c r="B66" s="1454"/>
      <c r="C66" s="1565"/>
      <c r="D66" s="1566"/>
      <c r="E66" s="1564"/>
      <c r="F66" s="1578" t="s">
        <v>886</v>
      </c>
      <c r="G66" s="1579"/>
      <c r="H66" s="1580"/>
      <c r="I66" s="612"/>
    </row>
    <row r="67" spans="1:9" ht="13.95" customHeight="1">
      <c r="A67" s="1440"/>
      <c r="B67" s="1454"/>
      <c r="C67" s="1567"/>
      <c r="D67" s="1568"/>
      <c r="E67" s="1569"/>
      <c r="F67" s="596" t="s">
        <v>880</v>
      </c>
      <c r="G67" s="1581"/>
      <c r="H67" s="1582"/>
      <c r="I67" s="1583"/>
    </row>
    <row r="68" spans="1:9" ht="13.95" customHeight="1">
      <c r="A68" s="1440"/>
      <c r="B68" s="1454"/>
      <c r="C68" s="1501" t="s">
        <v>793</v>
      </c>
      <c r="D68" s="1486" t="s">
        <v>824</v>
      </c>
      <c r="E68" s="1584"/>
      <c r="F68" s="1585" t="s">
        <v>863</v>
      </c>
      <c r="G68" s="1489"/>
      <c r="H68" s="1586"/>
      <c r="I68" s="613"/>
    </row>
    <row r="69" spans="1:9" ht="13.95" customHeight="1">
      <c r="A69" s="1440"/>
      <c r="B69" s="1454"/>
      <c r="C69" s="1502"/>
      <c r="D69" s="1478"/>
      <c r="E69" s="1577"/>
      <c r="F69" s="1587" t="s">
        <v>864</v>
      </c>
      <c r="G69" s="1492"/>
      <c r="H69" s="1588"/>
      <c r="I69" s="610" t="s">
        <v>197</v>
      </c>
    </row>
    <row r="70" spans="1:9" ht="13.95" customHeight="1">
      <c r="A70" s="1440"/>
      <c r="B70" s="1454"/>
      <c r="C70" s="1502"/>
      <c r="D70" s="1478"/>
      <c r="E70" s="1577"/>
      <c r="F70" s="1471" t="s">
        <v>794</v>
      </c>
      <c r="G70" s="1472"/>
      <c r="H70" s="1573"/>
      <c r="I70" s="611"/>
    </row>
    <row r="71" spans="1:9" ht="13.95" customHeight="1">
      <c r="A71" s="1440"/>
      <c r="B71" s="1454"/>
      <c r="C71" s="1502"/>
      <c r="D71" s="1478"/>
      <c r="E71" s="1577"/>
      <c r="F71" s="1578" t="s">
        <v>865</v>
      </c>
      <c r="G71" s="1472"/>
      <c r="H71" s="1573"/>
      <c r="I71" s="611"/>
    </row>
    <row r="72" spans="1:9" ht="13.95" customHeight="1">
      <c r="A72" s="1440"/>
      <c r="B72" s="1454"/>
      <c r="C72" s="1502"/>
      <c r="D72" s="1480"/>
      <c r="E72" s="1576"/>
      <c r="F72" s="1578" t="s">
        <v>866</v>
      </c>
      <c r="G72" s="1472"/>
      <c r="H72" s="1573"/>
      <c r="I72" s="611" t="s">
        <v>197</v>
      </c>
    </row>
    <row r="73" spans="1:9" ht="13.95" customHeight="1">
      <c r="A73" s="1440"/>
      <c r="B73" s="1454"/>
      <c r="C73" s="1502"/>
      <c r="D73" s="1474" t="s">
        <v>796</v>
      </c>
      <c r="E73" s="1574"/>
      <c r="F73" s="1471" t="s">
        <v>795</v>
      </c>
      <c r="G73" s="1472"/>
      <c r="H73" s="1573"/>
      <c r="I73" s="611" t="s">
        <v>197</v>
      </c>
    </row>
    <row r="74" spans="1:9" ht="13.95" customHeight="1">
      <c r="A74" s="1440"/>
      <c r="B74" s="1454"/>
      <c r="C74" s="1502"/>
      <c r="D74" s="1575"/>
      <c r="E74" s="1576"/>
      <c r="F74" s="1471" t="s">
        <v>825</v>
      </c>
      <c r="G74" s="1472"/>
      <c r="H74" s="1573"/>
      <c r="I74" s="611" t="s">
        <v>197</v>
      </c>
    </row>
    <row r="75" spans="1:9" ht="13.95" customHeight="1">
      <c r="A75" s="1440"/>
      <c r="B75" s="1454"/>
      <c r="C75" s="1502"/>
      <c r="D75" s="1474" t="s">
        <v>826</v>
      </c>
      <c r="E75" s="1574"/>
      <c r="F75" s="1578" t="s">
        <v>867</v>
      </c>
      <c r="G75" s="1472"/>
      <c r="H75" s="1573"/>
      <c r="I75" s="611"/>
    </row>
    <row r="76" spans="1:9" ht="13.95" customHeight="1">
      <c r="A76" s="1440"/>
      <c r="B76" s="1454"/>
      <c r="C76" s="1502"/>
      <c r="D76" s="1478"/>
      <c r="E76" s="1577"/>
      <c r="F76" s="1471" t="s">
        <v>827</v>
      </c>
      <c r="G76" s="1472"/>
      <c r="H76" s="1573"/>
      <c r="I76" s="611"/>
    </row>
    <row r="77" spans="1:9" ht="13.95" customHeight="1">
      <c r="A77" s="1440"/>
      <c r="B77" s="1454"/>
      <c r="C77" s="1503"/>
      <c r="D77" s="1480"/>
      <c r="E77" s="1576"/>
      <c r="F77" s="1471" t="s">
        <v>797</v>
      </c>
      <c r="G77" s="1472"/>
      <c r="H77" s="1573"/>
      <c r="I77" s="611"/>
    </row>
    <row r="78" spans="1:9" ht="13.95" customHeight="1">
      <c r="A78" s="1440"/>
      <c r="B78" s="1454"/>
      <c r="C78" s="1503"/>
      <c r="D78" s="1474" t="s">
        <v>828</v>
      </c>
      <c r="E78" s="1574"/>
      <c r="F78" s="1471" t="s">
        <v>798</v>
      </c>
      <c r="G78" s="1472"/>
      <c r="H78" s="1573"/>
      <c r="I78" s="611"/>
    </row>
    <row r="79" spans="1:9" ht="13.95" customHeight="1">
      <c r="A79" s="1440"/>
      <c r="B79" s="1454"/>
      <c r="C79" s="1503"/>
      <c r="D79" s="1575"/>
      <c r="E79" s="1576"/>
      <c r="F79" s="1471" t="s">
        <v>829</v>
      </c>
      <c r="G79" s="1472"/>
      <c r="H79" s="1573"/>
      <c r="I79" s="611"/>
    </row>
    <row r="80" spans="1:9" ht="13.95" customHeight="1">
      <c r="A80" s="1440"/>
      <c r="B80" s="1454"/>
      <c r="C80" s="1504"/>
      <c r="D80" s="1596" t="s">
        <v>868</v>
      </c>
      <c r="E80" s="1577"/>
      <c r="F80" s="1578" t="s">
        <v>869</v>
      </c>
      <c r="G80" s="1579"/>
      <c r="H80" s="1580"/>
      <c r="I80" s="612"/>
    </row>
    <row r="81" spans="1:9" ht="13.95" customHeight="1">
      <c r="A81" s="1440"/>
      <c r="B81" s="1454"/>
      <c r="C81" s="1504"/>
      <c r="D81" s="1474" t="s">
        <v>830</v>
      </c>
      <c r="E81" s="1574"/>
      <c r="F81" s="1590" t="s">
        <v>887</v>
      </c>
      <c r="G81" s="1591"/>
      <c r="H81" s="1592"/>
      <c r="I81" s="612"/>
    </row>
    <row r="82" spans="1:9" ht="13.95" customHeight="1">
      <c r="A82" s="1440"/>
      <c r="B82" s="1454"/>
      <c r="C82" s="1505"/>
      <c r="D82" s="1597"/>
      <c r="E82" s="1598"/>
      <c r="F82" s="596" t="s">
        <v>880</v>
      </c>
      <c r="G82" s="1593"/>
      <c r="H82" s="1594"/>
      <c r="I82" s="1595"/>
    </row>
    <row r="83" spans="1:9" ht="13.95" customHeight="1">
      <c r="A83" s="1440"/>
      <c r="B83" s="1454"/>
      <c r="C83" s="1459" t="s">
        <v>831</v>
      </c>
      <c r="D83" s="1460"/>
      <c r="E83" s="1564"/>
      <c r="F83" s="1494" t="s">
        <v>832</v>
      </c>
      <c r="G83" s="1494"/>
      <c r="H83" s="1589"/>
      <c r="I83" s="610" t="s">
        <v>197</v>
      </c>
    </row>
    <row r="84" spans="1:9" ht="13.95" customHeight="1">
      <c r="A84" s="1440"/>
      <c r="B84" s="1454"/>
      <c r="C84" s="1459"/>
      <c r="D84" s="1460"/>
      <c r="E84" s="1564"/>
      <c r="F84" s="1469" t="s">
        <v>833</v>
      </c>
      <c r="G84" s="1469"/>
      <c r="H84" s="1572"/>
      <c r="I84" s="552"/>
    </row>
    <row r="85" spans="1:9" ht="13.95" customHeight="1">
      <c r="A85" s="1440"/>
      <c r="B85" s="1454"/>
      <c r="C85" s="1459"/>
      <c r="D85" s="1460"/>
      <c r="E85" s="1564"/>
      <c r="F85" s="1469" t="s">
        <v>834</v>
      </c>
      <c r="G85" s="1469"/>
      <c r="H85" s="1572"/>
      <c r="I85" s="552"/>
    </row>
    <row r="86" spans="1:9" ht="13.95" customHeight="1">
      <c r="A86" s="1440"/>
      <c r="B86" s="1454"/>
      <c r="C86" s="1459"/>
      <c r="D86" s="1460"/>
      <c r="E86" s="1564"/>
      <c r="F86" s="1590" t="s">
        <v>885</v>
      </c>
      <c r="G86" s="1591"/>
      <c r="H86" s="1592"/>
      <c r="I86" s="553"/>
    </row>
    <row r="87" spans="1:9" ht="13.95" customHeight="1">
      <c r="A87" s="1440"/>
      <c r="B87" s="1454"/>
      <c r="C87" s="1567"/>
      <c r="D87" s="1568"/>
      <c r="E87" s="1569"/>
      <c r="F87" s="596" t="s">
        <v>880</v>
      </c>
      <c r="G87" s="1593"/>
      <c r="H87" s="1594"/>
      <c r="I87" s="1595"/>
    </row>
    <row r="88" spans="1:9" ht="13.95" customHeight="1">
      <c r="A88" s="1440"/>
      <c r="B88" s="1553"/>
      <c r="C88" s="1599" t="s">
        <v>849</v>
      </c>
      <c r="D88" s="1507"/>
      <c r="E88" s="1600"/>
      <c r="F88" s="1494" t="s">
        <v>835</v>
      </c>
      <c r="G88" s="1494"/>
      <c r="H88" s="1589"/>
      <c r="I88" s="610"/>
    </row>
    <row r="89" spans="1:9" ht="13.95" customHeight="1">
      <c r="A89" s="1440"/>
      <c r="B89" s="1553"/>
      <c r="C89" s="1509"/>
      <c r="D89" s="1510"/>
      <c r="E89" s="1601"/>
      <c r="F89" s="1469" t="s">
        <v>836</v>
      </c>
      <c r="G89" s="1469"/>
      <c r="H89" s="1572"/>
      <c r="I89" s="611"/>
    </row>
    <row r="90" spans="1:9" ht="13.95" customHeight="1">
      <c r="A90" s="1440"/>
      <c r="B90" s="1553"/>
      <c r="C90" s="1602"/>
      <c r="D90" s="1603"/>
      <c r="E90" s="1601"/>
      <c r="F90" s="1607" t="s">
        <v>886</v>
      </c>
      <c r="G90" s="1518"/>
      <c r="H90" s="1592"/>
      <c r="I90" s="612" t="s">
        <v>197</v>
      </c>
    </row>
    <row r="91" spans="1:9" ht="13.95" customHeight="1" thickBot="1">
      <c r="A91" s="1440"/>
      <c r="B91" s="1059"/>
      <c r="C91" s="1604"/>
      <c r="D91" s="1605"/>
      <c r="E91" s="1606"/>
      <c r="F91" s="601" t="s">
        <v>880</v>
      </c>
      <c r="G91" s="1608" t="s">
        <v>911</v>
      </c>
      <c r="H91" s="1609"/>
      <c r="I91" s="1610"/>
    </row>
    <row r="92" spans="1:9" ht="15" customHeight="1">
      <c r="A92" s="1440"/>
      <c r="B92" s="1454" t="s">
        <v>600</v>
      </c>
      <c r="C92" s="556" t="s">
        <v>788</v>
      </c>
      <c r="D92" s="1611" t="s">
        <v>898</v>
      </c>
      <c r="E92" s="1611"/>
      <c r="F92" s="558" t="s">
        <v>789</v>
      </c>
      <c r="G92" s="1612">
        <v>3</v>
      </c>
      <c r="H92" s="1613"/>
      <c r="I92" s="519" t="s">
        <v>790</v>
      </c>
    </row>
    <row r="93" spans="1:9" ht="27" customHeight="1">
      <c r="A93" s="1440"/>
      <c r="B93" s="1522"/>
      <c r="C93" s="557" t="s">
        <v>874</v>
      </c>
      <c r="D93" s="1614" t="s">
        <v>913</v>
      </c>
      <c r="E93" s="1614"/>
      <c r="F93" s="1615"/>
      <c r="G93" s="1615"/>
      <c r="H93" s="1614"/>
      <c r="I93" s="1616"/>
    </row>
    <row r="94" spans="1:9" ht="15" customHeight="1">
      <c r="A94" s="1440"/>
      <c r="B94" s="1529" t="s">
        <v>837</v>
      </c>
      <c r="C94" s="1617" t="s">
        <v>838</v>
      </c>
      <c r="D94" s="1618"/>
      <c r="E94" s="1619"/>
      <c r="F94" s="1620" t="s">
        <v>899</v>
      </c>
      <c r="G94" s="1620"/>
      <c r="H94" s="1620"/>
      <c r="I94" s="1621"/>
    </row>
    <row r="95" spans="1:9" ht="15" customHeight="1">
      <c r="A95" s="1440"/>
      <c r="B95" s="1522"/>
      <c r="C95" s="1622" t="s">
        <v>839</v>
      </c>
      <c r="D95" s="1623"/>
      <c r="E95" s="1624"/>
      <c r="F95" s="1625" t="s">
        <v>900</v>
      </c>
      <c r="G95" s="1626"/>
      <c r="H95" s="1626"/>
      <c r="I95" s="1627"/>
    </row>
    <row r="96" spans="1:9" ht="15" customHeight="1">
      <c r="A96" s="1440"/>
      <c r="B96" s="1541" t="s">
        <v>856</v>
      </c>
      <c r="C96" s="1617" t="s">
        <v>857</v>
      </c>
      <c r="D96" s="1618"/>
      <c r="E96" s="1619"/>
      <c r="F96" s="1628" t="s">
        <v>909</v>
      </c>
      <c r="G96" s="1628"/>
      <c r="H96" s="1628"/>
      <c r="I96" s="1629"/>
    </row>
    <row r="97" spans="1:9" ht="27" customHeight="1">
      <c r="A97" s="1440"/>
      <c r="B97" s="1542"/>
      <c r="C97" s="592" t="s">
        <v>858</v>
      </c>
      <c r="D97" s="1630"/>
      <c r="E97" s="1631"/>
      <c r="F97" s="1631"/>
      <c r="G97" s="1631"/>
      <c r="H97" s="1631"/>
      <c r="I97" s="1632"/>
    </row>
    <row r="98" spans="1:9" ht="15" customHeight="1" thickBot="1">
      <c r="A98" s="1441"/>
      <c r="B98" s="602" t="s">
        <v>916</v>
      </c>
      <c r="C98" s="1633" t="s">
        <v>859</v>
      </c>
      <c r="D98" s="1634"/>
      <c r="E98" s="1635"/>
      <c r="F98" s="1636" t="s">
        <v>910</v>
      </c>
      <c r="G98" s="1636"/>
      <c r="H98" s="1636"/>
      <c r="I98" s="1637"/>
    </row>
    <row r="99" spans="1:9">
      <c r="B99" s="555" t="s">
        <v>919</v>
      </c>
    </row>
    <row r="103" spans="1:9">
      <c r="H103" s="591"/>
    </row>
  </sheetData>
  <mergeCells count="137">
    <mergeCell ref="B96:B97"/>
    <mergeCell ref="C96:E96"/>
    <mergeCell ref="F96:I96"/>
    <mergeCell ref="D97:I97"/>
    <mergeCell ref="C98:E98"/>
    <mergeCell ref="F98:I98"/>
    <mergeCell ref="B92:B93"/>
    <mergeCell ref="D92:E92"/>
    <mergeCell ref="G92:H92"/>
    <mergeCell ref="D93:I93"/>
    <mergeCell ref="B94:B95"/>
    <mergeCell ref="C94:E94"/>
    <mergeCell ref="F94:I94"/>
    <mergeCell ref="C95:E95"/>
    <mergeCell ref="F95:I95"/>
    <mergeCell ref="G87:I87"/>
    <mergeCell ref="C88:E91"/>
    <mergeCell ref="F88:H88"/>
    <mergeCell ref="F89:H89"/>
    <mergeCell ref="F90:H90"/>
    <mergeCell ref="G91:I91"/>
    <mergeCell ref="D80:E80"/>
    <mergeCell ref="F80:H80"/>
    <mergeCell ref="D81:E82"/>
    <mergeCell ref="F81:H81"/>
    <mergeCell ref="G82:I82"/>
    <mergeCell ref="C83:E87"/>
    <mergeCell ref="F83:H83"/>
    <mergeCell ref="F84:H84"/>
    <mergeCell ref="F85:H85"/>
    <mergeCell ref="F86:H86"/>
    <mergeCell ref="D78:E79"/>
    <mergeCell ref="F78:H78"/>
    <mergeCell ref="F79:H79"/>
    <mergeCell ref="C68:C82"/>
    <mergeCell ref="D68:E72"/>
    <mergeCell ref="F68:H68"/>
    <mergeCell ref="F69:H69"/>
    <mergeCell ref="F70:H70"/>
    <mergeCell ref="F71:H71"/>
    <mergeCell ref="F72:H72"/>
    <mergeCell ref="D73:E74"/>
    <mergeCell ref="F73:H73"/>
    <mergeCell ref="F74:H74"/>
    <mergeCell ref="C53:E53"/>
    <mergeCell ref="F53:I53"/>
    <mergeCell ref="A54:A98"/>
    <mergeCell ref="C54:I54"/>
    <mergeCell ref="C55:I55"/>
    <mergeCell ref="C56:I56"/>
    <mergeCell ref="B57:B59"/>
    <mergeCell ref="D57:I57"/>
    <mergeCell ref="G58:I58"/>
    <mergeCell ref="G59:H59"/>
    <mergeCell ref="B60:B91"/>
    <mergeCell ref="C60:E67"/>
    <mergeCell ref="F60:H60"/>
    <mergeCell ref="F61:H61"/>
    <mergeCell ref="F62:H62"/>
    <mergeCell ref="F63:H63"/>
    <mergeCell ref="F64:H64"/>
    <mergeCell ref="F65:H65"/>
    <mergeCell ref="F66:H66"/>
    <mergeCell ref="G67:I67"/>
    <mergeCell ref="D75:E77"/>
    <mergeCell ref="F75:H75"/>
    <mergeCell ref="F76:H76"/>
    <mergeCell ref="F77:H77"/>
    <mergeCell ref="B49:B50"/>
    <mergeCell ref="C49:E49"/>
    <mergeCell ref="F49:I49"/>
    <mergeCell ref="C50:E50"/>
    <mergeCell ref="F50:I50"/>
    <mergeCell ref="B51:B52"/>
    <mergeCell ref="C51:E51"/>
    <mergeCell ref="F51:I51"/>
    <mergeCell ref="D52:I52"/>
    <mergeCell ref="C43:E46"/>
    <mergeCell ref="F43:H43"/>
    <mergeCell ref="F44:H44"/>
    <mergeCell ref="F45:H45"/>
    <mergeCell ref="G46:I46"/>
    <mergeCell ref="B47:B48"/>
    <mergeCell ref="D47:E47"/>
    <mergeCell ref="G47:H47"/>
    <mergeCell ref="D48:I48"/>
    <mergeCell ref="C38:E42"/>
    <mergeCell ref="F38:H38"/>
    <mergeCell ref="F39:H39"/>
    <mergeCell ref="F40:H40"/>
    <mergeCell ref="F41:H41"/>
    <mergeCell ref="G42:I42"/>
    <mergeCell ref="D33:E34"/>
    <mergeCell ref="F33:H33"/>
    <mergeCell ref="F34:H34"/>
    <mergeCell ref="D35:E35"/>
    <mergeCell ref="F35:H35"/>
    <mergeCell ref="D36:E37"/>
    <mergeCell ref="F36:H36"/>
    <mergeCell ref="G37:I37"/>
    <mergeCell ref="C23:C37"/>
    <mergeCell ref="F30:H30"/>
    <mergeCell ref="F31:H31"/>
    <mergeCell ref="F32:H32"/>
    <mergeCell ref="F20:H20"/>
    <mergeCell ref="F21:H21"/>
    <mergeCell ref="G22:I22"/>
    <mergeCell ref="D23:E27"/>
    <mergeCell ref="F23:H23"/>
    <mergeCell ref="F24:H24"/>
    <mergeCell ref="F25:H25"/>
    <mergeCell ref="F26:H26"/>
    <mergeCell ref="F27:H27"/>
    <mergeCell ref="H1:I1"/>
    <mergeCell ref="A3:I3"/>
    <mergeCell ref="E5:I5"/>
    <mergeCell ref="A7:G7"/>
    <mergeCell ref="H7:I7"/>
    <mergeCell ref="A9:A53"/>
    <mergeCell ref="C9:I9"/>
    <mergeCell ref="C10:I10"/>
    <mergeCell ref="C11:I11"/>
    <mergeCell ref="B12:B14"/>
    <mergeCell ref="D12:I12"/>
    <mergeCell ref="G13:I13"/>
    <mergeCell ref="G14:H14"/>
    <mergeCell ref="B15:B46"/>
    <mergeCell ref="C15:E22"/>
    <mergeCell ref="F15:H15"/>
    <mergeCell ref="F16:H16"/>
    <mergeCell ref="F17:H17"/>
    <mergeCell ref="F18:H18"/>
    <mergeCell ref="F19:H19"/>
    <mergeCell ref="D28:E29"/>
    <mergeCell ref="F28:H28"/>
    <mergeCell ref="F29:H29"/>
    <mergeCell ref="D30:E32"/>
  </mergeCells>
  <phoneticPr fontId="7"/>
  <dataValidations count="15">
    <dataValidation allowBlank="1" showInputMessage="1" showErrorMessage="1" prompt="その他の再エネを選択した場合は具体的に記入_x000a_記入例：バイオマス発電、地中熱利用など" sqref="G42:I42 G87:I87" xr:uid="{00000000-0002-0000-1700-000000000000}"/>
    <dataValidation allowBlank="1" showInputMessage="1" showErrorMessage="1" prompt="対象施設の所在地を記入" sqref="D12:I12 D57:I57" xr:uid="{00000000-0002-0000-1700-000001000000}"/>
    <dataValidation allowBlank="1" showInputMessage="1" showErrorMessage="1" promptTitle="事業主" prompt="記入例：○○省○○局" sqref="C9:I9 C54:I54" xr:uid="{00000000-0002-0000-1700-000002000000}"/>
    <dataValidation allowBlank="1" showInputMessage="1" showErrorMessage="1" promptTitle="複数の施設の改修設計を一括して契約した場合" prompt="契約対象の施設数分詳細入力用の様式（9行目から53行目まで）をコピーして行の下に追加_x000a_例えば契約対象施設が5施設ある場合は、各施設ごとに１～４の施設に関する情報と当該施設における技術・設備等や契約情報等の詳細を記入" sqref="C11:I11 C56:I56" xr:uid="{00000000-0002-0000-1700-000003000000}"/>
    <dataValidation type="list" allowBlank="1" showInputMessage="1" showErrorMessage="1" sqref="I43:I45 I15:I21 I23:I36 I38:I41 I88:I90 I60:I66 I68:I81 I83:I86" xr:uid="{00000000-0002-0000-1700-000004000000}">
      <formula1>"○"</formula1>
    </dataValidation>
    <dataValidation type="list" allowBlank="1" showInputMessage="1" showErrorMessage="1" sqref="F50:I50 F95:I95" xr:uid="{00000000-0002-0000-1700-000005000000}">
      <formula1>"『ZEB』（ゼブ）,Nearly ZEB（ニアリーゼブ）,ZEB Ready（ゼブレディ）,ZEB Oriented（ゼブオリエンテッド）"</formula1>
    </dataValidation>
    <dataValidation type="list" allowBlank="1" showInputMessage="1" showErrorMessage="1" sqref="F49:I49 F94:I94" xr:uid="{00000000-0002-0000-1700-000006000000}">
      <formula1>"①既に達成済み,②今回の改修事業によって達成,③将来的に達成予定,④達成困難,⑤取組・計画は未実施,⑥その他"</formula1>
    </dataValidation>
    <dataValidation type="list" allowBlank="1" showInputMessage="1" showErrorMessage="1" sqref="H7:I7" xr:uid="{00000000-0002-0000-1700-000007000000}">
      <formula1>"実績なし"</formula1>
    </dataValidation>
    <dataValidation type="list" allowBlank="1" showInputMessage="1" showErrorMessage="1" sqref="D47:E47 D92:E92" xr:uid="{00000000-0002-0000-1700-000008000000}">
      <formula1>"プロポーザル方式,総合評価落札方式,最低価格落札方式,随意契約,その他"</formula1>
    </dataValidation>
    <dataValidation type="list" allowBlank="1" showInputMessage="1" showErrorMessage="1" sqref="F53:I53 F98:I98" xr:uid="{00000000-0002-0000-1700-000009000000}">
      <formula1>"①既に改修事業以前から導入済み,②今回の改修事業で導入,③今回の改修事業で機能を更新,④導入していない"</formula1>
    </dataValidation>
    <dataValidation type="list" allowBlank="1" showInputMessage="1" showErrorMessage="1" sqref="F51:I51 F96:I96" xr:uid="{00000000-0002-0000-1700-00000A000000}">
      <formula1>"①改修事業の立案に当たり活用,②今回の改修事業では活用していない,③次回以降の改修事業で活用予定,④データを計測していない"</formula1>
    </dataValidation>
    <dataValidation allowBlank="1" showInputMessage="1" showErrorMessage="1" prompt="その他の技術等を選択した場合は上記以外の省エネ技術（パッシブ技術）等を具体的に記入" sqref="G22:I22 G67:I67" xr:uid="{00000000-0002-0000-1700-00000B000000}"/>
    <dataValidation allowBlank="1" showInputMessage="1" showErrorMessage="1" prompt="その他の技術等を選択した場合は上記以外の省エネ技術（アクティブ技術）等を具体的に記入" sqref="G37:I37 G82:I82" xr:uid="{00000000-0002-0000-1700-00000C000000}"/>
    <dataValidation allowBlank="1" showInputMessage="1" showErrorMessage="1" prompt="その他の技術等を選択した場合はその他の省エネに資する技術等を具体的に記入" sqref="G46:I46 G91:I91" xr:uid="{00000000-0002-0000-1700-00000D000000}"/>
    <dataValidation type="list" allowBlank="1" showInputMessage="1" showErrorMessage="1" prompt="主な建物用途を１つ選択" sqref="G13:I13 G58:I58" xr:uid="{00000000-0002-0000-1700-00000E000000}">
      <formula1>"一般事務庁舎,合同庁舎,宿泊施設,試験研究施設,病院,大学・高専,その他"</formula1>
    </dataValidation>
  </dataValidations>
  <printOptions horizontalCentered="1"/>
  <pageMargins left="0.59055118110236227" right="0.59055118110236227" top="0.47244094488188981" bottom="0.35433070866141736" header="0.31496062992125984" footer="0.31496062992125984"/>
  <pageSetup paperSize="9"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pageSetUpPr fitToPage="1"/>
  </sheetPr>
  <dimension ref="A1:M30"/>
  <sheetViews>
    <sheetView view="pageBreakPreview" zoomScaleNormal="85" zoomScaleSheetLayoutView="100" workbookViewId="0"/>
  </sheetViews>
  <sheetFormatPr defaultRowHeight="13.2"/>
  <cols>
    <col min="1" max="1" width="3.109375" customWidth="1"/>
    <col min="2" max="2" width="16.88671875" customWidth="1"/>
    <col min="3" max="6" width="18.6640625" customWidth="1"/>
    <col min="7" max="7" width="10.6640625" customWidth="1"/>
    <col min="8" max="8" width="61" bestFit="1" customWidth="1"/>
    <col min="9" max="9" width="10.6640625" customWidth="1"/>
  </cols>
  <sheetData>
    <row r="1" spans="1:13" ht="20.100000000000001" customHeight="1">
      <c r="F1" s="91" t="s">
        <v>738</v>
      </c>
    </row>
    <row r="2" spans="1:13" ht="12" customHeight="1">
      <c r="F2" s="317" t="s">
        <v>739</v>
      </c>
    </row>
    <row r="3" spans="1:13" s="54" customFormat="1" ht="19.2">
      <c r="A3" s="1641" t="s">
        <v>1248</v>
      </c>
      <c r="B3" s="1641"/>
      <c r="C3" s="1641"/>
      <c r="D3" s="1641"/>
      <c r="E3" s="1641"/>
      <c r="F3" s="1641"/>
      <c r="G3" s="62"/>
      <c r="H3" s="62"/>
      <c r="I3" s="62"/>
      <c r="J3" s="53"/>
      <c r="K3" s="53"/>
      <c r="L3" s="53"/>
      <c r="M3" s="53"/>
    </row>
    <row r="5" spans="1:13" s="52" customFormat="1">
      <c r="D5" s="94" t="s">
        <v>109</v>
      </c>
      <c r="E5" s="1085" t="str">
        <f>【調達機関情報】!D69</f>
        <v>　</v>
      </c>
      <c r="F5" s="1085"/>
      <c r="H5" s="204"/>
      <c r="I5" s="204"/>
    </row>
    <row r="7" spans="1:13" ht="14.4">
      <c r="A7" s="9"/>
      <c r="B7" s="416" t="s">
        <v>1354</v>
      </c>
      <c r="C7" s="176"/>
    </row>
    <row r="8" spans="1:13" s="176" customFormat="1" ht="12">
      <c r="A8" s="177"/>
      <c r="B8" s="416" t="s">
        <v>1355</v>
      </c>
    </row>
    <row r="9" spans="1:13" ht="16.350000000000001" customHeight="1">
      <c r="A9" s="9"/>
    </row>
    <row r="10" spans="1:13" ht="16.350000000000001" customHeight="1" thickBot="1">
      <c r="A10" s="9" t="s">
        <v>262</v>
      </c>
    </row>
    <row r="11" spans="1:13" s="2" customFormat="1" ht="21" customHeight="1" thickBot="1">
      <c r="A11" s="11"/>
      <c r="B11" s="1642" t="s">
        <v>260</v>
      </c>
      <c r="C11" s="1643"/>
      <c r="D11" s="1643"/>
      <c r="E11" s="1643"/>
      <c r="F11" s="1644"/>
    </row>
    <row r="12" spans="1:13" s="2" customFormat="1" ht="15" thickTop="1">
      <c r="A12" s="11"/>
      <c r="B12" s="1638" t="s">
        <v>325</v>
      </c>
      <c r="C12" s="205" t="s">
        <v>603</v>
      </c>
      <c r="D12" s="70" t="s">
        <v>405</v>
      </c>
      <c r="E12" s="197" t="s">
        <v>406</v>
      </c>
      <c r="F12" s="71" t="s">
        <v>407</v>
      </c>
      <c r="H12" s="250"/>
    </row>
    <row r="13" spans="1:13" ht="14.25" customHeight="1">
      <c r="A13" s="9"/>
      <c r="B13" s="1639"/>
      <c r="C13" s="199" t="s">
        <v>250</v>
      </c>
      <c r="D13" s="1645" t="s">
        <v>612</v>
      </c>
      <c r="E13" s="1647" t="s">
        <v>610</v>
      </c>
      <c r="F13" s="1649" t="s">
        <v>611</v>
      </c>
    </row>
    <row r="14" spans="1:13" ht="27" customHeight="1">
      <c r="A14" s="9"/>
      <c r="B14" s="1640"/>
      <c r="C14" s="200" t="s">
        <v>89</v>
      </c>
      <c r="D14" s="1646"/>
      <c r="E14" s="1648"/>
      <c r="F14" s="1650"/>
    </row>
    <row r="15" spans="1:13" ht="27" customHeight="1">
      <c r="A15" s="9"/>
      <c r="B15" s="214" t="s">
        <v>263</v>
      </c>
      <c r="C15" s="241">
        <f>SUM(D15:F15)</f>
        <v>0</v>
      </c>
      <c r="D15" s="242">
        <f t="array" ref="D15">SUM( ('【5-2】産廃（詳細）'!$R$17:$R$5003=$B15) * ('【5-2】産廃（詳細）'!$U$17:$U$5003="A") )</f>
        <v>0</v>
      </c>
      <c r="E15" s="243">
        <f t="array" ref="E15">SUM( ('【5-2】産廃（詳細）'!$R$17:$R$5003=$B15) * ('【5-2】産廃（詳細）'!$U$17:$U$5003="B") )</f>
        <v>0</v>
      </c>
      <c r="F15" s="244">
        <f t="array" ref="F15">SUM( ('【5-2】産廃（詳細）'!$R$17:$R$5003=$B15) * ('【5-2】産廃（詳細）'!$U$17:$U$5003="C") )</f>
        <v>0</v>
      </c>
    </row>
    <row r="16" spans="1:13" ht="27" customHeight="1">
      <c r="A16" s="9"/>
      <c r="B16" s="214" t="s">
        <v>283</v>
      </c>
      <c r="C16" s="241">
        <f>SUM(D16:F16)</f>
        <v>0</v>
      </c>
      <c r="D16" s="242">
        <f t="array" ref="D16">SUM( ('【5-2】産廃（詳細）'!$R$17:$R$5003=$B16) * ('【5-2】産廃（詳細）'!$U$17:$U$5003="A") )</f>
        <v>0</v>
      </c>
      <c r="E16" s="243">
        <f t="array" ref="E16">SUM( ('【5-2】産廃（詳細）'!$R$17:$R$5003=$B16) * ('【5-2】産廃（詳細）'!$U$17:$U$5003="B") )</f>
        <v>0</v>
      </c>
      <c r="F16" s="244">
        <f t="array" ref="F16">SUM( ('【5-2】産廃（詳細）'!$R$17:$R$5003=$B16) * ('【5-2】産廃（詳細）'!$U$17:$U$5003="C") )</f>
        <v>0</v>
      </c>
    </row>
    <row r="17" spans="1:8" ht="27" customHeight="1">
      <c r="A17" s="9"/>
      <c r="B17" s="214" t="s">
        <v>281</v>
      </c>
      <c r="C17" s="241">
        <f>SUM(D17:F17)</f>
        <v>0</v>
      </c>
      <c r="D17" s="242">
        <f t="array" ref="D17">SUM( ('【5-2】産廃（詳細）'!$R$17:$R$5003=$B17) * ('【5-2】産廃（詳細）'!$U$17:$U$5003="A") )</f>
        <v>0</v>
      </c>
      <c r="E17" s="243">
        <f t="array" ref="E17">SUM( ('【5-2】産廃（詳細）'!$R$17:$R$5003=$B17) * ('【5-2】産廃（詳細）'!$U$17:$U$5003="B") )</f>
        <v>0</v>
      </c>
      <c r="F17" s="244">
        <f t="array" ref="F17">SUM( ('【5-2】産廃（詳細）'!$R$17:$R$5003=$B17) * ('【5-2】産廃（詳細）'!$U$17:$U$5003="C") )</f>
        <v>0</v>
      </c>
    </row>
    <row r="18" spans="1:8" ht="27" customHeight="1" thickBot="1">
      <c r="B18" s="213" t="s">
        <v>7</v>
      </c>
      <c r="C18" s="245">
        <f>SUM(C15:C17)</f>
        <v>0</v>
      </c>
      <c r="D18" s="246">
        <f>SUM(D15:D17)</f>
        <v>0</v>
      </c>
      <c r="E18" s="247">
        <f>SUM(E15:E17)</f>
        <v>0</v>
      </c>
      <c r="F18" s="248">
        <f>SUM(F15:F17)</f>
        <v>0</v>
      </c>
    </row>
    <row r="20" spans="1:8" ht="15" thickBot="1">
      <c r="A20" s="9" t="s">
        <v>264</v>
      </c>
    </row>
    <row r="21" spans="1:8" s="2" customFormat="1" ht="21" customHeight="1" thickBot="1">
      <c r="A21" s="11"/>
      <c r="B21" s="1642" t="s">
        <v>294</v>
      </c>
      <c r="C21" s="1643"/>
      <c r="D21" s="1643"/>
      <c r="E21" s="1643"/>
      <c r="F21" s="1644"/>
    </row>
    <row r="22" spans="1:8" s="2" customFormat="1" ht="15" thickTop="1">
      <c r="A22" s="11"/>
      <c r="B22" s="1638" t="s">
        <v>325</v>
      </c>
      <c r="C22" s="205" t="s">
        <v>603</v>
      </c>
      <c r="D22" s="70" t="s">
        <v>405</v>
      </c>
      <c r="E22" s="197" t="s">
        <v>406</v>
      </c>
      <c r="F22" s="71" t="s">
        <v>407</v>
      </c>
    </row>
    <row r="23" spans="1:8" ht="14.25" customHeight="1">
      <c r="A23" s="9"/>
      <c r="B23" s="1639"/>
      <c r="C23" s="199" t="s">
        <v>250</v>
      </c>
      <c r="D23" s="1645" t="s">
        <v>612</v>
      </c>
      <c r="E23" s="1647" t="s">
        <v>610</v>
      </c>
      <c r="F23" s="1649" t="s">
        <v>611</v>
      </c>
    </row>
    <row r="24" spans="1:8" ht="27" customHeight="1">
      <c r="A24" s="9"/>
      <c r="B24" s="1640"/>
      <c r="C24" s="200" t="s">
        <v>89</v>
      </c>
      <c r="D24" s="1646"/>
      <c r="E24" s="1648"/>
      <c r="F24" s="1650"/>
    </row>
    <row r="25" spans="1:8" ht="27" customHeight="1">
      <c r="A25" s="9"/>
      <c r="B25" s="214" t="s">
        <v>263</v>
      </c>
      <c r="C25" s="233">
        <f>SUM(D25:F25)</f>
        <v>0</v>
      </c>
      <c r="D25" s="234">
        <f t="array" ref="D25">SUM( ('【5-2】産廃（詳細）'!$R$17:$R$5003=$B25) * ('【5-2】産廃（詳細）'!$U$17:$U$5003="A") * ('【5-2】産廃（詳細）'!$H$17:$H$5003) )</f>
        <v>0</v>
      </c>
      <c r="E25" s="235">
        <f t="array" ref="E25">SUM( ('【5-2】産廃（詳細）'!$R$17:$R$5003=$B25) * ('【5-2】産廃（詳細）'!$U$17:$U$5003="B") * ('【5-2】産廃（詳細）'!$H$17:$H$5003) )</f>
        <v>0</v>
      </c>
      <c r="F25" s="236">
        <f t="array" ref="F25">SUM( ('【5-2】産廃（詳細）'!$R$17:$R$5003=$B25) * ('【5-2】産廃（詳細）'!$U$17:$U$5003="C") * ('【5-2】産廃（詳細）'!$H$17:$H$5003) )</f>
        <v>0</v>
      </c>
      <c r="H25" s="249"/>
    </row>
    <row r="26" spans="1:8" ht="27" customHeight="1">
      <c r="A26" s="9"/>
      <c r="B26" s="214" t="s">
        <v>283</v>
      </c>
      <c r="C26" s="233">
        <f>SUM(D26:F26)</f>
        <v>0</v>
      </c>
      <c r="D26" s="234">
        <f t="array" ref="D26">SUM( ('【5-2】産廃（詳細）'!$R$17:$R$5003=$B26) * ('【5-2】産廃（詳細）'!$U$17:$U$5003="A") * ('【5-2】産廃（詳細）'!$H$17:$H$5003) )</f>
        <v>0</v>
      </c>
      <c r="E26" s="235">
        <f t="array" ref="E26">SUM( ('【5-2】産廃（詳細）'!$R$17:$R$5003=$B26) * ('【5-2】産廃（詳細）'!$U$17:$U$5003="B") * ('【5-2】産廃（詳細）'!$H$17:$H$5003) )</f>
        <v>0</v>
      </c>
      <c r="F26" s="236">
        <f t="array" ref="F26">SUM( ('【5-2】産廃（詳細）'!$R$17:$R$5003=$B26) * ('【5-2】産廃（詳細）'!$U$17:$U$5003="C") * ('【5-2】産廃（詳細）'!$H$17:$H$5003) )</f>
        <v>0</v>
      </c>
    </row>
    <row r="27" spans="1:8" ht="27" customHeight="1" thickBot="1">
      <c r="A27" s="9"/>
      <c r="B27" s="215" t="s">
        <v>281</v>
      </c>
      <c r="C27" s="237">
        <f>SUM(D27:F27)</f>
        <v>0</v>
      </c>
      <c r="D27" s="238">
        <f t="array" ref="D27">SUM( ('【5-2】産廃（詳細）'!$R$17:$R$5003=$B27) * ('【5-2】産廃（詳細）'!$U$17:$U$5003="A") * ('【5-2】産廃（詳細）'!$H$17:$H$5003) )</f>
        <v>0</v>
      </c>
      <c r="E27" s="239">
        <f t="array" ref="E27">SUM( ('【5-2】産廃（詳細）'!$R$17:$R$5003=$B27) * ('【5-2】産廃（詳細）'!$U$17:$U$5003="B") * ('【5-2】産廃（詳細）'!$H$17:$H$5003) )</f>
        <v>0</v>
      </c>
      <c r="F27" s="240">
        <f t="array" ref="F27">SUM( ('【5-2】産廃（詳細）'!$R$17:$R$5003=$B27) * ('【5-2】産廃（詳細）'!$U$17:$U$5003="C") * ('【5-2】産廃（詳細）'!$H$17:$H$5003) )</f>
        <v>0</v>
      </c>
    </row>
    <row r="30" spans="1:8" ht="13.5" customHeight="1"/>
  </sheetData>
  <sheetProtection selectLockedCells="1" selectUnlockedCells="1"/>
  <customSheetViews>
    <customSheetView guid="{96F83B05-D121-40EB-85BB-212F4250A2EA}" showPageBreaks="1" fitToPage="1" printArea="1">
      <selection activeCell="F1" sqref="F1"/>
      <pageMargins left="0.55118110236220474" right="0.55118110236220474" top="0.98425196850393704" bottom="0.98425196850393704" header="0.51181102362204722" footer="0.51181102362204722"/>
      <pageSetup paperSize="9" scale="98" orientation="portrait" r:id="rId1"/>
      <headerFooter alignWithMargins="0"/>
    </customSheetView>
    <customSheetView guid="{0199004E-6640-4BE5-B2D5-6A0A715378D4}" fitToPage="1">
      <pageMargins left="0.55118110236220474" right="0.55118110236220474" top="0.98425196850393704" bottom="0.98425196850393704" header="0.51181102362204722" footer="0.51181102362204722"/>
      <pageSetup paperSize="9" scale="98" orientation="portrait" r:id="rId2"/>
      <headerFooter alignWithMargins="0"/>
    </customSheetView>
  </customSheetViews>
  <mergeCells count="12">
    <mergeCell ref="B22:B24"/>
    <mergeCell ref="E5:F5"/>
    <mergeCell ref="A3:F3"/>
    <mergeCell ref="B21:F21"/>
    <mergeCell ref="D23:D24"/>
    <mergeCell ref="E23:E24"/>
    <mergeCell ref="F23:F24"/>
    <mergeCell ref="B11:F11"/>
    <mergeCell ref="D13:D14"/>
    <mergeCell ref="E13:E14"/>
    <mergeCell ref="F13:F14"/>
    <mergeCell ref="B12:B14"/>
  </mergeCells>
  <phoneticPr fontId="7"/>
  <pageMargins left="0.55118110236220474" right="0.55118110236220474" top="0.98425196850393704" bottom="0.98425196850393704" header="0.51181102362204722" footer="0.51181102362204722"/>
  <pageSetup paperSize="9" scale="98" orientation="portrait" r:id="rId3"/>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pageSetUpPr fitToPage="1"/>
  </sheetPr>
  <dimension ref="A1:AR48"/>
  <sheetViews>
    <sheetView view="pageBreakPreview" zoomScale="70" zoomScaleNormal="70" zoomScaleSheetLayoutView="70" workbookViewId="0"/>
  </sheetViews>
  <sheetFormatPr defaultRowHeight="13.2"/>
  <cols>
    <col min="1" max="1" width="1.88671875" customWidth="1"/>
    <col min="2" max="2" width="6" bestFit="1" customWidth="1"/>
    <col min="3" max="3" width="24.109375" customWidth="1"/>
    <col min="4" max="6" width="11.88671875" customWidth="1"/>
    <col min="7" max="8" width="11" customWidth="1"/>
    <col min="9" max="17" width="9.77734375" customWidth="1"/>
    <col min="18" max="18" width="11" customWidth="1"/>
    <col min="19" max="19" width="9" style="297" customWidth="1"/>
    <col min="21" max="21" width="13.77734375" customWidth="1"/>
    <col min="22" max="27" width="7.109375" customWidth="1"/>
    <col min="28" max="35" width="4.6640625" customWidth="1"/>
    <col min="36" max="36" width="14.6640625" customWidth="1"/>
    <col min="37" max="37" width="4.33203125" bestFit="1" customWidth="1"/>
    <col min="38" max="38" width="6.109375" bestFit="1" customWidth="1"/>
    <col min="39" max="39" width="4.33203125" bestFit="1" customWidth="1"/>
    <col min="40" max="41" width="6.109375" bestFit="1" customWidth="1"/>
    <col min="42" max="42" width="24.44140625" bestFit="1" customWidth="1"/>
    <col min="44" max="44" width="8.88671875" hidden="1" customWidth="1"/>
  </cols>
  <sheetData>
    <row r="1" spans="1:44">
      <c r="AP1" s="91" t="s">
        <v>737</v>
      </c>
    </row>
    <row r="2" spans="1:44">
      <c r="AR2" t="s">
        <v>431</v>
      </c>
    </row>
    <row r="3" spans="1:44" s="54" customFormat="1" ht="19.2">
      <c r="A3" s="62" t="s">
        <v>1249</v>
      </c>
      <c r="B3" s="62"/>
      <c r="C3" s="62"/>
      <c r="D3" s="62"/>
      <c r="E3" s="62"/>
      <c r="F3" s="62"/>
      <c r="G3" s="62"/>
      <c r="H3" s="62"/>
      <c r="I3" s="62"/>
      <c r="J3" s="62"/>
      <c r="K3" s="62"/>
      <c r="L3" s="62"/>
      <c r="M3" s="62"/>
      <c r="N3" s="62"/>
      <c r="O3" s="62"/>
      <c r="P3" s="62"/>
      <c r="Q3" s="62"/>
      <c r="R3" s="62"/>
      <c r="S3" s="299"/>
      <c r="T3" s="62"/>
      <c r="U3" s="62"/>
      <c r="V3" s="62"/>
      <c r="W3" s="62"/>
      <c r="X3" s="62"/>
      <c r="Y3" s="62"/>
      <c r="Z3" s="62"/>
      <c r="AA3" s="62"/>
      <c r="AB3" s="62"/>
      <c r="AC3" s="62"/>
      <c r="AD3" s="62"/>
      <c r="AE3" s="62"/>
      <c r="AF3" s="62"/>
      <c r="AG3" s="62"/>
      <c r="AH3" s="62"/>
      <c r="AI3" s="62"/>
      <c r="AJ3" s="62"/>
      <c r="AK3" s="62"/>
      <c r="AL3" s="62"/>
      <c r="AM3" s="62"/>
      <c r="AN3" s="62"/>
      <c r="AO3" s="62"/>
      <c r="AP3" s="62"/>
      <c r="AR3" s="54" t="s">
        <v>432</v>
      </c>
    </row>
    <row r="4" spans="1:44" s="54" customFormat="1" ht="19.2">
      <c r="A4" s="62"/>
      <c r="B4" s="62"/>
      <c r="C4" s="62"/>
      <c r="D4" s="62"/>
      <c r="E4" s="62"/>
      <c r="F4" s="62"/>
      <c r="G4" s="62"/>
      <c r="H4" s="62"/>
      <c r="I4" s="62"/>
      <c r="J4" s="62"/>
      <c r="K4" s="62"/>
      <c r="L4" s="62"/>
      <c r="M4" s="62"/>
      <c r="N4" s="62"/>
      <c r="O4" s="62"/>
      <c r="P4" s="62"/>
      <c r="Q4" s="62"/>
      <c r="R4" s="62"/>
      <c r="S4" s="299"/>
      <c r="T4" s="62"/>
      <c r="U4" s="62"/>
      <c r="V4" s="62"/>
      <c r="W4" s="62"/>
      <c r="X4" s="62"/>
      <c r="Y4" s="62"/>
      <c r="Z4" s="62"/>
      <c r="AA4" s="62"/>
      <c r="AB4" s="62"/>
      <c r="AC4" s="62"/>
      <c r="AD4" s="62"/>
      <c r="AE4" s="62"/>
      <c r="AF4" s="62"/>
      <c r="AG4" s="62"/>
      <c r="AH4" s="62"/>
      <c r="AI4" s="62"/>
      <c r="AJ4" s="62"/>
      <c r="AK4" s="62"/>
      <c r="AL4" s="62"/>
      <c r="AM4" s="62"/>
      <c r="AN4" s="62"/>
      <c r="AO4" s="62"/>
      <c r="AP4" s="62"/>
      <c r="AR4" s="54" t="s">
        <v>433</v>
      </c>
    </row>
    <row r="5" spans="1:44" s="231" customFormat="1">
      <c r="A5" s="230"/>
      <c r="B5" s="230"/>
      <c r="C5" s="230"/>
      <c r="D5" s="230"/>
      <c r="E5" s="230"/>
      <c r="F5" s="230"/>
      <c r="G5" s="230"/>
      <c r="H5" s="230"/>
      <c r="I5" s="230"/>
      <c r="J5" s="230"/>
      <c r="K5" s="230"/>
      <c r="L5" s="230"/>
      <c r="M5" s="230"/>
      <c r="N5" s="230"/>
      <c r="O5" s="230"/>
      <c r="P5" s="230"/>
      <c r="Q5" s="230"/>
      <c r="R5" s="230"/>
      <c r="S5" s="300"/>
      <c r="T5" s="230"/>
      <c r="U5" s="232" t="s">
        <v>91</v>
      </c>
      <c r="V5" s="1651" t="str">
        <f>【調達機関情報】!D69</f>
        <v>　</v>
      </c>
      <c r="W5" s="1651"/>
      <c r="X5" s="1651"/>
      <c r="Y5" s="1651"/>
      <c r="Z5" s="1651"/>
      <c r="AA5" s="1651"/>
      <c r="AB5" s="1651"/>
      <c r="AC5" s="1651"/>
      <c r="AD5" s="1651"/>
      <c r="AE5" s="1651"/>
      <c r="AF5" s="1651"/>
      <c r="AG5" s="1651"/>
      <c r="AH5" s="1651"/>
      <c r="AI5" s="1651"/>
      <c r="AJ5" s="1651"/>
      <c r="AK5" s="1651"/>
      <c r="AL5" s="1651"/>
      <c r="AM5" s="1651"/>
      <c r="AN5" s="1651"/>
      <c r="AO5" s="1651"/>
      <c r="AP5" s="1652"/>
      <c r="AR5" s="231" t="s">
        <v>434</v>
      </c>
    </row>
    <row r="6" spans="1:44" s="231" customFormat="1">
      <c r="A6" s="230"/>
      <c r="B6" s="230"/>
      <c r="C6" s="230"/>
      <c r="D6" s="230"/>
      <c r="E6" s="230"/>
      <c r="F6" s="230"/>
      <c r="G6" s="230"/>
      <c r="H6" s="230"/>
      <c r="I6" s="230"/>
      <c r="J6" s="230"/>
      <c r="K6" s="230"/>
      <c r="L6" s="230"/>
      <c r="M6" s="230"/>
      <c r="N6" s="230"/>
      <c r="O6" s="230"/>
      <c r="P6" s="230"/>
      <c r="Q6" s="230"/>
      <c r="R6" s="230"/>
      <c r="S6" s="300"/>
      <c r="T6" s="230"/>
      <c r="U6" s="230"/>
      <c r="V6" s="230"/>
      <c r="W6" s="230"/>
      <c r="X6" s="230"/>
      <c r="Y6" s="230"/>
      <c r="Z6" s="230"/>
      <c r="AA6" s="230"/>
      <c r="AB6" s="230"/>
      <c r="AC6" s="230"/>
      <c r="AD6" s="230"/>
      <c r="AE6" s="230"/>
      <c r="AF6" s="230"/>
      <c r="AG6" s="230"/>
      <c r="AH6" s="230"/>
      <c r="AI6" s="230"/>
      <c r="AJ6" s="230"/>
      <c r="AK6" s="230"/>
      <c r="AL6" s="230"/>
      <c r="AM6" s="230"/>
      <c r="AN6" s="230"/>
      <c r="AO6" s="230"/>
      <c r="AP6" s="230"/>
      <c r="AR6" s="231" t="s">
        <v>435</v>
      </c>
    </row>
    <row r="7" spans="1:44" ht="69.599999999999994" customHeight="1">
      <c r="B7" s="1055" t="s">
        <v>1357</v>
      </c>
      <c r="C7" s="1055"/>
      <c r="D7" s="1055"/>
      <c r="E7" s="1055"/>
      <c r="F7" s="1055"/>
      <c r="G7" s="1055"/>
      <c r="H7" s="1055"/>
      <c r="I7" s="1055"/>
      <c r="J7" s="1055"/>
      <c r="K7" s="1055"/>
      <c r="L7" s="1055"/>
      <c r="M7" s="1055"/>
      <c r="N7" s="1055"/>
      <c r="O7" s="1055"/>
      <c r="P7" s="1055"/>
      <c r="Q7" s="1055"/>
      <c r="R7" s="1055"/>
      <c r="S7" s="1055"/>
      <c r="T7" s="1055"/>
      <c r="U7" s="1055"/>
      <c r="V7" s="1055"/>
      <c r="W7" s="1055"/>
      <c r="X7" s="1055"/>
      <c r="Y7" s="1055"/>
      <c r="Z7" s="249"/>
      <c r="AA7" s="249"/>
      <c r="AB7" s="249"/>
      <c r="AC7" s="249"/>
      <c r="AD7" s="249"/>
      <c r="AE7" s="249"/>
      <c r="AF7" s="249"/>
      <c r="AG7" s="249"/>
      <c r="AH7" s="249"/>
      <c r="AI7" s="249"/>
      <c r="AJ7" s="249"/>
      <c r="AK7" s="249"/>
      <c r="AL7" s="249"/>
      <c r="AM7" s="249"/>
      <c r="AN7" s="249"/>
      <c r="AO7" s="249"/>
      <c r="AP7" s="249"/>
      <c r="AR7" t="s">
        <v>436</v>
      </c>
    </row>
    <row r="8" spans="1:44" ht="13.8" thickBot="1">
      <c r="B8" t="s">
        <v>408</v>
      </c>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49"/>
      <c r="AL8" s="249"/>
      <c r="AM8" s="249"/>
      <c r="AN8" s="249"/>
      <c r="AO8" s="249"/>
      <c r="AP8" s="249"/>
      <c r="AR8" t="s">
        <v>437</v>
      </c>
    </row>
    <row r="9" spans="1:44" s="14" customFormat="1" ht="13.8" thickBot="1">
      <c r="B9" s="417" t="s">
        <v>846</v>
      </c>
      <c r="C9" s="210"/>
      <c r="D9" s="210"/>
      <c r="E9" s="210"/>
      <c r="F9" s="210"/>
      <c r="G9" s="210"/>
      <c r="H9" s="328"/>
      <c r="I9" s="230"/>
      <c r="J9" s="230"/>
      <c r="K9" s="230"/>
      <c r="L9" s="230"/>
      <c r="M9" s="230"/>
      <c r="N9" s="230"/>
      <c r="O9" s="230"/>
      <c r="P9" s="230"/>
      <c r="Q9" s="230"/>
      <c r="R9" s="207"/>
      <c r="S9" s="301"/>
      <c r="T9" s="207"/>
      <c r="U9" s="207"/>
      <c r="AR9" s="14" t="s">
        <v>438</v>
      </c>
    </row>
    <row r="10" spans="1:44" s="179" customFormat="1" ht="10.8">
      <c r="S10" s="302" t="s">
        <v>409</v>
      </c>
      <c r="AR10" s="179" t="s">
        <v>439</v>
      </c>
    </row>
    <row r="11" spans="1:44" s="178" customFormat="1" ht="24" customHeight="1">
      <c r="B11" s="1655" t="s">
        <v>90</v>
      </c>
      <c r="C11" s="1655" t="s">
        <v>253</v>
      </c>
      <c r="D11" s="1655" t="s">
        <v>255</v>
      </c>
      <c r="E11" s="1653" t="s">
        <v>481</v>
      </c>
      <c r="F11" s="1653" t="s">
        <v>257</v>
      </c>
      <c r="G11" s="1655" t="s">
        <v>1215</v>
      </c>
      <c r="H11" s="1656" t="s">
        <v>1326</v>
      </c>
      <c r="I11" s="908"/>
      <c r="J11" s="908"/>
      <c r="K11" s="908"/>
      <c r="L11" s="908"/>
      <c r="M11" s="908"/>
      <c r="N11" s="908"/>
      <c r="O11" s="908"/>
      <c r="P11" s="908"/>
      <c r="Q11" s="1657"/>
      <c r="R11" s="1653" t="s">
        <v>258</v>
      </c>
      <c r="S11" s="1661" t="s">
        <v>382</v>
      </c>
      <c r="T11" s="1655" t="s">
        <v>187</v>
      </c>
      <c r="U11" s="1655" t="s">
        <v>256</v>
      </c>
      <c r="V11" s="1656" t="s">
        <v>259</v>
      </c>
      <c r="W11" s="1662"/>
      <c r="X11" s="1662"/>
      <c r="Y11" s="1662"/>
      <c r="Z11" s="1663"/>
      <c r="AA11" s="1664" t="s">
        <v>392</v>
      </c>
      <c r="AB11" s="1665"/>
      <c r="AC11" s="1665"/>
      <c r="AD11" s="1665"/>
      <c r="AE11" s="1665"/>
      <c r="AF11" s="1665"/>
      <c r="AG11" s="1665"/>
      <c r="AH11" s="1665"/>
      <c r="AI11" s="1665"/>
      <c r="AJ11" s="1666"/>
      <c r="AK11" s="1664" t="s">
        <v>441</v>
      </c>
      <c r="AL11" s="1665"/>
      <c r="AM11" s="1665"/>
      <c r="AN11" s="1665"/>
      <c r="AO11" s="1665"/>
      <c r="AP11" s="1666"/>
      <c r="AR11" s="178" t="s">
        <v>440</v>
      </c>
    </row>
    <row r="12" spans="1:44" s="178" customFormat="1" ht="113.25" customHeight="1">
      <c r="B12" s="1655"/>
      <c r="C12" s="1655"/>
      <c r="D12" s="1655"/>
      <c r="E12" s="1654"/>
      <c r="F12" s="1654"/>
      <c r="G12" s="1655"/>
      <c r="H12" s="202" t="s">
        <v>1224</v>
      </c>
      <c r="I12" s="780" t="s">
        <v>1364</v>
      </c>
      <c r="J12" s="780" t="s">
        <v>1222</v>
      </c>
      <c r="K12" s="781" t="s">
        <v>1216</v>
      </c>
      <c r="L12" s="780" t="s">
        <v>1217</v>
      </c>
      <c r="M12" s="780" t="s">
        <v>1218</v>
      </c>
      <c r="N12" s="780" t="s">
        <v>1219</v>
      </c>
      <c r="O12" s="780" t="s">
        <v>1365</v>
      </c>
      <c r="P12" s="780" t="s">
        <v>1220</v>
      </c>
      <c r="Q12" s="780" t="s">
        <v>1221</v>
      </c>
      <c r="R12" s="1654"/>
      <c r="S12" s="1661"/>
      <c r="T12" s="1655"/>
      <c r="U12" s="1655"/>
      <c r="V12" s="202" t="s">
        <v>7</v>
      </c>
      <c r="W12" s="99" t="s">
        <v>390</v>
      </c>
      <c r="X12" s="99" t="s">
        <v>389</v>
      </c>
      <c r="Y12" s="99" t="s">
        <v>412</v>
      </c>
      <c r="Z12" s="99" t="s">
        <v>391</v>
      </c>
      <c r="AA12" s="306" t="s">
        <v>404</v>
      </c>
      <c r="AB12" s="307" t="s">
        <v>393</v>
      </c>
      <c r="AC12" s="308" t="s">
        <v>394</v>
      </c>
      <c r="AD12" s="309" t="s">
        <v>395</v>
      </c>
      <c r="AE12" s="307" t="s">
        <v>396</v>
      </c>
      <c r="AF12" s="308" t="s">
        <v>397</v>
      </c>
      <c r="AG12" s="308" t="s">
        <v>398</v>
      </c>
      <c r="AH12" s="308" t="s">
        <v>399</v>
      </c>
      <c r="AI12" s="309" t="s">
        <v>400</v>
      </c>
      <c r="AJ12" s="306" t="s">
        <v>402</v>
      </c>
      <c r="AK12" s="347" t="s">
        <v>431</v>
      </c>
      <c r="AL12" s="348" t="s">
        <v>433</v>
      </c>
      <c r="AM12" s="348" t="s">
        <v>434</v>
      </c>
      <c r="AN12" s="348" t="s">
        <v>1367</v>
      </c>
      <c r="AO12" s="348" t="s">
        <v>439</v>
      </c>
      <c r="AP12" s="349" t="s">
        <v>381</v>
      </c>
    </row>
    <row r="13" spans="1:44" s="180" customFormat="1" ht="90" customHeight="1">
      <c r="A13" s="178"/>
      <c r="B13" s="339" t="s">
        <v>189</v>
      </c>
      <c r="C13" s="339" t="s">
        <v>254</v>
      </c>
      <c r="D13" s="339" t="s">
        <v>237</v>
      </c>
      <c r="E13" s="339" t="s">
        <v>604</v>
      </c>
      <c r="F13" s="339"/>
      <c r="G13" s="339" t="s">
        <v>238</v>
      </c>
      <c r="H13" s="340" t="s">
        <v>241</v>
      </c>
      <c r="I13" s="340"/>
      <c r="J13" s="340"/>
      <c r="K13" s="340"/>
      <c r="L13" s="340"/>
      <c r="M13" s="340"/>
      <c r="N13" s="340"/>
      <c r="O13" s="340"/>
      <c r="P13" s="340"/>
      <c r="Q13" s="340" t="s">
        <v>1223</v>
      </c>
      <c r="R13" s="339" t="s">
        <v>240</v>
      </c>
      <c r="S13" s="341" t="s">
        <v>383</v>
      </c>
      <c r="T13" s="339" t="s">
        <v>239</v>
      </c>
      <c r="U13" s="342" t="s">
        <v>1356</v>
      </c>
      <c r="V13" s="339" t="s">
        <v>188</v>
      </c>
      <c r="W13" s="1667" t="s">
        <v>413</v>
      </c>
      <c r="X13" s="1668"/>
      <c r="Y13" s="1668"/>
      <c r="Z13" s="1669"/>
      <c r="AA13" s="339"/>
      <c r="AB13" s="1667" t="s">
        <v>401</v>
      </c>
      <c r="AC13" s="1668"/>
      <c r="AD13" s="1668"/>
      <c r="AE13" s="1668"/>
      <c r="AF13" s="1668"/>
      <c r="AG13" s="1668"/>
      <c r="AH13" s="1668"/>
      <c r="AI13" s="1669"/>
      <c r="AJ13" s="339"/>
      <c r="AK13" s="1658" t="s">
        <v>291</v>
      </c>
      <c r="AL13" s="1659"/>
      <c r="AM13" s="1659"/>
      <c r="AN13" s="1659"/>
      <c r="AO13" s="1659"/>
      <c r="AP13" s="1660"/>
    </row>
    <row r="14" spans="1:44" s="180" customFormat="1" ht="21.6">
      <c r="A14" s="178"/>
      <c r="B14" s="181" t="s">
        <v>190</v>
      </c>
      <c r="C14" s="203" t="s">
        <v>284</v>
      </c>
      <c r="D14" s="181" t="s">
        <v>285</v>
      </c>
      <c r="E14" s="181" t="s">
        <v>605</v>
      </c>
      <c r="F14" s="318" t="s">
        <v>938</v>
      </c>
      <c r="G14" s="181" t="s">
        <v>280</v>
      </c>
      <c r="H14" s="778">
        <f>SUM(I14:Q14)</f>
        <v>118</v>
      </c>
      <c r="I14" s="216"/>
      <c r="J14" s="216"/>
      <c r="K14" s="216">
        <v>25</v>
      </c>
      <c r="L14" s="216">
        <v>5</v>
      </c>
      <c r="M14" s="216">
        <v>18</v>
      </c>
      <c r="N14" s="216"/>
      <c r="O14" s="216"/>
      <c r="P14" s="216">
        <v>30</v>
      </c>
      <c r="Q14" s="216">
        <v>40</v>
      </c>
      <c r="R14" s="181" t="s">
        <v>288</v>
      </c>
      <c r="S14" s="303" t="s">
        <v>384</v>
      </c>
      <c r="T14" s="181" t="s">
        <v>289</v>
      </c>
      <c r="U14" s="181" t="s">
        <v>249</v>
      </c>
      <c r="V14" s="181">
        <v>3</v>
      </c>
      <c r="W14" s="181">
        <v>2</v>
      </c>
      <c r="X14" s="355">
        <v>1</v>
      </c>
      <c r="Y14" s="181">
        <v>1</v>
      </c>
      <c r="Z14" s="181">
        <v>0</v>
      </c>
      <c r="AA14" s="181" t="s">
        <v>403</v>
      </c>
      <c r="AB14" s="310"/>
      <c r="AC14" s="311"/>
      <c r="AD14" s="312"/>
      <c r="AE14" s="310"/>
      <c r="AF14" s="311"/>
      <c r="AG14" s="311"/>
      <c r="AH14" s="311"/>
      <c r="AI14" s="312"/>
      <c r="AJ14" s="181"/>
      <c r="AK14" s="310"/>
      <c r="AL14" s="311"/>
      <c r="AM14" s="311"/>
      <c r="AN14" s="311"/>
      <c r="AO14" s="311"/>
      <c r="AP14" s="312"/>
    </row>
    <row r="15" spans="1:44" s="180" customFormat="1" ht="21.6">
      <c r="A15" s="178"/>
      <c r="B15" s="181" t="s">
        <v>191</v>
      </c>
      <c r="C15" s="203" t="s">
        <v>606</v>
      </c>
      <c r="D15" s="181" t="s">
        <v>286</v>
      </c>
      <c r="E15" s="181" t="s">
        <v>607</v>
      </c>
      <c r="F15" s="318" t="s">
        <v>938</v>
      </c>
      <c r="G15" s="181" t="s">
        <v>280</v>
      </c>
      <c r="H15" s="778">
        <f>SUM(I15:Q15)</f>
        <v>182</v>
      </c>
      <c r="I15" s="216"/>
      <c r="J15" s="216">
        <v>44</v>
      </c>
      <c r="K15" s="216">
        <v>13</v>
      </c>
      <c r="L15" s="216"/>
      <c r="M15" s="216">
        <v>33</v>
      </c>
      <c r="N15" s="216">
        <v>22</v>
      </c>
      <c r="O15" s="216">
        <v>15</v>
      </c>
      <c r="P15" s="216">
        <v>55</v>
      </c>
      <c r="Q15" s="216"/>
      <c r="R15" s="181" t="s">
        <v>282</v>
      </c>
      <c r="S15" s="303" t="s">
        <v>385</v>
      </c>
      <c r="T15" s="181" t="s">
        <v>289</v>
      </c>
      <c r="U15" s="181" t="s">
        <v>277</v>
      </c>
      <c r="V15" s="181">
        <v>4</v>
      </c>
      <c r="W15" s="181">
        <v>2</v>
      </c>
      <c r="X15" s="181">
        <v>0</v>
      </c>
      <c r="Y15" s="181">
        <v>2</v>
      </c>
      <c r="Z15" s="181">
        <v>0</v>
      </c>
      <c r="AA15" s="181"/>
      <c r="AB15" s="310" t="s">
        <v>403</v>
      </c>
      <c r="AC15" s="311" t="s">
        <v>403</v>
      </c>
      <c r="AD15" s="312"/>
      <c r="AE15" s="310" t="s">
        <v>403</v>
      </c>
      <c r="AF15" s="311"/>
      <c r="AG15" s="311" t="s">
        <v>403</v>
      </c>
      <c r="AH15" s="311"/>
      <c r="AI15" s="312" t="s">
        <v>403</v>
      </c>
      <c r="AJ15" s="181"/>
      <c r="AK15" s="310" t="s">
        <v>197</v>
      </c>
      <c r="AL15" s="311"/>
      <c r="AM15" s="311"/>
      <c r="AN15" s="311"/>
      <c r="AO15" s="311"/>
      <c r="AP15" s="350"/>
    </row>
    <row r="16" spans="1:44" s="180" customFormat="1" ht="21.6">
      <c r="A16" s="178"/>
      <c r="B16" s="181" t="s">
        <v>198</v>
      </c>
      <c r="C16" s="203" t="s">
        <v>608</v>
      </c>
      <c r="D16" s="181" t="s">
        <v>287</v>
      </c>
      <c r="E16" s="181" t="s">
        <v>609</v>
      </c>
      <c r="F16" s="318" t="s">
        <v>939</v>
      </c>
      <c r="G16" s="181" t="s">
        <v>279</v>
      </c>
      <c r="H16" s="778">
        <v>15</v>
      </c>
      <c r="I16" s="216"/>
      <c r="J16" s="216"/>
      <c r="K16" s="216"/>
      <c r="L16" s="216"/>
      <c r="M16" s="216"/>
      <c r="N16" s="216"/>
      <c r="O16" s="216"/>
      <c r="P16" s="216"/>
      <c r="Q16" s="216"/>
      <c r="R16" s="181" t="s">
        <v>281</v>
      </c>
      <c r="S16" s="303" t="s">
        <v>384</v>
      </c>
      <c r="T16" s="181" t="s">
        <v>290</v>
      </c>
      <c r="U16" s="181" t="s">
        <v>452</v>
      </c>
      <c r="V16" s="181"/>
      <c r="W16" s="181"/>
      <c r="X16" s="181"/>
      <c r="Y16" s="181"/>
      <c r="Z16" s="181"/>
      <c r="AA16" s="181"/>
      <c r="AB16" s="310"/>
      <c r="AC16" s="311"/>
      <c r="AD16" s="312"/>
      <c r="AE16" s="310"/>
      <c r="AF16" s="311"/>
      <c r="AG16" s="311"/>
      <c r="AH16" s="311"/>
      <c r="AI16" s="312"/>
      <c r="AJ16" s="181"/>
      <c r="AK16" s="310"/>
      <c r="AL16" s="311"/>
      <c r="AM16" s="311"/>
      <c r="AN16" s="311"/>
      <c r="AO16" s="311" t="s">
        <v>197</v>
      </c>
      <c r="AP16" s="350"/>
    </row>
    <row r="17" spans="1:44" s="229" customFormat="1" ht="22.5" customHeight="1">
      <c r="A17" s="225"/>
      <c r="B17" s="226">
        <v>1</v>
      </c>
      <c r="C17" s="227"/>
      <c r="D17" s="226"/>
      <c r="E17" s="226"/>
      <c r="F17" s="226"/>
      <c r="G17" s="226"/>
      <c r="H17" s="779">
        <f>SUM(I17:Q17)</f>
        <v>0</v>
      </c>
      <c r="I17" s="228"/>
      <c r="J17" s="228"/>
      <c r="K17" s="228"/>
      <c r="L17" s="228"/>
      <c r="M17" s="228"/>
      <c r="N17" s="228"/>
      <c r="O17" s="228"/>
      <c r="P17" s="228"/>
      <c r="Q17" s="228"/>
      <c r="R17" s="226"/>
      <c r="S17" s="304"/>
      <c r="T17" s="226"/>
      <c r="U17" s="226"/>
      <c r="V17" s="226"/>
      <c r="W17" s="226"/>
      <c r="X17" s="226"/>
      <c r="Y17" s="226"/>
      <c r="Z17" s="226"/>
      <c r="AA17" s="226"/>
      <c r="AB17" s="313"/>
      <c r="AC17" s="314"/>
      <c r="AD17" s="315"/>
      <c r="AE17" s="313"/>
      <c r="AF17" s="314"/>
      <c r="AG17" s="314"/>
      <c r="AH17" s="314"/>
      <c r="AI17" s="315"/>
      <c r="AJ17" s="226"/>
      <c r="AK17" s="313"/>
      <c r="AL17" s="314"/>
      <c r="AM17" s="314"/>
      <c r="AN17" s="314"/>
      <c r="AO17" s="314"/>
      <c r="AP17" s="351"/>
      <c r="AR17" s="343"/>
    </row>
    <row r="18" spans="1:44" s="229" customFormat="1" ht="22.5" customHeight="1">
      <c r="A18" s="225"/>
      <c r="B18" s="226">
        <v>2</v>
      </c>
      <c r="C18" s="227"/>
      <c r="D18" s="226"/>
      <c r="E18" s="226"/>
      <c r="F18" s="226"/>
      <c r="G18" s="226"/>
      <c r="H18" s="779">
        <f t="shared" ref="H18:H44" si="0">SUM(I18:Q18)</f>
        <v>0</v>
      </c>
      <c r="I18" s="228"/>
      <c r="J18" s="228"/>
      <c r="K18" s="228"/>
      <c r="L18" s="228"/>
      <c r="M18" s="228"/>
      <c r="N18" s="228"/>
      <c r="O18" s="228"/>
      <c r="P18" s="228"/>
      <c r="Q18" s="228"/>
      <c r="R18" s="226"/>
      <c r="S18" s="304"/>
      <c r="T18" s="226"/>
      <c r="U18" s="226"/>
      <c r="V18" s="226"/>
      <c r="W18" s="226"/>
      <c r="X18" s="226"/>
      <c r="Y18" s="226"/>
      <c r="Z18" s="226"/>
      <c r="AA18" s="226"/>
      <c r="AB18" s="313"/>
      <c r="AC18" s="314"/>
      <c r="AD18" s="315"/>
      <c r="AE18" s="313"/>
      <c r="AF18" s="314"/>
      <c r="AG18" s="314"/>
      <c r="AH18" s="314"/>
      <c r="AI18" s="315"/>
      <c r="AJ18" s="226"/>
      <c r="AK18" s="313"/>
      <c r="AL18" s="314"/>
      <c r="AM18" s="314"/>
      <c r="AN18" s="314"/>
      <c r="AO18" s="314"/>
      <c r="AP18" s="351"/>
      <c r="AR18" s="343"/>
    </row>
    <row r="19" spans="1:44" s="229" customFormat="1" ht="22.5" customHeight="1">
      <c r="A19" s="225"/>
      <c r="B19" s="226">
        <v>3</v>
      </c>
      <c r="C19" s="227"/>
      <c r="D19" s="226"/>
      <c r="E19" s="226"/>
      <c r="F19" s="226"/>
      <c r="G19" s="226"/>
      <c r="H19" s="779">
        <f t="shared" si="0"/>
        <v>0</v>
      </c>
      <c r="I19" s="228"/>
      <c r="J19" s="228"/>
      <c r="K19" s="228"/>
      <c r="L19" s="228"/>
      <c r="M19" s="228"/>
      <c r="N19" s="228"/>
      <c r="O19" s="228"/>
      <c r="P19" s="228"/>
      <c r="Q19" s="228"/>
      <c r="R19" s="226"/>
      <c r="S19" s="304"/>
      <c r="T19" s="226"/>
      <c r="U19" s="226"/>
      <c r="V19" s="226"/>
      <c r="W19" s="226"/>
      <c r="X19" s="226"/>
      <c r="Y19" s="226"/>
      <c r="Z19" s="226"/>
      <c r="AA19" s="226"/>
      <c r="AB19" s="313"/>
      <c r="AC19" s="314"/>
      <c r="AD19" s="315"/>
      <c r="AE19" s="313"/>
      <c r="AF19" s="314"/>
      <c r="AG19" s="314"/>
      <c r="AH19" s="314"/>
      <c r="AI19" s="315"/>
      <c r="AJ19" s="226"/>
      <c r="AK19" s="313"/>
      <c r="AL19" s="314"/>
      <c r="AM19" s="314"/>
      <c r="AN19" s="314"/>
      <c r="AO19" s="314"/>
      <c r="AP19" s="351"/>
      <c r="AR19" s="343"/>
    </row>
    <row r="20" spans="1:44" s="229" customFormat="1" ht="22.5" customHeight="1">
      <c r="A20" s="225"/>
      <c r="B20" s="226">
        <v>4</v>
      </c>
      <c r="C20" s="227"/>
      <c r="D20" s="226"/>
      <c r="E20" s="226"/>
      <c r="F20" s="226"/>
      <c r="G20" s="226"/>
      <c r="H20" s="779">
        <f t="shared" si="0"/>
        <v>0</v>
      </c>
      <c r="I20" s="228"/>
      <c r="J20" s="228"/>
      <c r="K20" s="228"/>
      <c r="L20" s="228"/>
      <c r="M20" s="228"/>
      <c r="N20" s="228"/>
      <c r="O20" s="228"/>
      <c r="P20" s="228"/>
      <c r="Q20" s="228"/>
      <c r="R20" s="226"/>
      <c r="S20" s="304"/>
      <c r="T20" s="226"/>
      <c r="U20" s="226"/>
      <c r="V20" s="226"/>
      <c r="W20" s="226"/>
      <c r="X20" s="226"/>
      <c r="Y20" s="226"/>
      <c r="Z20" s="226"/>
      <c r="AA20" s="226"/>
      <c r="AB20" s="313"/>
      <c r="AC20" s="314"/>
      <c r="AD20" s="315"/>
      <c r="AE20" s="313"/>
      <c r="AF20" s="314"/>
      <c r="AG20" s="314"/>
      <c r="AH20" s="314"/>
      <c r="AI20" s="315"/>
      <c r="AJ20" s="226"/>
      <c r="AK20" s="313"/>
      <c r="AL20" s="314"/>
      <c r="AM20" s="314"/>
      <c r="AN20" s="314"/>
      <c r="AO20" s="314"/>
      <c r="AP20" s="351"/>
      <c r="AR20" s="344"/>
    </row>
    <row r="21" spans="1:44" s="229" customFormat="1" ht="22.5" customHeight="1">
      <c r="A21" s="225"/>
      <c r="B21" s="226">
        <v>5</v>
      </c>
      <c r="C21" s="227"/>
      <c r="D21" s="226"/>
      <c r="E21" s="226"/>
      <c r="F21" s="226"/>
      <c r="G21" s="226"/>
      <c r="H21" s="779">
        <f t="shared" si="0"/>
        <v>0</v>
      </c>
      <c r="I21" s="228"/>
      <c r="J21" s="228"/>
      <c r="K21" s="228"/>
      <c r="L21" s="228"/>
      <c r="M21" s="228"/>
      <c r="N21" s="228"/>
      <c r="O21" s="228"/>
      <c r="P21" s="228"/>
      <c r="Q21" s="228"/>
      <c r="R21" s="226"/>
      <c r="S21" s="304"/>
      <c r="T21" s="226"/>
      <c r="U21" s="226"/>
      <c r="V21" s="226"/>
      <c r="W21" s="226"/>
      <c r="X21" s="226"/>
      <c r="Y21" s="226"/>
      <c r="Z21" s="226"/>
      <c r="AA21" s="226"/>
      <c r="AB21" s="313"/>
      <c r="AC21" s="314"/>
      <c r="AD21" s="315"/>
      <c r="AE21" s="313"/>
      <c r="AF21" s="314"/>
      <c r="AG21" s="314"/>
      <c r="AH21" s="314"/>
      <c r="AI21" s="315"/>
      <c r="AJ21" s="226"/>
      <c r="AK21" s="313"/>
      <c r="AL21" s="314"/>
      <c r="AM21" s="314"/>
      <c r="AN21" s="314"/>
      <c r="AO21" s="314"/>
      <c r="AP21" s="351"/>
      <c r="AR21" s="344"/>
    </row>
    <row r="22" spans="1:44" s="229" customFormat="1" ht="22.5" customHeight="1">
      <c r="A22" s="225"/>
      <c r="B22" s="226">
        <v>6</v>
      </c>
      <c r="C22" s="227"/>
      <c r="D22" s="226"/>
      <c r="E22" s="226"/>
      <c r="F22" s="226"/>
      <c r="G22" s="226"/>
      <c r="H22" s="779">
        <f t="shared" si="0"/>
        <v>0</v>
      </c>
      <c r="I22" s="228"/>
      <c r="J22" s="228"/>
      <c r="K22" s="228"/>
      <c r="L22" s="228"/>
      <c r="M22" s="228"/>
      <c r="N22" s="228"/>
      <c r="O22" s="228"/>
      <c r="P22" s="228"/>
      <c r="Q22" s="228"/>
      <c r="R22" s="226"/>
      <c r="S22" s="304"/>
      <c r="T22" s="226"/>
      <c r="U22" s="226"/>
      <c r="V22" s="226"/>
      <c r="W22" s="226"/>
      <c r="X22" s="226"/>
      <c r="Y22" s="226"/>
      <c r="Z22" s="226"/>
      <c r="AA22" s="226"/>
      <c r="AB22" s="313"/>
      <c r="AC22" s="314"/>
      <c r="AD22" s="315"/>
      <c r="AE22" s="313"/>
      <c r="AF22" s="314"/>
      <c r="AG22" s="314"/>
      <c r="AH22" s="314"/>
      <c r="AI22" s="315"/>
      <c r="AJ22" s="226"/>
      <c r="AK22" s="313"/>
      <c r="AL22" s="314"/>
      <c r="AM22" s="314"/>
      <c r="AN22" s="314"/>
      <c r="AO22" s="314"/>
      <c r="AP22" s="351"/>
      <c r="AR22" s="344"/>
    </row>
    <row r="23" spans="1:44" s="229" customFormat="1" ht="22.5" customHeight="1">
      <c r="A23" s="225"/>
      <c r="B23" s="226">
        <v>7</v>
      </c>
      <c r="C23" s="227"/>
      <c r="D23" s="226"/>
      <c r="E23" s="226"/>
      <c r="F23" s="226"/>
      <c r="G23" s="226"/>
      <c r="H23" s="779">
        <f t="shared" si="0"/>
        <v>0</v>
      </c>
      <c r="I23" s="228"/>
      <c r="J23" s="228"/>
      <c r="K23" s="228"/>
      <c r="L23" s="228"/>
      <c r="M23" s="228"/>
      <c r="N23" s="228"/>
      <c r="O23" s="228"/>
      <c r="P23" s="228"/>
      <c r="Q23" s="228"/>
      <c r="R23" s="226"/>
      <c r="S23" s="304"/>
      <c r="T23" s="226"/>
      <c r="U23" s="226"/>
      <c r="V23" s="226"/>
      <c r="W23" s="226"/>
      <c r="X23" s="226"/>
      <c r="Y23" s="226"/>
      <c r="Z23" s="226"/>
      <c r="AA23" s="226"/>
      <c r="AB23" s="313"/>
      <c r="AC23" s="314"/>
      <c r="AD23" s="315"/>
      <c r="AE23" s="313"/>
      <c r="AF23" s="314"/>
      <c r="AG23" s="314"/>
      <c r="AH23" s="314"/>
      <c r="AI23" s="315"/>
      <c r="AJ23" s="226"/>
      <c r="AK23" s="313"/>
      <c r="AL23" s="314"/>
      <c r="AM23" s="314"/>
      <c r="AN23" s="314"/>
      <c r="AO23" s="314"/>
      <c r="AP23" s="351"/>
      <c r="AR23" s="344"/>
    </row>
    <row r="24" spans="1:44" s="229" customFormat="1" ht="22.5" customHeight="1">
      <c r="A24" s="225"/>
      <c r="B24" s="226">
        <v>8</v>
      </c>
      <c r="C24" s="227"/>
      <c r="D24" s="226"/>
      <c r="E24" s="226"/>
      <c r="F24" s="226"/>
      <c r="G24" s="226"/>
      <c r="H24" s="779">
        <f t="shared" si="0"/>
        <v>0</v>
      </c>
      <c r="I24" s="228"/>
      <c r="J24" s="228"/>
      <c r="K24" s="228"/>
      <c r="L24" s="228"/>
      <c r="M24" s="228"/>
      <c r="N24" s="228"/>
      <c r="O24" s="228"/>
      <c r="P24" s="228"/>
      <c r="Q24" s="228"/>
      <c r="R24" s="226"/>
      <c r="S24" s="304"/>
      <c r="T24" s="226"/>
      <c r="U24" s="226"/>
      <c r="V24" s="226"/>
      <c r="W24" s="226"/>
      <c r="X24" s="226"/>
      <c r="Y24" s="226"/>
      <c r="Z24" s="226"/>
      <c r="AA24" s="226"/>
      <c r="AB24" s="313"/>
      <c r="AC24" s="314"/>
      <c r="AD24" s="315"/>
      <c r="AE24" s="313"/>
      <c r="AF24" s="314"/>
      <c r="AG24" s="314"/>
      <c r="AH24" s="314"/>
      <c r="AI24" s="315"/>
      <c r="AJ24" s="226"/>
      <c r="AK24" s="313"/>
      <c r="AL24" s="314"/>
      <c r="AM24" s="314"/>
      <c r="AN24" s="314"/>
      <c r="AO24" s="314"/>
      <c r="AP24" s="351"/>
      <c r="AR24" s="344"/>
    </row>
    <row r="25" spans="1:44" s="229" customFormat="1" ht="22.5" customHeight="1">
      <c r="A25" s="225"/>
      <c r="B25" s="226">
        <v>9</v>
      </c>
      <c r="C25" s="227"/>
      <c r="D25" s="226"/>
      <c r="E25" s="226"/>
      <c r="F25" s="226"/>
      <c r="G25" s="226"/>
      <c r="H25" s="779">
        <f t="shared" si="0"/>
        <v>0</v>
      </c>
      <c r="I25" s="228"/>
      <c r="J25" s="228"/>
      <c r="K25" s="228"/>
      <c r="L25" s="228"/>
      <c r="M25" s="228"/>
      <c r="N25" s="228"/>
      <c r="O25" s="228"/>
      <c r="P25" s="228"/>
      <c r="Q25" s="228"/>
      <c r="R25" s="226"/>
      <c r="S25" s="304"/>
      <c r="T25" s="226"/>
      <c r="U25" s="226"/>
      <c r="V25" s="226"/>
      <c r="W25" s="226"/>
      <c r="X25" s="226"/>
      <c r="Y25" s="226"/>
      <c r="Z25" s="226"/>
      <c r="AA25" s="226"/>
      <c r="AB25" s="313"/>
      <c r="AC25" s="314"/>
      <c r="AD25" s="315"/>
      <c r="AE25" s="313"/>
      <c r="AF25" s="314"/>
      <c r="AG25" s="314"/>
      <c r="AH25" s="314"/>
      <c r="AI25" s="315"/>
      <c r="AJ25" s="226"/>
      <c r="AK25" s="313"/>
      <c r="AL25" s="314"/>
      <c r="AM25" s="314"/>
      <c r="AN25" s="314"/>
      <c r="AO25" s="314"/>
      <c r="AP25" s="351"/>
      <c r="AR25" s="344"/>
    </row>
    <row r="26" spans="1:44" s="229" customFormat="1" ht="22.5" customHeight="1">
      <c r="A26" s="225"/>
      <c r="B26" s="226">
        <v>10</v>
      </c>
      <c r="C26" s="227"/>
      <c r="D26" s="226"/>
      <c r="E26" s="226"/>
      <c r="F26" s="226"/>
      <c r="G26" s="226"/>
      <c r="H26" s="779">
        <f t="shared" si="0"/>
        <v>0</v>
      </c>
      <c r="I26" s="228"/>
      <c r="J26" s="228"/>
      <c r="K26" s="228"/>
      <c r="L26" s="228"/>
      <c r="M26" s="228"/>
      <c r="N26" s="228"/>
      <c r="O26" s="228"/>
      <c r="P26" s="228"/>
      <c r="Q26" s="228"/>
      <c r="R26" s="226"/>
      <c r="S26" s="304"/>
      <c r="T26" s="226"/>
      <c r="U26" s="226"/>
      <c r="V26" s="226"/>
      <c r="W26" s="226"/>
      <c r="X26" s="226"/>
      <c r="Y26" s="226"/>
      <c r="Z26" s="226"/>
      <c r="AA26" s="226"/>
      <c r="AB26" s="313"/>
      <c r="AC26" s="314"/>
      <c r="AD26" s="315"/>
      <c r="AE26" s="313"/>
      <c r="AF26" s="314"/>
      <c r="AG26" s="314"/>
      <c r="AH26" s="314"/>
      <c r="AI26" s="315"/>
      <c r="AJ26" s="226"/>
      <c r="AK26" s="313"/>
      <c r="AL26" s="314"/>
      <c r="AM26" s="314"/>
      <c r="AN26" s="314"/>
      <c r="AO26" s="314"/>
      <c r="AP26" s="351"/>
    </row>
    <row r="27" spans="1:44" s="229" customFormat="1" ht="22.5" customHeight="1">
      <c r="A27" s="225"/>
      <c r="B27" s="226">
        <v>11</v>
      </c>
      <c r="C27" s="227"/>
      <c r="D27" s="226"/>
      <c r="E27" s="226"/>
      <c r="F27" s="226"/>
      <c r="G27" s="226"/>
      <c r="H27" s="779">
        <f t="shared" si="0"/>
        <v>0</v>
      </c>
      <c r="I27" s="228"/>
      <c r="J27" s="228"/>
      <c r="K27" s="228"/>
      <c r="L27" s="228"/>
      <c r="M27" s="228"/>
      <c r="N27" s="228"/>
      <c r="O27" s="228"/>
      <c r="P27" s="228"/>
      <c r="Q27" s="228"/>
      <c r="R27" s="226"/>
      <c r="S27" s="304"/>
      <c r="T27" s="226"/>
      <c r="U27" s="226"/>
      <c r="V27" s="226"/>
      <c r="W27" s="226"/>
      <c r="X27" s="226"/>
      <c r="Y27" s="226"/>
      <c r="Z27" s="226"/>
      <c r="AA27" s="226"/>
      <c r="AB27" s="313"/>
      <c r="AC27" s="314"/>
      <c r="AD27" s="315"/>
      <c r="AE27" s="313"/>
      <c r="AF27" s="314"/>
      <c r="AG27" s="314"/>
      <c r="AH27" s="314"/>
      <c r="AI27" s="315"/>
      <c r="AJ27" s="226"/>
      <c r="AK27" s="313"/>
      <c r="AL27" s="314"/>
      <c r="AM27" s="314"/>
      <c r="AN27" s="314"/>
      <c r="AO27" s="314"/>
      <c r="AP27" s="351"/>
    </row>
    <row r="28" spans="1:44" s="229" customFormat="1" ht="22.5" customHeight="1">
      <c r="A28" s="225"/>
      <c r="B28" s="226">
        <v>12</v>
      </c>
      <c r="C28" s="227"/>
      <c r="D28" s="226"/>
      <c r="E28" s="226"/>
      <c r="F28" s="226"/>
      <c r="G28" s="226"/>
      <c r="H28" s="779">
        <f t="shared" si="0"/>
        <v>0</v>
      </c>
      <c r="I28" s="228"/>
      <c r="J28" s="228"/>
      <c r="K28" s="228"/>
      <c r="L28" s="228"/>
      <c r="M28" s="228"/>
      <c r="N28" s="228"/>
      <c r="O28" s="228"/>
      <c r="P28" s="228"/>
      <c r="Q28" s="228"/>
      <c r="R28" s="226"/>
      <c r="S28" s="304"/>
      <c r="T28" s="226"/>
      <c r="U28" s="226"/>
      <c r="V28" s="226"/>
      <c r="W28" s="226"/>
      <c r="X28" s="226"/>
      <c r="Y28" s="226"/>
      <c r="Z28" s="226"/>
      <c r="AA28" s="226"/>
      <c r="AB28" s="313"/>
      <c r="AC28" s="314"/>
      <c r="AD28" s="315"/>
      <c r="AE28" s="313"/>
      <c r="AF28" s="314"/>
      <c r="AG28" s="314"/>
      <c r="AH28" s="314"/>
      <c r="AI28" s="315"/>
      <c r="AJ28" s="226"/>
      <c r="AK28" s="313"/>
      <c r="AL28" s="314"/>
      <c r="AM28" s="314"/>
      <c r="AN28" s="314"/>
      <c r="AO28" s="314"/>
      <c r="AP28" s="351"/>
      <c r="AR28" s="345"/>
    </row>
    <row r="29" spans="1:44" s="229" customFormat="1" ht="22.5" customHeight="1">
      <c r="A29" s="225"/>
      <c r="B29" s="226">
        <v>13</v>
      </c>
      <c r="C29" s="227"/>
      <c r="D29" s="226"/>
      <c r="E29" s="226"/>
      <c r="F29" s="226"/>
      <c r="G29" s="226"/>
      <c r="H29" s="779">
        <f t="shared" si="0"/>
        <v>0</v>
      </c>
      <c r="I29" s="228"/>
      <c r="J29" s="228"/>
      <c r="K29" s="228"/>
      <c r="L29" s="228"/>
      <c r="M29" s="228"/>
      <c r="N29" s="228"/>
      <c r="O29" s="228"/>
      <c r="P29" s="228"/>
      <c r="Q29" s="228"/>
      <c r="R29" s="226"/>
      <c r="S29" s="304"/>
      <c r="T29" s="226"/>
      <c r="U29" s="226"/>
      <c r="V29" s="226"/>
      <c r="W29" s="226"/>
      <c r="X29" s="226"/>
      <c r="Y29" s="226"/>
      <c r="Z29" s="226"/>
      <c r="AA29" s="226"/>
      <c r="AB29" s="313"/>
      <c r="AC29" s="314"/>
      <c r="AD29" s="315"/>
      <c r="AE29" s="313"/>
      <c r="AF29" s="314"/>
      <c r="AG29" s="314"/>
      <c r="AH29" s="314"/>
      <c r="AI29" s="315"/>
      <c r="AJ29" s="226"/>
      <c r="AK29" s="313"/>
      <c r="AL29" s="314"/>
      <c r="AM29" s="314"/>
      <c r="AN29" s="314"/>
      <c r="AO29" s="314"/>
      <c r="AP29" s="351"/>
      <c r="AR29" s="345"/>
    </row>
    <row r="30" spans="1:44" s="229" customFormat="1" ht="22.5" customHeight="1">
      <c r="A30" s="225"/>
      <c r="B30" s="226">
        <v>14</v>
      </c>
      <c r="C30" s="227"/>
      <c r="D30" s="226"/>
      <c r="E30" s="226"/>
      <c r="F30" s="226"/>
      <c r="G30" s="226"/>
      <c r="H30" s="779">
        <f t="shared" si="0"/>
        <v>0</v>
      </c>
      <c r="I30" s="228"/>
      <c r="J30" s="228"/>
      <c r="K30" s="228"/>
      <c r="L30" s="228"/>
      <c r="M30" s="228"/>
      <c r="N30" s="228"/>
      <c r="O30" s="228"/>
      <c r="P30" s="228"/>
      <c r="Q30" s="228"/>
      <c r="R30" s="226"/>
      <c r="S30" s="304"/>
      <c r="T30" s="226"/>
      <c r="U30" s="226"/>
      <c r="V30" s="226"/>
      <c r="W30" s="226"/>
      <c r="X30" s="226"/>
      <c r="Y30" s="226"/>
      <c r="Z30" s="226"/>
      <c r="AA30" s="226"/>
      <c r="AB30" s="313"/>
      <c r="AC30" s="314"/>
      <c r="AD30" s="315"/>
      <c r="AE30" s="313"/>
      <c r="AF30" s="314"/>
      <c r="AG30" s="314"/>
      <c r="AH30" s="314"/>
      <c r="AI30" s="315"/>
      <c r="AJ30" s="226"/>
      <c r="AK30" s="313"/>
      <c r="AL30" s="314"/>
      <c r="AM30" s="314"/>
      <c r="AN30" s="314"/>
      <c r="AO30" s="314"/>
      <c r="AP30" s="351"/>
    </row>
    <row r="31" spans="1:44" s="229" customFormat="1" ht="22.5" customHeight="1">
      <c r="A31" s="225"/>
      <c r="B31" s="226">
        <v>15</v>
      </c>
      <c r="C31" s="227"/>
      <c r="D31" s="226"/>
      <c r="E31" s="226"/>
      <c r="F31" s="226"/>
      <c r="G31" s="226"/>
      <c r="H31" s="779">
        <f t="shared" si="0"/>
        <v>0</v>
      </c>
      <c r="I31" s="228"/>
      <c r="J31" s="228"/>
      <c r="K31" s="228"/>
      <c r="L31" s="228"/>
      <c r="M31" s="228"/>
      <c r="N31" s="228"/>
      <c r="O31" s="228"/>
      <c r="P31" s="228"/>
      <c r="Q31" s="228"/>
      <c r="R31" s="226"/>
      <c r="S31" s="304"/>
      <c r="T31" s="226"/>
      <c r="U31" s="226"/>
      <c r="V31" s="226"/>
      <c r="W31" s="226"/>
      <c r="X31" s="226"/>
      <c r="Y31" s="226"/>
      <c r="Z31" s="226"/>
      <c r="AA31" s="226"/>
      <c r="AB31" s="313"/>
      <c r="AC31" s="314"/>
      <c r="AD31" s="315"/>
      <c r="AE31" s="313"/>
      <c r="AF31" s="314"/>
      <c r="AG31" s="314"/>
      <c r="AH31" s="314"/>
      <c r="AI31" s="315"/>
      <c r="AJ31" s="226"/>
      <c r="AK31" s="313"/>
      <c r="AL31" s="314"/>
      <c r="AM31" s="314"/>
      <c r="AN31" s="314"/>
      <c r="AO31" s="314"/>
      <c r="AP31" s="351"/>
    </row>
    <row r="32" spans="1:44" s="229" customFormat="1" ht="22.5" customHeight="1">
      <c r="A32" s="225"/>
      <c r="B32" s="226">
        <v>16</v>
      </c>
      <c r="C32" s="227"/>
      <c r="D32" s="226"/>
      <c r="E32" s="226"/>
      <c r="F32" s="226"/>
      <c r="G32" s="226"/>
      <c r="H32" s="779">
        <f t="shared" si="0"/>
        <v>0</v>
      </c>
      <c r="I32" s="228"/>
      <c r="J32" s="228"/>
      <c r="K32" s="228"/>
      <c r="L32" s="228"/>
      <c r="M32" s="228"/>
      <c r="N32" s="228"/>
      <c r="O32" s="228"/>
      <c r="P32" s="228"/>
      <c r="Q32" s="228"/>
      <c r="R32" s="226"/>
      <c r="S32" s="304"/>
      <c r="T32" s="226"/>
      <c r="U32" s="226"/>
      <c r="V32" s="226"/>
      <c r="W32" s="226"/>
      <c r="X32" s="226"/>
      <c r="Y32" s="226"/>
      <c r="Z32" s="226"/>
      <c r="AA32" s="226"/>
      <c r="AB32" s="313"/>
      <c r="AC32" s="314"/>
      <c r="AD32" s="315"/>
      <c r="AE32" s="313"/>
      <c r="AF32" s="314"/>
      <c r="AG32" s="314"/>
      <c r="AH32" s="314"/>
      <c r="AI32" s="315"/>
      <c r="AJ32" s="226"/>
      <c r="AK32" s="313"/>
      <c r="AL32" s="314"/>
      <c r="AM32" s="314"/>
      <c r="AN32" s="314"/>
      <c r="AO32" s="314"/>
      <c r="AP32" s="351"/>
    </row>
    <row r="33" spans="1:44" s="229" customFormat="1" ht="22.5" customHeight="1">
      <c r="A33" s="225"/>
      <c r="B33" s="226">
        <v>17</v>
      </c>
      <c r="C33" s="227"/>
      <c r="D33" s="226"/>
      <c r="E33" s="226"/>
      <c r="F33" s="226"/>
      <c r="G33" s="226"/>
      <c r="H33" s="779">
        <f t="shared" si="0"/>
        <v>0</v>
      </c>
      <c r="I33" s="228"/>
      <c r="J33" s="228"/>
      <c r="K33" s="228"/>
      <c r="L33" s="228"/>
      <c r="M33" s="228"/>
      <c r="N33" s="228"/>
      <c r="O33" s="228"/>
      <c r="P33" s="228"/>
      <c r="Q33" s="228"/>
      <c r="R33" s="226"/>
      <c r="S33" s="304"/>
      <c r="T33" s="226"/>
      <c r="U33" s="226"/>
      <c r="V33" s="226"/>
      <c r="W33" s="226"/>
      <c r="X33" s="226"/>
      <c r="Y33" s="226"/>
      <c r="Z33" s="226"/>
      <c r="AA33" s="226"/>
      <c r="AB33" s="313"/>
      <c r="AC33" s="314"/>
      <c r="AD33" s="315"/>
      <c r="AE33" s="313"/>
      <c r="AF33" s="314"/>
      <c r="AG33" s="314"/>
      <c r="AH33" s="314"/>
      <c r="AI33" s="315"/>
      <c r="AJ33" s="226"/>
      <c r="AK33" s="313"/>
      <c r="AL33" s="314"/>
      <c r="AM33" s="314"/>
      <c r="AN33" s="314"/>
      <c r="AO33" s="314"/>
      <c r="AP33" s="351"/>
    </row>
    <row r="34" spans="1:44" s="229" customFormat="1" ht="22.5" customHeight="1">
      <c r="A34" s="225"/>
      <c r="B34" s="226">
        <v>18</v>
      </c>
      <c r="C34" s="227"/>
      <c r="D34" s="226"/>
      <c r="E34" s="226"/>
      <c r="F34" s="226"/>
      <c r="G34" s="226"/>
      <c r="H34" s="779">
        <f t="shared" si="0"/>
        <v>0</v>
      </c>
      <c r="I34" s="228"/>
      <c r="J34" s="228"/>
      <c r="K34" s="228"/>
      <c r="L34" s="228"/>
      <c r="M34" s="228"/>
      <c r="N34" s="228"/>
      <c r="O34" s="228"/>
      <c r="P34" s="228"/>
      <c r="Q34" s="228"/>
      <c r="R34" s="226"/>
      <c r="S34" s="304"/>
      <c r="T34" s="226"/>
      <c r="U34" s="226"/>
      <c r="V34" s="226"/>
      <c r="W34" s="226"/>
      <c r="X34" s="226"/>
      <c r="Y34" s="226"/>
      <c r="Z34" s="226"/>
      <c r="AA34" s="226"/>
      <c r="AB34" s="313"/>
      <c r="AC34" s="314"/>
      <c r="AD34" s="315"/>
      <c r="AE34" s="313"/>
      <c r="AF34" s="314"/>
      <c r="AG34" s="314"/>
      <c r="AH34" s="314"/>
      <c r="AI34" s="315"/>
      <c r="AJ34" s="226"/>
      <c r="AK34" s="313"/>
      <c r="AL34" s="314"/>
      <c r="AM34" s="314"/>
      <c r="AN34" s="314"/>
      <c r="AO34" s="314"/>
      <c r="AP34" s="351"/>
    </row>
    <row r="35" spans="1:44" s="229" customFormat="1" ht="22.5" customHeight="1">
      <c r="A35" s="225"/>
      <c r="B35" s="226">
        <v>19</v>
      </c>
      <c r="C35" s="227"/>
      <c r="D35" s="226"/>
      <c r="E35" s="226"/>
      <c r="F35" s="226"/>
      <c r="G35" s="226"/>
      <c r="H35" s="779">
        <f t="shared" si="0"/>
        <v>0</v>
      </c>
      <c r="I35" s="228"/>
      <c r="J35" s="228"/>
      <c r="K35" s="228"/>
      <c r="L35" s="228"/>
      <c r="M35" s="228"/>
      <c r="N35" s="228"/>
      <c r="O35" s="228"/>
      <c r="P35" s="228"/>
      <c r="Q35" s="228"/>
      <c r="R35" s="226"/>
      <c r="S35" s="304"/>
      <c r="T35" s="226"/>
      <c r="U35" s="226"/>
      <c r="V35" s="226"/>
      <c r="W35" s="226"/>
      <c r="X35" s="226"/>
      <c r="Y35" s="226"/>
      <c r="Z35" s="226"/>
      <c r="AA35" s="226"/>
      <c r="AB35" s="313"/>
      <c r="AC35" s="314"/>
      <c r="AD35" s="315"/>
      <c r="AE35" s="313"/>
      <c r="AF35" s="314"/>
      <c r="AG35" s="314"/>
      <c r="AH35" s="314"/>
      <c r="AI35" s="315"/>
      <c r="AJ35" s="226"/>
      <c r="AK35" s="313"/>
      <c r="AL35" s="314"/>
      <c r="AM35" s="314"/>
      <c r="AN35" s="314"/>
      <c r="AO35" s="314"/>
      <c r="AP35" s="351"/>
      <c r="AR35" s="345"/>
    </row>
    <row r="36" spans="1:44" s="229" customFormat="1" ht="22.5" customHeight="1">
      <c r="A36" s="225"/>
      <c r="B36" s="226">
        <v>20</v>
      </c>
      <c r="C36" s="227"/>
      <c r="D36" s="226"/>
      <c r="E36" s="226"/>
      <c r="F36" s="226"/>
      <c r="G36" s="226"/>
      <c r="H36" s="779">
        <f t="shared" si="0"/>
        <v>0</v>
      </c>
      <c r="I36" s="228"/>
      <c r="J36" s="228"/>
      <c r="K36" s="228"/>
      <c r="L36" s="228"/>
      <c r="M36" s="228"/>
      <c r="N36" s="228"/>
      <c r="O36" s="228"/>
      <c r="P36" s="228"/>
      <c r="Q36" s="228"/>
      <c r="R36" s="226"/>
      <c r="S36" s="304"/>
      <c r="T36" s="226"/>
      <c r="U36" s="226"/>
      <c r="V36" s="226"/>
      <c r="W36" s="226"/>
      <c r="X36" s="226"/>
      <c r="Y36" s="226"/>
      <c r="Z36" s="226"/>
      <c r="AA36" s="226"/>
      <c r="AB36" s="313"/>
      <c r="AC36" s="314"/>
      <c r="AD36" s="315"/>
      <c r="AE36" s="313"/>
      <c r="AF36" s="314"/>
      <c r="AG36" s="314"/>
      <c r="AH36" s="314"/>
      <c r="AI36" s="315"/>
      <c r="AJ36" s="226"/>
      <c r="AK36" s="313"/>
      <c r="AL36" s="314"/>
      <c r="AM36" s="314"/>
      <c r="AN36" s="314"/>
      <c r="AO36" s="314"/>
      <c r="AP36" s="351"/>
      <c r="AR36" s="345"/>
    </row>
    <row r="37" spans="1:44" s="229" customFormat="1" ht="22.5" customHeight="1">
      <c r="A37" s="225"/>
      <c r="B37" s="226">
        <v>21</v>
      </c>
      <c r="C37" s="227"/>
      <c r="D37" s="226"/>
      <c r="E37" s="226"/>
      <c r="F37" s="226"/>
      <c r="G37" s="226"/>
      <c r="H37" s="779">
        <f t="shared" si="0"/>
        <v>0</v>
      </c>
      <c r="I37" s="228"/>
      <c r="J37" s="228"/>
      <c r="K37" s="228"/>
      <c r="L37" s="228"/>
      <c r="M37" s="228"/>
      <c r="N37" s="228"/>
      <c r="O37" s="228"/>
      <c r="P37" s="228"/>
      <c r="Q37" s="228"/>
      <c r="R37" s="226"/>
      <c r="S37" s="304"/>
      <c r="T37" s="226"/>
      <c r="U37" s="226"/>
      <c r="V37" s="226"/>
      <c r="W37" s="226"/>
      <c r="X37" s="226"/>
      <c r="Y37" s="226"/>
      <c r="Z37" s="226"/>
      <c r="AA37" s="226"/>
      <c r="AB37" s="313"/>
      <c r="AC37" s="314"/>
      <c r="AD37" s="315"/>
      <c r="AE37" s="313"/>
      <c r="AF37" s="314"/>
      <c r="AG37" s="314"/>
      <c r="AH37" s="314"/>
      <c r="AI37" s="315"/>
      <c r="AJ37" s="226"/>
      <c r="AK37" s="313"/>
      <c r="AL37" s="314"/>
      <c r="AM37" s="314"/>
      <c r="AN37" s="314"/>
      <c r="AO37" s="314"/>
      <c r="AP37" s="351"/>
      <c r="AR37" s="345"/>
    </row>
    <row r="38" spans="1:44" s="229" customFormat="1" ht="22.5" customHeight="1">
      <c r="A38" s="225"/>
      <c r="B38" s="226">
        <v>22</v>
      </c>
      <c r="C38" s="227"/>
      <c r="D38" s="226"/>
      <c r="E38" s="226"/>
      <c r="F38" s="226"/>
      <c r="G38" s="226"/>
      <c r="H38" s="779">
        <f t="shared" si="0"/>
        <v>0</v>
      </c>
      <c r="I38" s="228"/>
      <c r="J38" s="228"/>
      <c r="K38" s="228"/>
      <c r="L38" s="228"/>
      <c r="M38" s="228"/>
      <c r="N38" s="228"/>
      <c r="O38" s="228"/>
      <c r="P38" s="228"/>
      <c r="Q38" s="228"/>
      <c r="R38" s="226"/>
      <c r="S38" s="304"/>
      <c r="T38" s="226"/>
      <c r="U38" s="226"/>
      <c r="V38" s="226"/>
      <c r="W38" s="226"/>
      <c r="X38" s="226"/>
      <c r="Y38" s="226"/>
      <c r="Z38" s="226"/>
      <c r="AA38" s="226"/>
      <c r="AB38" s="313"/>
      <c r="AC38" s="314"/>
      <c r="AD38" s="315"/>
      <c r="AE38" s="313"/>
      <c r="AF38" s="314"/>
      <c r="AG38" s="314"/>
      <c r="AH38" s="314"/>
      <c r="AI38" s="315"/>
      <c r="AJ38" s="226"/>
      <c r="AK38" s="313"/>
      <c r="AL38" s="314"/>
      <c r="AM38" s="314"/>
      <c r="AN38" s="314"/>
      <c r="AO38" s="314"/>
      <c r="AP38" s="351"/>
      <c r="AR38" s="345"/>
    </row>
    <row r="39" spans="1:44" s="229" customFormat="1" ht="22.5" customHeight="1">
      <c r="A39" s="225"/>
      <c r="B39" s="226">
        <v>23</v>
      </c>
      <c r="C39" s="227"/>
      <c r="D39" s="226"/>
      <c r="E39" s="226"/>
      <c r="F39" s="226"/>
      <c r="G39" s="226"/>
      <c r="H39" s="779">
        <f t="shared" si="0"/>
        <v>0</v>
      </c>
      <c r="I39" s="228"/>
      <c r="J39" s="228"/>
      <c r="K39" s="228"/>
      <c r="L39" s="228"/>
      <c r="M39" s="228"/>
      <c r="N39" s="228"/>
      <c r="O39" s="228"/>
      <c r="P39" s="228"/>
      <c r="Q39" s="228"/>
      <c r="R39" s="226"/>
      <c r="S39" s="304"/>
      <c r="T39" s="226"/>
      <c r="U39" s="226"/>
      <c r="V39" s="226"/>
      <c r="W39" s="226"/>
      <c r="X39" s="226"/>
      <c r="Y39" s="226"/>
      <c r="Z39" s="226"/>
      <c r="AA39" s="226"/>
      <c r="AB39" s="313"/>
      <c r="AC39" s="314"/>
      <c r="AD39" s="315"/>
      <c r="AE39" s="313"/>
      <c r="AF39" s="314"/>
      <c r="AG39" s="314"/>
      <c r="AH39" s="314"/>
      <c r="AI39" s="315"/>
      <c r="AJ39" s="226"/>
      <c r="AK39" s="313"/>
      <c r="AL39" s="314"/>
      <c r="AM39" s="314"/>
      <c r="AN39" s="314"/>
      <c r="AO39" s="314"/>
      <c r="AP39" s="351"/>
      <c r="AR39" s="345"/>
    </row>
    <row r="40" spans="1:44" s="229" customFormat="1" ht="22.5" customHeight="1">
      <c r="A40" s="225"/>
      <c r="B40" s="226">
        <v>24</v>
      </c>
      <c r="C40" s="227"/>
      <c r="D40" s="226"/>
      <c r="E40" s="226"/>
      <c r="F40" s="226"/>
      <c r="G40" s="226"/>
      <c r="H40" s="779">
        <f t="shared" si="0"/>
        <v>0</v>
      </c>
      <c r="I40" s="228"/>
      <c r="J40" s="228"/>
      <c r="K40" s="228"/>
      <c r="L40" s="228"/>
      <c r="M40" s="228"/>
      <c r="N40" s="228"/>
      <c r="O40" s="228"/>
      <c r="P40" s="228"/>
      <c r="Q40" s="228"/>
      <c r="R40" s="226"/>
      <c r="S40" s="304"/>
      <c r="T40" s="226"/>
      <c r="U40" s="226"/>
      <c r="V40" s="226"/>
      <c r="W40" s="226"/>
      <c r="X40" s="226"/>
      <c r="Y40" s="226"/>
      <c r="Z40" s="226"/>
      <c r="AA40" s="226"/>
      <c r="AB40" s="313"/>
      <c r="AC40" s="314"/>
      <c r="AD40" s="315"/>
      <c r="AE40" s="313"/>
      <c r="AF40" s="314"/>
      <c r="AG40" s="314"/>
      <c r="AH40" s="314"/>
      <c r="AI40" s="315"/>
      <c r="AJ40" s="226"/>
      <c r="AK40" s="313"/>
      <c r="AL40" s="314"/>
      <c r="AM40" s="314"/>
      <c r="AN40" s="314"/>
      <c r="AO40" s="314"/>
      <c r="AP40" s="351"/>
      <c r="AR40" s="345"/>
    </row>
    <row r="41" spans="1:44" s="229" customFormat="1" ht="22.5" customHeight="1">
      <c r="A41" s="225"/>
      <c r="B41" s="226">
        <v>25</v>
      </c>
      <c r="C41" s="227"/>
      <c r="D41" s="226"/>
      <c r="E41" s="226"/>
      <c r="F41" s="226"/>
      <c r="G41" s="226"/>
      <c r="H41" s="779">
        <f t="shared" si="0"/>
        <v>0</v>
      </c>
      <c r="I41" s="228"/>
      <c r="J41" s="228"/>
      <c r="K41" s="228"/>
      <c r="L41" s="228"/>
      <c r="M41" s="228"/>
      <c r="N41" s="228"/>
      <c r="O41" s="228"/>
      <c r="P41" s="228"/>
      <c r="Q41" s="228"/>
      <c r="R41" s="226"/>
      <c r="S41" s="304"/>
      <c r="T41" s="226"/>
      <c r="U41" s="226"/>
      <c r="V41" s="226"/>
      <c r="W41" s="226"/>
      <c r="X41" s="226"/>
      <c r="Y41" s="226"/>
      <c r="Z41" s="226"/>
      <c r="AA41" s="226"/>
      <c r="AB41" s="313"/>
      <c r="AC41" s="314"/>
      <c r="AD41" s="315"/>
      <c r="AE41" s="313"/>
      <c r="AF41" s="314"/>
      <c r="AG41" s="314"/>
      <c r="AH41" s="314"/>
      <c r="AI41" s="315"/>
      <c r="AJ41" s="226"/>
      <c r="AK41" s="313"/>
      <c r="AL41" s="314"/>
      <c r="AM41" s="314"/>
      <c r="AN41" s="314"/>
      <c r="AO41" s="314"/>
      <c r="AP41" s="351"/>
      <c r="AR41" s="343"/>
    </row>
    <row r="42" spans="1:44" s="229" customFormat="1" ht="22.5" customHeight="1">
      <c r="A42" s="225"/>
      <c r="B42" s="226">
        <v>26</v>
      </c>
      <c r="C42" s="227"/>
      <c r="D42" s="226"/>
      <c r="E42" s="226"/>
      <c r="F42" s="226"/>
      <c r="G42" s="226"/>
      <c r="H42" s="779">
        <f t="shared" si="0"/>
        <v>0</v>
      </c>
      <c r="I42" s="228"/>
      <c r="J42" s="228"/>
      <c r="K42" s="228"/>
      <c r="L42" s="228"/>
      <c r="M42" s="228"/>
      <c r="N42" s="228"/>
      <c r="O42" s="228"/>
      <c r="P42" s="228"/>
      <c r="Q42" s="228"/>
      <c r="R42" s="226"/>
      <c r="S42" s="304"/>
      <c r="T42" s="226"/>
      <c r="U42" s="226"/>
      <c r="V42" s="226"/>
      <c r="W42" s="226"/>
      <c r="X42" s="226"/>
      <c r="Y42" s="226"/>
      <c r="Z42" s="226"/>
      <c r="AA42" s="226"/>
      <c r="AB42" s="313"/>
      <c r="AC42" s="314"/>
      <c r="AD42" s="315"/>
      <c r="AE42" s="313"/>
      <c r="AF42" s="314"/>
      <c r="AG42" s="314"/>
      <c r="AH42" s="314"/>
      <c r="AI42" s="315"/>
      <c r="AJ42" s="226"/>
      <c r="AK42" s="313"/>
      <c r="AL42" s="314"/>
      <c r="AM42" s="314"/>
      <c r="AN42" s="314"/>
      <c r="AO42" s="314"/>
      <c r="AP42" s="351"/>
      <c r="AR42" s="343"/>
    </row>
    <row r="43" spans="1:44" s="229" customFormat="1" ht="22.5" customHeight="1">
      <c r="A43" s="225"/>
      <c r="B43" s="226">
        <v>27</v>
      </c>
      <c r="C43" s="227"/>
      <c r="D43" s="226"/>
      <c r="E43" s="226"/>
      <c r="F43" s="226"/>
      <c r="G43" s="226"/>
      <c r="H43" s="779">
        <f t="shared" si="0"/>
        <v>0</v>
      </c>
      <c r="I43" s="228"/>
      <c r="J43" s="228"/>
      <c r="K43" s="228"/>
      <c r="L43" s="228"/>
      <c r="M43" s="228"/>
      <c r="N43" s="228"/>
      <c r="O43" s="228"/>
      <c r="P43" s="228"/>
      <c r="Q43" s="228"/>
      <c r="R43" s="226"/>
      <c r="S43" s="304"/>
      <c r="T43" s="226"/>
      <c r="U43" s="226"/>
      <c r="V43" s="226"/>
      <c r="W43" s="226"/>
      <c r="X43" s="226"/>
      <c r="Y43" s="226"/>
      <c r="Z43" s="226"/>
      <c r="AA43" s="226"/>
      <c r="AB43" s="313"/>
      <c r="AC43" s="314"/>
      <c r="AD43" s="315"/>
      <c r="AE43" s="313"/>
      <c r="AF43" s="314"/>
      <c r="AG43" s="314"/>
      <c r="AH43" s="314"/>
      <c r="AI43" s="315"/>
      <c r="AJ43" s="226"/>
      <c r="AK43" s="313"/>
      <c r="AL43" s="314"/>
      <c r="AM43" s="314"/>
      <c r="AN43" s="314"/>
      <c r="AO43" s="314"/>
      <c r="AP43" s="351"/>
      <c r="AR43" s="343"/>
    </row>
    <row r="44" spans="1:44" s="229" customFormat="1" ht="22.5" customHeight="1">
      <c r="A44" s="225"/>
      <c r="B44" s="226">
        <v>28</v>
      </c>
      <c r="C44" s="227"/>
      <c r="D44" s="226"/>
      <c r="E44" s="226"/>
      <c r="F44" s="226"/>
      <c r="G44" s="226"/>
      <c r="H44" s="779">
        <f t="shared" si="0"/>
        <v>0</v>
      </c>
      <c r="I44" s="228"/>
      <c r="J44" s="228"/>
      <c r="K44" s="228"/>
      <c r="L44" s="228"/>
      <c r="M44" s="228"/>
      <c r="N44" s="228"/>
      <c r="O44" s="228"/>
      <c r="P44" s="228"/>
      <c r="Q44" s="228"/>
      <c r="R44" s="226"/>
      <c r="S44" s="304"/>
      <c r="T44" s="226"/>
      <c r="U44" s="226"/>
      <c r="V44" s="226"/>
      <c r="W44" s="226"/>
      <c r="X44" s="226"/>
      <c r="Y44" s="226"/>
      <c r="Z44" s="226"/>
      <c r="AA44" s="226"/>
      <c r="AB44" s="313"/>
      <c r="AC44" s="314"/>
      <c r="AD44" s="315"/>
      <c r="AE44" s="313"/>
      <c r="AF44" s="314"/>
      <c r="AG44" s="314"/>
      <c r="AH44" s="314"/>
      <c r="AI44" s="315"/>
      <c r="AJ44" s="226"/>
      <c r="AK44" s="313"/>
      <c r="AL44" s="314"/>
      <c r="AM44" s="314"/>
      <c r="AN44" s="314"/>
      <c r="AO44" s="314"/>
      <c r="AP44" s="351"/>
      <c r="AR44" s="344"/>
    </row>
    <row r="45" spans="1:44" s="1" customFormat="1">
      <c r="S45" s="305"/>
      <c r="AR45" s="346"/>
    </row>
    <row r="46" spans="1:44" s="1" customFormat="1">
      <c r="S46" s="305"/>
      <c r="AR46" s="346"/>
    </row>
    <row r="47" spans="1:44" s="1" customFormat="1">
      <c r="S47" s="305"/>
      <c r="AR47" s="346"/>
    </row>
    <row r="48" spans="1:44" s="1" customFormat="1">
      <c r="S48" s="305"/>
      <c r="AR48" s="346"/>
    </row>
  </sheetData>
  <sheetProtection insertRows="0"/>
  <customSheetViews>
    <customSheetView guid="{96F83B05-D121-40EB-85BB-212F4250A2EA}" scale="85" showPageBreaks="1" fitToPage="1" printArea="1" hiddenColumns="1" topLeftCell="K1">
      <selection activeCell="AH1" sqref="AH1"/>
      <pageMargins left="0.74803149606299213" right="0.74803149606299213" top="0.78740157480314965" bottom="0.78740157480314965" header="0.51181102362204722" footer="0.51181102362204722"/>
      <pageSetup paperSize="8" scale="72" fitToHeight="0" orientation="landscape" r:id="rId1"/>
      <headerFooter alignWithMargins="0"/>
    </customSheetView>
    <customSheetView guid="{0199004E-6640-4BE5-B2D5-6A0A715378D4}" fitToPage="1">
      <pageMargins left="0.75" right="0.75" top="1" bottom="1" header="0.51200000000000001" footer="0.51200000000000001"/>
      <pageSetup paperSize="8" fitToHeight="0" orientation="landscape" r:id="rId2"/>
      <headerFooter alignWithMargins="0"/>
    </customSheetView>
  </customSheetViews>
  <mergeCells count="19">
    <mergeCell ref="AK13:AP13"/>
    <mergeCell ref="T11:T12"/>
    <mergeCell ref="U11:U12"/>
    <mergeCell ref="S11:S12"/>
    <mergeCell ref="V11:Z11"/>
    <mergeCell ref="AA11:AJ11"/>
    <mergeCell ref="AK11:AP11"/>
    <mergeCell ref="W13:Z13"/>
    <mergeCell ref="AB13:AI13"/>
    <mergeCell ref="V5:AP5"/>
    <mergeCell ref="F11:F12"/>
    <mergeCell ref="B11:B12"/>
    <mergeCell ref="C11:C12"/>
    <mergeCell ref="D11:D12"/>
    <mergeCell ref="G11:G12"/>
    <mergeCell ref="R11:R12"/>
    <mergeCell ref="B7:Y7"/>
    <mergeCell ref="E11:E12"/>
    <mergeCell ref="H11:Q11"/>
  </mergeCells>
  <phoneticPr fontId="7"/>
  <dataValidations count="11">
    <dataValidation type="list" allowBlank="1" showInputMessage="1" showErrorMessage="1" sqref="H9" xr:uid="{00000000-0002-0000-1900-000000000000}">
      <formula1>"実績なし"</formula1>
    </dataValidation>
    <dataValidation type="list" allowBlank="1" showInputMessage="1" showErrorMessage="1" sqref="D17:D44" xr:uid="{00000000-0002-0000-1900-000001000000}">
      <formula1>"庁舎,宿泊施設,試験研究施設,病院,大学,その他"</formula1>
    </dataValidation>
    <dataValidation type="list" allowBlank="1" showInputMessage="1" showErrorMessage="1" sqref="G17:G44" xr:uid="{00000000-0002-0000-1900-000002000000}">
      <formula1>"特別管理産業廃棄物,特別管理産業廃棄物以外"</formula1>
    </dataValidation>
    <dataValidation type="list" allowBlank="1" showInputMessage="1" showErrorMessage="1" sqref="T17:T44" xr:uid="{00000000-0002-0000-1900-000003000000}">
      <formula1>"単価,総価"</formula1>
    </dataValidation>
    <dataValidation type="list" allowBlank="1" showInputMessage="1" showErrorMessage="1" sqref="R17:R44" xr:uid="{00000000-0002-0000-1900-000004000000}">
      <formula1>"収集運搬,処分業,収集運搬＋処分業"</formula1>
    </dataValidation>
    <dataValidation type="decimal" operator="greaterThanOrEqual" allowBlank="1" showInputMessage="1" showErrorMessage="1" sqref="H17:Q44" xr:uid="{00000000-0002-0000-1900-000006000000}">
      <formula1>0</formula1>
    </dataValidation>
    <dataValidation type="list" allowBlank="1" showInputMessage="1" showErrorMessage="1" prompt="継続案件_x000a_　毎年度、発生が見込まれる案件_x000a__x000a_単発案件_x000a_　特殊事情により当該年度に発生した案件" sqref="S14:S16" xr:uid="{00000000-0002-0000-1900-000007000000}">
      <formula1>"継続,単発"</formula1>
    </dataValidation>
    <dataValidation type="list" allowBlank="1" showInputMessage="1" showErrorMessage="1" sqref="AA14:AI44" xr:uid="{00000000-0002-0000-1900-000008000000}">
      <formula1>"〇"</formula1>
    </dataValidation>
    <dataValidation type="list" allowBlank="1" showInputMessage="1" showErrorMessage="1" sqref="AK14:AO44" xr:uid="{00000000-0002-0000-1900-000009000000}">
      <formula1>"○"</formula1>
    </dataValidation>
    <dataValidation type="list" allowBlank="1" showInputMessage="1" showErrorMessage="1" prompt="・継続案件・・・毎年度、発生が見込まれる案件_x000a_・単発案件・・・特殊事情により当該年度に発生した案件" sqref="S17:S44" xr:uid="{00000000-0002-0000-1900-00000A000000}">
      <formula1>"継続,単発"</formula1>
    </dataValidation>
    <dataValidation type="list" allowBlank="1" showInputMessage="1" showErrorMessage="1" sqref="U14:U44" xr:uid="{0398EB8B-F873-4E6C-81E6-378B24F385CA}">
      <formula1>"A,B,C,D"</formula1>
    </dataValidation>
  </dataValidations>
  <pageMargins left="0.74803149606299213" right="0.74803149606299213" top="0.78740157480314965" bottom="0.78740157480314965" header="0.51181102362204722" footer="0.51181102362204722"/>
  <pageSetup paperSize="8" scale="53" fitToHeight="0" orientation="landscape" r:id="rId3"/>
  <headerFooter alignWithMargins="0"/>
  <ignoredErrors>
    <ignoredError sqref="V5 H17:H44" unlockedFormula="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pageSetUpPr fitToPage="1"/>
  </sheetPr>
  <dimension ref="A1:F47"/>
  <sheetViews>
    <sheetView view="pageBreakPreview" zoomScale="90" zoomScaleNormal="85" zoomScaleSheetLayoutView="90" workbookViewId="0"/>
  </sheetViews>
  <sheetFormatPr defaultRowHeight="13.2"/>
  <cols>
    <col min="1" max="1" width="1.88671875" customWidth="1"/>
    <col min="2" max="2" width="6" bestFit="1" customWidth="1"/>
    <col min="3" max="3" width="18.109375" customWidth="1"/>
    <col min="4" max="4" width="36.6640625" customWidth="1"/>
    <col min="5" max="5" width="40.6640625" customWidth="1"/>
    <col min="6" max="6" width="13.6640625" customWidth="1"/>
  </cols>
  <sheetData>
    <row r="1" spans="1:6">
      <c r="E1" s="253"/>
      <c r="F1" s="251" t="s">
        <v>736</v>
      </c>
    </row>
    <row r="3" spans="1:6" s="254" customFormat="1" ht="19.2">
      <c r="A3" s="1670" t="s">
        <v>1250</v>
      </c>
      <c r="B3" s="1671"/>
      <c r="C3" s="1671"/>
      <c r="D3" s="1671"/>
      <c r="E3" s="1671"/>
      <c r="F3" s="1671"/>
    </row>
    <row r="4" spans="1:6" s="254" customFormat="1" ht="19.2">
      <c r="A4" s="252"/>
      <c r="B4" s="252"/>
      <c r="C4" s="252"/>
      <c r="D4" s="252"/>
      <c r="E4" s="253"/>
    </row>
    <row r="5" spans="1:6" s="256" customFormat="1">
      <c r="A5" s="255"/>
      <c r="B5" s="255"/>
      <c r="C5" s="559" t="s">
        <v>91</v>
      </c>
      <c r="D5" s="296" t="str">
        <f>【調達機関情報】!$D$69</f>
        <v>　</v>
      </c>
      <c r="E5" s="255"/>
    </row>
    <row r="6" spans="1:6" s="256" customFormat="1">
      <c r="A6" s="255"/>
      <c r="B6" s="255"/>
      <c r="C6" s="255"/>
      <c r="D6" s="255"/>
      <c r="E6" s="255"/>
    </row>
    <row r="7" spans="1:6" ht="28.5" customHeight="1">
      <c r="B7" s="1674" t="s">
        <v>625</v>
      </c>
      <c r="C7" s="1674"/>
      <c r="D7" s="1674"/>
      <c r="E7" s="1674"/>
      <c r="F7" s="1674"/>
    </row>
    <row r="8" spans="1:6" s="178" customFormat="1" ht="24" customHeight="1">
      <c r="B8" s="99" t="s">
        <v>90</v>
      </c>
      <c r="C8" s="201" t="s">
        <v>258</v>
      </c>
      <c r="D8" s="99" t="s">
        <v>297</v>
      </c>
      <c r="E8" s="1656" t="s">
        <v>298</v>
      </c>
      <c r="F8" s="1657"/>
    </row>
    <row r="9" spans="1:6" s="180" customFormat="1" ht="84" customHeight="1">
      <c r="A9" s="178"/>
      <c r="B9" s="181" t="s">
        <v>189</v>
      </c>
      <c r="C9" s="203" t="s">
        <v>316</v>
      </c>
      <c r="D9" s="257" t="s">
        <v>299</v>
      </c>
      <c r="E9" s="1672" t="s">
        <v>300</v>
      </c>
      <c r="F9" s="1673"/>
    </row>
    <row r="10" spans="1:6" s="180" customFormat="1" ht="30" customHeight="1">
      <c r="A10" s="178"/>
      <c r="B10" s="181" t="s">
        <v>190</v>
      </c>
      <c r="C10" s="181" t="s">
        <v>301</v>
      </c>
      <c r="D10" s="257" t="s">
        <v>302</v>
      </c>
      <c r="E10" s="1672" t="s">
        <v>303</v>
      </c>
      <c r="F10" s="1673"/>
    </row>
    <row r="11" spans="1:6" s="180" customFormat="1" ht="30" customHeight="1">
      <c r="A11" s="178"/>
      <c r="B11" s="181" t="s">
        <v>191</v>
      </c>
      <c r="C11" s="181" t="s">
        <v>304</v>
      </c>
      <c r="D11" s="257" t="s">
        <v>305</v>
      </c>
      <c r="E11" s="1672" t="s">
        <v>306</v>
      </c>
      <c r="F11" s="1673"/>
    </row>
    <row r="12" spans="1:6" s="180" customFormat="1" ht="80.099999999999994" customHeight="1">
      <c r="A12" s="178"/>
      <c r="B12" s="181" t="s">
        <v>198</v>
      </c>
      <c r="C12" s="181" t="s">
        <v>304</v>
      </c>
      <c r="D12" s="257" t="s">
        <v>318</v>
      </c>
      <c r="E12" s="1672" t="s">
        <v>307</v>
      </c>
      <c r="F12" s="1673"/>
    </row>
    <row r="13" spans="1:6" s="229" customFormat="1" ht="50.1" customHeight="1">
      <c r="A13" s="225"/>
      <c r="B13" s="226">
        <v>1</v>
      </c>
      <c r="C13" s="226"/>
      <c r="D13" s="227"/>
      <c r="E13" s="1675"/>
      <c r="F13" s="1673"/>
    </row>
    <row r="14" spans="1:6" s="229" customFormat="1" ht="50.1" customHeight="1">
      <c r="A14" s="225"/>
      <c r="B14" s="226">
        <v>2</v>
      </c>
      <c r="C14" s="226"/>
      <c r="D14" s="227"/>
      <c r="E14" s="1675"/>
      <c r="F14" s="1673"/>
    </row>
    <row r="15" spans="1:6" s="229" customFormat="1" ht="22.5" customHeight="1">
      <c r="A15" s="225"/>
      <c r="B15" s="258"/>
      <c r="C15" s="258"/>
      <c r="D15" s="259"/>
      <c r="E15" s="259"/>
    </row>
    <row r="16" spans="1:6" ht="28.5" customHeight="1">
      <c r="B16" s="1676" t="s">
        <v>624</v>
      </c>
      <c r="C16" s="1676"/>
      <c r="D16" s="1676"/>
      <c r="E16" s="1676"/>
    </row>
    <row r="17" spans="1:6" s="178" customFormat="1" ht="24" customHeight="1">
      <c r="B17" s="99" t="s">
        <v>90</v>
      </c>
      <c r="C17" s="201" t="s">
        <v>258</v>
      </c>
      <c r="D17" s="99" t="s">
        <v>308</v>
      </c>
      <c r="E17" s="1664" t="s">
        <v>309</v>
      </c>
      <c r="F17" s="1677"/>
    </row>
    <row r="18" spans="1:6" s="180" customFormat="1" ht="84" customHeight="1">
      <c r="A18" s="178"/>
      <c r="B18" s="181" t="s">
        <v>189</v>
      </c>
      <c r="C18" s="203" t="s">
        <v>316</v>
      </c>
      <c r="D18" s="181" t="s">
        <v>310</v>
      </c>
      <c r="E18" s="1672"/>
      <c r="F18" s="1673"/>
    </row>
    <row r="19" spans="1:6" s="180" customFormat="1" ht="60" customHeight="1">
      <c r="A19" s="178"/>
      <c r="B19" s="181" t="s">
        <v>190</v>
      </c>
      <c r="C19" s="181" t="s">
        <v>301</v>
      </c>
      <c r="D19" s="257" t="s">
        <v>311</v>
      </c>
      <c r="E19" s="1672" t="s">
        <v>312</v>
      </c>
      <c r="F19" s="1673"/>
    </row>
    <row r="20" spans="1:6" s="180" customFormat="1" ht="60" customHeight="1">
      <c r="A20" s="178"/>
      <c r="B20" s="181" t="s">
        <v>313</v>
      </c>
      <c r="C20" s="181" t="s">
        <v>263</v>
      </c>
      <c r="D20" s="257" t="s">
        <v>314</v>
      </c>
      <c r="E20" s="1672" t="s">
        <v>315</v>
      </c>
      <c r="F20" s="1673"/>
    </row>
    <row r="21" spans="1:6" s="180" customFormat="1" ht="135" customHeight="1">
      <c r="A21" s="178"/>
      <c r="B21" s="181" t="s">
        <v>191</v>
      </c>
      <c r="C21" s="181" t="s">
        <v>263</v>
      </c>
      <c r="D21" s="257" t="s">
        <v>314</v>
      </c>
      <c r="E21" s="1672" t="s">
        <v>317</v>
      </c>
      <c r="F21" s="1673"/>
    </row>
    <row r="22" spans="1:6" s="229" customFormat="1" ht="50.1" customHeight="1">
      <c r="A22" s="225"/>
      <c r="B22" s="226">
        <v>1</v>
      </c>
      <c r="C22" s="226"/>
      <c r="D22" s="227"/>
      <c r="E22" s="1675"/>
      <c r="F22" s="1673"/>
    </row>
    <row r="23" spans="1:6" s="229" customFormat="1" ht="50.1" customHeight="1">
      <c r="A23" s="225"/>
      <c r="B23" s="226">
        <v>2</v>
      </c>
      <c r="C23" s="226"/>
      <c r="D23" s="227"/>
      <c r="E23" s="1675"/>
      <c r="F23" s="1673"/>
    </row>
    <row r="24" spans="1:6" s="229" customFormat="1" ht="22.5" customHeight="1">
      <c r="A24" s="225"/>
      <c r="B24" s="225"/>
      <c r="C24" s="225"/>
      <c r="D24" s="260"/>
      <c r="E24" s="260"/>
    </row>
    <row r="25" spans="1:6" s="229" customFormat="1" ht="22.5" customHeight="1">
      <c r="A25" s="225"/>
      <c r="B25" s="225"/>
      <c r="C25" s="225"/>
      <c r="D25" s="260"/>
      <c r="E25" s="260"/>
    </row>
    <row r="26" spans="1:6" s="229" customFormat="1" ht="22.5" customHeight="1">
      <c r="A26" s="225"/>
      <c r="B26" s="225"/>
      <c r="C26" s="225"/>
      <c r="D26" s="260"/>
      <c r="E26" s="260"/>
    </row>
    <row r="27" spans="1:6" s="229" customFormat="1" ht="22.5" customHeight="1">
      <c r="A27" s="225"/>
      <c r="B27" s="225"/>
      <c r="C27" s="225"/>
      <c r="D27" s="260"/>
      <c r="E27" s="260"/>
    </row>
    <row r="28" spans="1:6" s="229" customFormat="1" ht="22.5" customHeight="1">
      <c r="A28" s="225"/>
      <c r="B28" s="225"/>
      <c r="C28" s="225"/>
      <c r="D28" s="260"/>
      <c r="E28" s="260"/>
    </row>
    <row r="29" spans="1:6" s="229" customFormat="1" ht="22.5" customHeight="1">
      <c r="A29" s="225"/>
      <c r="B29" s="225"/>
      <c r="C29" s="225"/>
      <c r="D29" s="260"/>
      <c r="E29" s="260"/>
    </row>
    <row r="30" spans="1:6" s="229" customFormat="1" ht="22.5" customHeight="1">
      <c r="A30" s="225"/>
      <c r="B30" s="225"/>
      <c r="C30" s="225"/>
      <c r="D30" s="260"/>
      <c r="E30" s="260"/>
    </row>
    <row r="31" spans="1:6" s="229" customFormat="1" ht="22.5" customHeight="1">
      <c r="A31" s="225"/>
      <c r="B31" s="225"/>
      <c r="C31" s="225"/>
      <c r="D31" s="260"/>
      <c r="E31" s="260"/>
    </row>
    <row r="32" spans="1:6" s="229" customFormat="1" ht="22.5" customHeight="1">
      <c r="A32" s="225"/>
      <c r="B32" s="225"/>
      <c r="C32" s="225"/>
      <c r="D32" s="260"/>
      <c r="E32" s="260"/>
    </row>
    <row r="33" spans="1:5" s="229" customFormat="1" ht="22.5" customHeight="1">
      <c r="A33" s="225"/>
      <c r="B33" s="225"/>
      <c r="C33" s="225"/>
      <c r="D33" s="260"/>
      <c r="E33" s="260"/>
    </row>
    <row r="34" spans="1:5" s="229" customFormat="1" ht="22.5" customHeight="1">
      <c r="A34" s="225"/>
      <c r="B34" s="225"/>
      <c r="C34" s="225"/>
      <c r="D34" s="260"/>
      <c r="E34" s="260"/>
    </row>
    <row r="35" spans="1:5" s="229" customFormat="1" ht="22.5" customHeight="1">
      <c r="A35" s="225"/>
      <c r="B35" s="225"/>
      <c r="C35" s="225"/>
      <c r="D35" s="260"/>
      <c r="E35" s="260"/>
    </row>
    <row r="36" spans="1:5" s="229" customFormat="1" ht="22.5" customHeight="1">
      <c r="A36" s="225"/>
      <c r="B36" s="225"/>
      <c r="C36" s="225"/>
      <c r="D36" s="260"/>
      <c r="E36" s="260"/>
    </row>
    <row r="37" spans="1:5" s="229" customFormat="1" ht="22.5" customHeight="1">
      <c r="A37" s="225"/>
      <c r="B37" s="225"/>
      <c r="C37" s="225"/>
      <c r="D37" s="260"/>
      <c r="E37" s="260"/>
    </row>
    <row r="38" spans="1:5" s="229" customFormat="1" ht="22.5" customHeight="1">
      <c r="A38" s="225"/>
      <c r="B38" s="225"/>
      <c r="C38" s="225"/>
      <c r="D38" s="260"/>
      <c r="E38" s="260"/>
    </row>
    <row r="39" spans="1:5" s="229" customFormat="1" ht="22.5" customHeight="1">
      <c r="A39" s="225"/>
      <c r="B39" s="225"/>
      <c r="C39" s="225"/>
      <c r="D39" s="260"/>
      <c r="E39" s="260"/>
    </row>
    <row r="40" spans="1:5" s="229" customFormat="1" ht="22.5" customHeight="1">
      <c r="A40" s="225"/>
      <c r="B40" s="225"/>
      <c r="C40" s="225"/>
      <c r="D40" s="260"/>
      <c r="E40" s="260"/>
    </row>
    <row r="41" spans="1:5" s="229" customFormat="1" ht="22.5" customHeight="1">
      <c r="A41" s="225"/>
      <c r="B41" s="225"/>
      <c r="C41" s="225"/>
      <c r="D41" s="260"/>
      <c r="E41" s="260"/>
    </row>
    <row r="42" spans="1:5" s="229" customFormat="1" ht="22.5" customHeight="1">
      <c r="A42" s="225"/>
      <c r="B42" s="225"/>
      <c r="C42" s="225"/>
      <c r="D42" s="260"/>
      <c r="E42" s="260"/>
    </row>
    <row r="43" spans="1:5" s="229" customFormat="1" ht="22.5" customHeight="1">
      <c r="A43" s="225"/>
      <c r="B43" s="225"/>
      <c r="C43" s="225"/>
      <c r="D43" s="260"/>
      <c r="E43" s="260"/>
    </row>
    <row r="44" spans="1:5" s="1" customFormat="1"/>
    <row r="45" spans="1:5" s="1" customFormat="1"/>
    <row r="46" spans="1:5" s="1" customFormat="1"/>
    <row r="47" spans="1:5" s="1" customFormat="1"/>
  </sheetData>
  <sheetProtection insertRows="0"/>
  <customSheetViews>
    <customSheetView guid="{96F83B05-D121-40EB-85BB-212F4250A2EA}" fitToPage="1">
      <selection activeCell="A4" sqref="A4"/>
      <pageMargins left="0.74803149606299213" right="0.74803149606299213" top="0.98425196850393704" bottom="0.98425196850393704" header="0.51181102362204722" footer="0.51181102362204722"/>
      <printOptions horizontalCentered="1"/>
      <pageSetup paperSize="9" scale="75" fitToHeight="0" orientation="portrait" r:id="rId1"/>
      <headerFooter alignWithMargins="0"/>
    </customSheetView>
  </customSheetViews>
  <mergeCells count="17">
    <mergeCell ref="E23:F23"/>
    <mergeCell ref="E17:F17"/>
    <mergeCell ref="E19:F19"/>
    <mergeCell ref="E18:F18"/>
    <mergeCell ref="E20:F20"/>
    <mergeCell ref="E21:F21"/>
    <mergeCell ref="E22:F22"/>
    <mergeCell ref="E12:F12"/>
    <mergeCell ref="B7:F7"/>
    <mergeCell ref="E14:F14"/>
    <mergeCell ref="E13:F13"/>
    <mergeCell ref="B16:E16"/>
    <mergeCell ref="A3:F3"/>
    <mergeCell ref="E8:F8"/>
    <mergeCell ref="E9:F9"/>
    <mergeCell ref="E10:F10"/>
    <mergeCell ref="E11:F11"/>
  </mergeCells>
  <phoneticPr fontId="7"/>
  <dataValidations count="2">
    <dataValidation type="list" allowBlank="1" showInputMessage="1" showErrorMessage="1" sqref="C15 C24:C43" xr:uid="{00000000-0002-0000-1A00-000000000000}">
      <formula1>"庁舎,宿泊施設,試験研究施設,病院,大学,その他"</formula1>
    </dataValidation>
    <dataValidation type="list" allowBlank="1" showInputMessage="1" showErrorMessage="1" sqref="C22:C23 C13:C14" xr:uid="{00000000-0002-0000-1A00-000001000000}">
      <formula1>"収集運搬,処分業,収集運搬＋処分業,業務共通"</formula1>
    </dataValidation>
  </dataValidations>
  <printOptions horizontalCentered="1"/>
  <pageMargins left="0.74803149606299213" right="0.74803149606299213" top="0.98425196850393704" bottom="0.98425196850393704" header="0.51181102362204722" footer="0.51181102362204722"/>
  <pageSetup paperSize="9" scale="75" fitToHeight="0" orientation="portrait" r:id="rId2"/>
  <headerFooter alignWithMargins="0"/>
  <ignoredErrors>
    <ignoredError sqref="D5" unlockedFormula="1"/>
  </ignoredErrors>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4">
    <tabColor theme="8" tint="0.59999389629810485"/>
  </sheetPr>
  <dimension ref="B2:D43"/>
  <sheetViews>
    <sheetView view="pageBreakPreview" zoomScale="115" zoomScaleNormal="100" zoomScaleSheetLayoutView="115" workbookViewId="0">
      <selection activeCell="C25" sqref="C25"/>
    </sheetView>
  </sheetViews>
  <sheetFormatPr defaultRowHeight="13.2"/>
  <cols>
    <col min="1" max="1" width="3" customWidth="1"/>
    <col min="2" max="2" width="3.88671875" customWidth="1"/>
    <col min="3" max="3" width="52.88671875" customWidth="1"/>
  </cols>
  <sheetData>
    <row r="2" spans="2:4" s="193" customFormat="1" ht="19.2">
      <c r="B2" s="193" t="s">
        <v>521</v>
      </c>
    </row>
    <row r="4" spans="2:4" s="179" customFormat="1" ht="10.8">
      <c r="C4" s="179" t="s">
        <v>206</v>
      </c>
    </row>
    <row r="5" spans="2:4" s="179" customFormat="1" ht="10.8">
      <c r="C5" s="179" t="s">
        <v>207</v>
      </c>
    </row>
    <row r="7" spans="2:4" ht="14.4">
      <c r="B7" s="191" t="s">
        <v>666</v>
      </c>
    </row>
    <row r="8" spans="2:4" ht="14.4">
      <c r="B8" s="191"/>
    </row>
    <row r="9" spans="2:4">
      <c r="B9" t="s">
        <v>205</v>
      </c>
    </row>
    <row r="11" spans="2:4">
      <c r="B11" s="1678" t="s">
        <v>186</v>
      </c>
      <c r="C11" s="1678"/>
      <c r="D11" s="194" t="s">
        <v>232</v>
      </c>
    </row>
    <row r="12" spans="2:4">
      <c r="B12" s="195">
        <v>1</v>
      </c>
      <c r="C12" s="195" t="s">
        <v>208</v>
      </c>
      <c r="D12" s="196">
        <v>1.1399999999999999</v>
      </c>
    </row>
    <row r="13" spans="2:4">
      <c r="B13" s="195">
        <v>2</v>
      </c>
      <c r="C13" s="195" t="s">
        <v>209</v>
      </c>
      <c r="D13" s="196">
        <v>1.1000000000000001</v>
      </c>
    </row>
    <row r="14" spans="2:4">
      <c r="B14" s="195">
        <v>3</v>
      </c>
      <c r="C14" s="195" t="s">
        <v>210</v>
      </c>
      <c r="D14" s="196">
        <v>0.9</v>
      </c>
    </row>
    <row r="15" spans="2:4">
      <c r="B15" s="195">
        <v>4</v>
      </c>
      <c r="C15" s="195" t="s">
        <v>211</v>
      </c>
      <c r="D15" s="196">
        <v>1.25</v>
      </c>
    </row>
    <row r="16" spans="2:4">
      <c r="B16" s="195">
        <v>5</v>
      </c>
      <c r="C16" s="195" t="s">
        <v>212</v>
      </c>
      <c r="D16" s="196">
        <v>1.1299999999999999</v>
      </c>
    </row>
    <row r="17" spans="2:4">
      <c r="B17" s="195">
        <v>6</v>
      </c>
      <c r="C17" s="195" t="s">
        <v>213</v>
      </c>
      <c r="D17" s="196">
        <v>0.35</v>
      </c>
    </row>
    <row r="18" spans="2:4">
      <c r="B18" s="195">
        <v>7</v>
      </c>
      <c r="C18" s="195" t="s">
        <v>214</v>
      </c>
      <c r="D18" s="196">
        <v>0.3</v>
      </c>
    </row>
    <row r="19" spans="2:4">
      <c r="B19" s="195">
        <v>8</v>
      </c>
      <c r="C19" s="195" t="s">
        <v>215</v>
      </c>
      <c r="D19" s="196">
        <v>0.55000000000000004</v>
      </c>
    </row>
    <row r="20" spans="2:4">
      <c r="B20" s="195">
        <v>9</v>
      </c>
      <c r="C20" s="195" t="s">
        <v>216</v>
      </c>
      <c r="D20" s="196">
        <v>0.12</v>
      </c>
    </row>
    <row r="21" spans="2:4" ht="26.4">
      <c r="B21" s="195">
        <v>10</v>
      </c>
      <c r="C21" s="195" t="s">
        <v>217</v>
      </c>
      <c r="D21" s="196">
        <v>1</v>
      </c>
    </row>
    <row r="22" spans="2:4" ht="26.4">
      <c r="B22" s="195">
        <v>11</v>
      </c>
      <c r="C22" s="195" t="s">
        <v>218</v>
      </c>
      <c r="D22" s="196">
        <v>1</v>
      </c>
    </row>
    <row r="23" spans="2:4">
      <c r="B23" s="195">
        <v>12</v>
      </c>
      <c r="C23" s="195" t="s">
        <v>229</v>
      </c>
      <c r="D23" s="196">
        <v>0.52</v>
      </c>
    </row>
    <row r="24" spans="2:4">
      <c r="B24" s="195">
        <v>13</v>
      </c>
      <c r="C24" s="195" t="s">
        <v>230</v>
      </c>
      <c r="D24" s="196">
        <v>1.1299999999999999</v>
      </c>
    </row>
    <row r="25" spans="2:4" ht="26.4">
      <c r="B25" s="195">
        <v>14</v>
      </c>
      <c r="C25" s="195" t="s">
        <v>231</v>
      </c>
      <c r="D25" s="196">
        <v>1</v>
      </c>
    </row>
    <row r="26" spans="2:4">
      <c r="B26" s="195">
        <v>15</v>
      </c>
      <c r="C26" s="195" t="s">
        <v>219</v>
      </c>
      <c r="D26" s="196">
        <v>1.93</v>
      </c>
    </row>
    <row r="27" spans="2:4" ht="26.4">
      <c r="B27" s="195">
        <v>16</v>
      </c>
      <c r="C27" s="195" t="s">
        <v>220</v>
      </c>
      <c r="D27" s="196">
        <v>1.48</v>
      </c>
    </row>
    <row r="28" spans="2:4">
      <c r="B28" s="195">
        <v>17</v>
      </c>
      <c r="C28" s="195" t="s">
        <v>221</v>
      </c>
      <c r="D28" s="196">
        <v>1</v>
      </c>
    </row>
    <row r="29" spans="2:4">
      <c r="B29" s="195">
        <v>18</v>
      </c>
      <c r="C29" s="195" t="s">
        <v>222</v>
      </c>
      <c r="D29" s="196">
        <v>1</v>
      </c>
    </row>
    <row r="30" spans="2:4">
      <c r="B30" s="195">
        <v>19</v>
      </c>
      <c r="C30" s="195" t="s">
        <v>223</v>
      </c>
      <c r="D30" s="196">
        <v>1.26</v>
      </c>
    </row>
    <row r="31" spans="2:4" ht="26.4">
      <c r="B31" s="195">
        <v>20</v>
      </c>
      <c r="C31" s="195" t="s">
        <v>224</v>
      </c>
      <c r="D31" s="196">
        <v>1</v>
      </c>
    </row>
    <row r="32" spans="2:4">
      <c r="B32" s="195">
        <v>21</v>
      </c>
      <c r="C32" s="195" t="s">
        <v>225</v>
      </c>
      <c r="D32" s="196">
        <v>0.26</v>
      </c>
    </row>
    <row r="33" spans="2:4">
      <c r="B33" s="195">
        <v>22</v>
      </c>
      <c r="C33" s="195" t="s">
        <v>226</v>
      </c>
      <c r="D33" s="196">
        <v>1</v>
      </c>
    </row>
    <row r="34" spans="2:4">
      <c r="B34" s="195">
        <v>23</v>
      </c>
      <c r="C34" s="195" t="s">
        <v>227</v>
      </c>
      <c r="D34" s="196">
        <v>0.3</v>
      </c>
    </row>
    <row r="35" spans="2:4">
      <c r="B35" s="195">
        <v>24</v>
      </c>
      <c r="C35" s="195" t="s">
        <v>228</v>
      </c>
      <c r="D35" s="196">
        <v>0.3</v>
      </c>
    </row>
    <row r="37" spans="2:4" s="198" customFormat="1">
      <c r="B37" s="198" t="s">
        <v>233</v>
      </c>
    </row>
    <row r="38" spans="2:4" s="198" customFormat="1">
      <c r="B38" s="198" t="s">
        <v>234</v>
      </c>
    </row>
    <row r="39" spans="2:4" s="198" customFormat="1">
      <c r="B39" s="198" t="s">
        <v>246</v>
      </c>
    </row>
    <row r="40" spans="2:4" s="198" customFormat="1">
      <c r="B40" s="198" t="s">
        <v>235</v>
      </c>
    </row>
    <row r="41" spans="2:4" s="198" customFormat="1">
      <c r="B41" s="198" t="s">
        <v>247</v>
      </c>
    </row>
    <row r="42" spans="2:4" s="198" customFormat="1">
      <c r="B42" s="198" t="s">
        <v>236</v>
      </c>
    </row>
    <row r="43" spans="2:4" s="198" customFormat="1">
      <c r="B43" s="198" t="s">
        <v>248</v>
      </c>
    </row>
  </sheetData>
  <customSheetViews>
    <customSheetView guid="{96F83B05-D121-40EB-85BB-212F4250A2EA}" showPageBreaks="1" printArea="1" topLeftCell="A7">
      <pageMargins left="0.74803149606299213" right="0.74803149606299213" top="0.98425196850393704" bottom="0.98425196850393704" header="0.51181102362204722" footer="0.51181102362204722"/>
      <printOptions horizontalCentered="1"/>
      <pageSetup paperSize="9" orientation="portrait" r:id="rId1"/>
      <headerFooter alignWithMargins="0"/>
    </customSheetView>
    <customSheetView guid="{0199004E-6640-4BE5-B2D5-6A0A715378D4}">
      <pageMargins left="0.75" right="0.75" top="1" bottom="1" header="0.51200000000000001" footer="0.51200000000000001"/>
      <pageSetup paperSize="9" orientation="portrait" r:id="rId2"/>
      <headerFooter alignWithMargins="0"/>
    </customSheetView>
  </customSheetViews>
  <mergeCells count="1">
    <mergeCell ref="B11:C11"/>
  </mergeCells>
  <phoneticPr fontId="7"/>
  <printOptions horizontalCentered="1"/>
  <pageMargins left="0.74803149606299213" right="0.74803149606299213" top="0.98425196850393704" bottom="0.98425196850393704" header="0.51181102362204722" footer="0.51181102362204722"/>
  <pageSetup paperSize="9" orientation="portrait" r:id="rId3"/>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4">
    <pageSetUpPr fitToPage="1"/>
  </sheetPr>
  <dimension ref="A1:M56"/>
  <sheetViews>
    <sheetView view="pageBreakPreview" zoomScaleNormal="100" zoomScaleSheetLayoutView="100" workbookViewId="0">
      <selection activeCell="I52" sqref="I52"/>
    </sheetView>
  </sheetViews>
  <sheetFormatPr defaultRowHeight="13.2"/>
  <cols>
    <col min="9" max="9" width="11.109375" customWidth="1"/>
  </cols>
  <sheetData>
    <row r="1" spans="1:13" ht="20.100000000000001" customHeight="1">
      <c r="I1" s="91" t="s">
        <v>735</v>
      </c>
    </row>
    <row r="2" spans="1:13" ht="12" customHeight="1"/>
    <row r="3" spans="1:13" s="54" customFormat="1" ht="19.2">
      <c r="A3" s="62" t="s">
        <v>110</v>
      </c>
      <c r="B3" s="62"/>
      <c r="C3" s="62"/>
      <c r="D3" s="62"/>
      <c r="E3" s="62"/>
      <c r="F3" s="62"/>
      <c r="G3" s="62"/>
      <c r="H3" s="62"/>
      <c r="I3" s="62"/>
      <c r="J3" s="53"/>
      <c r="K3" s="53"/>
      <c r="L3" s="53"/>
      <c r="M3" s="53"/>
    </row>
    <row r="5" spans="1:13" s="52" customFormat="1">
      <c r="E5" s="61" t="s">
        <v>109</v>
      </c>
      <c r="F5" s="1024" t="str">
        <f>【調達機関情報】!D69</f>
        <v>　</v>
      </c>
      <c r="G5" s="1025"/>
      <c r="H5" s="1025"/>
      <c r="I5" s="1025"/>
    </row>
    <row r="7" spans="1:13" ht="16.350000000000001" customHeight="1">
      <c r="A7" s="9" t="s">
        <v>536</v>
      </c>
    </row>
    <row r="8" spans="1:13" ht="16.350000000000001" customHeight="1">
      <c r="B8" t="s">
        <v>500</v>
      </c>
    </row>
    <row r="9" spans="1:13" ht="13.8" thickBot="1">
      <c r="B9" t="s">
        <v>501</v>
      </c>
    </row>
    <row r="10" spans="1:13">
      <c r="B10" s="1679"/>
      <c r="C10" s="1680"/>
      <c r="D10" s="1680"/>
      <c r="E10" s="1680"/>
      <c r="F10" s="1680"/>
      <c r="G10" s="1680"/>
      <c r="H10" s="1681"/>
    </row>
    <row r="11" spans="1:13">
      <c r="B11" s="1682"/>
      <c r="C11" s="1683"/>
      <c r="D11" s="1683"/>
      <c r="E11" s="1683"/>
      <c r="F11" s="1683"/>
      <c r="G11" s="1683"/>
      <c r="H11" s="1684"/>
    </row>
    <row r="12" spans="1:13">
      <c r="B12" s="1682"/>
      <c r="C12" s="1683"/>
      <c r="D12" s="1683"/>
      <c r="E12" s="1683"/>
      <c r="F12" s="1683"/>
      <c r="G12" s="1683"/>
      <c r="H12" s="1684"/>
    </row>
    <row r="13" spans="1:13">
      <c r="B13" s="1682"/>
      <c r="C13" s="1683"/>
      <c r="D13" s="1683"/>
      <c r="E13" s="1683"/>
      <c r="F13" s="1683"/>
      <c r="G13" s="1683"/>
      <c r="H13" s="1684"/>
    </row>
    <row r="14" spans="1:13">
      <c r="B14" s="1682"/>
      <c r="C14" s="1683"/>
      <c r="D14" s="1683"/>
      <c r="E14" s="1683"/>
      <c r="F14" s="1683"/>
      <c r="G14" s="1683"/>
      <c r="H14" s="1684"/>
    </row>
    <row r="15" spans="1:13">
      <c r="B15" s="1682"/>
      <c r="C15" s="1683"/>
      <c r="D15" s="1683"/>
      <c r="E15" s="1683"/>
      <c r="F15" s="1683"/>
      <c r="G15" s="1683"/>
      <c r="H15" s="1684"/>
    </row>
    <row r="16" spans="1:13">
      <c r="B16" s="1682"/>
      <c r="C16" s="1683"/>
      <c r="D16" s="1683"/>
      <c r="E16" s="1683"/>
      <c r="F16" s="1683"/>
      <c r="G16" s="1683"/>
      <c r="H16" s="1684"/>
    </row>
    <row r="17" spans="1:8">
      <c r="B17" s="1682"/>
      <c r="C17" s="1683"/>
      <c r="D17" s="1683"/>
      <c r="E17" s="1683"/>
      <c r="F17" s="1683"/>
      <c r="G17" s="1683"/>
      <c r="H17" s="1684"/>
    </row>
    <row r="18" spans="1:8">
      <c r="B18" s="1682"/>
      <c r="C18" s="1683"/>
      <c r="D18" s="1683"/>
      <c r="E18" s="1683"/>
      <c r="F18" s="1683"/>
      <c r="G18" s="1683"/>
      <c r="H18" s="1684"/>
    </row>
    <row r="19" spans="1:8">
      <c r="B19" s="1682"/>
      <c r="C19" s="1683"/>
      <c r="D19" s="1683"/>
      <c r="E19" s="1683"/>
      <c r="F19" s="1683"/>
      <c r="G19" s="1683"/>
      <c r="H19" s="1684"/>
    </row>
    <row r="20" spans="1:8">
      <c r="B20" s="1682"/>
      <c r="C20" s="1683"/>
      <c r="D20" s="1683"/>
      <c r="E20" s="1683"/>
      <c r="F20" s="1683"/>
      <c r="G20" s="1683"/>
      <c r="H20" s="1684"/>
    </row>
    <row r="21" spans="1:8">
      <c r="B21" s="1682"/>
      <c r="C21" s="1683"/>
      <c r="D21" s="1683"/>
      <c r="E21" s="1683"/>
      <c r="F21" s="1683"/>
      <c r="G21" s="1683"/>
      <c r="H21" s="1684"/>
    </row>
    <row r="22" spans="1:8" ht="13.8" thickBot="1">
      <c r="B22" s="1075"/>
      <c r="C22" s="1076"/>
      <c r="D22" s="1076"/>
      <c r="E22" s="1076"/>
      <c r="F22" s="1076"/>
      <c r="G22" s="1076"/>
      <c r="H22" s="1077"/>
    </row>
    <row r="25" spans="1:8" ht="16.350000000000001" customHeight="1">
      <c r="A25" s="9" t="s">
        <v>265</v>
      </c>
    </row>
    <row r="26" spans="1:8" ht="57.75" customHeight="1" thickBot="1">
      <c r="B26" s="1685" t="s">
        <v>502</v>
      </c>
      <c r="C26" s="1685"/>
      <c r="D26" s="1685"/>
      <c r="E26" s="1685"/>
      <c r="F26" s="1685"/>
      <c r="G26" s="1685"/>
      <c r="H26" s="1685"/>
    </row>
    <row r="27" spans="1:8">
      <c r="B27" s="1679"/>
      <c r="C27" s="1680"/>
      <c r="D27" s="1680"/>
      <c r="E27" s="1680"/>
      <c r="F27" s="1680"/>
      <c r="G27" s="1680"/>
      <c r="H27" s="1681"/>
    </row>
    <row r="28" spans="1:8">
      <c r="B28" s="1682"/>
      <c r="C28" s="1683"/>
      <c r="D28" s="1683"/>
      <c r="E28" s="1683"/>
      <c r="F28" s="1683"/>
      <c r="G28" s="1683"/>
      <c r="H28" s="1684"/>
    </row>
    <row r="29" spans="1:8">
      <c r="B29" s="1682"/>
      <c r="C29" s="1683"/>
      <c r="D29" s="1683"/>
      <c r="E29" s="1683"/>
      <c r="F29" s="1683"/>
      <c r="G29" s="1683"/>
      <c r="H29" s="1684"/>
    </row>
    <row r="30" spans="1:8">
      <c r="B30" s="1682"/>
      <c r="C30" s="1683"/>
      <c r="D30" s="1683"/>
      <c r="E30" s="1683"/>
      <c r="F30" s="1683"/>
      <c r="G30" s="1683"/>
      <c r="H30" s="1684"/>
    </row>
    <row r="31" spans="1:8">
      <c r="B31" s="1682"/>
      <c r="C31" s="1683"/>
      <c r="D31" s="1683"/>
      <c r="E31" s="1683"/>
      <c r="F31" s="1683"/>
      <c r="G31" s="1683"/>
      <c r="H31" s="1684"/>
    </row>
    <row r="32" spans="1:8">
      <c r="B32" s="1682"/>
      <c r="C32" s="1683"/>
      <c r="D32" s="1683"/>
      <c r="E32" s="1683"/>
      <c r="F32" s="1683"/>
      <c r="G32" s="1683"/>
      <c r="H32" s="1684"/>
    </row>
    <row r="33" spans="1:8">
      <c r="B33" s="1682"/>
      <c r="C33" s="1683"/>
      <c r="D33" s="1683"/>
      <c r="E33" s="1683"/>
      <c r="F33" s="1683"/>
      <c r="G33" s="1683"/>
      <c r="H33" s="1684"/>
    </row>
    <row r="34" spans="1:8">
      <c r="B34" s="1682"/>
      <c r="C34" s="1683"/>
      <c r="D34" s="1683"/>
      <c r="E34" s="1683"/>
      <c r="F34" s="1683"/>
      <c r="G34" s="1683"/>
      <c r="H34" s="1684"/>
    </row>
    <row r="35" spans="1:8">
      <c r="B35" s="1682"/>
      <c r="C35" s="1683"/>
      <c r="D35" s="1683"/>
      <c r="E35" s="1683"/>
      <c r="F35" s="1683"/>
      <c r="G35" s="1683"/>
      <c r="H35" s="1684"/>
    </row>
    <row r="36" spans="1:8">
      <c r="B36" s="1682"/>
      <c r="C36" s="1683"/>
      <c r="D36" s="1683"/>
      <c r="E36" s="1683"/>
      <c r="F36" s="1683"/>
      <c r="G36" s="1683"/>
      <c r="H36" s="1684"/>
    </row>
    <row r="37" spans="1:8">
      <c r="B37" s="1682"/>
      <c r="C37" s="1683"/>
      <c r="D37" s="1683"/>
      <c r="E37" s="1683"/>
      <c r="F37" s="1683"/>
      <c r="G37" s="1683"/>
      <c r="H37" s="1684"/>
    </row>
    <row r="38" spans="1:8">
      <c r="B38" s="1682"/>
      <c r="C38" s="1683"/>
      <c r="D38" s="1683"/>
      <c r="E38" s="1683"/>
      <c r="F38" s="1683"/>
      <c r="G38" s="1683"/>
      <c r="H38" s="1684"/>
    </row>
    <row r="39" spans="1:8" ht="13.8" thickBot="1">
      <c r="B39" s="1075"/>
      <c r="C39" s="1076"/>
      <c r="D39" s="1076"/>
      <c r="E39" s="1076"/>
      <c r="F39" s="1076"/>
      <c r="G39" s="1076"/>
      <c r="H39" s="1077"/>
    </row>
    <row r="42" spans="1:8" ht="16.350000000000001" customHeight="1">
      <c r="A42" s="9" t="s">
        <v>266</v>
      </c>
    </row>
    <row r="43" spans="1:8" ht="30.75" customHeight="1" thickBot="1">
      <c r="B43" s="1686" t="s">
        <v>267</v>
      </c>
      <c r="C43" s="1686"/>
      <c r="D43" s="1686"/>
      <c r="E43" s="1686"/>
      <c r="F43" s="1686"/>
      <c r="G43" s="1686"/>
      <c r="H43" s="1686"/>
    </row>
    <row r="44" spans="1:8">
      <c r="B44" s="1679"/>
      <c r="C44" s="1680"/>
      <c r="D44" s="1680"/>
      <c r="E44" s="1680"/>
      <c r="F44" s="1680"/>
      <c r="G44" s="1680"/>
      <c r="H44" s="1681"/>
    </row>
    <row r="45" spans="1:8">
      <c r="B45" s="1682"/>
      <c r="C45" s="1683"/>
      <c r="D45" s="1683"/>
      <c r="E45" s="1683"/>
      <c r="F45" s="1683"/>
      <c r="G45" s="1683"/>
      <c r="H45" s="1684"/>
    </row>
    <row r="46" spans="1:8">
      <c r="B46" s="1682"/>
      <c r="C46" s="1683"/>
      <c r="D46" s="1683"/>
      <c r="E46" s="1683"/>
      <c r="F46" s="1683"/>
      <c r="G46" s="1683"/>
      <c r="H46" s="1684"/>
    </row>
    <row r="47" spans="1:8">
      <c r="B47" s="1682"/>
      <c r="C47" s="1683"/>
      <c r="D47" s="1683"/>
      <c r="E47" s="1683"/>
      <c r="F47" s="1683"/>
      <c r="G47" s="1683"/>
      <c r="H47" s="1684"/>
    </row>
    <row r="48" spans="1:8">
      <c r="B48" s="1682"/>
      <c r="C48" s="1683"/>
      <c r="D48" s="1683"/>
      <c r="E48" s="1683"/>
      <c r="F48" s="1683"/>
      <c r="G48" s="1683"/>
      <c r="H48" s="1684"/>
    </row>
    <row r="49" spans="2:8">
      <c r="B49" s="1682"/>
      <c r="C49" s="1683"/>
      <c r="D49" s="1683"/>
      <c r="E49" s="1683"/>
      <c r="F49" s="1683"/>
      <c r="G49" s="1683"/>
      <c r="H49" s="1684"/>
    </row>
    <row r="50" spans="2:8">
      <c r="B50" s="1682"/>
      <c r="C50" s="1683"/>
      <c r="D50" s="1683"/>
      <c r="E50" s="1683"/>
      <c r="F50" s="1683"/>
      <c r="G50" s="1683"/>
      <c r="H50" s="1684"/>
    </row>
    <row r="51" spans="2:8">
      <c r="B51" s="1682"/>
      <c r="C51" s="1683"/>
      <c r="D51" s="1683"/>
      <c r="E51" s="1683"/>
      <c r="F51" s="1683"/>
      <c r="G51" s="1683"/>
      <c r="H51" s="1684"/>
    </row>
    <row r="52" spans="2:8">
      <c r="B52" s="1682"/>
      <c r="C52" s="1683"/>
      <c r="D52" s="1683"/>
      <c r="E52" s="1683"/>
      <c r="F52" s="1683"/>
      <c r="G52" s="1683"/>
      <c r="H52" s="1684"/>
    </row>
    <row r="53" spans="2:8">
      <c r="B53" s="1682"/>
      <c r="C53" s="1683"/>
      <c r="D53" s="1683"/>
      <c r="E53" s="1683"/>
      <c r="F53" s="1683"/>
      <c r="G53" s="1683"/>
      <c r="H53" s="1684"/>
    </row>
    <row r="54" spans="2:8">
      <c r="B54" s="1682"/>
      <c r="C54" s="1683"/>
      <c r="D54" s="1683"/>
      <c r="E54" s="1683"/>
      <c r="F54" s="1683"/>
      <c r="G54" s="1683"/>
      <c r="H54" s="1684"/>
    </row>
    <row r="55" spans="2:8">
      <c r="B55" s="1682"/>
      <c r="C55" s="1683"/>
      <c r="D55" s="1683"/>
      <c r="E55" s="1683"/>
      <c r="F55" s="1683"/>
      <c r="G55" s="1683"/>
      <c r="H55" s="1684"/>
    </row>
    <row r="56" spans="2:8" ht="13.8" thickBot="1">
      <c r="B56" s="1075"/>
      <c r="C56" s="1076"/>
      <c r="D56" s="1076"/>
      <c r="E56" s="1076"/>
      <c r="F56" s="1076"/>
      <c r="G56" s="1076"/>
      <c r="H56" s="1077"/>
    </row>
  </sheetData>
  <customSheetViews>
    <customSheetView guid="{96F83B05-D121-40EB-85BB-212F4250A2EA}" fitToPage="1" topLeftCell="A19">
      <pageMargins left="0.78740157480314965" right="0.78740157480314965" top="0.78740157480314965" bottom="0.78740157480314965" header="0.51181102362204722" footer="0.51181102362204722"/>
      <pageSetup paperSize="9" scale="94" orientation="portrait" r:id="rId1"/>
      <headerFooter alignWithMargins="0"/>
    </customSheetView>
    <customSheetView guid="{0199004E-6640-4BE5-B2D5-6A0A715378D4}" fitToPage="1">
      <pageMargins left="0.78740157480314965" right="0.78740157480314965" top="0.78740157480314965" bottom="0.78740157480314965" header="0.51181102362204722" footer="0.51181102362204722"/>
      <pageSetup paperSize="9" scale="95" orientation="portrait" r:id="rId2"/>
      <headerFooter alignWithMargins="0"/>
    </customSheetView>
  </customSheetViews>
  <mergeCells count="6">
    <mergeCell ref="B10:H22"/>
    <mergeCell ref="B27:H39"/>
    <mergeCell ref="F5:I5"/>
    <mergeCell ref="B44:H56"/>
    <mergeCell ref="B26:H26"/>
    <mergeCell ref="B43:H43"/>
  </mergeCells>
  <phoneticPr fontId="7"/>
  <pageMargins left="0.78740157480314965" right="0.78740157480314965" top="0.78740157480314965" bottom="0.78740157480314965" header="0.51181102362204722" footer="0.51181102362204722"/>
  <pageSetup paperSize="9" scale="94" orientation="portrait" r:id="rId3"/>
  <headerFooter alignWithMargins="0"/>
  <ignoredErrors>
    <ignoredError sqref="F5"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dimension ref="A1:G37"/>
  <sheetViews>
    <sheetView zoomScaleNormal="100" workbookViewId="0">
      <selection sqref="A1:A37"/>
    </sheetView>
  </sheetViews>
  <sheetFormatPr defaultRowHeight="13.2"/>
  <cols>
    <col min="1" max="1" width="52.44140625" style="783" bestFit="1" customWidth="1"/>
    <col min="2" max="2" width="4.44140625" style="783" bestFit="1" customWidth="1"/>
    <col min="3" max="3" width="11.6640625" style="784" bestFit="1" customWidth="1"/>
    <col min="4" max="7" width="9" style="783"/>
  </cols>
  <sheetData>
    <row r="1" spans="1:5">
      <c r="A1" s="783" t="s">
        <v>1257</v>
      </c>
      <c r="B1" s="783">
        <v>387</v>
      </c>
      <c r="C1" s="784">
        <v>862678.81760000007</v>
      </c>
      <c r="D1" s="783">
        <v>0.17100000000000001</v>
      </c>
      <c r="E1" s="783" t="s">
        <v>1123</v>
      </c>
    </row>
    <row r="2" spans="1:5">
      <c r="A2" s="783" t="s">
        <v>203</v>
      </c>
      <c r="B2" s="783">
        <v>295</v>
      </c>
      <c r="C2" s="784">
        <v>101927.249</v>
      </c>
      <c r="D2" s="783">
        <v>0.44499999999999995</v>
      </c>
      <c r="E2" s="783" t="s">
        <v>1117</v>
      </c>
    </row>
    <row r="3" spans="1:5">
      <c r="A3" s="783" t="s">
        <v>1258</v>
      </c>
      <c r="B3" s="783">
        <v>137</v>
      </c>
      <c r="C3" s="784">
        <v>968091.59299999999</v>
      </c>
      <c r="D3" s="783">
        <v>0.45199999999999996</v>
      </c>
      <c r="E3" s="783" t="s">
        <v>1270</v>
      </c>
    </row>
    <row r="4" spans="1:5">
      <c r="A4" s="783" t="s">
        <v>1115</v>
      </c>
      <c r="B4" s="783">
        <v>110</v>
      </c>
      <c r="C4" s="784">
        <v>373821.21500000003</v>
      </c>
      <c r="D4" s="783">
        <v>0.41499999999999998</v>
      </c>
      <c r="E4" s="783" t="s">
        <v>1145</v>
      </c>
    </row>
    <row r="5" spans="1:5">
      <c r="A5" s="783" t="s">
        <v>674</v>
      </c>
      <c r="B5" s="783">
        <v>106</v>
      </c>
      <c r="C5" s="784">
        <v>168090.571</v>
      </c>
      <c r="D5" s="783">
        <v>0.40400000000000003</v>
      </c>
      <c r="E5" s="783" t="s">
        <v>1141</v>
      </c>
    </row>
    <row r="6" spans="1:5">
      <c r="A6" s="783" t="s">
        <v>675</v>
      </c>
      <c r="B6" s="783">
        <v>102</v>
      </c>
      <c r="C6" s="784">
        <v>341766.788</v>
      </c>
      <c r="D6" s="783">
        <v>0.41599999999999998</v>
      </c>
      <c r="E6" s="783" t="s">
        <v>1124</v>
      </c>
    </row>
    <row r="7" spans="1:5">
      <c r="A7" s="783" t="s">
        <v>1112</v>
      </c>
      <c r="B7" s="783">
        <v>82</v>
      </c>
      <c r="C7" s="784">
        <v>396121.48000000004</v>
      </c>
      <c r="D7" s="783">
        <v>0.49200000000000005</v>
      </c>
      <c r="E7" s="783" t="s">
        <v>1130</v>
      </c>
    </row>
    <row r="8" spans="1:5">
      <c r="A8" s="783" t="s">
        <v>1114</v>
      </c>
      <c r="B8" s="783">
        <v>70</v>
      </c>
      <c r="C8" s="784">
        <v>84443.430000000008</v>
      </c>
      <c r="D8" s="783">
        <v>0.41800000000000004</v>
      </c>
      <c r="E8" s="783" t="s">
        <v>1144</v>
      </c>
    </row>
    <row r="9" spans="1:5">
      <c r="A9" s="783" t="s">
        <v>769</v>
      </c>
      <c r="B9" s="783">
        <v>58</v>
      </c>
      <c r="C9" s="784">
        <v>63771.157999999996</v>
      </c>
      <c r="D9" s="783">
        <v>0.39200000000000002</v>
      </c>
      <c r="E9" s="783" t="s">
        <v>1118</v>
      </c>
    </row>
    <row r="10" spans="1:5">
      <c r="A10" s="783" t="s">
        <v>1259</v>
      </c>
      <c r="B10" s="783">
        <v>52</v>
      </c>
      <c r="C10" s="784">
        <v>40388.701499999996</v>
      </c>
      <c r="D10" s="783">
        <v>0.55999999999999994</v>
      </c>
      <c r="E10" s="783" t="s">
        <v>1139</v>
      </c>
    </row>
    <row r="11" spans="1:5">
      <c r="A11" s="783" t="s">
        <v>627</v>
      </c>
      <c r="B11" s="783">
        <v>43</v>
      </c>
      <c r="C11" s="784">
        <v>9411</v>
      </c>
      <c r="D11" s="783">
        <v>0.36799999999999999</v>
      </c>
      <c r="E11" s="783" t="s">
        <v>1125</v>
      </c>
    </row>
    <row r="12" spans="1:5">
      <c r="A12" s="783" t="s">
        <v>1260</v>
      </c>
      <c r="B12" s="783">
        <v>37</v>
      </c>
      <c r="C12" s="784">
        <v>315.44100000000003</v>
      </c>
      <c r="D12" s="783">
        <v>0.34600000000000003</v>
      </c>
      <c r="E12" s="783" t="s">
        <v>1271</v>
      </c>
    </row>
    <row r="13" spans="1:5">
      <c r="A13" s="783" t="s">
        <v>673</v>
      </c>
      <c r="B13" s="783">
        <v>36</v>
      </c>
      <c r="C13" s="784">
        <v>51200.353999999999</v>
      </c>
      <c r="D13" s="783">
        <v>0.313</v>
      </c>
      <c r="E13" s="783" t="s">
        <v>1272</v>
      </c>
    </row>
    <row r="14" spans="1:5">
      <c r="A14" s="783" t="s">
        <v>565</v>
      </c>
      <c r="B14" s="783">
        <v>32</v>
      </c>
      <c r="C14" s="784">
        <v>114493.40299999999</v>
      </c>
      <c r="D14" s="783">
        <v>0.48700000000000004</v>
      </c>
      <c r="E14" s="783" t="s">
        <v>1138</v>
      </c>
    </row>
    <row r="15" spans="1:5">
      <c r="A15" s="783" t="s">
        <v>1261</v>
      </c>
      <c r="B15" s="783">
        <v>32</v>
      </c>
      <c r="C15" s="784">
        <v>4892.1890000000003</v>
      </c>
      <c r="D15" s="783">
        <v>0.433</v>
      </c>
      <c r="E15" s="783" t="s">
        <v>1129</v>
      </c>
    </row>
    <row r="16" spans="1:5">
      <c r="A16" s="783" t="s">
        <v>1116</v>
      </c>
      <c r="B16" s="783">
        <v>31</v>
      </c>
      <c r="C16" s="784">
        <v>101477.44899999999</v>
      </c>
      <c r="D16" s="783">
        <v>0.49700000000000005</v>
      </c>
      <c r="E16" s="783" t="s">
        <v>1146</v>
      </c>
    </row>
    <row r="17" spans="1:5">
      <c r="A17" s="783" t="s">
        <v>1107</v>
      </c>
      <c r="B17" s="783">
        <v>31</v>
      </c>
      <c r="C17" s="784">
        <v>45979.474000000002</v>
      </c>
      <c r="D17" s="783">
        <v>0.34499999999999997</v>
      </c>
      <c r="E17" s="783" t="s">
        <v>1119</v>
      </c>
    </row>
    <row r="18" spans="1:5">
      <c r="A18" s="783" t="s">
        <v>722</v>
      </c>
      <c r="B18" s="783">
        <v>29</v>
      </c>
      <c r="C18" s="784">
        <v>41398.660000000003</v>
      </c>
      <c r="D18" s="783">
        <v>0.439</v>
      </c>
      <c r="E18" s="783" t="s">
        <v>1121</v>
      </c>
    </row>
    <row r="19" spans="1:5">
      <c r="A19" s="783" t="s">
        <v>1109</v>
      </c>
      <c r="B19" s="783">
        <v>26</v>
      </c>
      <c r="C19" s="784">
        <v>23506.438999999998</v>
      </c>
      <c r="D19" s="783">
        <v>0.29799999999999999</v>
      </c>
      <c r="E19" s="783" t="s">
        <v>1126</v>
      </c>
    </row>
    <row r="20" spans="1:5">
      <c r="A20" s="783" t="s">
        <v>1262</v>
      </c>
      <c r="B20" s="783">
        <v>26</v>
      </c>
      <c r="C20" s="784">
        <v>3746.4880000000003</v>
      </c>
      <c r="D20" s="783">
        <v>0.318</v>
      </c>
      <c r="E20" s="783" t="s">
        <v>1273</v>
      </c>
    </row>
    <row r="21" spans="1:5">
      <c r="A21" s="783" t="s">
        <v>1263</v>
      </c>
      <c r="B21" s="783">
        <v>22</v>
      </c>
      <c r="C21" s="784">
        <v>4305.8320000000003</v>
      </c>
      <c r="D21" s="783">
        <v>0</v>
      </c>
      <c r="E21" s="783" t="s">
        <v>1135</v>
      </c>
    </row>
    <row r="22" spans="1:5">
      <c r="A22" s="783" t="s">
        <v>770</v>
      </c>
      <c r="B22" s="783">
        <v>17</v>
      </c>
      <c r="C22" s="784">
        <v>150.87370000000001</v>
      </c>
      <c r="D22" s="783">
        <v>0.58399999999999996</v>
      </c>
      <c r="E22" s="783" t="s">
        <v>1122</v>
      </c>
    </row>
    <row r="23" spans="1:5">
      <c r="A23" s="783" t="s">
        <v>202</v>
      </c>
      <c r="B23" s="783">
        <v>17</v>
      </c>
      <c r="C23" s="784">
        <v>112700.14599999999</v>
      </c>
      <c r="D23" s="783">
        <v>0.374</v>
      </c>
      <c r="E23" s="783" t="s">
        <v>1132</v>
      </c>
    </row>
    <row r="24" spans="1:5">
      <c r="A24" s="783" t="s">
        <v>1264</v>
      </c>
      <c r="B24" s="783">
        <v>16</v>
      </c>
      <c r="C24" s="784">
        <v>28614.647000000001</v>
      </c>
      <c r="D24" s="783">
        <v>0.47800000000000004</v>
      </c>
      <c r="E24" s="783" t="s">
        <v>1142</v>
      </c>
    </row>
    <row r="25" spans="1:5">
      <c r="A25" s="783" t="s">
        <v>1113</v>
      </c>
      <c r="B25" s="783">
        <v>15</v>
      </c>
      <c r="C25" s="784">
        <v>4031.0789999999997</v>
      </c>
      <c r="D25" s="783">
        <v>0</v>
      </c>
      <c r="E25" s="783" t="s">
        <v>1274</v>
      </c>
    </row>
    <row r="26" spans="1:5">
      <c r="A26" s="783" t="s">
        <v>723</v>
      </c>
      <c r="B26" s="783">
        <v>15</v>
      </c>
      <c r="C26" s="784">
        <v>215.12400000000002</v>
      </c>
      <c r="D26" s="783">
        <v>0.54299999999999993</v>
      </c>
      <c r="E26" s="783" t="s">
        <v>1140</v>
      </c>
    </row>
    <row r="27" spans="1:5">
      <c r="A27" s="783" t="s">
        <v>1265</v>
      </c>
      <c r="B27" s="783">
        <v>13</v>
      </c>
      <c r="C27" s="784">
        <v>30211.811000000002</v>
      </c>
      <c r="D27" s="783">
        <v>0.46700000000000003</v>
      </c>
      <c r="E27" s="783" t="s">
        <v>1137</v>
      </c>
    </row>
    <row r="28" spans="1:5">
      <c r="A28" s="783" t="s">
        <v>1266</v>
      </c>
      <c r="B28" s="783">
        <v>12</v>
      </c>
      <c r="C28" s="784">
        <v>92379.815000000002</v>
      </c>
      <c r="D28" s="783">
        <v>0.60400000000000009</v>
      </c>
      <c r="E28" s="783" t="s">
        <v>1136</v>
      </c>
    </row>
    <row r="29" spans="1:5">
      <c r="A29" s="783" t="s">
        <v>1108</v>
      </c>
      <c r="B29" s="783">
        <v>12</v>
      </c>
      <c r="C29" s="784">
        <v>5311.6370000000006</v>
      </c>
      <c r="D29" s="783">
        <v>0.80099999999999993</v>
      </c>
      <c r="E29" s="783" t="s">
        <v>1120</v>
      </c>
    </row>
    <row r="30" spans="1:5">
      <c r="A30" s="783" t="s">
        <v>1111</v>
      </c>
      <c r="B30" s="783">
        <v>11</v>
      </c>
      <c r="C30" s="784">
        <v>38968.338000000003</v>
      </c>
      <c r="D30" s="783">
        <v>0.57600000000000007</v>
      </c>
      <c r="E30" s="783" t="s">
        <v>1128</v>
      </c>
    </row>
    <row r="31" spans="1:5">
      <c r="A31" s="783" t="s">
        <v>771</v>
      </c>
      <c r="B31" s="783">
        <v>10</v>
      </c>
      <c r="C31" s="784">
        <v>70736.975000000006</v>
      </c>
      <c r="D31" s="783">
        <v>0.17899999999999999</v>
      </c>
      <c r="E31" s="783" t="s">
        <v>1133</v>
      </c>
    </row>
    <row r="32" spans="1:5">
      <c r="A32" s="783" t="s">
        <v>1267</v>
      </c>
      <c r="B32" s="783">
        <v>10</v>
      </c>
      <c r="C32" s="784">
        <v>66236.649999999994</v>
      </c>
      <c r="D32" s="783">
        <v>0.57700000000000007</v>
      </c>
      <c r="E32" s="783" t="s">
        <v>1134</v>
      </c>
    </row>
    <row r="33" spans="1:5">
      <c r="A33" s="783" t="s">
        <v>1268</v>
      </c>
      <c r="B33" s="783">
        <v>8</v>
      </c>
      <c r="C33" s="784">
        <v>26004.532999999999</v>
      </c>
      <c r="D33" s="783">
        <v>0</v>
      </c>
      <c r="E33" s="783" t="s">
        <v>1275</v>
      </c>
    </row>
    <row r="34" spans="1:5">
      <c r="A34" s="783" t="s">
        <v>1269</v>
      </c>
      <c r="B34" s="783">
        <v>7</v>
      </c>
      <c r="C34" s="784">
        <v>6991.6779999999999</v>
      </c>
      <c r="D34" s="783">
        <v>0.33700000000000002</v>
      </c>
      <c r="E34" s="783" t="s">
        <v>1143</v>
      </c>
    </row>
    <row r="35" spans="1:5">
      <c r="A35" s="783" t="s">
        <v>1276</v>
      </c>
      <c r="B35" s="783">
        <v>7</v>
      </c>
      <c r="C35" s="784">
        <v>17770.514999999999</v>
      </c>
      <c r="D35" s="783">
        <v>0.56200000000000006</v>
      </c>
      <c r="E35" s="783" t="s">
        <v>1277</v>
      </c>
    </row>
    <row r="36" spans="1:5">
      <c r="A36" s="783" t="s">
        <v>566</v>
      </c>
      <c r="B36" s="783">
        <v>7</v>
      </c>
      <c r="C36" s="784">
        <v>5700.6909999999998</v>
      </c>
      <c r="D36" s="783">
        <v>0.44600000000000001</v>
      </c>
      <c r="E36" s="783" t="s">
        <v>1131</v>
      </c>
    </row>
    <row r="37" spans="1:5">
      <c r="A37" s="783" t="s">
        <v>1110</v>
      </c>
      <c r="B37" s="783">
        <v>6</v>
      </c>
      <c r="C37" s="784">
        <v>22529.431</v>
      </c>
      <c r="D37" s="783">
        <v>0.42899999999999999</v>
      </c>
      <c r="E37" s="783" t="s">
        <v>1127</v>
      </c>
    </row>
  </sheetData>
  <sortState xmlns:xlrd2="http://schemas.microsoft.com/office/spreadsheetml/2017/richdata2" ref="A1:E51">
    <sortCondition descending="1" ref="B1:B51"/>
  </sortState>
  <phoneticPr fontId="7"/>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B1:G69"/>
  <sheetViews>
    <sheetView view="pageBreakPreview" topLeftCell="A20" zoomScaleNormal="100" zoomScaleSheetLayoutView="100" workbookViewId="0"/>
  </sheetViews>
  <sheetFormatPr defaultColWidth="9" defaultRowHeight="13.2"/>
  <cols>
    <col min="1" max="1" width="2.33203125" style="2" customWidth="1"/>
    <col min="2" max="2" width="2.6640625" style="2" customWidth="1"/>
    <col min="3" max="3" width="14" style="2" bestFit="1" customWidth="1"/>
    <col min="4" max="4" width="50.109375" style="2" customWidth="1"/>
    <col min="5" max="5" width="2.33203125" style="2" customWidth="1"/>
    <col min="6" max="6" width="13.109375" style="166" bestFit="1" customWidth="1"/>
    <col min="7" max="7" width="17.109375" style="166" bestFit="1" customWidth="1"/>
    <col min="8" max="16384" width="9" style="2"/>
  </cols>
  <sheetData>
    <row r="1" spans="2:7" ht="6.75" customHeight="1"/>
    <row r="2" spans="2:7" s="264" customFormat="1" ht="26.25" customHeight="1">
      <c r="B2" s="264" t="s">
        <v>764</v>
      </c>
      <c r="F2" s="166"/>
      <c r="G2" s="166"/>
    </row>
    <row r="3" spans="2:7" ht="7.5" customHeight="1" thickBot="1"/>
    <row r="4" spans="2:7" ht="8.25" customHeight="1" thickTop="1" thickBot="1">
      <c r="B4" s="280"/>
      <c r="C4" s="281"/>
      <c r="D4" s="281"/>
      <c r="E4" s="282"/>
    </row>
    <row r="5" spans="2:7" s="263" customFormat="1" ht="25.35" customHeight="1" thickBot="1">
      <c r="B5" s="283"/>
      <c r="C5" s="265" t="s">
        <v>323</v>
      </c>
      <c r="D5" s="295"/>
      <c r="E5" s="284"/>
      <c r="F5" s="166"/>
      <c r="G5" s="166"/>
    </row>
    <row r="6" spans="2:7">
      <c r="B6" s="285"/>
      <c r="D6" s="276" t="s">
        <v>359</v>
      </c>
      <c r="E6" s="286"/>
    </row>
    <row r="7" spans="2:7">
      <c r="B7" s="285"/>
      <c r="D7" s="277" t="s">
        <v>358</v>
      </c>
      <c r="E7" s="287"/>
    </row>
    <row r="8" spans="2:7">
      <c r="B8" s="285"/>
      <c r="D8" s="277" t="s">
        <v>360</v>
      </c>
      <c r="E8" s="287"/>
    </row>
    <row r="9" spans="2:7" ht="13.8" thickBot="1">
      <c r="B9" s="285"/>
      <c r="E9" s="288"/>
    </row>
    <row r="10" spans="2:7" s="263" customFormat="1" ht="25.35" customHeight="1" thickBot="1">
      <c r="B10" s="283"/>
      <c r="C10" s="265" t="s">
        <v>324</v>
      </c>
      <c r="D10" s="295"/>
      <c r="E10" s="284"/>
      <c r="F10" s="166"/>
      <c r="G10" s="166"/>
    </row>
    <row r="11" spans="2:7">
      <c r="B11" s="285"/>
      <c r="D11" s="276" t="s">
        <v>361</v>
      </c>
      <c r="E11" s="286"/>
    </row>
    <row r="12" spans="2:7">
      <c r="B12" s="285"/>
      <c r="D12" s="277" t="s">
        <v>365</v>
      </c>
      <c r="E12" s="287"/>
    </row>
    <row r="13" spans="2:7">
      <c r="B13" s="285"/>
      <c r="D13" s="277" t="s">
        <v>366</v>
      </c>
      <c r="E13" s="287"/>
    </row>
    <row r="14" spans="2:7">
      <c r="B14" s="285"/>
      <c r="D14" s="277" t="s">
        <v>362</v>
      </c>
      <c r="E14" s="287"/>
    </row>
    <row r="15" spans="2:7">
      <c r="B15" s="285"/>
      <c r="D15" s="277" t="s">
        <v>363</v>
      </c>
      <c r="E15" s="287"/>
    </row>
    <row r="16" spans="2:7" ht="13.8" thickBot="1">
      <c r="B16" s="285"/>
      <c r="E16" s="288"/>
    </row>
    <row r="17" spans="2:7" s="263" customFormat="1" ht="25.35" customHeight="1" thickBot="1">
      <c r="B17" s="283"/>
      <c r="C17" s="265" t="s">
        <v>325</v>
      </c>
      <c r="D17" s="295"/>
      <c r="E17" s="284"/>
      <c r="F17" s="166"/>
      <c r="G17" s="166"/>
    </row>
    <row r="18" spans="2:7">
      <c r="B18" s="285"/>
      <c r="D18" s="276" t="s">
        <v>364</v>
      </c>
      <c r="E18" s="286"/>
    </row>
    <row r="19" spans="2:7" ht="6.75" customHeight="1" thickBot="1">
      <c r="B19" s="289"/>
      <c r="C19" s="290"/>
      <c r="D19" s="291"/>
      <c r="E19" s="292"/>
    </row>
    <row r="20" spans="2:7" ht="13.8" thickTop="1"/>
    <row r="21" spans="2:7" ht="4.5" customHeight="1">
      <c r="B21" s="268"/>
      <c r="C21" s="269"/>
      <c r="D21" s="269"/>
      <c r="E21" s="270"/>
    </row>
    <row r="22" spans="2:7" s="180" customFormat="1" ht="10.8">
      <c r="B22" s="271"/>
      <c r="C22" s="272" t="s">
        <v>369</v>
      </c>
      <c r="E22" s="273"/>
    </row>
    <row r="23" spans="2:7" s="166" customFormat="1" ht="10.8">
      <c r="B23" s="274"/>
      <c r="C23" s="278" t="s">
        <v>323</v>
      </c>
      <c r="D23" s="279" t="s">
        <v>320</v>
      </c>
      <c r="E23" s="209"/>
    </row>
    <row r="24" spans="2:7" s="166" customFormat="1" ht="10.8">
      <c r="B24" s="274"/>
      <c r="C24" s="278" t="s">
        <v>324</v>
      </c>
      <c r="D24" s="279"/>
      <c r="E24" s="209"/>
    </row>
    <row r="25" spans="2:7" s="166" customFormat="1" ht="10.8">
      <c r="B25" s="274"/>
      <c r="C25" s="278" t="s">
        <v>325</v>
      </c>
      <c r="D25" s="279" t="s">
        <v>332</v>
      </c>
      <c r="E25" s="209"/>
    </row>
    <row r="26" spans="2:7" s="166" customFormat="1" ht="10.8">
      <c r="B26" s="274"/>
      <c r="E26" s="209"/>
    </row>
    <row r="27" spans="2:7" s="166" customFormat="1" ht="10.8">
      <c r="B27" s="274"/>
      <c r="C27" s="272" t="s">
        <v>367</v>
      </c>
      <c r="E27" s="209"/>
    </row>
    <row r="28" spans="2:7" s="166" customFormat="1" ht="10.8">
      <c r="B28" s="274"/>
      <c r="C28" s="278" t="s">
        <v>323</v>
      </c>
      <c r="D28" s="279" t="s">
        <v>320</v>
      </c>
      <c r="E28" s="209"/>
    </row>
    <row r="29" spans="2:7" s="166" customFormat="1" ht="10.8">
      <c r="B29" s="274"/>
      <c r="C29" s="278" t="s">
        <v>324</v>
      </c>
      <c r="D29" s="279" t="s">
        <v>368</v>
      </c>
      <c r="E29" s="209"/>
    </row>
    <row r="30" spans="2:7" s="166" customFormat="1" ht="10.8">
      <c r="B30" s="274"/>
      <c r="C30" s="278" t="s">
        <v>325</v>
      </c>
      <c r="D30" s="279" t="s">
        <v>332</v>
      </c>
      <c r="E30" s="209"/>
    </row>
    <row r="31" spans="2:7" s="166" customFormat="1" ht="10.8">
      <c r="B31" s="274"/>
      <c r="E31" s="209"/>
    </row>
    <row r="32" spans="2:7" s="166" customFormat="1" ht="10.8">
      <c r="B32" s="274"/>
      <c r="C32" s="272" t="s">
        <v>370</v>
      </c>
      <c r="E32" s="209"/>
    </row>
    <row r="33" spans="2:5" s="166" customFormat="1" ht="10.8">
      <c r="B33" s="274"/>
      <c r="C33" s="278" t="s">
        <v>323</v>
      </c>
      <c r="D33" s="279" t="s">
        <v>320</v>
      </c>
      <c r="E33" s="209"/>
    </row>
    <row r="34" spans="2:5" s="166" customFormat="1" ht="10.8">
      <c r="B34" s="274"/>
      <c r="C34" s="278" t="s">
        <v>324</v>
      </c>
      <c r="D34" s="279" t="s">
        <v>418</v>
      </c>
      <c r="E34" s="209"/>
    </row>
    <row r="35" spans="2:5" s="166" customFormat="1" ht="10.8">
      <c r="B35" s="274"/>
      <c r="C35" s="278" t="s">
        <v>325</v>
      </c>
      <c r="D35" s="279" t="s">
        <v>352</v>
      </c>
      <c r="E35" s="209"/>
    </row>
    <row r="36" spans="2:5" s="166" customFormat="1" ht="3.75" customHeight="1">
      <c r="B36" s="275"/>
      <c r="C36" s="170"/>
      <c r="D36" s="170"/>
      <c r="E36" s="208"/>
    </row>
    <row r="37" spans="2:5" s="166" customFormat="1" ht="10.8"/>
    <row r="38" spans="2:5" s="166" customFormat="1" ht="10.8">
      <c r="C38" s="266" t="s">
        <v>332</v>
      </c>
      <c r="D38" s="266" t="s">
        <v>352</v>
      </c>
    </row>
    <row r="39" spans="2:5" s="166" customFormat="1" ht="10.8">
      <c r="C39" s="267" t="s">
        <v>350</v>
      </c>
      <c r="D39" s="267" t="s">
        <v>353</v>
      </c>
    </row>
    <row r="40" spans="2:5" s="166" customFormat="1" ht="10.8">
      <c r="C40" s="267" t="s">
        <v>348</v>
      </c>
      <c r="D40" s="267" t="s">
        <v>377</v>
      </c>
    </row>
    <row r="41" spans="2:5" s="166" customFormat="1" ht="10.8">
      <c r="C41" s="267" t="s">
        <v>349</v>
      </c>
      <c r="D41" s="267" t="s">
        <v>378</v>
      </c>
    </row>
    <row r="42" spans="2:5" s="166" customFormat="1" ht="10.8">
      <c r="C42" s="267" t="s">
        <v>351</v>
      </c>
      <c r="D42" s="267" t="s">
        <v>379</v>
      </c>
    </row>
    <row r="43" spans="2:5" s="166" customFormat="1" ht="10.8">
      <c r="C43" s="267" t="s">
        <v>334</v>
      </c>
      <c r="D43" s="267" t="s">
        <v>354</v>
      </c>
    </row>
    <row r="44" spans="2:5" s="166" customFormat="1" ht="10.8">
      <c r="C44" s="267" t="s">
        <v>347</v>
      </c>
      <c r="D44" s="267" t="s">
        <v>355</v>
      </c>
    </row>
    <row r="45" spans="2:5" s="166" customFormat="1" ht="10.8">
      <c r="C45" s="267" t="s">
        <v>337</v>
      </c>
      <c r="D45" s="267" t="s">
        <v>356</v>
      </c>
    </row>
    <row r="46" spans="2:5" s="166" customFormat="1" ht="10.8">
      <c r="C46" s="267" t="s">
        <v>333</v>
      </c>
      <c r="D46" s="267" t="s">
        <v>357</v>
      </c>
    </row>
    <row r="47" spans="2:5" s="166" customFormat="1" ht="10.8">
      <c r="C47" s="267" t="s">
        <v>335</v>
      </c>
      <c r="D47" s="267"/>
    </row>
    <row r="48" spans="2:5" s="166" customFormat="1" ht="10.8">
      <c r="C48" s="454" t="s">
        <v>414</v>
      </c>
      <c r="D48" s="267"/>
    </row>
    <row r="49" spans="3:4" s="166" customFormat="1" ht="10.8">
      <c r="C49" s="454" t="s">
        <v>671</v>
      </c>
      <c r="D49" s="267"/>
    </row>
    <row r="50" spans="3:4" s="166" customFormat="1" ht="10.8">
      <c r="C50" s="454" t="s">
        <v>672</v>
      </c>
      <c r="D50" s="267"/>
    </row>
    <row r="51" spans="3:4" s="166" customFormat="1" ht="10.8">
      <c r="C51" s="267" t="s">
        <v>336</v>
      </c>
      <c r="D51" s="267"/>
    </row>
    <row r="52" spans="3:4" s="166" customFormat="1" ht="10.8">
      <c r="C52" s="267" t="s">
        <v>338</v>
      </c>
      <c r="D52" s="267"/>
    </row>
    <row r="53" spans="3:4" s="166" customFormat="1" ht="10.8">
      <c r="C53" s="267" t="s">
        <v>339</v>
      </c>
      <c r="D53" s="267"/>
    </row>
    <row r="54" spans="3:4" s="166" customFormat="1" ht="10.8">
      <c r="C54" s="267" t="s">
        <v>340</v>
      </c>
      <c r="D54" s="267"/>
    </row>
    <row r="55" spans="3:4" s="166" customFormat="1" ht="10.8">
      <c r="C55" s="267" t="s">
        <v>341</v>
      </c>
      <c r="D55" s="267"/>
    </row>
    <row r="56" spans="3:4" s="166" customFormat="1" ht="10.8">
      <c r="C56" s="267" t="s">
        <v>778</v>
      </c>
      <c r="D56" s="267"/>
    </row>
    <row r="57" spans="3:4" s="166" customFormat="1" ht="10.8">
      <c r="C57" s="267" t="s">
        <v>342</v>
      </c>
      <c r="D57" s="267"/>
    </row>
    <row r="58" spans="3:4" s="166" customFormat="1" ht="10.8">
      <c r="C58" s="267" t="s">
        <v>343</v>
      </c>
      <c r="D58" s="267"/>
    </row>
    <row r="59" spans="3:4" s="166" customFormat="1" ht="10.8">
      <c r="C59" s="267" t="s">
        <v>344</v>
      </c>
      <c r="D59" s="267"/>
    </row>
    <row r="60" spans="3:4" s="166" customFormat="1" ht="10.8">
      <c r="C60" s="267" t="s">
        <v>345</v>
      </c>
      <c r="D60" s="267"/>
    </row>
    <row r="61" spans="3:4" s="166" customFormat="1" ht="10.8">
      <c r="C61" s="267" t="s">
        <v>326</v>
      </c>
      <c r="D61" s="267"/>
    </row>
    <row r="62" spans="3:4" s="166" customFormat="1" ht="10.8">
      <c r="C62" s="267" t="s">
        <v>327</v>
      </c>
      <c r="D62" s="267"/>
    </row>
    <row r="63" spans="3:4" s="166" customFormat="1" ht="10.8">
      <c r="C63" s="267" t="s">
        <v>328</v>
      </c>
      <c r="D63" s="267"/>
    </row>
    <row r="64" spans="3:4" s="166" customFormat="1" ht="10.8">
      <c r="C64" s="267" t="s">
        <v>329</v>
      </c>
      <c r="D64" s="267"/>
    </row>
    <row r="65" spans="3:4" s="166" customFormat="1" ht="10.8">
      <c r="C65" s="267" t="s">
        <v>330</v>
      </c>
      <c r="D65" s="267"/>
    </row>
    <row r="66" spans="3:4" s="166" customFormat="1" ht="10.8">
      <c r="C66" s="267" t="s">
        <v>331</v>
      </c>
      <c r="D66" s="267"/>
    </row>
    <row r="67" spans="3:4" s="166" customFormat="1" ht="10.8">
      <c r="C67" s="267" t="s">
        <v>346</v>
      </c>
      <c r="D67" s="267"/>
    </row>
    <row r="68" spans="3:4" ht="7.5" customHeight="1" thickBot="1"/>
    <row r="69" spans="3:4" ht="13.8" thickBot="1">
      <c r="C69" s="294" t="s">
        <v>371</v>
      </c>
      <c r="D69" s="293" t="str">
        <f>IF( D17= "独立行政法人等",D10,D5&amp;"　"&amp;D10 )</f>
        <v>　</v>
      </c>
    </row>
  </sheetData>
  <customSheetViews>
    <customSheetView guid="{96F83B05-D121-40EB-85BB-212F4250A2EA}">
      <pageMargins left="0.7" right="0.7" top="0.75" bottom="0.75" header="0.3" footer="0.3"/>
      <pageSetup paperSize="9" orientation="portrait" r:id="rId1"/>
    </customSheetView>
  </customSheetViews>
  <phoneticPr fontId="7"/>
  <dataValidations count="3">
    <dataValidation type="list" allowBlank="1" showInputMessage="1" showErrorMessage="1" sqref="D5:E5" xr:uid="{00000000-0002-0000-0300-000000000000}">
      <formula1>$C$39:$C$67</formula1>
    </dataValidation>
    <dataValidation type="list" allowBlank="1" showInputMessage="1" showErrorMessage="1" sqref="D17:E17" xr:uid="{00000000-0002-0000-0300-000001000000}">
      <formula1>$C$38:$D$38</formula1>
    </dataValidation>
    <dataValidation imeMode="on" allowBlank="1" showInputMessage="1" showErrorMessage="1" sqref="D10" xr:uid="{00000000-0002-0000-0300-000002000000}"/>
  </dataValidations>
  <pageMargins left="0.7" right="0.7" top="0.75" bottom="0.75" header="0.3" footer="0.3"/>
  <pageSetup paperSize="9" scale="9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G42"/>
  <sheetViews>
    <sheetView zoomScaleNormal="100" zoomScaleSheetLayoutView="85" workbookViewId="0"/>
  </sheetViews>
  <sheetFormatPr defaultRowHeight="13.2"/>
  <cols>
    <col min="1" max="1" width="6.6640625" customWidth="1"/>
    <col min="2" max="7" width="18.6640625" customWidth="1"/>
    <col min="8" max="8" width="3.44140625" customWidth="1"/>
  </cols>
  <sheetData>
    <row r="1" spans="1:7" ht="20.100000000000001" customHeight="1">
      <c r="E1" s="364"/>
      <c r="G1" s="90" t="s">
        <v>112</v>
      </c>
    </row>
    <row r="2" spans="1:7" ht="22.5" customHeight="1">
      <c r="E2" s="317"/>
      <c r="G2" s="317" t="s">
        <v>464</v>
      </c>
    </row>
    <row r="3" spans="1:7" ht="19.2">
      <c r="A3" s="872" t="s">
        <v>1228</v>
      </c>
      <c r="B3" s="872"/>
      <c r="C3" s="872"/>
      <c r="D3" s="872"/>
      <c r="E3" s="872"/>
      <c r="F3" s="872"/>
      <c r="G3" s="872"/>
    </row>
    <row r="4" spans="1:7" ht="19.2">
      <c r="E4" s="325"/>
    </row>
    <row r="5" spans="1:7">
      <c r="C5" s="363"/>
      <c r="D5" s="56"/>
      <c r="E5" s="561" t="s">
        <v>91</v>
      </c>
      <c r="F5" s="875" t="str">
        <f>【調達機関情報】!$D$69</f>
        <v>　</v>
      </c>
      <c r="G5" s="875"/>
    </row>
    <row r="7" spans="1:7" ht="14.4">
      <c r="A7" s="330" t="s">
        <v>443</v>
      </c>
    </row>
    <row r="9" spans="1:7" ht="16.350000000000001" customHeight="1" thickBot="1">
      <c r="A9" s="9" t="s">
        <v>261</v>
      </c>
    </row>
    <row r="10" spans="1:7" s="2" customFormat="1" ht="21" customHeight="1" thickBot="1">
      <c r="A10" s="11"/>
      <c r="B10" s="427" t="s">
        <v>411</v>
      </c>
      <c r="C10" s="428"/>
      <c r="D10" s="428"/>
      <c r="E10" s="428"/>
      <c r="F10" s="428"/>
      <c r="G10" s="429"/>
    </row>
    <row r="11" spans="1:7" s="2" customFormat="1" ht="15" thickTop="1">
      <c r="A11" s="11"/>
      <c r="B11" s="424" t="s">
        <v>552</v>
      </c>
      <c r="C11" s="358" t="s">
        <v>462</v>
      </c>
      <c r="D11" s="359" t="s">
        <v>461</v>
      </c>
      <c r="E11" s="360" t="s">
        <v>407</v>
      </c>
      <c r="F11" s="360" t="s">
        <v>459</v>
      </c>
      <c r="G11" s="71" t="s">
        <v>460</v>
      </c>
    </row>
    <row r="12" spans="1:7" ht="14.25" customHeight="1">
      <c r="A12" s="9"/>
      <c r="B12" s="13" t="s">
        <v>250</v>
      </c>
      <c r="C12" s="866" t="s">
        <v>549</v>
      </c>
      <c r="D12" s="868" t="s">
        <v>550</v>
      </c>
      <c r="E12" s="870" t="s">
        <v>551</v>
      </c>
      <c r="F12" s="873" t="s">
        <v>648</v>
      </c>
      <c r="G12" s="876" t="s">
        <v>649</v>
      </c>
    </row>
    <row r="13" spans="1:7" ht="39.6" customHeight="1">
      <c r="A13" s="9"/>
      <c r="B13" s="12"/>
      <c r="C13" s="867"/>
      <c r="D13" s="869"/>
      <c r="E13" s="871"/>
      <c r="F13" s="874"/>
      <c r="G13" s="877"/>
    </row>
    <row r="14" spans="1:7" s="2" customFormat="1" ht="26.25" customHeight="1" thickBot="1">
      <c r="A14" s="11"/>
      <c r="B14" s="219">
        <f>COUNTA('【1-2】電気（高圧・特別高圧）'!$L$21:$L$5015)</f>
        <v>0</v>
      </c>
      <c r="C14" s="432">
        <f>COUNTIF('【1-2】電気（高圧・特別高圧）'!$L$21:$L$5015,"A")</f>
        <v>0</v>
      </c>
      <c r="D14" s="433">
        <f>COUNTIF('【1-2】電気（高圧・特別高圧）'!$L$21:$L$5015,"B")</f>
        <v>0</v>
      </c>
      <c r="E14" s="434">
        <f>COUNTIF('【1-2】電気（高圧・特別高圧）'!$L$21:$L$5015,"C")</f>
        <v>0</v>
      </c>
      <c r="F14" s="434">
        <f>COUNTIF('【1-2】電気（高圧・特別高圧）'!$L$21:$L$5015,"D")</f>
        <v>0</v>
      </c>
      <c r="G14" s="435">
        <f>COUNTIF('【1-2】電気（高圧・特別高圧）'!$L$21:$L$5015,"E")</f>
        <v>0</v>
      </c>
    </row>
    <row r="15" spans="1:7" ht="14.4">
      <c r="A15" s="9"/>
    </row>
    <row r="16" spans="1:7" ht="14.4">
      <c r="A16" s="9"/>
      <c r="B16" s="220"/>
      <c r="C16" s="220"/>
      <c r="D16" s="220"/>
      <c r="E16" s="220"/>
    </row>
    <row r="17" spans="1:7" ht="14.4">
      <c r="A17" s="9"/>
    </row>
    <row r="18" spans="1:7" ht="16.350000000000001" customHeight="1" thickBot="1">
      <c r="A18" s="9" t="s">
        <v>245</v>
      </c>
    </row>
    <row r="19" spans="1:7" s="2" customFormat="1" ht="21" customHeight="1" thickBot="1">
      <c r="A19" s="11"/>
      <c r="B19" s="427" t="s">
        <v>243</v>
      </c>
      <c r="C19" s="425"/>
      <c r="D19" s="425"/>
      <c r="E19" s="425"/>
      <c r="F19" s="425"/>
      <c r="G19" s="426"/>
    </row>
    <row r="20" spans="1:7" s="2" customFormat="1" ht="15" thickTop="1">
      <c r="A20" s="11"/>
      <c r="B20" s="424" t="s">
        <v>552</v>
      </c>
      <c r="C20" s="70" t="s">
        <v>405</v>
      </c>
      <c r="D20" s="197" t="s">
        <v>406</v>
      </c>
      <c r="E20" s="361" t="s">
        <v>407</v>
      </c>
      <c r="F20" s="197" t="s">
        <v>459</v>
      </c>
      <c r="G20" s="71" t="s">
        <v>460</v>
      </c>
    </row>
    <row r="21" spans="1:7" ht="14.25" customHeight="1">
      <c r="A21" s="9"/>
      <c r="B21" s="13" t="s">
        <v>244</v>
      </c>
      <c r="C21" s="866" t="s">
        <v>549</v>
      </c>
      <c r="D21" s="868" t="s">
        <v>550</v>
      </c>
      <c r="E21" s="870" t="s">
        <v>551</v>
      </c>
      <c r="F21" s="873" t="s">
        <v>648</v>
      </c>
      <c r="G21" s="876" t="s">
        <v>649</v>
      </c>
    </row>
    <row r="22" spans="1:7" ht="55.35" customHeight="1">
      <c r="A22" s="9"/>
      <c r="B22" s="12"/>
      <c r="C22" s="867"/>
      <c r="D22" s="869"/>
      <c r="E22" s="871"/>
      <c r="F22" s="874"/>
      <c r="G22" s="877"/>
    </row>
    <row r="23" spans="1:7" s="2" customFormat="1" ht="26.25" customHeight="1" thickBot="1">
      <c r="A23" s="11"/>
      <c r="B23" s="221">
        <f>SUM('【1-2】電気（高圧・特別高圧）'!$G$21:$G$5015)</f>
        <v>0</v>
      </c>
      <c r="C23" s="222">
        <f>SUMIF('【1-2】電気（高圧・特別高圧）'!$L$21:$L$5015,"A",'【1-2】電気（高圧・特別高圧）'!$G$21:$G$5015)</f>
        <v>0</v>
      </c>
      <c r="D23" s="223">
        <f>SUMIF('【1-2】電気（高圧・特別高圧）'!$L$21:$L$5015,"B",'【1-2】電気（高圧・特別高圧）'!$G$21:$G$5015)</f>
        <v>0</v>
      </c>
      <c r="E23" s="362">
        <f>SUMIF('【1-2】電気（高圧・特別高圧）'!$L$21:$L$5015,"C",'【1-2】電気（高圧・特別高圧）'!$G$21:$G$5015)</f>
        <v>0</v>
      </c>
      <c r="F23" s="223">
        <f>SUMIF('【1-2】電気（高圧・特別高圧）'!$L$21:$L$5015,"D",'【1-2】電気（高圧・特別高圧）'!$G$21:$G$5015)</f>
        <v>0</v>
      </c>
      <c r="G23" s="430">
        <f>SUMIF('【1-2】電気（高圧・特別高圧）'!$L$21:$L$5015,"E",'【1-2】電気（高圧・特別高圧）'!$G$21:$G$5015)</f>
        <v>0</v>
      </c>
    </row>
    <row r="24" spans="1:7" s="176" customFormat="1" ht="12"/>
    <row r="25" spans="1:7" s="176" customFormat="1" ht="12"/>
    <row r="26" spans="1:7" ht="14.4">
      <c r="A26" s="330" t="s">
        <v>442</v>
      </c>
    </row>
    <row r="28" spans="1:7" ht="16.350000000000001" customHeight="1" thickBot="1">
      <c r="A28" s="9" t="s">
        <v>261</v>
      </c>
    </row>
    <row r="29" spans="1:7" s="2" customFormat="1" ht="21" customHeight="1" thickBot="1">
      <c r="A29" s="11"/>
      <c r="B29" s="427" t="s">
        <v>411</v>
      </c>
      <c r="C29" s="428"/>
      <c r="D29" s="428"/>
      <c r="E29" s="428"/>
      <c r="F29" s="428"/>
      <c r="G29" s="429"/>
    </row>
    <row r="30" spans="1:7" s="2" customFormat="1" ht="15" thickTop="1">
      <c r="A30" s="11"/>
      <c r="B30" s="424" t="s">
        <v>552</v>
      </c>
      <c r="C30" s="358" t="s">
        <v>405</v>
      </c>
      <c r="D30" s="359" t="s">
        <v>406</v>
      </c>
      <c r="E30" s="360" t="s">
        <v>407</v>
      </c>
      <c r="F30" s="359" t="s">
        <v>459</v>
      </c>
      <c r="G30" s="71" t="s">
        <v>460</v>
      </c>
    </row>
    <row r="31" spans="1:7" ht="14.25" customHeight="1">
      <c r="A31" s="9"/>
      <c r="B31" s="13" t="s">
        <v>250</v>
      </c>
      <c r="C31" s="866" t="s">
        <v>549</v>
      </c>
      <c r="D31" s="868" t="s">
        <v>550</v>
      </c>
      <c r="E31" s="870" t="s">
        <v>551</v>
      </c>
      <c r="F31" s="873" t="s">
        <v>648</v>
      </c>
      <c r="G31" s="876" t="s">
        <v>649</v>
      </c>
    </row>
    <row r="32" spans="1:7" ht="40.35" customHeight="1">
      <c r="A32" s="9"/>
      <c r="B32" s="12"/>
      <c r="C32" s="867"/>
      <c r="D32" s="869"/>
      <c r="E32" s="871"/>
      <c r="F32" s="874"/>
      <c r="G32" s="877"/>
    </row>
    <row r="33" spans="1:7" s="2" customFormat="1" ht="26.25" customHeight="1" thickBot="1">
      <c r="A33" s="11"/>
      <c r="B33" s="219">
        <f>COUNTA('【1-3】電気（低圧等）'!$M$21:$M$5015)</f>
        <v>0</v>
      </c>
      <c r="C33" s="432">
        <f>COUNTIF('【1-3】電気（低圧等）'!$M$21:$M$5015,"A")</f>
        <v>0</v>
      </c>
      <c r="D33" s="433">
        <f>COUNTIF('【1-3】電気（低圧等）'!$M$21:$M$5015,"B")</f>
        <v>0</v>
      </c>
      <c r="E33" s="434">
        <f>COUNTIF('【1-3】電気（低圧等）'!$M$21:$M$5015,"C")</f>
        <v>0</v>
      </c>
      <c r="F33" s="433">
        <f>COUNTIF('【1-3】電気（低圧等）'!$M$21:$M$5015,"D")</f>
        <v>0</v>
      </c>
      <c r="G33" s="435">
        <f>COUNTIF('【1-3】電気（低圧等）'!$M$21:$M$5015,"E")</f>
        <v>0</v>
      </c>
    </row>
    <row r="34" spans="1:7" ht="14.4">
      <c r="A34" s="9"/>
    </row>
    <row r="35" spans="1:7" ht="14.4">
      <c r="A35" s="9"/>
      <c r="B35" s="220"/>
      <c r="C35" s="220"/>
      <c r="D35" s="220"/>
      <c r="E35" s="220"/>
    </row>
    <row r="36" spans="1:7" ht="14.4">
      <c r="A36" s="9"/>
    </row>
    <row r="37" spans="1:7" ht="16.350000000000001" customHeight="1" thickBot="1">
      <c r="A37" s="9" t="s">
        <v>245</v>
      </c>
    </row>
    <row r="38" spans="1:7" s="2" customFormat="1" ht="21" customHeight="1" thickBot="1">
      <c r="A38" s="11"/>
      <c r="B38" s="427" t="s">
        <v>243</v>
      </c>
      <c r="C38" s="428"/>
      <c r="D38" s="428"/>
      <c r="E38" s="428"/>
      <c r="F38" s="428"/>
      <c r="G38" s="429"/>
    </row>
    <row r="39" spans="1:7" s="2" customFormat="1" ht="15" thickTop="1">
      <c r="A39" s="11"/>
      <c r="B39" s="424" t="s">
        <v>552</v>
      </c>
      <c r="C39" s="358" t="s">
        <v>405</v>
      </c>
      <c r="D39" s="359" t="s">
        <v>406</v>
      </c>
      <c r="E39" s="360" t="s">
        <v>407</v>
      </c>
      <c r="F39" s="359" t="s">
        <v>459</v>
      </c>
      <c r="G39" s="71" t="s">
        <v>460</v>
      </c>
    </row>
    <row r="40" spans="1:7" ht="14.25" customHeight="1">
      <c r="A40" s="9"/>
      <c r="B40" s="13" t="s">
        <v>244</v>
      </c>
      <c r="C40" s="866" t="s">
        <v>549</v>
      </c>
      <c r="D40" s="868" t="s">
        <v>550</v>
      </c>
      <c r="E40" s="870" t="s">
        <v>551</v>
      </c>
      <c r="F40" s="873" t="s">
        <v>648</v>
      </c>
      <c r="G40" s="876" t="s">
        <v>649</v>
      </c>
    </row>
    <row r="41" spans="1:7" ht="51" customHeight="1">
      <c r="A41" s="9"/>
      <c r="B41" s="12"/>
      <c r="C41" s="867"/>
      <c r="D41" s="869"/>
      <c r="E41" s="871"/>
      <c r="F41" s="874"/>
      <c r="G41" s="877"/>
    </row>
    <row r="42" spans="1:7" s="2" customFormat="1" ht="26.25" customHeight="1" thickBot="1">
      <c r="A42" s="11"/>
      <c r="B42" s="221">
        <f>SUM('【1-3】電気（低圧等）'!$H$21:$H$5015)</f>
        <v>0</v>
      </c>
      <c r="C42" s="222">
        <f>SUMIF('【1-3】電気（低圧等）'!$M$21:$M$5015,"A",'【1-3】電気（低圧等）'!$H$21:$H$5015)</f>
        <v>0</v>
      </c>
      <c r="D42" s="223">
        <f>SUMIF('【1-3】電気（低圧等）'!$M$21:$M$5015,"B",'【1-3】電気（低圧等）'!$H$21:$H$5015)</f>
        <v>0</v>
      </c>
      <c r="E42" s="362">
        <f>SUMIF('【1-3】電気（低圧等）'!$M$21:$M$5015,"C",'【1-3】電気（低圧等）'!$H$21:$H$5015)</f>
        <v>0</v>
      </c>
      <c r="F42" s="223">
        <f>SUMIF('【1-3】電気（低圧等）'!$M$21:$M$5015,"D",'【1-3】電気（低圧等）'!$H$21:$H$5015)</f>
        <v>0</v>
      </c>
      <c r="G42" s="430">
        <f>SUMIF('【1-3】電気（低圧等）'!$M$21:$M$5015,"E",'【1-3】電気（低圧等）'!$H$21:$H$5015)</f>
        <v>0</v>
      </c>
    </row>
  </sheetData>
  <sheetProtection selectLockedCells="1" selectUnlockedCells="1"/>
  <customSheetViews>
    <customSheetView guid="{96F83B05-D121-40EB-85BB-212F4250A2EA}" showPageBreaks="1" printArea="1" view="pageBreakPreview" topLeftCell="A7">
      <selection activeCell="D15" sqref="D15"/>
      <pageMargins left="0.78740157480314965" right="0.78740157480314965" top="0.78740157480314965" bottom="0.98425196850393704" header="0.51181102362204722" footer="0.51181102362204722"/>
      <pageSetup paperSize="9" scale="62" orientation="portrait" r:id="rId1"/>
      <headerFooter alignWithMargins="0"/>
    </customSheetView>
    <customSheetView guid="{0199004E-6640-4BE5-B2D5-6A0A715378D4}">
      <pageMargins left="0.78740157480314965" right="0.78740157480314965" top="0.78740157480314965" bottom="0.98425196850393704" header="0.51181102362204722" footer="0.51181102362204722"/>
      <pageSetup paperSize="9" orientation="portrait" r:id="rId2"/>
      <headerFooter alignWithMargins="0"/>
    </customSheetView>
  </customSheetViews>
  <mergeCells count="22">
    <mergeCell ref="A3:G3"/>
    <mergeCell ref="F31:F32"/>
    <mergeCell ref="F40:F41"/>
    <mergeCell ref="F12:F13"/>
    <mergeCell ref="F5:G5"/>
    <mergeCell ref="F21:F22"/>
    <mergeCell ref="C31:C32"/>
    <mergeCell ref="D31:D32"/>
    <mergeCell ref="E31:E32"/>
    <mergeCell ref="G12:G13"/>
    <mergeCell ref="G21:G22"/>
    <mergeCell ref="G31:G32"/>
    <mergeCell ref="G40:G41"/>
    <mergeCell ref="C40:C41"/>
    <mergeCell ref="D40:D41"/>
    <mergeCell ref="E40:E41"/>
    <mergeCell ref="C12:C13"/>
    <mergeCell ref="C21:C22"/>
    <mergeCell ref="D21:D22"/>
    <mergeCell ref="E21:E22"/>
    <mergeCell ref="D12:D13"/>
    <mergeCell ref="E12:E13"/>
  </mergeCells>
  <phoneticPr fontId="7"/>
  <dataValidations count="2">
    <dataValidation type="decimal" imeMode="disabled" operator="greaterThanOrEqual" allowBlank="1" showInputMessage="1" showErrorMessage="1" sqref="C14:G14 C23:G23 C33:G33 C42:G42" xr:uid="{00000000-0002-0000-0400-000000000000}">
      <formula1>0</formula1>
    </dataValidation>
    <dataValidation imeMode="on" allowBlank="1" showInputMessage="1" showErrorMessage="1" sqref="D5:F5" xr:uid="{00000000-0002-0000-0400-000001000000}"/>
  </dataValidations>
  <pageMargins left="0.78740157480314965" right="0.78740157480314965" top="0.78740157480314965" bottom="0.98425196850393704" header="0.51181102362204722" footer="0.51181102362204722"/>
  <pageSetup paperSize="9" scale="62"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1:CY105"/>
  <sheetViews>
    <sheetView view="pageBreakPreview" topLeftCell="A9" zoomScale="77" zoomScaleNormal="100" zoomScaleSheetLayoutView="90" workbookViewId="0"/>
  </sheetViews>
  <sheetFormatPr defaultRowHeight="13.2"/>
  <cols>
    <col min="1" max="1" width="4.88671875" customWidth="1"/>
    <col min="2" max="2" width="20.88671875" customWidth="1"/>
    <col min="3" max="3" width="12.77734375" style="803" customWidth="1"/>
    <col min="4" max="4" width="10" bestFit="1" customWidth="1"/>
    <col min="5" max="5" width="9.88671875" customWidth="1"/>
    <col min="6" max="6" width="21.33203125" customWidth="1"/>
    <col min="7" max="8" width="11.109375" style="56" customWidth="1"/>
    <col min="9" max="9" width="13.109375" style="56" customWidth="1"/>
    <col min="10" max="10" width="9.44140625" style="56" customWidth="1"/>
    <col min="11" max="11" width="6.21875" style="56" customWidth="1"/>
    <col min="12" max="12" width="23.88671875" style="1" customWidth="1"/>
    <col min="13" max="13" width="2.88671875" style="1" bestFit="1" customWidth="1"/>
    <col min="14" max="14" width="3.33203125" style="1" bestFit="1" customWidth="1"/>
    <col min="15" max="15" width="12.109375" style="1" customWidth="1"/>
    <col min="16" max="20" width="3.6640625" style="1" customWidth="1"/>
    <col min="21" max="21" width="4.6640625" style="1" customWidth="1"/>
    <col min="22" max="22" width="3.6640625" style="1" customWidth="1"/>
    <col min="23" max="23" width="5.44140625" style="1" customWidth="1"/>
    <col min="24" max="25" width="5.44140625" style="346" bestFit="1" customWidth="1"/>
    <col min="26" max="26" width="14.77734375" style="346" customWidth="1"/>
    <col min="27" max="27" width="6.109375" style="346" customWidth="1"/>
    <col min="28" max="74" width="3.33203125" customWidth="1"/>
    <col min="75" max="75" width="19.44140625" customWidth="1"/>
    <col min="76" max="80" width="3.88671875" customWidth="1"/>
    <col min="81" max="81" width="12.6640625" customWidth="1"/>
    <col min="82" max="82" width="16.88671875" customWidth="1"/>
    <col min="83" max="86" width="4.109375" customWidth="1"/>
    <col min="87" max="87" width="6.44140625" style="377" customWidth="1"/>
    <col min="88" max="88" width="6.44140625" style="381" customWidth="1"/>
    <col min="89" max="89" width="6.44140625" style="377" customWidth="1"/>
    <col min="90" max="96" width="6.44140625" style="98" customWidth="1"/>
    <col min="97" max="97" width="25.44140625" customWidth="1"/>
    <col min="98" max="98" width="14.44140625" bestFit="1" customWidth="1"/>
    <col min="99" max="99" width="22.33203125" customWidth="1"/>
    <col min="100" max="100" width="29.33203125" customWidth="1"/>
  </cols>
  <sheetData>
    <row r="1" spans="1:103" s="3" customFormat="1" ht="20.100000000000001" customHeight="1" thickBot="1">
      <c r="C1" s="801"/>
      <c r="G1" s="55"/>
      <c r="H1" s="55"/>
      <c r="I1" s="55"/>
      <c r="J1" s="55"/>
      <c r="K1" s="55"/>
      <c r="L1" s="1"/>
      <c r="M1" s="1"/>
      <c r="N1" s="1"/>
      <c r="O1" s="1"/>
      <c r="P1" s="1"/>
      <c r="Q1" s="1"/>
      <c r="R1" s="1"/>
      <c r="S1" s="1"/>
      <c r="T1" s="1"/>
      <c r="U1" s="1"/>
      <c r="V1" s="1"/>
      <c r="W1" s="1"/>
      <c r="X1" s="346"/>
      <c r="Y1" s="346"/>
      <c r="Z1" s="346"/>
      <c r="AA1" s="346"/>
      <c r="BO1" s="98"/>
      <c r="BP1" s="98"/>
      <c r="BQ1" s="98"/>
      <c r="BR1" s="98"/>
      <c r="BS1" s="98"/>
      <c r="BT1" s="98"/>
      <c r="BU1" s="98"/>
      <c r="BV1" s="98"/>
      <c r="BW1" s="98"/>
      <c r="CI1" s="921"/>
      <c r="CJ1" s="921"/>
      <c r="CK1" s="921"/>
      <c r="CL1" s="98"/>
      <c r="CM1" s="98"/>
      <c r="CN1" s="98"/>
      <c r="CO1" s="98"/>
      <c r="CP1" s="98"/>
      <c r="CQ1" s="98"/>
      <c r="CR1" s="98"/>
      <c r="CS1" s="388"/>
      <c r="CT1" s="462"/>
      <c r="CU1" s="462"/>
      <c r="CV1" s="462"/>
      <c r="CW1" s="927" t="s">
        <v>81</v>
      </c>
      <c r="CX1" s="928"/>
      <c r="CY1" s="929"/>
    </row>
    <row r="2" spans="1:103" s="3" customFormat="1" ht="12" customHeight="1">
      <c r="C2" s="801"/>
      <c r="G2" s="55"/>
      <c r="H2" s="55"/>
      <c r="I2" s="55"/>
      <c r="J2" s="55"/>
      <c r="K2" s="55"/>
      <c r="L2" s="1"/>
      <c r="M2" s="1"/>
      <c r="N2" s="1"/>
      <c r="O2" s="1"/>
      <c r="P2" s="1"/>
      <c r="Q2" s="1"/>
      <c r="R2" s="1"/>
      <c r="S2" s="1"/>
      <c r="T2" s="1"/>
      <c r="U2" s="1"/>
      <c r="V2" s="1"/>
      <c r="W2" s="1"/>
      <c r="X2" s="346"/>
      <c r="Y2" s="346"/>
      <c r="Z2" s="346"/>
      <c r="AA2" s="346"/>
      <c r="CI2" s="376"/>
      <c r="CJ2" s="380"/>
      <c r="CK2" s="376"/>
      <c r="CL2" s="98"/>
      <c r="CM2" s="98"/>
      <c r="CN2" s="98"/>
      <c r="CO2" s="98"/>
      <c r="CP2" s="98"/>
      <c r="CQ2" s="98"/>
      <c r="CR2" s="98"/>
    </row>
    <row r="3" spans="1:103" ht="23.4">
      <c r="A3" s="184" t="s">
        <v>1229</v>
      </c>
      <c r="B3" s="68"/>
      <c r="C3" s="802"/>
      <c r="D3" s="68"/>
      <c r="E3" s="68"/>
      <c r="F3" s="68"/>
      <c r="G3" s="69"/>
      <c r="H3" s="69"/>
      <c r="I3" s="69"/>
      <c r="J3" s="69"/>
      <c r="K3" s="69"/>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BN3" s="68"/>
      <c r="BO3" s="68"/>
      <c r="BP3" s="68"/>
      <c r="BQ3" s="68"/>
      <c r="BR3" s="68"/>
      <c r="BS3" s="68"/>
      <c r="BT3" s="68"/>
      <c r="BU3" s="68"/>
      <c r="BV3" s="68"/>
      <c r="BW3" s="68"/>
      <c r="BX3" s="68"/>
      <c r="BY3" s="68"/>
      <c r="BZ3" s="68"/>
      <c r="CA3" s="68"/>
      <c r="CB3" s="1"/>
    </row>
    <row r="5" spans="1:103" ht="13.8" thickBot="1">
      <c r="E5" t="s">
        <v>91</v>
      </c>
      <c r="F5" s="190"/>
      <c r="G5" s="904" t="str">
        <f>【調達機関情報】!D69</f>
        <v>　</v>
      </c>
      <c r="H5" s="904"/>
      <c r="I5" s="904"/>
      <c r="J5" s="904"/>
      <c r="K5" s="412"/>
      <c r="L5"/>
      <c r="M5"/>
      <c r="N5"/>
      <c r="O5"/>
      <c r="P5"/>
      <c r="Q5"/>
      <c r="R5"/>
      <c r="S5"/>
      <c r="T5"/>
      <c r="U5"/>
      <c r="V5"/>
      <c r="W5"/>
      <c r="X5" s="446"/>
      <c r="Y5" s="446"/>
      <c r="Z5" s="446"/>
      <c r="AA5" s="446"/>
      <c r="AZ5" s="68"/>
      <c r="BA5" s="68"/>
      <c r="BB5" s="68"/>
      <c r="BC5" s="68"/>
      <c r="BD5" s="68"/>
      <c r="BE5" s="68"/>
      <c r="BF5" s="68"/>
      <c r="BG5" s="68"/>
      <c r="BH5" s="68"/>
      <c r="BI5" s="68"/>
      <c r="BJ5" s="68"/>
      <c r="BK5" s="68"/>
      <c r="BL5" s="68"/>
      <c r="BM5" s="68"/>
      <c r="BN5" s="68"/>
      <c r="BO5" s="68"/>
      <c r="BP5" s="68"/>
      <c r="BQ5" s="68"/>
      <c r="BR5" s="68"/>
      <c r="BS5" s="68"/>
      <c r="BT5" s="68"/>
      <c r="BU5" s="68"/>
      <c r="BV5" s="68"/>
      <c r="BW5" s="68"/>
      <c r="CI5"/>
      <c r="CJ5" s="377"/>
      <c r="CK5"/>
      <c r="CL5" s="68"/>
      <c r="CM5" s="68"/>
      <c r="CN5" s="68"/>
      <c r="CO5" s="68"/>
      <c r="CP5" s="68"/>
      <c r="CQ5" s="68"/>
      <c r="CR5" s="68"/>
      <c r="CS5" s="98"/>
      <c r="CT5" s="98"/>
      <c r="CU5" s="98"/>
      <c r="CV5" s="98"/>
    </row>
    <row r="7" spans="1:103">
      <c r="A7" s="443" t="s">
        <v>1251</v>
      </c>
      <c r="B7" s="206"/>
      <c r="C7" s="804"/>
    </row>
    <row r="8" spans="1:103">
      <c r="A8" s="457" t="s">
        <v>663</v>
      </c>
      <c r="B8" s="206"/>
      <c r="C8" s="804"/>
    </row>
    <row r="9" spans="1:103">
      <c r="A9" s="457"/>
      <c r="B9" s="206"/>
      <c r="C9" s="804"/>
    </row>
    <row r="10" spans="1:103" ht="14.4">
      <c r="A10" s="210"/>
      <c r="I10" s="521" t="s">
        <v>535</v>
      </c>
      <c r="J10" s="365"/>
      <c r="K10" s="1"/>
    </row>
    <row r="11" spans="1:103" s="2" customFormat="1" ht="26.1" customHeight="1">
      <c r="A11" s="372"/>
      <c r="B11" s="373"/>
      <c r="C11" s="805"/>
      <c r="G11" s="374"/>
      <c r="H11" s="374"/>
      <c r="I11" s="374"/>
      <c r="J11" s="374"/>
      <c r="K11" s="374"/>
      <c r="L11" s="1"/>
      <c r="M11" s="1"/>
      <c r="N11" s="1"/>
      <c r="O11" s="1"/>
      <c r="P11" s="1"/>
      <c r="Q11" s="1"/>
      <c r="R11" s="1"/>
      <c r="S11" s="1"/>
      <c r="T11" s="1"/>
      <c r="U11" s="1"/>
      <c r="V11" s="1"/>
      <c r="W11" s="1"/>
      <c r="X11" s="346"/>
      <c r="Y11" s="346"/>
      <c r="Z11" s="346"/>
      <c r="AA11" s="346"/>
      <c r="AB11" s="920" t="s">
        <v>489</v>
      </c>
      <c r="AC11" s="920"/>
      <c r="AD11" s="920"/>
      <c r="AE11" s="920"/>
      <c r="AF11" s="920"/>
      <c r="AG11" s="920"/>
      <c r="AH11" s="920"/>
      <c r="AI11" s="920"/>
      <c r="AJ11" s="920"/>
      <c r="AK11" s="920"/>
      <c r="AL11" s="920"/>
      <c r="AM11" s="920"/>
      <c r="AN11" s="920"/>
      <c r="AO11" s="920"/>
      <c r="AP11" s="920"/>
      <c r="AQ11" s="920"/>
      <c r="AR11" s="920"/>
      <c r="AS11" s="920"/>
      <c r="AT11" s="920"/>
      <c r="AU11" s="920"/>
      <c r="AV11" s="920"/>
      <c r="AW11" s="920"/>
      <c r="AX11" s="920"/>
      <c r="AY11" s="920"/>
      <c r="AZ11" s="920"/>
      <c r="BA11" s="920"/>
      <c r="BB11" s="920"/>
      <c r="BC11" s="920"/>
      <c r="BD11" s="920"/>
      <c r="BE11" s="920"/>
      <c r="BF11" s="920"/>
      <c r="BG11" s="920"/>
      <c r="BH11" s="920"/>
      <c r="BI11" s="920"/>
      <c r="BJ11" s="920"/>
      <c r="BK11" s="920"/>
      <c r="BL11" s="920"/>
      <c r="BM11" s="920"/>
      <c r="BN11" s="920"/>
      <c r="BO11" s="920"/>
      <c r="BP11" s="920"/>
      <c r="BQ11" s="920"/>
      <c r="BR11" s="920"/>
      <c r="BS11" s="920"/>
      <c r="BT11" s="920"/>
      <c r="BU11" s="920"/>
      <c r="BV11" s="920"/>
      <c r="BW11" s="920"/>
      <c r="BX11" s="920"/>
      <c r="BY11" s="920"/>
      <c r="BZ11" s="920"/>
      <c r="CA11" s="920"/>
      <c r="CB11" s="920"/>
      <c r="CC11" s="920"/>
      <c r="CD11" s="920"/>
      <c r="CE11" s="920"/>
      <c r="CF11" s="920"/>
      <c r="CG11" s="920"/>
      <c r="CH11" s="920"/>
      <c r="CI11" s="920"/>
      <c r="CJ11" s="920"/>
      <c r="CK11" s="920"/>
      <c r="CL11" s="920"/>
      <c r="CM11" s="920"/>
      <c r="CN11" s="920"/>
      <c r="CO11" s="920"/>
      <c r="CP11" s="920"/>
      <c r="CQ11" s="920"/>
      <c r="CR11" s="920"/>
      <c r="CS11" s="920"/>
      <c r="CT11" s="920"/>
      <c r="CU11" s="920"/>
      <c r="CV11" s="920"/>
      <c r="CW11" s="920"/>
      <c r="CX11" s="920"/>
      <c r="CY11" s="920"/>
    </row>
    <row r="12" spans="1:103" s="2" customFormat="1" ht="55.95" customHeight="1">
      <c r="A12" s="878" t="s">
        <v>90</v>
      </c>
      <c r="B12" s="891" t="s">
        <v>1252</v>
      </c>
      <c r="C12" s="892"/>
      <c r="D12" s="879" t="s">
        <v>481</v>
      </c>
      <c r="E12" s="880"/>
      <c r="F12" s="881"/>
      <c r="G12" s="885" t="s">
        <v>1254</v>
      </c>
      <c r="H12" s="887"/>
      <c r="I12" s="885" t="s">
        <v>463</v>
      </c>
      <c r="J12" s="886"/>
      <c r="K12" s="887"/>
      <c r="L12" s="906" t="s">
        <v>1256</v>
      </c>
      <c r="M12" s="907"/>
      <c r="N12" s="908"/>
      <c r="O12" s="912" t="s">
        <v>1286</v>
      </c>
      <c r="P12" s="913"/>
      <c r="Q12" s="913"/>
      <c r="R12" s="913"/>
      <c r="S12" s="913"/>
      <c r="T12" s="913"/>
      <c r="U12" s="913"/>
      <c r="V12" s="914"/>
      <c r="W12" s="899" t="s">
        <v>765</v>
      </c>
      <c r="X12" s="900"/>
      <c r="Y12" s="900"/>
      <c r="Z12" s="900"/>
      <c r="AA12" s="901"/>
      <c r="AB12" s="932" t="s">
        <v>1285</v>
      </c>
      <c r="AC12" s="932"/>
      <c r="AD12" s="932"/>
      <c r="AE12" s="932"/>
      <c r="AF12" s="932"/>
      <c r="AG12" s="932"/>
      <c r="AH12" s="932"/>
      <c r="AI12" s="932"/>
      <c r="AJ12" s="932"/>
      <c r="AK12" s="932"/>
      <c r="AL12" s="932"/>
      <c r="AM12" s="932"/>
      <c r="AN12" s="932"/>
      <c r="AO12" s="932"/>
      <c r="AP12" s="932"/>
      <c r="AQ12" s="932"/>
      <c r="AR12" s="932"/>
      <c r="AS12" s="932"/>
      <c r="AT12" s="932"/>
      <c r="AU12" s="932"/>
      <c r="AV12" s="932"/>
      <c r="AW12" s="932"/>
      <c r="AX12" s="932"/>
      <c r="AY12" s="932"/>
      <c r="AZ12" s="932"/>
      <c r="BA12" s="932"/>
      <c r="BB12" s="932"/>
      <c r="BC12" s="932"/>
      <c r="BD12" s="932"/>
      <c r="BE12" s="932"/>
      <c r="BF12" s="932"/>
      <c r="BG12" s="932"/>
      <c r="BH12" s="932"/>
      <c r="BI12" s="932"/>
      <c r="BJ12" s="932"/>
      <c r="BK12" s="932"/>
      <c r="BL12" s="932"/>
      <c r="BM12" s="932"/>
      <c r="BN12" s="932"/>
      <c r="BO12" s="932"/>
      <c r="BP12" s="932"/>
      <c r="BQ12" s="932"/>
      <c r="BR12" s="932"/>
      <c r="BS12" s="932"/>
      <c r="BT12" s="932"/>
      <c r="BU12" s="932"/>
      <c r="BV12" s="932"/>
      <c r="BW12" s="932"/>
      <c r="BX12" s="935" t="s">
        <v>925</v>
      </c>
      <c r="BY12" s="935"/>
      <c r="BZ12" s="935"/>
      <c r="CA12" s="935"/>
      <c r="CB12" s="935"/>
      <c r="CC12" s="935"/>
      <c r="CD12" s="935"/>
      <c r="CE12" s="935"/>
      <c r="CF12" s="935"/>
      <c r="CG12" s="935"/>
      <c r="CH12" s="935"/>
      <c r="CI12" s="935"/>
      <c r="CJ12" s="935"/>
      <c r="CK12" s="935"/>
      <c r="CL12" s="933" t="s">
        <v>931</v>
      </c>
      <c r="CM12" s="933"/>
      <c r="CN12" s="933"/>
      <c r="CO12" s="933"/>
      <c r="CP12" s="933"/>
      <c r="CQ12" s="933"/>
      <c r="CR12" s="933"/>
      <c r="CS12" s="933"/>
      <c r="CT12" s="933"/>
      <c r="CU12" s="933"/>
      <c r="CV12" s="933"/>
      <c r="CW12" s="917" t="s">
        <v>926</v>
      </c>
      <c r="CX12" s="917"/>
      <c r="CY12" s="918"/>
    </row>
    <row r="13" spans="1:103" s="185" customFormat="1" ht="72" customHeight="1">
      <c r="A13" s="878"/>
      <c r="B13" s="893"/>
      <c r="C13" s="894"/>
      <c r="D13" s="882"/>
      <c r="E13" s="883"/>
      <c r="F13" s="884"/>
      <c r="G13" s="888"/>
      <c r="H13" s="890"/>
      <c r="I13" s="888"/>
      <c r="J13" s="889"/>
      <c r="K13" s="890"/>
      <c r="L13" s="909"/>
      <c r="M13" s="910"/>
      <c r="N13" s="911"/>
      <c r="O13" s="793"/>
      <c r="P13" s="905" t="s">
        <v>1318</v>
      </c>
      <c r="Q13" s="915"/>
      <c r="R13" s="915"/>
      <c r="S13" s="915"/>
      <c r="T13" s="915"/>
      <c r="U13" s="915"/>
      <c r="V13" s="916"/>
      <c r="W13" s="897" t="s">
        <v>766</v>
      </c>
      <c r="X13" s="898"/>
      <c r="Y13" s="905" t="s">
        <v>1303</v>
      </c>
      <c r="Z13" s="898"/>
      <c r="AA13" s="902" t="s">
        <v>1288</v>
      </c>
      <c r="AB13" s="932"/>
      <c r="AC13" s="932"/>
      <c r="AD13" s="932"/>
      <c r="AE13" s="932"/>
      <c r="AF13" s="932"/>
      <c r="AG13" s="932"/>
      <c r="AH13" s="932"/>
      <c r="AI13" s="932"/>
      <c r="AJ13" s="932"/>
      <c r="AK13" s="932"/>
      <c r="AL13" s="932"/>
      <c r="AM13" s="932"/>
      <c r="AN13" s="932"/>
      <c r="AO13" s="932"/>
      <c r="AP13" s="932"/>
      <c r="AQ13" s="932"/>
      <c r="AR13" s="932"/>
      <c r="AS13" s="932"/>
      <c r="AT13" s="932"/>
      <c r="AU13" s="932"/>
      <c r="AV13" s="932"/>
      <c r="AW13" s="932"/>
      <c r="AX13" s="932"/>
      <c r="AY13" s="932"/>
      <c r="AZ13" s="932"/>
      <c r="BA13" s="932"/>
      <c r="BB13" s="932"/>
      <c r="BC13" s="932"/>
      <c r="BD13" s="932"/>
      <c r="BE13" s="932"/>
      <c r="BF13" s="932"/>
      <c r="BG13" s="932"/>
      <c r="BH13" s="932"/>
      <c r="BI13" s="932"/>
      <c r="BJ13" s="932"/>
      <c r="BK13" s="932"/>
      <c r="BL13" s="932"/>
      <c r="BM13" s="932"/>
      <c r="BN13" s="932"/>
      <c r="BO13" s="932"/>
      <c r="BP13" s="932"/>
      <c r="BQ13" s="932"/>
      <c r="BR13" s="932"/>
      <c r="BS13" s="932"/>
      <c r="BT13" s="932"/>
      <c r="BU13" s="932"/>
      <c r="BV13" s="932"/>
      <c r="BW13" s="932"/>
      <c r="BX13" s="896" t="s">
        <v>629</v>
      </c>
      <c r="BY13" s="896"/>
      <c r="BZ13" s="896"/>
      <c r="CA13" s="896"/>
      <c r="CB13" s="896"/>
      <c r="CC13" s="896"/>
      <c r="CD13" s="922" t="s">
        <v>1235</v>
      </c>
      <c r="CE13" s="934" t="s">
        <v>490</v>
      </c>
      <c r="CF13" s="934"/>
      <c r="CG13" s="934"/>
      <c r="CH13" s="934"/>
      <c r="CI13" s="923" t="s">
        <v>491</v>
      </c>
      <c r="CJ13" s="895" t="s">
        <v>492</v>
      </c>
      <c r="CK13" s="923" t="s">
        <v>475</v>
      </c>
      <c r="CL13" s="924" t="s">
        <v>773</v>
      </c>
      <c r="CM13" s="925"/>
      <c r="CN13" s="925"/>
      <c r="CO13" s="925"/>
      <c r="CP13" s="925"/>
      <c r="CQ13" s="925"/>
      <c r="CR13" s="925"/>
      <c r="CS13" s="926"/>
      <c r="CT13" s="924" t="s">
        <v>478</v>
      </c>
      <c r="CU13" s="925"/>
      <c r="CV13" s="926"/>
      <c r="CW13" s="919" t="s">
        <v>650</v>
      </c>
      <c r="CX13" s="930" t="s">
        <v>660</v>
      </c>
      <c r="CY13" s="919" t="s">
        <v>662</v>
      </c>
    </row>
    <row r="14" spans="1:103" s="187" customFormat="1" ht="150" customHeight="1">
      <c r="A14" s="878"/>
      <c r="B14" s="782" t="s">
        <v>1253</v>
      </c>
      <c r="C14" s="800" t="s">
        <v>1302</v>
      </c>
      <c r="D14" s="321" t="s">
        <v>479</v>
      </c>
      <c r="E14" s="321" t="s">
        <v>84</v>
      </c>
      <c r="F14" s="321" t="s">
        <v>712</v>
      </c>
      <c r="G14" s="386" t="s">
        <v>517</v>
      </c>
      <c r="H14" s="386" t="s">
        <v>1255</v>
      </c>
      <c r="I14" s="386" t="s">
        <v>463</v>
      </c>
      <c r="J14" s="386" t="s">
        <v>508</v>
      </c>
      <c r="K14" s="386" t="s">
        <v>1188</v>
      </c>
      <c r="L14" s="453" t="s">
        <v>922</v>
      </c>
      <c r="M14" s="633" t="s">
        <v>1287</v>
      </c>
      <c r="N14" s="787" t="s">
        <v>933</v>
      </c>
      <c r="O14" s="794" t="s">
        <v>667</v>
      </c>
      <c r="P14" s="786" t="s">
        <v>1278</v>
      </c>
      <c r="Q14" s="786" t="s">
        <v>1279</v>
      </c>
      <c r="R14" s="786" t="s">
        <v>1280</v>
      </c>
      <c r="S14" s="786" t="s">
        <v>1281</v>
      </c>
      <c r="T14" s="786" t="s">
        <v>1282</v>
      </c>
      <c r="U14" s="786" t="s">
        <v>1283</v>
      </c>
      <c r="V14" s="795" t="s">
        <v>1284</v>
      </c>
      <c r="W14" s="790" t="s">
        <v>1189</v>
      </c>
      <c r="X14" s="448" t="s">
        <v>725</v>
      </c>
      <c r="Y14" s="512" t="s">
        <v>767</v>
      </c>
      <c r="Z14" s="512" t="s">
        <v>768</v>
      </c>
      <c r="AA14" s="903"/>
      <c r="AB14" s="326" t="s">
        <v>556</v>
      </c>
      <c r="AC14" s="326" t="s">
        <v>557</v>
      </c>
      <c r="AD14" s="326" t="s">
        <v>558</v>
      </c>
      <c r="AE14" s="326" t="s">
        <v>724</v>
      </c>
      <c r="AF14" s="326" t="s">
        <v>559</v>
      </c>
      <c r="AG14" s="326" t="s">
        <v>560</v>
      </c>
      <c r="AH14" s="326" t="s">
        <v>561</v>
      </c>
      <c r="AI14" s="326" t="s">
        <v>562</v>
      </c>
      <c r="AJ14" s="326" t="s">
        <v>563</v>
      </c>
      <c r="AK14" s="326" t="s">
        <v>564</v>
      </c>
      <c r="AL14" s="186" t="s">
        <v>1257</v>
      </c>
      <c r="AM14" s="186" t="s">
        <v>203</v>
      </c>
      <c r="AN14" s="186" t="s">
        <v>1258</v>
      </c>
      <c r="AO14" s="186" t="s">
        <v>1115</v>
      </c>
      <c r="AP14" s="186" t="s">
        <v>674</v>
      </c>
      <c r="AQ14" s="186" t="s">
        <v>675</v>
      </c>
      <c r="AR14" s="186" t="s">
        <v>1112</v>
      </c>
      <c r="AS14" s="186" t="s">
        <v>1114</v>
      </c>
      <c r="AT14" s="186" t="s">
        <v>769</v>
      </c>
      <c r="AU14" s="186" t="s">
        <v>1259</v>
      </c>
      <c r="AV14" s="186" t="s">
        <v>627</v>
      </c>
      <c r="AW14" s="186" t="s">
        <v>1260</v>
      </c>
      <c r="AX14" s="186" t="s">
        <v>673</v>
      </c>
      <c r="AY14" s="186" t="s">
        <v>565</v>
      </c>
      <c r="AZ14" s="186" t="s">
        <v>1261</v>
      </c>
      <c r="BA14" s="186" t="s">
        <v>1116</v>
      </c>
      <c r="BB14" s="186" t="s">
        <v>1107</v>
      </c>
      <c r="BC14" s="186" t="s">
        <v>722</v>
      </c>
      <c r="BD14" s="186" t="s">
        <v>1109</v>
      </c>
      <c r="BE14" s="186" t="s">
        <v>1262</v>
      </c>
      <c r="BF14" s="186" t="s">
        <v>1263</v>
      </c>
      <c r="BG14" s="186" t="s">
        <v>770</v>
      </c>
      <c r="BH14" s="186" t="s">
        <v>202</v>
      </c>
      <c r="BI14" s="186" t="s">
        <v>1264</v>
      </c>
      <c r="BJ14" s="186" t="s">
        <v>1113</v>
      </c>
      <c r="BK14" s="186" t="s">
        <v>723</v>
      </c>
      <c r="BL14" s="186" t="s">
        <v>1265</v>
      </c>
      <c r="BM14" s="186" t="s">
        <v>1266</v>
      </c>
      <c r="BN14" s="186" t="s">
        <v>1108</v>
      </c>
      <c r="BO14" s="186" t="s">
        <v>1111</v>
      </c>
      <c r="BP14" s="186" t="s">
        <v>771</v>
      </c>
      <c r="BQ14" s="186" t="s">
        <v>1267</v>
      </c>
      <c r="BR14" s="186" t="s">
        <v>1268</v>
      </c>
      <c r="BS14" s="186" t="s">
        <v>1269</v>
      </c>
      <c r="BT14" s="785" t="s">
        <v>1276</v>
      </c>
      <c r="BU14" s="186" t="s">
        <v>566</v>
      </c>
      <c r="BV14" s="186" t="s">
        <v>1110</v>
      </c>
      <c r="BW14" s="186" t="s">
        <v>495</v>
      </c>
      <c r="BX14" s="387" t="s">
        <v>387</v>
      </c>
      <c r="BY14" s="387" t="s">
        <v>388</v>
      </c>
      <c r="BZ14" s="387" t="s">
        <v>380</v>
      </c>
      <c r="CA14" s="387" t="s">
        <v>726</v>
      </c>
      <c r="CB14" s="387" t="s">
        <v>381</v>
      </c>
      <c r="CC14" s="387" t="s">
        <v>727</v>
      </c>
      <c r="CD14" s="922"/>
      <c r="CE14" s="375" t="s">
        <v>514</v>
      </c>
      <c r="CF14" s="375" t="s">
        <v>515</v>
      </c>
      <c r="CG14" s="375" t="s">
        <v>516</v>
      </c>
      <c r="CH14" s="375" t="s">
        <v>381</v>
      </c>
      <c r="CI14" s="923"/>
      <c r="CJ14" s="895"/>
      <c r="CK14" s="923"/>
      <c r="CL14" s="458" t="s">
        <v>641</v>
      </c>
      <c r="CM14" s="458" t="s">
        <v>647</v>
      </c>
      <c r="CN14" s="458" t="s">
        <v>719</v>
      </c>
      <c r="CO14" s="458" t="s">
        <v>720</v>
      </c>
      <c r="CP14" s="458" t="s">
        <v>652</v>
      </c>
      <c r="CQ14" s="513" t="s">
        <v>774</v>
      </c>
      <c r="CR14" s="458" t="s">
        <v>381</v>
      </c>
      <c r="CS14" s="384" t="s">
        <v>630</v>
      </c>
      <c r="CT14" s="400" t="s">
        <v>772</v>
      </c>
      <c r="CU14" s="400" t="s">
        <v>644</v>
      </c>
      <c r="CV14" s="400" t="s">
        <v>483</v>
      </c>
      <c r="CW14" s="919"/>
      <c r="CX14" s="931"/>
      <c r="CY14" s="919"/>
    </row>
    <row r="15" spans="1:103" s="67" customFormat="1" ht="28.5" customHeight="1">
      <c r="A15" s="192" t="s">
        <v>484</v>
      </c>
      <c r="B15" s="188" t="s">
        <v>465</v>
      </c>
      <c r="C15" s="806"/>
      <c r="D15" s="188" t="s">
        <v>480</v>
      </c>
      <c r="E15" s="188" t="s">
        <v>415</v>
      </c>
      <c r="F15" s="188" t="s">
        <v>714</v>
      </c>
      <c r="G15" s="189">
        <v>1234567</v>
      </c>
      <c r="H15" s="189">
        <v>1296295</v>
      </c>
      <c r="I15" s="189" t="s">
        <v>1232</v>
      </c>
      <c r="J15" s="352">
        <v>12</v>
      </c>
      <c r="K15" s="352" t="s">
        <v>1233</v>
      </c>
      <c r="L15" s="322" t="s">
        <v>249</v>
      </c>
      <c r="M15" s="322"/>
      <c r="N15" s="788"/>
      <c r="O15" s="796"/>
      <c r="P15" s="322"/>
      <c r="Q15" s="322"/>
      <c r="R15" s="322"/>
      <c r="S15" s="322"/>
      <c r="T15" s="322"/>
      <c r="U15" s="322"/>
      <c r="V15" s="797"/>
      <c r="W15" s="791"/>
      <c r="X15" s="504"/>
      <c r="Y15" s="504"/>
      <c r="Z15" s="504"/>
      <c r="AA15" s="504"/>
      <c r="AB15" s="192"/>
      <c r="AC15" s="192"/>
      <c r="AD15" s="192" t="s">
        <v>200</v>
      </c>
      <c r="AE15" s="192"/>
      <c r="AF15" s="192"/>
      <c r="AG15" s="192"/>
      <c r="AH15" s="192"/>
      <c r="AI15" s="192"/>
      <c r="AJ15" s="192"/>
      <c r="AK15" s="192"/>
      <c r="AL15" s="192" t="s">
        <v>319</v>
      </c>
      <c r="AM15" s="192" t="s">
        <v>642</v>
      </c>
      <c r="AN15" s="192"/>
      <c r="AO15" s="192" t="s">
        <v>200</v>
      </c>
      <c r="AP15" s="192"/>
      <c r="AQ15" s="192" t="s">
        <v>643</v>
      </c>
      <c r="AR15" s="192"/>
      <c r="AS15" s="192"/>
      <c r="AT15" s="192"/>
      <c r="AU15" s="192"/>
      <c r="AV15" s="192"/>
      <c r="AW15" s="192"/>
      <c r="AX15" s="192"/>
      <c r="AY15" s="192"/>
      <c r="AZ15" s="192"/>
      <c r="BA15" s="192"/>
      <c r="BB15" s="192"/>
      <c r="BC15" s="192"/>
      <c r="BD15" s="192"/>
      <c r="BE15" s="192"/>
      <c r="BF15" s="192"/>
      <c r="BG15" s="192"/>
      <c r="BH15" s="192"/>
      <c r="BI15" s="192"/>
      <c r="BJ15" s="192"/>
      <c r="BK15" s="192"/>
      <c r="BL15" s="192"/>
      <c r="BM15" s="192"/>
      <c r="BN15" s="192"/>
      <c r="BO15" s="192"/>
      <c r="BP15" s="192"/>
      <c r="BQ15" s="192"/>
      <c r="BR15" s="192"/>
      <c r="BS15" s="192"/>
      <c r="BT15" s="192"/>
      <c r="BU15" s="192"/>
      <c r="BV15" s="192"/>
      <c r="BW15" s="188" t="s">
        <v>567</v>
      </c>
      <c r="BX15" s="192" t="s">
        <v>197</v>
      </c>
      <c r="BY15" s="192" t="s">
        <v>197</v>
      </c>
      <c r="BZ15" s="192" t="s">
        <v>197</v>
      </c>
      <c r="CA15" s="192"/>
      <c r="CB15" s="192"/>
      <c r="CC15" s="192"/>
      <c r="CD15" s="188" t="str">
        <f>IF( COUNTIF(AB15:BV15,"◎")=1,INDEX(AB$14:BV$14,1,MATCH("◎",AB15:BV15,0)),"" )</f>
        <v>バンプーパワートレーディング合同会社</v>
      </c>
      <c r="CE15" s="322" t="s">
        <v>197</v>
      </c>
      <c r="CF15" s="192"/>
      <c r="CG15" s="192"/>
      <c r="CH15" s="192"/>
      <c r="CI15" s="516">
        <v>0.42</v>
      </c>
      <c r="CJ15" s="382">
        <v>0.04</v>
      </c>
      <c r="CK15" s="378" t="s">
        <v>924</v>
      </c>
      <c r="CL15" s="322"/>
      <c r="CM15" s="322"/>
      <c r="CN15" s="322"/>
      <c r="CO15" s="322"/>
      <c r="CP15" s="322"/>
      <c r="CQ15" s="322"/>
      <c r="CR15" s="322"/>
      <c r="CS15" s="261"/>
      <c r="CT15" s="261"/>
      <c r="CU15" s="261"/>
      <c r="CV15" s="261"/>
      <c r="CW15" s="451"/>
      <c r="CX15" s="451"/>
      <c r="CY15" s="456"/>
    </row>
    <row r="16" spans="1:103" s="67" customFormat="1" ht="28.5" customHeight="1">
      <c r="A16" s="192" t="s">
        <v>485</v>
      </c>
      <c r="B16" s="188" t="s">
        <v>196</v>
      </c>
      <c r="C16" s="806"/>
      <c r="D16" s="188" t="s">
        <v>480</v>
      </c>
      <c r="E16" s="188" t="s">
        <v>416</v>
      </c>
      <c r="F16" s="188" t="s">
        <v>715</v>
      </c>
      <c r="G16" s="189">
        <v>55555</v>
      </c>
      <c r="H16" s="189">
        <v>54443</v>
      </c>
      <c r="I16" s="189" t="s">
        <v>1313</v>
      </c>
      <c r="J16" s="352">
        <v>18</v>
      </c>
      <c r="K16" s="352" t="s">
        <v>1311</v>
      </c>
      <c r="L16" s="322" t="s">
        <v>277</v>
      </c>
      <c r="M16" s="322"/>
      <c r="N16" s="788"/>
      <c r="O16" s="796" t="s">
        <v>197</v>
      </c>
      <c r="P16" s="322"/>
      <c r="Q16" s="322"/>
      <c r="R16" s="322"/>
      <c r="S16" s="322"/>
      <c r="T16" s="322"/>
      <c r="U16" s="322"/>
      <c r="V16" s="797"/>
      <c r="W16" s="791" t="s">
        <v>197</v>
      </c>
      <c r="X16" s="504">
        <v>0.2</v>
      </c>
      <c r="Y16" s="504" t="s">
        <v>197</v>
      </c>
      <c r="Z16" s="504"/>
      <c r="AA16" s="504">
        <v>0.25</v>
      </c>
      <c r="AB16" s="192"/>
      <c r="AC16" s="192"/>
      <c r="AD16" s="192" t="s">
        <v>204</v>
      </c>
      <c r="AE16" s="192"/>
      <c r="AF16" s="192"/>
      <c r="AG16" s="192"/>
      <c r="AH16" s="192"/>
      <c r="AI16" s="192"/>
      <c r="AJ16" s="192"/>
      <c r="AK16" s="192"/>
      <c r="AL16" s="192"/>
      <c r="AM16" s="192" t="s">
        <v>200</v>
      </c>
      <c r="AN16" s="192"/>
      <c r="AO16" s="192"/>
      <c r="AP16" s="192"/>
      <c r="AQ16" s="192"/>
      <c r="AR16" s="192"/>
      <c r="AS16" s="192"/>
      <c r="AT16" s="192"/>
      <c r="AU16" s="192"/>
      <c r="AV16" s="192"/>
      <c r="AW16" s="192"/>
      <c r="AX16" s="192"/>
      <c r="AY16" s="192"/>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88"/>
      <c r="BX16" s="192"/>
      <c r="BY16" s="192"/>
      <c r="BZ16" s="192"/>
      <c r="CA16" s="192"/>
      <c r="CB16" s="192"/>
      <c r="CC16" s="192"/>
      <c r="CD16" s="188" t="str">
        <f>IF( COUNTIF(AB16:BV16,"◎")=1,INDEX(AB$14:BV$14,1,MATCH("◎",AB16:BV16,0)),"" )</f>
        <v>東京電力エナジーパートナー株式会社</v>
      </c>
      <c r="CE16" s="322"/>
      <c r="CF16" s="322"/>
      <c r="CG16" s="192"/>
      <c r="CH16" s="192"/>
      <c r="CI16" s="378"/>
      <c r="CJ16" s="382"/>
      <c r="CK16" s="378"/>
      <c r="CL16" s="322"/>
      <c r="CM16" s="322"/>
      <c r="CN16" s="322"/>
      <c r="CO16" s="322"/>
      <c r="CP16" s="322"/>
      <c r="CQ16" s="322"/>
      <c r="CR16" s="322"/>
      <c r="CS16" s="261"/>
      <c r="CT16" s="261"/>
      <c r="CU16" s="261"/>
      <c r="CV16" s="261"/>
      <c r="CW16" s="451"/>
      <c r="CX16" s="451"/>
      <c r="CY16" s="456"/>
    </row>
    <row r="17" spans="1:103" s="67" customFormat="1" ht="30" customHeight="1">
      <c r="A17" s="192" t="s">
        <v>486</v>
      </c>
      <c r="B17" s="188" t="s">
        <v>199</v>
      </c>
      <c r="C17" s="806"/>
      <c r="D17" s="188" t="s">
        <v>480</v>
      </c>
      <c r="E17" s="188" t="s">
        <v>417</v>
      </c>
      <c r="F17" s="188" t="s">
        <v>716</v>
      </c>
      <c r="G17" s="189">
        <v>333333</v>
      </c>
      <c r="H17" s="189">
        <v>330000</v>
      </c>
      <c r="I17" s="189" t="s">
        <v>1314</v>
      </c>
      <c r="J17" s="352">
        <v>36</v>
      </c>
      <c r="K17" s="352" t="s">
        <v>1312</v>
      </c>
      <c r="L17" s="322" t="s">
        <v>278</v>
      </c>
      <c r="M17" s="322"/>
      <c r="N17" s="788"/>
      <c r="O17" s="796"/>
      <c r="P17" s="322"/>
      <c r="Q17" s="322"/>
      <c r="R17" s="322"/>
      <c r="S17" s="322"/>
      <c r="T17" s="322"/>
      <c r="U17" s="322"/>
      <c r="V17" s="797"/>
      <c r="W17" s="791"/>
      <c r="X17" s="504"/>
      <c r="Y17" s="504"/>
      <c r="Z17" s="504"/>
      <c r="AA17" s="504"/>
      <c r="AB17" s="357"/>
      <c r="AC17" s="357"/>
      <c r="AD17" s="357" t="s">
        <v>204</v>
      </c>
      <c r="AE17" s="357"/>
      <c r="AF17" s="357"/>
      <c r="AG17" s="357"/>
      <c r="AH17" s="357"/>
      <c r="AI17" s="357"/>
      <c r="AJ17" s="357"/>
      <c r="AK17" s="357"/>
      <c r="AL17" s="192" t="s">
        <v>200</v>
      </c>
      <c r="AM17" s="192"/>
      <c r="AN17" s="192"/>
      <c r="AO17" s="192"/>
      <c r="AP17" s="192" t="s">
        <v>200</v>
      </c>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88"/>
      <c r="BX17" s="192"/>
      <c r="BY17" s="192"/>
      <c r="BZ17" s="192"/>
      <c r="CA17" s="192"/>
      <c r="CB17" s="192"/>
      <c r="CC17" s="192"/>
      <c r="CD17" s="188" t="str">
        <f>IF( COUNTIF(AB17:BV17,"◎")=1,INDEX(AB$14:BV$14,1,MATCH("◎",AB17:BV17,0)),"" )</f>
        <v>東京電力エナジーパートナー株式会社</v>
      </c>
      <c r="CE17" s="322"/>
      <c r="CF17" s="322"/>
      <c r="CG17" s="192"/>
      <c r="CH17" s="192"/>
      <c r="CI17" s="378"/>
      <c r="CJ17" s="382"/>
      <c r="CK17" s="378"/>
      <c r="CL17" s="322"/>
      <c r="CM17" s="322"/>
      <c r="CN17" s="322"/>
      <c r="CO17" s="322"/>
      <c r="CP17" s="322" t="s">
        <v>197</v>
      </c>
      <c r="CQ17" s="322"/>
      <c r="CR17" s="322"/>
      <c r="CS17" s="261"/>
      <c r="CT17" s="261" t="s">
        <v>784</v>
      </c>
      <c r="CU17" s="261" t="s">
        <v>470</v>
      </c>
      <c r="CV17" s="261"/>
      <c r="CW17" s="451"/>
      <c r="CX17" s="451"/>
      <c r="CY17" s="456"/>
    </row>
    <row r="18" spans="1:103" s="67" customFormat="1" ht="36">
      <c r="A18" s="192" t="s">
        <v>487</v>
      </c>
      <c r="B18" s="188" t="s">
        <v>454</v>
      </c>
      <c r="C18" s="806"/>
      <c r="D18" s="188" t="s">
        <v>480</v>
      </c>
      <c r="E18" s="188" t="s">
        <v>456</v>
      </c>
      <c r="F18" s="188" t="s">
        <v>717</v>
      </c>
      <c r="G18" s="189">
        <v>44444</v>
      </c>
      <c r="H18" s="189">
        <v>45333</v>
      </c>
      <c r="I18" s="189" t="s">
        <v>1232</v>
      </c>
      <c r="J18" s="352">
        <v>12</v>
      </c>
      <c r="K18" s="352" t="s">
        <v>1234</v>
      </c>
      <c r="L18" s="322" t="s">
        <v>452</v>
      </c>
      <c r="M18" s="322"/>
      <c r="N18" s="788"/>
      <c r="O18" s="796"/>
      <c r="P18" s="322"/>
      <c r="Q18" s="322"/>
      <c r="R18" s="322"/>
      <c r="S18" s="322"/>
      <c r="T18" s="322"/>
      <c r="U18" s="322"/>
      <c r="V18" s="797"/>
      <c r="W18" s="791"/>
      <c r="X18" s="504"/>
      <c r="Y18" s="504"/>
      <c r="Z18" s="504"/>
      <c r="AA18" s="504"/>
      <c r="AB18" s="356"/>
      <c r="AC18" s="356"/>
      <c r="AD18" s="356"/>
      <c r="AE18" s="356"/>
      <c r="AF18" s="356"/>
      <c r="AG18" s="356"/>
      <c r="AH18" s="356"/>
      <c r="AI18" s="356"/>
      <c r="AJ18" s="356"/>
      <c r="AK18" s="356"/>
      <c r="AL18" s="192"/>
      <c r="AM18" s="192" t="s">
        <v>200</v>
      </c>
      <c r="AN18" s="192"/>
      <c r="AO18" s="192" t="s">
        <v>200</v>
      </c>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88" t="s">
        <v>568</v>
      </c>
      <c r="BX18" s="192"/>
      <c r="BY18" s="192"/>
      <c r="BZ18" s="192"/>
      <c r="CA18" s="192"/>
      <c r="CB18" s="192"/>
      <c r="CC18" s="192"/>
      <c r="CD18" s="188" t="s">
        <v>668</v>
      </c>
      <c r="CE18" s="322"/>
      <c r="CF18" s="192"/>
      <c r="CG18" s="192"/>
      <c r="CH18" s="192"/>
      <c r="CI18" s="378"/>
      <c r="CJ18" s="382"/>
      <c r="CK18" s="378"/>
      <c r="CL18" s="322"/>
      <c r="CM18" s="322"/>
      <c r="CN18" s="322"/>
      <c r="CO18" s="322"/>
      <c r="CP18" s="322"/>
      <c r="CQ18" s="322"/>
      <c r="CR18" s="322" t="s">
        <v>197</v>
      </c>
      <c r="CS18" s="261" t="s">
        <v>713</v>
      </c>
      <c r="CT18" s="261" t="s">
        <v>482</v>
      </c>
      <c r="CU18" s="261" t="s">
        <v>645</v>
      </c>
      <c r="CV18" s="261" t="s">
        <v>470</v>
      </c>
      <c r="CW18" s="451"/>
      <c r="CX18" s="451"/>
      <c r="CY18" s="456"/>
    </row>
    <row r="19" spans="1:103" s="67" customFormat="1" ht="24" customHeight="1">
      <c r="A19" s="192" t="s">
        <v>488</v>
      </c>
      <c r="B19" s="188" t="s">
        <v>455</v>
      </c>
      <c r="C19" s="806"/>
      <c r="D19" s="188" t="s">
        <v>480</v>
      </c>
      <c r="E19" s="188" t="s">
        <v>457</v>
      </c>
      <c r="F19" s="188" t="s">
        <v>718</v>
      </c>
      <c r="G19" s="189">
        <v>11111</v>
      </c>
      <c r="H19" s="189">
        <v>11444</v>
      </c>
      <c r="I19" s="189" t="s">
        <v>1315</v>
      </c>
      <c r="J19" s="352">
        <v>12</v>
      </c>
      <c r="K19" s="352" t="s">
        <v>1233</v>
      </c>
      <c r="L19" s="322" t="s">
        <v>453</v>
      </c>
      <c r="M19" s="322"/>
      <c r="N19" s="788"/>
      <c r="O19" s="796"/>
      <c r="P19" s="322"/>
      <c r="Q19" s="322"/>
      <c r="R19" s="322"/>
      <c r="S19" s="322"/>
      <c r="T19" s="322"/>
      <c r="U19" s="322"/>
      <c r="V19" s="797"/>
      <c r="W19" s="791" t="s">
        <v>197</v>
      </c>
      <c r="X19" s="504">
        <v>0.4</v>
      </c>
      <c r="Y19" s="504"/>
      <c r="Z19" s="504"/>
      <c r="AA19" s="504">
        <v>0.5</v>
      </c>
      <c r="AB19" s="357"/>
      <c r="AC19" s="357"/>
      <c r="AD19" s="357" t="s">
        <v>200</v>
      </c>
      <c r="AE19" s="357"/>
      <c r="AF19" s="357"/>
      <c r="AG19" s="357"/>
      <c r="AH19" s="357"/>
      <c r="AI19" s="357"/>
      <c r="AJ19" s="357"/>
      <c r="AK19" s="357"/>
      <c r="AL19" s="192" t="s">
        <v>204</v>
      </c>
      <c r="AM19" s="192"/>
      <c r="AN19" s="192" t="s">
        <v>200</v>
      </c>
      <c r="AO19" s="192"/>
      <c r="AP19" s="192"/>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88"/>
      <c r="BX19" s="192" t="s">
        <v>197</v>
      </c>
      <c r="BY19" s="192" t="s">
        <v>197</v>
      </c>
      <c r="BZ19" s="192"/>
      <c r="CA19" s="192"/>
      <c r="CB19" s="192"/>
      <c r="CC19" s="192"/>
      <c r="CD19" s="188" t="str">
        <f>IF( COUNTIF(AB19:BV19,"◎")=1,INDEX(AB$14:BV$14,1,MATCH("◎",AB19:BV19,0)),"" )</f>
        <v>ゼロワットパワー株式会社</v>
      </c>
      <c r="CE19" s="322"/>
      <c r="CF19" s="192"/>
      <c r="CG19" s="322"/>
      <c r="CH19" s="192"/>
      <c r="CI19" s="378"/>
      <c r="CJ19" s="382"/>
      <c r="CK19" s="378"/>
      <c r="CL19" s="322"/>
      <c r="CM19" s="322"/>
      <c r="CN19" s="322"/>
      <c r="CO19" s="322"/>
      <c r="CP19" s="322"/>
      <c r="CQ19" s="322"/>
      <c r="CR19" s="322"/>
      <c r="CS19" s="261"/>
      <c r="CT19" s="261"/>
      <c r="CU19" s="261"/>
      <c r="CV19" s="261"/>
      <c r="CW19" s="322" t="s">
        <v>197</v>
      </c>
      <c r="CX19" s="322" t="s">
        <v>659</v>
      </c>
      <c r="CY19" s="456">
        <v>100</v>
      </c>
    </row>
    <row r="20" spans="1:103" s="67" customFormat="1" ht="24" customHeight="1">
      <c r="A20" s="192" t="s">
        <v>927</v>
      </c>
      <c r="B20" s="188" t="s">
        <v>928</v>
      </c>
      <c r="C20" s="806"/>
      <c r="D20" s="188" t="s">
        <v>480</v>
      </c>
      <c r="E20" s="188" t="s">
        <v>456</v>
      </c>
      <c r="F20" s="188" t="s">
        <v>717</v>
      </c>
      <c r="G20" s="189">
        <v>44444</v>
      </c>
      <c r="H20" s="189">
        <v>44221</v>
      </c>
      <c r="I20" s="189" t="s">
        <v>1316</v>
      </c>
      <c r="J20" s="352">
        <v>12</v>
      </c>
      <c r="K20" s="352" t="s">
        <v>1233</v>
      </c>
      <c r="L20" s="322" t="s">
        <v>452</v>
      </c>
      <c r="M20" s="322"/>
      <c r="N20" s="788" t="s">
        <v>197</v>
      </c>
      <c r="O20" s="796"/>
      <c r="P20" s="322"/>
      <c r="Q20" s="322"/>
      <c r="R20" s="322"/>
      <c r="S20" s="322"/>
      <c r="T20" s="322"/>
      <c r="U20" s="322"/>
      <c r="V20" s="797"/>
      <c r="W20" s="791"/>
      <c r="X20" s="504"/>
      <c r="Y20" s="504"/>
      <c r="Z20" s="504"/>
      <c r="AA20" s="504"/>
      <c r="AB20" s="357"/>
      <c r="AC20" s="357"/>
      <c r="AD20" s="357"/>
      <c r="AE20" s="357"/>
      <c r="AF20" s="357"/>
      <c r="AG20" s="357"/>
      <c r="AH20" s="357"/>
      <c r="AI20" s="357"/>
      <c r="AJ20" s="357"/>
      <c r="AK20" s="357"/>
      <c r="AL20" s="192"/>
      <c r="AM20" s="192"/>
      <c r="AN20" s="192"/>
      <c r="AO20" s="192"/>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88" t="s">
        <v>929</v>
      </c>
      <c r="BX20" s="192"/>
      <c r="BY20" s="192"/>
      <c r="BZ20" s="192"/>
      <c r="CA20" s="192"/>
      <c r="CB20" s="192"/>
      <c r="CC20" s="192"/>
      <c r="CD20" s="188" t="s">
        <v>930</v>
      </c>
      <c r="CE20" s="322"/>
      <c r="CF20" s="192"/>
      <c r="CG20" s="322"/>
      <c r="CH20" s="192"/>
      <c r="CI20" s="378"/>
      <c r="CJ20" s="382"/>
      <c r="CK20" s="378"/>
      <c r="CL20" s="322"/>
      <c r="CM20" s="322"/>
      <c r="CN20" s="322"/>
      <c r="CO20" s="322"/>
      <c r="CP20" s="322"/>
      <c r="CQ20" s="322"/>
      <c r="CR20" s="322" t="s">
        <v>197</v>
      </c>
      <c r="CS20" s="261" t="s">
        <v>713</v>
      </c>
      <c r="CT20" s="261" t="s">
        <v>482</v>
      </c>
      <c r="CU20" s="261" t="s">
        <v>645</v>
      </c>
      <c r="CV20" s="261" t="s">
        <v>470</v>
      </c>
      <c r="CW20" s="322"/>
      <c r="CX20" s="322"/>
      <c r="CY20" s="456"/>
    </row>
    <row r="21" spans="1:103" s="67" customFormat="1" ht="12">
      <c r="A21" s="72">
        <v>1</v>
      </c>
      <c r="B21" s="103"/>
      <c r="C21" s="807"/>
      <c r="D21" s="103"/>
      <c r="E21" s="103"/>
      <c r="F21" s="103"/>
      <c r="G21" s="217"/>
      <c r="H21" s="217"/>
      <c r="I21" s="217"/>
      <c r="J21" s="353"/>
      <c r="K21" s="353"/>
      <c r="L21" s="401"/>
      <c r="M21" s="401"/>
      <c r="N21" s="789"/>
      <c r="O21" s="798"/>
      <c r="P21" s="401"/>
      <c r="Q21" s="401"/>
      <c r="R21" s="401"/>
      <c r="S21" s="401"/>
      <c r="T21" s="401"/>
      <c r="U21" s="401"/>
      <c r="V21" s="799"/>
      <c r="W21" s="792"/>
      <c r="X21" s="505"/>
      <c r="Y21" s="505"/>
      <c r="Z21" s="505"/>
      <c r="AA21" s="505"/>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103"/>
      <c r="BX21" s="218"/>
      <c r="BY21" s="218"/>
      <c r="BZ21" s="218"/>
      <c r="CA21" s="218"/>
      <c r="CB21" s="218"/>
      <c r="CC21" s="218"/>
      <c r="CD21" s="371" t="str">
        <f t="shared" ref="CD21:CD84" si="0">IF( COUNTIF(AB21:BV21,"◎")=1,INDEX(AB$14:BV$14,1,MATCH("◎",AB21:BV21,0)),"" )</f>
        <v/>
      </c>
      <c r="CE21" s="371"/>
      <c r="CF21" s="371"/>
      <c r="CG21" s="371"/>
      <c r="CH21" s="371"/>
      <c r="CI21" s="379"/>
      <c r="CJ21" s="383"/>
      <c r="CK21" s="379"/>
      <c r="CL21" s="370"/>
      <c r="CM21" s="370"/>
      <c r="CN21" s="370"/>
      <c r="CO21" s="370"/>
      <c r="CP21" s="370"/>
      <c r="CQ21" s="370"/>
      <c r="CR21" s="370"/>
      <c r="CS21" s="262"/>
      <c r="CT21" s="262"/>
      <c r="CU21" s="262"/>
      <c r="CV21" s="262"/>
      <c r="CW21" s="371"/>
      <c r="CX21" s="371"/>
      <c r="CY21" s="455"/>
    </row>
    <row r="22" spans="1:103" s="67" customFormat="1" ht="12">
      <c r="A22" s="72">
        <v>2</v>
      </c>
      <c r="B22" s="103"/>
      <c r="C22" s="807"/>
      <c r="D22" s="103"/>
      <c r="E22" s="103"/>
      <c r="F22" s="103"/>
      <c r="G22" s="217"/>
      <c r="H22" s="217"/>
      <c r="I22" s="103"/>
      <c r="J22" s="353"/>
      <c r="K22" s="353"/>
      <c r="L22" s="401"/>
      <c r="M22" s="401"/>
      <c r="N22" s="789"/>
      <c r="O22" s="798"/>
      <c r="P22" s="401"/>
      <c r="Q22" s="401"/>
      <c r="R22" s="401"/>
      <c r="S22" s="401"/>
      <c r="T22" s="401"/>
      <c r="U22" s="401"/>
      <c r="V22" s="799"/>
      <c r="W22" s="792"/>
      <c r="X22" s="505"/>
      <c r="Y22" s="505"/>
      <c r="Z22" s="505"/>
      <c r="AA22" s="505"/>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103"/>
      <c r="BX22" s="218"/>
      <c r="BY22" s="218"/>
      <c r="BZ22" s="218"/>
      <c r="CA22" s="218"/>
      <c r="CB22" s="218"/>
      <c r="CC22" s="218"/>
      <c r="CD22" s="371" t="str">
        <f t="shared" si="0"/>
        <v/>
      </c>
      <c r="CE22" s="371"/>
      <c r="CF22" s="371"/>
      <c r="CG22" s="371"/>
      <c r="CH22" s="371"/>
      <c r="CI22" s="379"/>
      <c r="CJ22" s="383"/>
      <c r="CK22" s="379"/>
      <c r="CL22" s="370"/>
      <c r="CM22" s="370"/>
      <c r="CN22" s="370"/>
      <c r="CO22" s="370"/>
      <c r="CP22" s="370"/>
      <c r="CQ22" s="370"/>
      <c r="CR22" s="370"/>
      <c r="CS22" s="262"/>
      <c r="CT22" s="262"/>
      <c r="CU22" s="262"/>
      <c r="CV22" s="262"/>
      <c r="CW22" s="371"/>
      <c r="CX22" s="371"/>
      <c r="CY22" s="455"/>
    </row>
    <row r="23" spans="1:103" s="67" customFormat="1" ht="12">
      <c r="A23" s="72">
        <v>3</v>
      </c>
      <c r="B23" s="103"/>
      <c r="C23" s="807"/>
      <c r="D23" s="103"/>
      <c r="E23" s="103"/>
      <c r="F23" s="103"/>
      <c r="G23" s="217"/>
      <c r="H23" s="217"/>
      <c r="I23" s="217"/>
      <c r="J23" s="353"/>
      <c r="K23" s="353"/>
      <c r="L23" s="401"/>
      <c r="M23" s="401"/>
      <c r="N23" s="789"/>
      <c r="O23" s="798"/>
      <c r="P23" s="401"/>
      <c r="Q23" s="401"/>
      <c r="R23" s="401"/>
      <c r="S23" s="401"/>
      <c r="T23" s="401"/>
      <c r="U23" s="401"/>
      <c r="V23" s="799"/>
      <c r="W23" s="792"/>
      <c r="X23" s="505"/>
      <c r="Y23" s="505"/>
      <c r="Z23" s="505"/>
      <c r="AA23" s="505"/>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103"/>
      <c r="BX23" s="218"/>
      <c r="BY23" s="218"/>
      <c r="BZ23" s="218"/>
      <c r="CA23" s="218"/>
      <c r="CB23" s="218"/>
      <c r="CC23" s="218"/>
      <c r="CD23" s="371" t="str">
        <f t="shared" si="0"/>
        <v/>
      </c>
      <c r="CE23" s="371"/>
      <c r="CF23" s="371"/>
      <c r="CG23" s="371"/>
      <c r="CH23" s="371"/>
      <c r="CI23" s="379"/>
      <c r="CJ23" s="383"/>
      <c r="CK23" s="379"/>
      <c r="CL23" s="370"/>
      <c r="CM23" s="370"/>
      <c r="CN23" s="370"/>
      <c r="CO23" s="370"/>
      <c r="CP23" s="370"/>
      <c r="CQ23" s="370"/>
      <c r="CR23" s="370"/>
      <c r="CS23" s="262"/>
      <c r="CT23" s="262"/>
      <c r="CU23" s="262"/>
      <c r="CV23" s="262"/>
      <c r="CW23" s="371"/>
      <c r="CX23" s="371"/>
      <c r="CY23" s="455"/>
    </row>
    <row r="24" spans="1:103" s="67" customFormat="1" ht="12">
      <c r="A24" s="72">
        <v>4</v>
      </c>
      <c r="B24" s="103"/>
      <c r="C24" s="807"/>
      <c r="D24" s="103"/>
      <c r="E24" s="103"/>
      <c r="F24" s="103"/>
      <c r="G24" s="217"/>
      <c r="H24" s="217"/>
      <c r="I24" s="217"/>
      <c r="J24" s="353"/>
      <c r="K24" s="353"/>
      <c r="L24" s="401"/>
      <c r="M24" s="401"/>
      <c r="N24" s="789"/>
      <c r="O24" s="798"/>
      <c r="P24" s="401"/>
      <c r="Q24" s="401"/>
      <c r="R24" s="401"/>
      <c r="S24" s="401"/>
      <c r="T24" s="401"/>
      <c r="U24" s="401"/>
      <c r="V24" s="799"/>
      <c r="W24" s="792"/>
      <c r="X24" s="505"/>
      <c r="Y24" s="505"/>
      <c r="Z24" s="505"/>
      <c r="AA24" s="505"/>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103"/>
      <c r="BX24" s="218"/>
      <c r="BY24" s="218"/>
      <c r="BZ24" s="218"/>
      <c r="CA24" s="218"/>
      <c r="CB24" s="218"/>
      <c r="CC24" s="218"/>
      <c r="CD24" s="371" t="str">
        <f t="shared" si="0"/>
        <v/>
      </c>
      <c r="CE24" s="371"/>
      <c r="CF24" s="371"/>
      <c r="CG24" s="371"/>
      <c r="CH24" s="371"/>
      <c r="CI24" s="379"/>
      <c r="CJ24" s="383"/>
      <c r="CK24" s="379"/>
      <c r="CL24" s="370"/>
      <c r="CM24" s="370"/>
      <c r="CN24" s="370"/>
      <c r="CO24" s="370"/>
      <c r="CP24" s="370"/>
      <c r="CQ24" s="370"/>
      <c r="CR24" s="370"/>
      <c r="CS24" s="262"/>
      <c r="CT24" s="262"/>
      <c r="CU24" s="262"/>
      <c r="CV24" s="262"/>
      <c r="CW24" s="371"/>
      <c r="CX24" s="371"/>
      <c r="CY24" s="455"/>
    </row>
    <row r="25" spans="1:103" s="67" customFormat="1" ht="12">
      <c r="A25" s="72">
        <v>5</v>
      </c>
      <c r="B25" s="103"/>
      <c r="C25" s="807"/>
      <c r="D25" s="103"/>
      <c r="E25" s="103"/>
      <c r="F25" s="103"/>
      <c r="G25" s="217"/>
      <c r="H25" s="217"/>
      <c r="I25" s="217"/>
      <c r="J25" s="353"/>
      <c r="K25" s="353"/>
      <c r="L25" s="401"/>
      <c r="M25" s="401"/>
      <c r="N25" s="789"/>
      <c r="O25" s="798"/>
      <c r="P25" s="401"/>
      <c r="Q25" s="401"/>
      <c r="R25" s="401"/>
      <c r="S25" s="401"/>
      <c r="T25" s="401"/>
      <c r="U25" s="401"/>
      <c r="V25" s="799"/>
      <c r="W25" s="792"/>
      <c r="X25" s="505"/>
      <c r="Y25" s="505"/>
      <c r="Z25" s="505"/>
      <c r="AA25" s="505"/>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103"/>
      <c r="BX25" s="218"/>
      <c r="BY25" s="218"/>
      <c r="BZ25" s="218"/>
      <c r="CA25" s="218"/>
      <c r="CB25" s="218"/>
      <c r="CC25" s="218"/>
      <c r="CD25" s="371" t="str">
        <f t="shared" si="0"/>
        <v/>
      </c>
      <c r="CE25" s="371"/>
      <c r="CF25" s="371"/>
      <c r="CG25" s="371"/>
      <c r="CH25" s="371"/>
      <c r="CI25" s="379"/>
      <c r="CJ25" s="383"/>
      <c r="CK25" s="379"/>
      <c r="CL25" s="370"/>
      <c r="CM25" s="370"/>
      <c r="CN25" s="370"/>
      <c r="CO25" s="370"/>
      <c r="CP25" s="370"/>
      <c r="CQ25" s="370"/>
      <c r="CR25" s="370"/>
      <c r="CS25" s="262"/>
      <c r="CT25" s="262"/>
      <c r="CU25" s="262"/>
      <c r="CV25" s="262"/>
      <c r="CW25" s="371"/>
      <c r="CX25" s="371"/>
      <c r="CY25" s="455"/>
    </row>
    <row r="26" spans="1:103" s="67" customFormat="1" ht="12" customHeight="1">
      <c r="A26" s="72">
        <v>6</v>
      </c>
      <c r="B26" s="103"/>
      <c r="C26" s="807"/>
      <c r="D26" s="103"/>
      <c r="E26" s="103"/>
      <c r="F26" s="103"/>
      <c r="G26" s="217"/>
      <c r="H26" s="217"/>
      <c r="I26" s="217"/>
      <c r="J26" s="353"/>
      <c r="K26" s="353"/>
      <c r="L26" s="401"/>
      <c r="M26" s="401"/>
      <c r="N26" s="789"/>
      <c r="O26" s="798"/>
      <c r="P26" s="401"/>
      <c r="Q26" s="401"/>
      <c r="R26" s="401"/>
      <c r="S26" s="401"/>
      <c r="T26" s="401"/>
      <c r="U26" s="401"/>
      <c r="V26" s="799"/>
      <c r="W26" s="792"/>
      <c r="X26" s="505"/>
      <c r="Y26" s="505"/>
      <c r="Z26" s="505"/>
      <c r="AA26" s="505"/>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103"/>
      <c r="BX26" s="218"/>
      <c r="BY26" s="218"/>
      <c r="BZ26" s="218"/>
      <c r="CA26" s="218"/>
      <c r="CB26" s="218"/>
      <c r="CC26" s="218"/>
      <c r="CD26" s="371" t="str">
        <f t="shared" si="0"/>
        <v/>
      </c>
      <c r="CE26" s="371"/>
      <c r="CF26" s="371"/>
      <c r="CG26" s="371"/>
      <c r="CH26" s="371"/>
      <c r="CI26" s="379"/>
      <c r="CJ26" s="383"/>
      <c r="CK26" s="379"/>
      <c r="CL26" s="370"/>
      <c r="CM26" s="370"/>
      <c r="CN26" s="370"/>
      <c r="CO26" s="370"/>
      <c r="CP26" s="370"/>
      <c r="CQ26" s="370"/>
      <c r="CR26" s="370"/>
      <c r="CS26" s="262"/>
      <c r="CT26" s="262"/>
      <c r="CU26" s="262"/>
      <c r="CV26" s="262"/>
      <c r="CW26" s="371"/>
      <c r="CX26" s="371"/>
      <c r="CY26" s="455"/>
    </row>
    <row r="27" spans="1:103" s="67" customFormat="1" ht="12" customHeight="1">
      <c r="A27" s="72">
        <v>7</v>
      </c>
      <c r="B27" s="103"/>
      <c r="C27" s="807"/>
      <c r="D27" s="103"/>
      <c r="E27" s="103"/>
      <c r="F27" s="103"/>
      <c r="G27" s="217"/>
      <c r="H27" s="217"/>
      <c r="I27" s="217"/>
      <c r="J27" s="353"/>
      <c r="K27" s="353"/>
      <c r="L27" s="401"/>
      <c r="M27" s="401"/>
      <c r="N27" s="789"/>
      <c r="O27" s="798"/>
      <c r="P27" s="401"/>
      <c r="Q27" s="401"/>
      <c r="R27" s="401"/>
      <c r="S27" s="401"/>
      <c r="T27" s="401"/>
      <c r="U27" s="401"/>
      <c r="V27" s="799"/>
      <c r="W27" s="792"/>
      <c r="X27" s="505"/>
      <c r="Y27" s="505"/>
      <c r="Z27" s="505"/>
      <c r="AA27" s="505"/>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103"/>
      <c r="BX27" s="218"/>
      <c r="BY27" s="218"/>
      <c r="BZ27" s="218"/>
      <c r="CA27" s="218"/>
      <c r="CB27" s="218"/>
      <c r="CC27" s="218"/>
      <c r="CD27" s="371" t="str">
        <f t="shared" si="0"/>
        <v/>
      </c>
      <c r="CE27" s="371"/>
      <c r="CF27" s="371"/>
      <c r="CG27" s="371"/>
      <c r="CH27" s="371"/>
      <c r="CI27" s="379"/>
      <c r="CJ27" s="383"/>
      <c r="CK27" s="379"/>
      <c r="CL27" s="370"/>
      <c r="CM27" s="370"/>
      <c r="CN27" s="370"/>
      <c r="CO27" s="370"/>
      <c r="CP27" s="370"/>
      <c r="CQ27" s="370"/>
      <c r="CR27" s="370"/>
      <c r="CS27" s="262"/>
      <c r="CT27" s="262"/>
      <c r="CU27" s="262"/>
      <c r="CV27" s="262"/>
      <c r="CW27" s="371"/>
      <c r="CX27" s="371"/>
      <c r="CY27" s="455"/>
    </row>
    <row r="28" spans="1:103" s="67" customFormat="1" ht="12" customHeight="1">
      <c r="A28" s="72">
        <v>8</v>
      </c>
      <c r="B28" s="103"/>
      <c r="C28" s="807"/>
      <c r="D28" s="103"/>
      <c r="E28" s="103"/>
      <c r="F28" s="103"/>
      <c r="G28" s="217"/>
      <c r="H28" s="217"/>
      <c r="I28" s="217"/>
      <c r="J28" s="353"/>
      <c r="K28" s="353"/>
      <c r="L28" s="401"/>
      <c r="M28" s="401"/>
      <c r="N28" s="789"/>
      <c r="O28" s="798"/>
      <c r="P28" s="401"/>
      <c r="Q28" s="401"/>
      <c r="R28" s="401"/>
      <c r="S28" s="401"/>
      <c r="T28" s="401"/>
      <c r="U28" s="401"/>
      <c r="V28" s="799"/>
      <c r="W28" s="792"/>
      <c r="X28" s="505"/>
      <c r="Y28" s="505"/>
      <c r="Z28" s="505"/>
      <c r="AA28" s="505"/>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103"/>
      <c r="BX28" s="218"/>
      <c r="BY28" s="218"/>
      <c r="BZ28" s="218"/>
      <c r="CA28" s="218"/>
      <c r="CB28" s="218"/>
      <c r="CC28" s="218"/>
      <c r="CD28" s="371" t="str">
        <f t="shared" si="0"/>
        <v/>
      </c>
      <c r="CE28" s="371"/>
      <c r="CF28" s="371"/>
      <c r="CG28" s="371"/>
      <c r="CH28" s="371"/>
      <c r="CI28" s="379"/>
      <c r="CJ28" s="383"/>
      <c r="CK28" s="379"/>
      <c r="CL28" s="370"/>
      <c r="CM28" s="370"/>
      <c r="CN28" s="370"/>
      <c r="CO28" s="370"/>
      <c r="CP28" s="370"/>
      <c r="CQ28" s="370"/>
      <c r="CR28" s="370"/>
      <c r="CS28" s="262"/>
      <c r="CT28" s="262"/>
      <c r="CU28" s="262"/>
      <c r="CV28" s="262"/>
      <c r="CW28" s="371"/>
      <c r="CX28" s="371"/>
      <c r="CY28" s="455"/>
    </row>
    <row r="29" spans="1:103" s="67" customFormat="1" ht="12" customHeight="1">
      <c r="A29" s="72">
        <v>9</v>
      </c>
      <c r="B29" s="103"/>
      <c r="C29" s="807"/>
      <c r="D29" s="103"/>
      <c r="E29" s="103"/>
      <c r="F29" s="103"/>
      <c r="G29" s="217"/>
      <c r="H29" s="217"/>
      <c r="I29" s="217"/>
      <c r="J29" s="353"/>
      <c r="K29" s="353"/>
      <c r="L29" s="401"/>
      <c r="M29" s="401"/>
      <c r="N29" s="789"/>
      <c r="O29" s="798"/>
      <c r="P29" s="401"/>
      <c r="Q29" s="401"/>
      <c r="R29" s="401"/>
      <c r="S29" s="401"/>
      <c r="T29" s="401"/>
      <c r="U29" s="401"/>
      <c r="V29" s="799"/>
      <c r="W29" s="792"/>
      <c r="X29" s="505"/>
      <c r="Y29" s="505"/>
      <c r="Z29" s="505"/>
      <c r="AA29" s="505"/>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103"/>
      <c r="BX29" s="218"/>
      <c r="BY29" s="218"/>
      <c r="BZ29" s="218"/>
      <c r="CA29" s="218"/>
      <c r="CB29" s="218"/>
      <c r="CC29" s="218"/>
      <c r="CD29" s="371" t="str">
        <f t="shared" si="0"/>
        <v/>
      </c>
      <c r="CE29" s="371"/>
      <c r="CF29" s="371"/>
      <c r="CG29" s="371"/>
      <c r="CH29" s="371"/>
      <c r="CI29" s="379"/>
      <c r="CJ29" s="383"/>
      <c r="CK29" s="379"/>
      <c r="CL29" s="370"/>
      <c r="CM29" s="370"/>
      <c r="CN29" s="370"/>
      <c r="CO29" s="370"/>
      <c r="CP29" s="370"/>
      <c r="CQ29" s="370"/>
      <c r="CR29" s="370"/>
      <c r="CS29" s="262"/>
      <c r="CT29" s="262"/>
      <c r="CU29" s="262"/>
      <c r="CV29" s="262"/>
      <c r="CW29" s="371"/>
      <c r="CX29" s="371"/>
      <c r="CY29" s="455"/>
    </row>
    <row r="30" spans="1:103" s="67" customFormat="1" ht="12" customHeight="1">
      <c r="A30" s="72">
        <v>10</v>
      </c>
      <c r="B30" s="103"/>
      <c r="C30" s="807"/>
      <c r="D30" s="103"/>
      <c r="E30" s="103"/>
      <c r="F30" s="103"/>
      <c r="G30" s="217"/>
      <c r="H30" s="217"/>
      <c r="I30" s="217"/>
      <c r="J30" s="353"/>
      <c r="K30" s="353"/>
      <c r="L30" s="401"/>
      <c r="M30" s="401"/>
      <c r="N30" s="789"/>
      <c r="O30" s="798"/>
      <c r="P30" s="401"/>
      <c r="Q30" s="401"/>
      <c r="R30" s="401"/>
      <c r="S30" s="401"/>
      <c r="T30" s="401"/>
      <c r="U30" s="401"/>
      <c r="V30" s="799"/>
      <c r="W30" s="792"/>
      <c r="X30" s="505"/>
      <c r="Y30" s="505"/>
      <c r="Z30" s="505"/>
      <c r="AA30" s="505"/>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103"/>
      <c r="BX30" s="218"/>
      <c r="BY30" s="218"/>
      <c r="BZ30" s="218"/>
      <c r="CA30" s="218"/>
      <c r="CB30" s="218"/>
      <c r="CC30" s="218"/>
      <c r="CD30" s="371" t="str">
        <f t="shared" si="0"/>
        <v/>
      </c>
      <c r="CE30" s="371"/>
      <c r="CF30" s="371"/>
      <c r="CG30" s="371"/>
      <c r="CH30" s="371"/>
      <c r="CI30" s="379"/>
      <c r="CJ30" s="383"/>
      <c r="CK30" s="379"/>
      <c r="CL30" s="370"/>
      <c r="CM30" s="370"/>
      <c r="CN30" s="370"/>
      <c r="CO30" s="370"/>
      <c r="CP30" s="370"/>
      <c r="CQ30" s="370"/>
      <c r="CR30" s="370"/>
      <c r="CS30" s="262"/>
      <c r="CT30" s="262"/>
      <c r="CU30" s="262"/>
      <c r="CV30" s="262"/>
      <c r="CW30" s="371"/>
      <c r="CX30" s="371"/>
      <c r="CY30" s="455"/>
    </row>
    <row r="31" spans="1:103" s="67" customFormat="1" ht="12" customHeight="1">
      <c r="A31" s="72">
        <v>11</v>
      </c>
      <c r="B31" s="103"/>
      <c r="C31" s="807"/>
      <c r="D31" s="103"/>
      <c r="E31" s="103"/>
      <c r="F31" s="103"/>
      <c r="G31" s="217"/>
      <c r="H31" s="217"/>
      <c r="I31" s="217"/>
      <c r="J31" s="353"/>
      <c r="K31" s="353"/>
      <c r="L31" s="401"/>
      <c r="M31" s="401"/>
      <c r="N31" s="789"/>
      <c r="O31" s="798"/>
      <c r="P31" s="401"/>
      <c r="Q31" s="401"/>
      <c r="R31" s="401"/>
      <c r="S31" s="401"/>
      <c r="T31" s="401"/>
      <c r="U31" s="401"/>
      <c r="V31" s="799"/>
      <c r="W31" s="792"/>
      <c r="X31" s="505"/>
      <c r="Y31" s="505"/>
      <c r="Z31" s="505"/>
      <c r="AA31" s="505"/>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103"/>
      <c r="BX31" s="218"/>
      <c r="BY31" s="218"/>
      <c r="BZ31" s="218"/>
      <c r="CA31" s="218"/>
      <c r="CB31" s="218"/>
      <c r="CC31" s="218"/>
      <c r="CD31" s="371" t="str">
        <f t="shared" si="0"/>
        <v/>
      </c>
      <c r="CE31" s="371"/>
      <c r="CF31" s="371"/>
      <c r="CG31" s="371"/>
      <c r="CH31" s="371"/>
      <c r="CI31" s="379"/>
      <c r="CJ31" s="383"/>
      <c r="CK31" s="379"/>
      <c r="CL31" s="370"/>
      <c r="CM31" s="370"/>
      <c r="CN31" s="370"/>
      <c r="CO31" s="370"/>
      <c r="CP31" s="370"/>
      <c r="CQ31" s="370"/>
      <c r="CR31" s="370"/>
      <c r="CS31" s="262"/>
      <c r="CT31" s="262"/>
      <c r="CU31" s="262"/>
      <c r="CV31" s="262"/>
      <c r="CW31" s="371"/>
      <c r="CX31" s="371"/>
      <c r="CY31" s="455"/>
    </row>
    <row r="32" spans="1:103" s="67" customFormat="1" ht="12" customHeight="1">
      <c r="A32" s="72">
        <v>12</v>
      </c>
      <c r="B32" s="103"/>
      <c r="C32" s="807"/>
      <c r="D32" s="103"/>
      <c r="E32" s="103"/>
      <c r="F32" s="103"/>
      <c r="G32" s="217"/>
      <c r="H32" s="217"/>
      <c r="I32" s="217"/>
      <c r="J32" s="353"/>
      <c r="K32" s="353"/>
      <c r="L32" s="401"/>
      <c r="M32" s="401"/>
      <c r="N32" s="789"/>
      <c r="O32" s="798"/>
      <c r="P32" s="401"/>
      <c r="Q32" s="401"/>
      <c r="R32" s="401"/>
      <c r="S32" s="401"/>
      <c r="T32" s="401"/>
      <c r="U32" s="401"/>
      <c r="V32" s="799"/>
      <c r="W32" s="792"/>
      <c r="X32" s="505"/>
      <c r="Y32" s="505"/>
      <c r="Z32" s="505"/>
      <c r="AA32" s="505"/>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103"/>
      <c r="BX32" s="218"/>
      <c r="BY32" s="218"/>
      <c r="BZ32" s="218"/>
      <c r="CA32" s="218"/>
      <c r="CB32" s="218"/>
      <c r="CC32" s="218"/>
      <c r="CD32" s="371" t="str">
        <f t="shared" si="0"/>
        <v/>
      </c>
      <c r="CE32" s="371"/>
      <c r="CF32" s="371"/>
      <c r="CG32" s="371"/>
      <c r="CH32" s="371"/>
      <c r="CI32" s="379"/>
      <c r="CJ32" s="383"/>
      <c r="CK32" s="379"/>
      <c r="CL32" s="370"/>
      <c r="CM32" s="370"/>
      <c r="CN32" s="370"/>
      <c r="CO32" s="370"/>
      <c r="CP32" s="370"/>
      <c r="CQ32" s="370"/>
      <c r="CR32" s="370"/>
      <c r="CS32" s="262"/>
      <c r="CT32" s="262"/>
      <c r="CU32" s="262"/>
      <c r="CV32" s="262"/>
      <c r="CW32" s="371"/>
      <c r="CX32" s="371"/>
      <c r="CY32" s="455"/>
    </row>
    <row r="33" spans="1:103" s="67" customFormat="1" ht="12" customHeight="1">
      <c r="A33" s="72">
        <v>13</v>
      </c>
      <c r="B33" s="103"/>
      <c r="C33" s="807"/>
      <c r="D33" s="103"/>
      <c r="E33" s="103"/>
      <c r="F33" s="103"/>
      <c r="G33" s="217"/>
      <c r="H33" s="217"/>
      <c r="I33" s="217"/>
      <c r="J33" s="353"/>
      <c r="K33" s="353"/>
      <c r="L33" s="401"/>
      <c r="M33" s="401"/>
      <c r="N33" s="789"/>
      <c r="O33" s="798"/>
      <c r="P33" s="401"/>
      <c r="Q33" s="401"/>
      <c r="R33" s="401"/>
      <c r="S33" s="401"/>
      <c r="T33" s="401"/>
      <c r="U33" s="401"/>
      <c r="V33" s="799"/>
      <c r="W33" s="792"/>
      <c r="X33" s="505"/>
      <c r="Y33" s="505"/>
      <c r="Z33" s="505"/>
      <c r="AA33" s="505"/>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103"/>
      <c r="BX33" s="218"/>
      <c r="BY33" s="218"/>
      <c r="BZ33" s="218"/>
      <c r="CA33" s="218"/>
      <c r="CB33" s="218"/>
      <c r="CC33" s="218"/>
      <c r="CD33" s="371" t="str">
        <f t="shared" si="0"/>
        <v/>
      </c>
      <c r="CE33" s="371"/>
      <c r="CF33" s="371"/>
      <c r="CG33" s="371"/>
      <c r="CH33" s="371"/>
      <c r="CI33" s="379"/>
      <c r="CJ33" s="383"/>
      <c r="CK33" s="379"/>
      <c r="CL33" s="370"/>
      <c r="CM33" s="370"/>
      <c r="CN33" s="370"/>
      <c r="CO33" s="370"/>
      <c r="CP33" s="370"/>
      <c r="CQ33" s="370"/>
      <c r="CR33" s="370"/>
      <c r="CS33" s="262"/>
      <c r="CT33" s="262"/>
      <c r="CU33" s="262"/>
      <c r="CV33" s="262"/>
      <c r="CW33" s="371"/>
      <c r="CX33" s="371"/>
      <c r="CY33" s="455"/>
    </row>
    <row r="34" spans="1:103" s="67" customFormat="1" ht="12" customHeight="1">
      <c r="A34" s="72">
        <v>14</v>
      </c>
      <c r="B34" s="103"/>
      <c r="C34" s="807"/>
      <c r="D34" s="103"/>
      <c r="E34" s="103"/>
      <c r="F34" s="103"/>
      <c r="G34" s="217"/>
      <c r="H34" s="217"/>
      <c r="I34" s="217"/>
      <c r="J34" s="353"/>
      <c r="K34" s="353"/>
      <c r="L34" s="401"/>
      <c r="M34" s="401"/>
      <c r="N34" s="789"/>
      <c r="O34" s="798"/>
      <c r="P34" s="401"/>
      <c r="Q34" s="401"/>
      <c r="R34" s="401"/>
      <c r="S34" s="401"/>
      <c r="T34" s="401"/>
      <c r="U34" s="401"/>
      <c r="V34" s="799"/>
      <c r="W34" s="792"/>
      <c r="X34" s="505"/>
      <c r="Y34" s="505"/>
      <c r="Z34" s="505"/>
      <c r="AA34" s="505"/>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103"/>
      <c r="BX34" s="218"/>
      <c r="BY34" s="218"/>
      <c r="BZ34" s="218"/>
      <c r="CA34" s="218"/>
      <c r="CB34" s="218"/>
      <c r="CC34" s="218"/>
      <c r="CD34" s="371" t="str">
        <f t="shared" si="0"/>
        <v/>
      </c>
      <c r="CE34" s="371"/>
      <c r="CF34" s="371"/>
      <c r="CG34" s="371"/>
      <c r="CH34" s="371"/>
      <c r="CI34" s="379"/>
      <c r="CJ34" s="383"/>
      <c r="CK34" s="379"/>
      <c r="CL34" s="370"/>
      <c r="CM34" s="370"/>
      <c r="CN34" s="370"/>
      <c r="CO34" s="370"/>
      <c r="CP34" s="370"/>
      <c r="CQ34" s="370"/>
      <c r="CR34" s="370"/>
      <c r="CS34" s="262"/>
      <c r="CT34" s="262"/>
      <c r="CU34" s="262"/>
      <c r="CV34" s="262"/>
      <c r="CW34" s="371"/>
      <c r="CX34" s="371"/>
      <c r="CY34" s="455"/>
    </row>
    <row r="35" spans="1:103" s="67" customFormat="1" ht="12" customHeight="1">
      <c r="A35" s="72">
        <v>15</v>
      </c>
      <c r="B35" s="103"/>
      <c r="C35" s="807"/>
      <c r="D35" s="103"/>
      <c r="E35" s="103"/>
      <c r="F35" s="103"/>
      <c r="G35" s="217"/>
      <c r="H35" s="217"/>
      <c r="I35" s="217"/>
      <c r="J35" s="353"/>
      <c r="K35" s="353"/>
      <c r="L35" s="401"/>
      <c r="M35" s="401"/>
      <c r="N35" s="789"/>
      <c r="O35" s="798"/>
      <c r="P35" s="401"/>
      <c r="Q35" s="401"/>
      <c r="R35" s="401"/>
      <c r="S35" s="401"/>
      <c r="T35" s="401"/>
      <c r="U35" s="401"/>
      <c r="V35" s="799"/>
      <c r="W35" s="792"/>
      <c r="X35" s="505"/>
      <c r="Y35" s="505"/>
      <c r="Z35" s="505"/>
      <c r="AA35" s="505"/>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103"/>
      <c r="BX35" s="218"/>
      <c r="BY35" s="218"/>
      <c r="BZ35" s="218"/>
      <c r="CA35" s="218"/>
      <c r="CB35" s="218"/>
      <c r="CC35" s="218"/>
      <c r="CD35" s="371" t="str">
        <f t="shared" si="0"/>
        <v/>
      </c>
      <c r="CE35" s="371"/>
      <c r="CF35" s="371"/>
      <c r="CG35" s="371"/>
      <c r="CH35" s="371"/>
      <c r="CI35" s="379"/>
      <c r="CJ35" s="383"/>
      <c r="CK35" s="379"/>
      <c r="CL35" s="370"/>
      <c r="CM35" s="370"/>
      <c r="CN35" s="370"/>
      <c r="CO35" s="370"/>
      <c r="CP35" s="370"/>
      <c r="CQ35" s="370"/>
      <c r="CR35" s="370"/>
      <c r="CS35" s="262"/>
      <c r="CT35" s="262"/>
      <c r="CU35" s="262"/>
      <c r="CV35" s="262"/>
      <c r="CW35" s="371"/>
      <c r="CX35" s="371"/>
      <c r="CY35" s="455"/>
    </row>
    <row r="36" spans="1:103" s="67" customFormat="1" ht="12" customHeight="1">
      <c r="A36" s="72">
        <v>16</v>
      </c>
      <c r="B36" s="103"/>
      <c r="C36" s="807"/>
      <c r="D36" s="103"/>
      <c r="E36" s="103"/>
      <c r="F36" s="103"/>
      <c r="G36" s="217"/>
      <c r="H36" s="217"/>
      <c r="I36" s="217"/>
      <c r="J36" s="353"/>
      <c r="K36" s="353"/>
      <c r="L36" s="401"/>
      <c r="M36" s="401"/>
      <c r="N36" s="789"/>
      <c r="O36" s="798"/>
      <c r="P36" s="401"/>
      <c r="Q36" s="401"/>
      <c r="R36" s="401"/>
      <c r="S36" s="401"/>
      <c r="T36" s="401"/>
      <c r="U36" s="401"/>
      <c r="V36" s="799"/>
      <c r="W36" s="792"/>
      <c r="X36" s="505"/>
      <c r="Y36" s="505"/>
      <c r="Z36" s="505"/>
      <c r="AA36" s="505"/>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103"/>
      <c r="BX36" s="218"/>
      <c r="BY36" s="218"/>
      <c r="BZ36" s="218"/>
      <c r="CA36" s="218"/>
      <c r="CB36" s="218"/>
      <c r="CC36" s="218"/>
      <c r="CD36" s="371" t="str">
        <f t="shared" si="0"/>
        <v/>
      </c>
      <c r="CE36" s="371"/>
      <c r="CF36" s="371"/>
      <c r="CG36" s="371"/>
      <c r="CH36" s="371"/>
      <c r="CI36" s="379"/>
      <c r="CJ36" s="383"/>
      <c r="CK36" s="379"/>
      <c r="CL36" s="370"/>
      <c r="CM36" s="370"/>
      <c r="CN36" s="370"/>
      <c r="CO36" s="370"/>
      <c r="CP36" s="370"/>
      <c r="CQ36" s="370"/>
      <c r="CR36" s="370"/>
      <c r="CS36" s="262"/>
      <c r="CT36" s="262"/>
      <c r="CU36" s="262"/>
      <c r="CV36" s="262"/>
      <c r="CW36" s="371"/>
      <c r="CX36" s="371"/>
      <c r="CY36" s="455"/>
    </row>
    <row r="37" spans="1:103" s="67" customFormat="1" ht="12" customHeight="1">
      <c r="A37" s="72">
        <v>17</v>
      </c>
      <c r="B37" s="103"/>
      <c r="C37" s="807"/>
      <c r="D37" s="103"/>
      <c r="E37" s="103"/>
      <c r="F37" s="103"/>
      <c r="G37" s="217"/>
      <c r="H37" s="217"/>
      <c r="I37" s="217"/>
      <c r="J37" s="353"/>
      <c r="K37" s="353"/>
      <c r="L37" s="401"/>
      <c r="M37" s="401"/>
      <c r="N37" s="789"/>
      <c r="O37" s="798"/>
      <c r="P37" s="401"/>
      <c r="Q37" s="401"/>
      <c r="R37" s="401"/>
      <c r="S37" s="401"/>
      <c r="T37" s="401"/>
      <c r="U37" s="401"/>
      <c r="V37" s="799"/>
      <c r="W37" s="792"/>
      <c r="X37" s="505"/>
      <c r="Y37" s="505"/>
      <c r="Z37" s="505"/>
      <c r="AA37" s="505"/>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103"/>
      <c r="BX37" s="218"/>
      <c r="BY37" s="218"/>
      <c r="BZ37" s="218"/>
      <c r="CA37" s="218"/>
      <c r="CB37" s="218"/>
      <c r="CC37" s="218"/>
      <c r="CD37" s="371" t="str">
        <f t="shared" si="0"/>
        <v/>
      </c>
      <c r="CE37" s="371"/>
      <c r="CF37" s="371"/>
      <c r="CG37" s="371"/>
      <c r="CH37" s="371"/>
      <c r="CI37" s="379"/>
      <c r="CJ37" s="383"/>
      <c r="CK37" s="379"/>
      <c r="CL37" s="370"/>
      <c r="CM37" s="370"/>
      <c r="CN37" s="370"/>
      <c r="CO37" s="370"/>
      <c r="CP37" s="370"/>
      <c r="CQ37" s="370"/>
      <c r="CR37" s="370"/>
      <c r="CS37" s="262"/>
      <c r="CT37" s="262"/>
      <c r="CU37" s="262"/>
      <c r="CV37" s="262"/>
      <c r="CW37" s="371"/>
      <c r="CX37" s="371"/>
      <c r="CY37" s="455"/>
    </row>
    <row r="38" spans="1:103" s="67" customFormat="1" ht="12" customHeight="1">
      <c r="A38" s="72">
        <v>18</v>
      </c>
      <c r="B38" s="103"/>
      <c r="C38" s="807"/>
      <c r="D38" s="103"/>
      <c r="E38" s="103"/>
      <c r="F38" s="103"/>
      <c r="G38" s="217"/>
      <c r="H38" s="217"/>
      <c r="I38" s="217"/>
      <c r="J38" s="353"/>
      <c r="K38" s="353"/>
      <c r="L38" s="401"/>
      <c r="M38" s="401"/>
      <c r="N38" s="789"/>
      <c r="O38" s="798"/>
      <c r="P38" s="401"/>
      <c r="Q38" s="401"/>
      <c r="R38" s="401"/>
      <c r="S38" s="401"/>
      <c r="T38" s="401"/>
      <c r="U38" s="401"/>
      <c r="V38" s="799"/>
      <c r="W38" s="792"/>
      <c r="X38" s="505"/>
      <c r="Y38" s="505"/>
      <c r="Z38" s="505"/>
      <c r="AA38" s="505"/>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103"/>
      <c r="BX38" s="218"/>
      <c r="BY38" s="218"/>
      <c r="BZ38" s="218"/>
      <c r="CA38" s="218"/>
      <c r="CB38" s="218"/>
      <c r="CC38" s="218"/>
      <c r="CD38" s="371" t="str">
        <f t="shared" si="0"/>
        <v/>
      </c>
      <c r="CE38" s="371"/>
      <c r="CF38" s="371"/>
      <c r="CG38" s="371"/>
      <c r="CH38" s="371"/>
      <c r="CI38" s="379"/>
      <c r="CJ38" s="383"/>
      <c r="CK38" s="379"/>
      <c r="CL38" s="370"/>
      <c r="CM38" s="370"/>
      <c r="CN38" s="370"/>
      <c r="CO38" s="370"/>
      <c r="CP38" s="370"/>
      <c r="CQ38" s="370"/>
      <c r="CR38" s="370"/>
      <c r="CS38" s="262"/>
      <c r="CT38" s="262"/>
      <c r="CU38" s="262"/>
      <c r="CV38" s="262"/>
      <c r="CW38" s="371"/>
      <c r="CX38" s="371"/>
      <c r="CY38" s="455"/>
    </row>
    <row r="39" spans="1:103" s="67" customFormat="1" ht="12" customHeight="1">
      <c r="A39" s="72">
        <v>19</v>
      </c>
      <c r="B39" s="103"/>
      <c r="C39" s="807"/>
      <c r="D39" s="103"/>
      <c r="E39" s="103"/>
      <c r="F39" s="103"/>
      <c r="G39" s="217"/>
      <c r="H39" s="217"/>
      <c r="I39" s="217"/>
      <c r="J39" s="353"/>
      <c r="K39" s="353"/>
      <c r="L39" s="401"/>
      <c r="M39" s="401"/>
      <c r="N39" s="789"/>
      <c r="O39" s="798"/>
      <c r="P39" s="401"/>
      <c r="Q39" s="401"/>
      <c r="R39" s="401"/>
      <c r="S39" s="401"/>
      <c r="T39" s="401"/>
      <c r="U39" s="401"/>
      <c r="V39" s="799"/>
      <c r="W39" s="792"/>
      <c r="X39" s="505"/>
      <c r="Y39" s="505"/>
      <c r="Z39" s="505"/>
      <c r="AA39" s="505"/>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103"/>
      <c r="BX39" s="218"/>
      <c r="BY39" s="218"/>
      <c r="BZ39" s="218"/>
      <c r="CA39" s="218"/>
      <c r="CB39" s="218"/>
      <c r="CC39" s="218"/>
      <c r="CD39" s="371" t="str">
        <f t="shared" si="0"/>
        <v/>
      </c>
      <c r="CE39" s="371"/>
      <c r="CF39" s="371"/>
      <c r="CG39" s="371"/>
      <c r="CH39" s="371"/>
      <c r="CI39" s="379"/>
      <c r="CJ39" s="383"/>
      <c r="CK39" s="379"/>
      <c r="CL39" s="370"/>
      <c r="CM39" s="370"/>
      <c r="CN39" s="370"/>
      <c r="CO39" s="370"/>
      <c r="CP39" s="370"/>
      <c r="CQ39" s="370"/>
      <c r="CR39" s="370"/>
      <c r="CS39" s="262"/>
      <c r="CT39" s="262"/>
      <c r="CU39" s="262"/>
      <c r="CV39" s="262"/>
      <c r="CW39" s="371"/>
      <c r="CX39" s="371"/>
      <c r="CY39" s="455"/>
    </row>
    <row r="40" spans="1:103" s="67" customFormat="1" ht="12" customHeight="1">
      <c r="A40" s="72">
        <v>20</v>
      </c>
      <c r="B40" s="103"/>
      <c r="C40" s="807"/>
      <c r="D40" s="103"/>
      <c r="E40" s="103"/>
      <c r="F40" s="103"/>
      <c r="G40" s="217"/>
      <c r="H40" s="217"/>
      <c r="I40" s="217"/>
      <c r="J40" s="353"/>
      <c r="K40" s="353"/>
      <c r="L40" s="401"/>
      <c r="M40" s="401"/>
      <c r="N40" s="789"/>
      <c r="O40" s="798"/>
      <c r="P40" s="401"/>
      <c r="Q40" s="401"/>
      <c r="R40" s="401"/>
      <c r="S40" s="401"/>
      <c r="T40" s="401"/>
      <c r="U40" s="401"/>
      <c r="V40" s="799"/>
      <c r="W40" s="792"/>
      <c r="X40" s="505"/>
      <c r="Y40" s="505"/>
      <c r="Z40" s="505"/>
      <c r="AA40" s="505"/>
      <c r="AB40" s="218"/>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103"/>
      <c r="BX40" s="218"/>
      <c r="BY40" s="218"/>
      <c r="BZ40" s="218"/>
      <c r="CA40" s="218"/>
      <c r="CB40" s="218"/>
      <c r="CC40" s="218"/>
      <c r="CD40" s="371" t="str">
        <f t="shared" si="0"/>
        <v/>
      </c>
      <c r="CE40" s="371"/>
      <c r="CF40" s="371"/>
      <c r="CG40" s="371"/>
      <c r="CH40" s="371"/>
      <c r="CI40" s="379"/>
      <c r="CJ40" s="383"/>
      <c r="CK40" s="379"/>
      <c r="CL40" s="370"/>
      <c r="CM40" s="370"/>
      <c r="CN40" s="370"/>
      <c r="CO40" s="370"/>
      <c r="CP40" s="370"/>
      <c r="CQ40" s="370"/>
      <c r="CR40" s="370"/>
      <c r="CS40" s="262"/>
      <c r="CT40" s="262"/>
      <c r="CU40" s="262"/>
      <c r="CV40" s="262"/>
      <c r="CW40" s="371"/>
      <c r="CX40" s="371"/>
      <c r="CY40" s="455"/>
    </row>
    <row r="41" spans="1:103" s="67" customFormat="1" ht="12" customHeight="1">
      <c r="A41" s="72">
        <v>21</v>
      </c>
      <c r="B41" s="103"/>
      <c r="C41" s="807"/>
      <c r="D41" s="103"/>
      <c r="E41" s="103"/>
      <c r="F41" s="103"/>
      <c r="G41" s="217"/>
      <c r="H41" s="217"/>
      <c r="I41" s="217"/>
      <c r="J41" s="353"/>
      <c r="K41" s="353"/>
      <c r="L41" s="401"/>
      <c r="M41" s="401"/>
      <c r="N41" s="789"/>
      <c r="O41" s="798"/>
      <c r="P41" s="401"/>
      <c r="Q41" s="401"/>
      <c r="R41" s="401"/>
      <c r="S41" s="401"/>
      <c r="T41" s="401"/>
      <c r="U41" s="401"/>
      <c r="V41" s="799"/>
      <c r="W41" s="792"/>
      <c r="X41" s="505"/>
      <c r="Y41" s="505"/>
      <c r="Z41" s="505"/>
      <c r="AA41" s="505"/>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103"/>
      <c r="BX41" s="218"/>
      <c r="BY41" s="218"/>
      <c r="BZ41" s="218"/>
      <c r="CA41" s="218"/>
      <c r="CB41" s="218"/>
      <c r="CC41" s="218"/>
      <c r="CD41" s="371" t="str">
        <f t="shared" si="0"/>
        <v/>
      </c>
      <c r="CE41" s="371"/>
      <c r="CF41" s="371"/>
      <c r="CG41" s="371"/>
      <c r="CH41" s="371"/>
      <c r="CI41" s="379"/>
      <c r="CJ41" s="383"/>
      <c r="CK41" s="379"/>
      <c r="CL41" s="370"/>
      <c r="CM41" s="370"/>
      <c r="CN41" s="370"/>
      <c r="CO41" s="370"/>
      <c r="CP41" s="370"/>
      <c r="CQ41" s="370"/>
      <c r="CR41" s="370"/>
      <c r="CS41" s="262"/>
      <c r="CT41" s="262"/>
      <c r="CU41" s="262"/>
      <c r="CV41" s="262"/>
      <c r="CW41" s="371"/>
      <c r="CX41" s="371"/>
      <c r="CY41" s="455"/>
    </row>
    <row r="42" spans="1:103" s="67" customFormat="1" ht="12" customHeight="1">
      <c r="A42" s="72">
        <v>22</v>
      </c>
      <c r="B42" s="103"/>
      <c r="C42" s="807"/>
      <c r="D42" s="103"/>
      <c r="E42" s="103"/>
      <c r="F42" s="103"/>
      <c r="G42" s="217"/>
      <c r="H42" s="217"/>
      <c r="I42" s="217"/>
      <c r="J42" s="353"/>
      <c r="K42" s="353"/>
      <c r="L42" s="401"/>
      <c r="M42" s="401"/>
      <c r="N42" s="789"/>
      <c r="O42" s="798"/>
      <c r="P42" s="401"/>
      <c r="Q42" s="401"/>
      <c r="R42" s="401"/>
      <c r="S42" s="401"/>
      <c r="T42" s="401"/>
      <c r="U42" s="401"/>
      <c r="V42" s="799"/>
      <c r="W42" s="792"/>
      <c r="X42" s="505"/>
      <c r="Y42" s="505"/>
      <c r="Z42" s="505"/>
      <c r="AA42" s="505"/>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103"/>
      <c r="BX42" s="218"/>
      <c r="BY42" s="218"/>
      <c r="BZ42" s="218"/>
      <c r="CA42" s="218"/>
      <c r="CB42" s="218"/>
      <c r="CC42" s="218"/>
      <c r="CD42" s="371" t="str">
        <f t="shared" si="0"/>
        <v/>
      </c>
      <c r="CE42" s="371"/>
      <c r="CF42" s="371"/>
      <c r="CG42" s="371"/>
      <c r="CH42" s="371"/>
      <c r="CI42" s="379"/>
      <c r="CJ42" s="383"/>
      <c r="CK42" s="379"/>
      <c r="CL42" s="370"/>
      <c r="CM42" s="370"/>
      <c r="CN42" s="370"/>
      <c r="CO42" s="370"/>
      <c r="CP42" s="370"/>
      <c r="CQ42" s="370"/>
      <c r="CR42" s="370"/>
      <c r="CS42" s="262"/>
      <c r="CT42" s="262"/>
      <c r="CU42" s="262"/>
      <c r="CV42" s="262"/>
      <c r="CW42" s="371"/>
      <c r="CX42" s="371"/>
      <c r="CY42" s="455"/>
    </row>
    <row r="43" spans="1:103" s="67" customFormat="1" ht="12" customHeight="1">
      <c r="A43" s="72">
        <v>23</v>
      </c>
      <c r="B43" s="103"/>
      <c r="C43" s="807"/>
      <c r="D43" s="103"/>
      <c r="E43" s="103"/>
      <c r="F43" s="103"/>
      <c r="G43" s="217"/>
      <c r="H43" s="217"/>
      <c r="I43" s="217"/>
      <c r="J43" s="353"/>
      <c r="K43" s="353"/>
      <c r="L43" s="401"/>
      <c r="M43" s="401"/>
      <c r="N43" s="789"/>
      <c r="O43" s="798"/>
      <c r="P43" s="401"/>
      <c r="Q43" s="401"/>
      <c r="R43" s="401"/>
      <c r="S43" s="401"/>
      <c r="T43" s="401"/>
      <c r="U43" s="401"/>
      <c r="V43" s="799"/>
      <c r="W43" s="792"/>
      <c r="X43" s="505"/>
      <c r="Y43" s="505"/>
      <c r="Z43" s="505"/>
      <c r="AA43" s="505"/>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103"/>
      <c r="BX43" s="218"/>
      <c r="BY43" s="218"/>
      <c r="BZ43" s="218"/>
      <c r="CA43" s="218"/>
      <c r="CB43" s="218"/>
      <c r="CC43" s="218"/>
      <c r="CD43" s="371" t="str">
        <f t="shared" si="0"/>
        <v/>
      </c>
      <c r="CE43" s="371"/>
      <c r="CF43" s="371"/>
      <c r="CG43" s="371"/>
      <c r="CH43" s="371"/>
      <c r="CI43" s="379"/>
      <c r="CJ43" s="383"/>
      <c r="CK43" s="379"/>
      <c r="CL43" s="370"/>
      <c r="CM43" s="370"/>
      <c r="CN43" s="370"/>
      <c r="CO43" s="370"/>
      <c r="CP43" s="370"/>
      <c r="CQ43" s="370"/>
      <c r="CR43" s="370"/>
      <c r="CS43" s="262"/>
      <c r="CT43" s="262"/>
      <c r="CU43" s="262"/>
      <c r="CV43" s="262"/>
      <c r="CW43" s="371"/>
      <c r="CX43" s="371"/>
      <c r="CY43" s="455"/>
    </row>
    <row r="44" spans="1:103" s="67" customFormat="1" ht="12" customHeight="1">
      <c r="A44" s="72">
        <v>24</v>
      </c>
      <c r="B44" s="103"/>
      <c r="C44" s="807"/>
      <c r="D44" s="103"/>
      <c r="E44" s="103"/>
      <c r="F44" s="103"/>
      <c r="G44" s="217"/>
      <c r="H44" s="217"/>
      <c r="I44" s="217"/>
      <c r="J44" s="353"/>
      <c r="K44" s="353"/>
      <c r="L44" s="401"/>
      <c r="M44" s="401"/>
      <c r="N44" s="789"/>
      <c r="O44" s="798"/>
      <c r="P44" s="401"/>
      <c r="Q44" s="401"/>
      <c r="R44" s="401"/>
      <c r="S44" s="401"/>
      <c r="T44" s="401"/>
      <c r="U44" s="401"/>
      <c r="V44" s="799"/>
      <c r="W44" s="792"/>
      <c r="X44" s="505"/>
      <c r="Y44" s="505"/>
      <c r="Z44" s="505"/>
      <c r="AA44" s="505"/>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103"/>
      <c r="BX44" s="218"/>
      <c r="BY44" s="218"/>
      <c r="BZ44" s="218"/>
      <c r="CA44" s="218"/>
      <c r="CB44" s="218"/>
      <c r="CC44" s="218"/>
      <c r="CD44" s="371" t="str">
        <f t="shared" si="0"/>
        <v/>
      </c>
      <c r="CE44" s="371"/>
      <c r="CF44" s="371"/>
      <c r="CG44" s="371"/>
      <c r="CH44" s="371"/>
      <c r="CI44" s="379"/>
      <c r="CJ44" s="383"/>
      <c r="CK44" s="379"/>
      <c r="CL44" s="370"/>
      <c r="CM44" s="370"/>
      <c r="CN44" s="370"/>
      <c r="CO44" s="370"/>
      <c r="CP44" s="370"/>
      <c r="CQ44" s="370"/>
      <c r="CR44" s="370"/>
      <c r="CS44" s="262"/>
      <c r="CT44" s="262"/>
      <c r="CU44" s="262"/>
      <c r="CV44" s="262"/>
      <c r="CW44" s="371"/>
      <c r="CX44" s="371"/>
      <c r="CY44" s="455"/>
    </row>
    <row r="45" spans="1:103" s="67" customFormat="1" ht="12" customHeight="1">
      <c r="A45" s="72">
        <v>25</v>
      </c>
      <c r="B45" s="103"/>
      <c r="C45" s="807"/>
      <c r="D45" s="103"/>
      <c r="E45" s="103"/>
      <c r="F45" s="103"/>
      <c r="G45" s="217"/>
      <c r="H45" s="217"/>
      <c r="I45" s="217"/>
      <c r="J45" s="353"/>
      <c r="K45" s="353"/>
      <c r="L45" s="401"/>
      <c r="M45" s="401"/>
      <c r="N45" s="789"/>
      <c r="O45" s="798"/>
      <c r="P45" s="401"/>
      <c r="Q45" s="401"/>
      <c r="R45" s="401"/>
      <c r="S45" s="401"/>
      <c r="T45" s="401"/>
      <c r="U45" s="401"/>
      <c r="V45" s="799"/>
      <c r="W45" s="792"/>
      <c r="X45" s="505"/>
      <c r="Y45" s="505"/>
      <c r="Z45" s="505"/>
      <c r="AA45" s="505"/>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103"/>
      <c r="BX45" s="218"/>
      <c r="BY45" s="218"/>
      <c r="BZ45" s="218"/>
      <c r="CA45" s="218"/>
      <c r="CB45" s="218"/>
      <c r="CC45" s="218"/>
      <c r="CD45" s="371" t="str">
        <f t="shared" si="0"/>
        <v/>
      </c>
      <c r="CE45" s="371"/>
      <c r="CF45" s="371"/>
      <c r="CG45" s="371"/>
      <c r="CH45" s="371"/>
      <c r="CI45" s="379"/>
      <c r="CJ45" s="383"/>
      <c r="CK45" s="379"/>
      <c r="CL45" s="370"/>
      <c r="CM45" s="370"/>
      <c r="CN45" s="370"/>
      <c r="CO45" s="370"/>
      <c r="CP45" s="370"/>
      <c r="CQ45" s="370"/>
      <c r="CR45" s="370"/>
      <c r="CS45" s="262"/>
      <c r="CT45" s="262"/>
      <c r="CU45" s="262"/>
      <c r="CV45" s="262"/>
      <c r="CW45" s="371"/>
      <c r="CX45" s="371"/>
      <c r="CY45" s="455"/>
    </row>
    <row r="46" spans="1:103" s="67" customFormat="1" ht="12" customHeight="1">
      <c r="A46" s="72">
        <v>26</v>
      </c>
      <c r="B46" s="103"/>
      <c r="C46" s="807"/>
      <c r="D46" s="103"/>
      <c r="E46" s="103"/>
      <c r="F46" s="103"/>
      <c r="G46" s="217"/>
      <c r="H46" s="217"/>
      <c r="I46" s="217"/>
      <c r="J46" s="353"/>
      <c r="K46" s="353"/>
      <c r="L46" s="401"/>
      <c r="M46" s="401"/>
      <c r="N46" s="789"/>
      <c r="O46" s="798"/>
      <c r="P46" s="401"/>
      <c r="Q46" s="401"/>
      <c r="R46" s="401"/>
      <c r="S46" s="401"/>
      <c r="T46" s="401"/>
      <c r="U46" s="401"/>
      <c r="V46" s="799"/>
      <c r="W46" s="792"/>
      <c r="X46" s="505"/>
      <c r="Y46" s="505"/>
      <c r="Z46" s="505"/>
      <c r="AA46" s="505"/>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103"/>
      <c r="BX46" s="218"/>
      <c r="BY46" s="218"/>
      <c r="BZ46" s="218"/>
      <c r="CA46" s="218"/>
      <c r="CB46" s="218"/>
      <c r="CC46" s="218"/>
      <c r="CD46" s="371" t="str">
        <f t="shared" si="0"/>
        <v/>
      </c>
      <c r="CE46" s="371"/>
      <c r="CF46" s="371"/>
      <c r="CG46" s="371"/>
      <c r="CH46" s="371"/>
      <c r="CI46" s="379"/>
      <c r="CJ46" s="383"/>
      <c r="CK46" s="379"/>
      <c r="CL46" s="370"/>
      <c r="CM46" s="370"/>
      <c r="CN46" s="370"/>
      <c r="CO46" s="370"/>
      <c r="CP46" s="370"/>
      <c r="CQ46" s="370"/>
      <c r="CR46" s="370"/>
      <c r="CS46" s="262"/>
      <c r="CT46" s="262"/>
      <c r="CU46" s="262"/>
      <c r="CV46" s="262"/>
      <c r="CW46" s="371"/>
      <c r="CX46" s="371"/>
      <c r="CY46" s="455"/>
    </row>
    <row r="47" spans="1:103" s="67" customFormat="1" ht="12" customHeight="1">
      <c r="A47" s="72">
        <v>27</v>
      </c>
      <c r="B47" s="103"/>
      <c r="C47" s="807"/>
      <c r="D47" s="103"/>
      <c r="E47" s="103"/>
      <c r="F47" s="103"/>
      <c r="G47" s="217"/>
      <c r="H47" s="217"/>
      <c r="I47" s="217"/>
      <c r="J47" s="353"/>
      <c r="K47" s="353"/>
      <c r="L47" s="401"/>
      <c r="M47" s="401"/>
      <c r="N47" s="789"/>
      <c r="O47" s="798"/>
      <c r="P47" s="401"/>
      <c r="Q47" s="401"/>
      <c r="R47" s="401"/>
      <c r="S47" s="401"/>
      <c r="T47" s="401"/>
      <c r="U47" s="401"/>
      <c r="V47" s="799"/>
      <c r="W47" s="792"/>
      <c r="X47" s="505"/>
      <c r="Y47" s="505"/>
      <c r="Z47" s="505"/>
      <c r="AA47" s="505"/>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103"/>
      <c r="BX47" s="218"/>
      <c r="BY47" s="218"/>
      <c r="BZ47" s="218"/>
      <c r="CA47" s="218"/>
      <c r="CB47" s="218"/>
      <c r="CC47" s="218"/>
      <c r="CD47" s="371" t="str">
        <f t="shared" si="0"/>
        <v/>
      </c>
      <c r="CE47" s="371"/>
      <c r="CF47" s="371"/>
      <c r="CG47" s="371"/>
      <c r="CH47" s="371"/>
      <c r="CI47" s="379"/>
      <c r="CJ47" s="383"/>
      <c r="CK47" s="379"/>
      <c r="CL47" s="370"/>
      <c r="CM47" s="370"/>
      <c r="CN47" s="370"/>
      <c r="CO47" s="370"/>
      <c r="CP47" s="370"/>
      <c r="CQ47" s="370"/>
      <c r="CR47" s="370"/>
      <c r="CS47" s="262"/>
      <c r="CT47" s="262"/>
      <c r="CU47" s="262"/>
      <c r="CV47" s="262"/>
      <c r="CW47" s="371"/>
      <c r="CX47" s="371"/>
      <c r="CY47" s="455"/>
    </row>
    <row r="48" spans="1:103" s="67" customFormat="1" ht="12" customHeight="1">
      <c r="A48" s="72">
        <v>28</v>
      </c>
      <c r="B48" s="103"/>
      <c r="C48" s="807"/>
      <c r="D48" s="103"/>
      <c r="E48" s="103"/>
      <c r="F48" s="103"/>
      <c r="G48" s="217"/>
      <c r="H48" s="217"/>
      <c r="I48" s="217"/>
      <c r="J48" s="353"/>
      <c r="K48" s="353"/>
      <c r="L48" s="401"/>
      <c r="M48" s="401"/>
      <c r="N48" s="789"/>
      <c r="O48" s="798"/>
      <c r="P48" s="401"/>
      <c r="Q48" s="401"/>
      <c r="R48" s="401"/>
      <c r="S48" s="401"/>
      <c r="T48" s="401"/>
      <c r="U48" s="401"/>
      <c r="V48" s="799"/>
      <c r="W48" s="792"/>
      <c r="X48" s="505"/>
      <c r="Y48" s="505"/>
      <c r="Z48" s="505"/>
      <c r="AA48" s="505"/>
      <c r="AB48" s="218"/>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218"/>
      <c r="BR48" s="218"/>
      <c r="BS48" s="218"/>
      <c r="BT48" s="218"/>
      <c r="BU48" s="218"/>
      <c r="BV48" s="218"/>
      <c r="BW48" s="103"/>
      <c r="BX48" s="218"/>
      <c r="BY48" s="218"/>
      <c r="BZ48" s="218"/>
      <c r="CA48" s="218"/>
      <c r="CB48" s="218"/>
      <c r="CC48" s="218"/>
      <c r="CD48" s="371" t="str">
        <f t="shared" si="0"/>
        <v/>
      </c>
      <c r="CE48" s="371"/>
      <c r="CF48" s="371"/>
      <c r="CG48" s="371"/>
      <c r="CH48" s="371"/>
      <c r="CI48" s="379"/>
      <c r="CJ48" s="383"/>
      <c r="CK48" s="379"/>
      <c r="CL48" s="370"/>
      <c r="CM48" s="370"/>
      <c r="CN48" s="370"/>
      <c r="CO48" s="370"/>
      <c r="CP48" s="370"/>
      <c r="CQ48" s="370"/>
      <c r="CR48" s="370"/>
      <c r="CS48" s="262"/>
      <c r="CT48" s="262"/>
      <c r="CU48" s="262"/>
      <c r="CV48" s="262"/>
      <c r="CW48" s="371"/>
      <c r="CX48" s="371"/>
      <c r="CY48" s="455"/>
    </row>
    <row r="49" spans="1:103" s="67" customFormat="1" ht="12" customHeight="1">
      <c r="A49" s="72">
        <v>29</v>
      </c>
      <c r="B49" s="103"/>
      <c r="C49" s="807"/>
      <c r="D49" s="103"/>
      <c r="E49" s="103"/>
      <c r="F49" s="103"/>
      <c r="G49" s="217"/>
      <c r="H49" s="217"/>
      <c r="I49" s="217"/>
      <c r="J49" s="353"/>
      <c r="K49" s="353"/>
      <c r="L49" s="401"/>
      <c r="M49" s="401"/>
      <c r="N49" s="789"/>
      <c r="O49" s="798"/>
      <c r="P49" s="401"/>
      <c r="Q49" s="401"/>
      <c r="R49" s="401"/>
      <c r="S49" s="401"/>
      <c r="T49" s="401"/>
      <c r="U49" s="401"/>
      <c r="V49" s="799"/>
      <c r="W49" s="792"/>
      <c r="X49" s="505"/>
      <c r="Y49" s="505"/>
      <c r="Z49" s="505"/>
      <c r="AA49" s="505"/>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218"/>
      <c r="BR49" s="218"/>
      <c r="BS49" s="218"/>
      <c r="BT49" s="218"/>
      <c r="BU49" s="218"/>
      <c r="BV49" s="218"/>
      <c r="BW49" s="103"/>
      <c r="BX49" s="218"/>
      <c r="BY49" s="218"/>
      <c r="BZ49" s="218"/>
      <c r="CA49" s="218"/>
      <c r="CB49" s="218"/>
      <c r="CC49" s="218"/>
      <c r="CD49" s="371" t="str">
        <f t="shared" si="0"/>
        <v/>
      </c>
      <c r="CE49" s="371"/>
      <c r="CF49" s="371"/>
      <c r="CG49" s="371"/>
      <c r="CH49" s="371"/>
      <c r="CI49" s="379"/>
      <c r="CJ49" s="383"/>
      <c r="CK49" s="379"/>
      <c r="CL49" s="370"/>
      <c r="CM49" s="370"/>
      <c r="CN49" s="370"/>
      <c r="CO49" s="370"/>
      <c r="CP49" s="370"/>
      <c r="CQ49" s="370"/>
      <c r="CR49" s="370"/>
      <c r="CS49" s="262"/>
      <c r="CT49" s="262"/>
      <c r="CU49" s="262"/>
      <c r="CV49" s="262"/>
      <c r="CW49" s="371"/>
      <c r="CX49" s="371"/>
      <c r="CY49" s="455"/>
    </row>
    <row r="50" spans="1:103" s="67" customFormat="1" ht="12" customHeight="1">
      <c r="A50" s="72">
        <v>30</v>
      </c>
      <c r="B50" s="103"/>
      <c r="C50" s="807"/>
      <c r="D50" s="103"/>
      <c r="E50" s="103"/>
      <c r="F50" s="103"/>
      <c r="G50" s="217"/>
      <c r="H50" s="217"/>
      <c r="I50" s="217"/>
      <c r="J50" s="353"/>
      <c r="K50" s="353"/>
      <c r="L50" s="401"/>
      <c r="M50" s="401"/>
      <c r="N50" s="789"/>
      <c r="O50" s="798"/>
      <c r="P50" s="401"/>
      <c r="Q50" s="401"/>
      <c r="R50" s="401"/>
      <c r="S50" s="401"/>
      <c r="T50" s="401"/>
      <c r="U50" s="401"/>
      <c r="V50" s="799"/>
      <c r="W50" s="792"/>
      <c r="X50" s="505"/>
      <c r="Y50" s="505"/>
      <c r="Z50" s="505"/>
      <c r="AA50" s="505"/>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103"/>
      <c r="BX50" s="218"/>
      <c r="BY50" s="218"/>
      <c r="BZ50" s="218"/>
      <c r="CA50" s="218"/>
      <c r="CB50" s="218"/>
      <c r="CC50" s="218"/>
      <c r="CD50" s="371" t="str">
        <f t="shared" si="0"/>
        <v/>
      </c>
      <c r="CE50" s="371"/>
      <c r="CF50" s="371"/>
      <c r="CG50" s="371"/>
      <c r="CH50" s="371"/>
      <c r="CI50" s="379"/>
      <c r="CJ50" s="383"/>
      <c r="CK50" s="379"/>
      <c r="CL50" s="370"/>
      <c r="CM50" s="370"/>
      <c r="CN50" s="370"/>
      <c r="CO50" s="370"/>
      <c r="CP50" s="370"/>
      <c r="CQ50" s="370"/>
      <c r="CR50" s="370"/>
      <c r="CS50" s="262"/>
      <c r="CT50" s="262"/>
      <c r="CU50" s="262"/>
      <c r="CV50" s="262"/>
      <c r="CW50" s="371"/>
      <c r="CX50" s="371"/>
      <c r="CY50" s="455"/>
    </row>
    <row r="51" spans="1:103" s="67" customFormat="1" ht="12" customHeight="1">
      <c r="A51" s="72">
        <v>31</v>
      </c>
      <c r="B51" s="103"/>
      <c r="C51" s="807"/>
      <c r="D51" s="103"/>
      <c r="E51" s="103"/>
      <c r="F51" s="103"/>
      <c r="G51" s="217"/>
      <c r="H51" s="217"/>
      <c r="I51" s="217"/>
      <c r="J51" s="353"/>
      <c r="K51" s="353"/>
      <c r="L51" s="401"/>
      <c r="M51" s="401"/>
      <c r="N51" s="789"/>
      <c r="O51" s="798"/>
      <c r="P51" s="401"/>
      <c r="Q51" s="401"/>
      <c r="R51" s="401"/>
      <c r="S51" s="401"/>
      <c r="T51" s="401"/>
      <c r="U51" s="401"/>
      <c r="V51" s="799"/>
      <c r="W51" s="792"/>
      <c r="X51" s="505"/>
      <c r="Y51" s="505"/>
      <c r="Z51" s="505"/>
      <c r="AA51" s="505"/>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103"/>
      <c r="BX51" s="218"/>
      <c r="BY51" s="218"/>
      <c r="BZ51" s="218"/>
      <c r="CA51" s="218"/>
      <c r="CB51" s="218"/>
      <c r="CC51" s="218"/>
      <c r="CD51" s="371" t="str">
        <f t="shared" si="0"/>
        <v/>
      </c>
      <c r="CE51" s="371"/>
      <c r="CF51" s="371"/>
      <c r="CG51" s="371"/>
      <c r="CH51" s="371"/>
      <c r="CI51" s="379"/>
      <c r="CJ51" s="383"/>
      <c r="CK51" s="379"/>
      <c r="CL51" s="370"/>
      <c r="CM51" s="370"/>
      <c r="CN51" s="370"/>
      <c r="CO51" s="370"/>
      <c r="CP51" s="370"/>
      <c r="CQ51" s="370"/>
      <c r="CR51" s="370"/>
      <c r="CS51" s="262"/>
      <c r="CT51" s="262"/>
      <c r="CU51" s="262"/>
      <c r="CV51" s="262"/>
      <c r="CW51" s="371"/>
      <c r="CX51" s="371"/>
      <c r="CY51" s="455"/>
    </row>
    <row r="52" spans="1:103" s="67" customFormat="1" ht="12" customHeight="1">
      <c r="A52" s="72">
        <v>32</v>
      </c>
      <c r="B52" s="103"/>
      <c r="C52" s="807"/>
      <c r="D52" s="103"/>
      <c r="E52" s="103"/>
      <c r="F52" s="103"/>
      <c r="G52" s="217"/>
      <c r="H52" s="217"/>
      <c r="I52" s="217"/>
      <c r="J52" s="353"/>
      <c r="K52" s="353"/>
      <c r="L52" s="401"/>
      <c r="M52" s="401"/>
      <c r="N52" s="789"/>
      <c r="O52" s="798"/>
      <c r="P52" s="401"/>
      <c r="Q52" s="401"/>
      <c r="R52" s="401"/>
      <c r="S52" s="401"/>
      <c r="T52" s="401"/>
      <c r="U52" s="401"/>
      <c r="V52" s="799"/>
      <c r="W52" s="792"/>
      <c r="X52" s="505"/>
      <c r="Y52" s="505"/>
      <c r="Z52" s="505"/>
      <c r="AA52" s="505"/>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103"/>
      <c r="BX52" s="218"/>
      <c r="BY52" s="218"/>
      <c r="BZ52" s="218"/>
      <c r="CA52" s="218"/>
      <c r="CB52" s="218"/>
      <c r="CC52" s="218"/>
      <c r="CD52" s="371" t="str">
        <f t="shared" si="0"/>
        <v/>
      </c>
      <c r="CE52" s="371"/>
      <c r="CF52" s="371"/>
      <c r="CG52" s="371"/>
      <c r="CH52" s="371"/>
      <c r="CI52" s="379"/>
      <c r="CJ52" s="383"/>
      <c r="CK52" s="379"/>
      <c r="CL52" s="370"/>
      <c r="CM52" s="370"/>
      <c r="CN52" s="370"/>
      <c r="CO52" s="370"/>
      <c r="CP52" s="370"/>
      <c r="CQ52" s="370"/>
      <c r="CR52" s="370"/>
      <c r="CS52" s="262"/>
      <c r="CT52" s="262"/>
      <c r="CU52" s="262"/>
      <c r="CV52" s="262"/>
      <c r="CW52" s="371"/>
      <c r="CX52" s="371"/>
      <c r="CY52" s="455"/>
    </row>
    <row r="53" spans="1:103" s="67" customFormat="1" ht="12" customHeight="1">
      <c r="A53" s="72">
        <v>33</v>
      </c>
      <c r="B53" s="103"/>
      <c r="C53" s="807"/>
      <c r="D53" s="103"/>
      <c r="E53" s="103"/>
      <c r="F53" s="103"/>
      <c r="G53" s="217"/>
      <c r="H53" s="217"/>
      <c r="I53" s="217"/>
      <c r="J53" s="353"/>
      <c r="K53" s="353"/>
      <c r="L53" s="401"/>
      <c r="M53" s="401"/>
      <c r="N53" s="789"/>
      <c r="O53" s="798"/>
      <c r="P53" s="401"/>
      <c r="Q53" s="401"/>
      <c r="R53" s="401"/>
      <c r="S53" s="401"/>
      <c r="T53" s="401"/>
      <c r="U53" s="401"/>
      <c r="V53" s="799"/>
      <c r="W53" s="792"/>
      <c r="X53" s="505"/>
      <c r="Y53" s="505"/>
      <c r="Z53" s="505"/>
      <c r="AA53" s="505"/>
      <c r="AB53" s="218"/>
      <c r="AC53" s="218"/>
      <c r="AD53" s="218"/>
      <c r="AE53" s="218"/>
      <c r="AF53" s="218"/>
      <c r="AG53" s="218"/>
      <c r="AH53" s="218"/>
      <c r="AI53" s="218"/>
      <c r="AJ53" s="218"/>
      <c r="AK53" s="218"/>
      <c r="AL53" s="218"/>
      <c r="AM53" s="218"/>
      <c r="AN53" s="218"/>
      <c r="AO53" s="218"/>
      <c r="AP53" s="218"/>
      <c r="AQ53" s="218"/>
      <c r="AR53" s="218"/>
      <c r="AS53" s="218"/>
      <c r="AT53" s="218"/>
      <c r="AU53" s="218"/>
      <c r="AV53" s="218"/>
      <c r="AW53" s="218"/>
      <c r="AX53" s="218"/>
      <c r="AY53" s="218"/>
      <c r="AZ53" s="218"/>
      <c r="BA53" s="218"/>
      <c r="BB53" s="218"/>
      <c r="BC53" s="218"/>
      <c r="BD53" s="218"/>
      <c r="BE53" s="218"/>
      <c r="BF53" s="218"/>
      <c r="BG53" s="218"/>
      <c r="BH53" s="218"/>
      <c r="BI53" s="218"/>
      <c r="BJ53" s="218"/>
      <c r="BK53" s="218"/>
      <c r="BL53" s="218"/>
      <c r="BM53" s="218"/>
      <c r="BN53" s="218"/>
      <c r="BO53" s="218"/>
      <c r="BP53" s="218"/>
      <c r="BQ53" s="218"/>
      <c r="BR53" s="218"/>
      <c r="BS53" s="218"/>
      <c r="BT53" s="218"/>
      <c r="BU53" s="218"/>
      <c r="BV53" s="218"/>
      <c r="BW53" s="103"/>
      <c r="BX53" s="218"/>
      <c r="BY53" s="218"/>
      <c r="BZ53" s="218"/>
      <c r="CA53" s="218"/>
      <c r="CB53" s="218"/>
      <c r="CC53" s="218"/>
      <c r="CD53" s="371" t="str">
        <f t="shared" si="0"/>
        <v/>
      </c>
      <c r="CE53" s="371"/>
      <c r="CF53" s="371"/>
      <c r="CG53" s="371"/>
      <c r="CH53" s="371"/>
      <c r="CI53" s="379"/>
      <c r="CJ53" s="383"/>
      <c r="CK53" s="379"/>
      <c r="CL53" s="370"/>
      <c r="CM53" s="370"/>
      <c r="CN53" s="370"/>
      <c r="CO53" s="370"/>
      <c r="CP53" s="370"/>
      <c r="CQ53" s="370"/>
      <c r="CR53" s="370"/>
      <c r="CS53" s="262"/>
      <c r="CT53" s="262"/>
      <c r="CU53" s="262"/>
      <c r="CV53" s="262"/>
      <c r="CW53" s="371"/>
      <c r="CX53" s="371"/>
      <c r="CY53" s="455"/>
    </row>
    <row r="54" spans="1:103" s="67" customFormat="1" ht="12" customHeight="1">
      <c r="A54" s="72">
        <v>34</v>
      </c>
      <c r="B54" s="103"/>
      <c r="C54" s="807"/>
      <c r="D54" s="103"/>
      <c r="E54" s="103"/>
      <c r="F54" s="103"/>
      <c r="G54" s="217"/>
      <c r="H54" s="217"/>
      <c r="I54" s="217"/>
      <c r="J54" s="353"/>
      <c r="K54" s="353"/>
      <c r="L54" s="401"/>
      <c r="M54" s="401"/>
      <c r="N54" s="789"/>
      <c r="O54" s="798"/>
      <c r="P54" s="401"/>
      <c r="Q54" s="401"/>
      <c r="R54" s="401"/>
      <c r="S54" s="401"/>
      <c r="T54" s="401"/>
      <c r="U54" s="401"/>
      <c r="V54" s="799"/>
      <c r="W54" s="792"/>
      <c r="X54" s="505"/>
      <c r="Y54" s="505"/>
      <c r="Z54" s="505"/>
      <c r="AA54" s="505"/>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8"/>
      <c r="BC54" s="218"/>
      <c r="BD54" s="218"/>
      <c r="BE54" s="218"/>
      <c r="BF54" s="218"/>
      <c r="BG54" s="218"/>
      <c r="BH54" s="218"/>
      <c r="BI54" s="218"/>
      <c r="BJ54" s="218"/>
      <c r="BK54" s="218"/>
      <c r="BL54" s="218"/>
      <c r="BM54" s="218"/>
      <c r="BN54" s="218"/>
      <c r="BO54" s="218"/>
      <c r="BP54" s="218"/>
      <c r="BQ54" s="218"/>
      <c r="BR54" s="218"/>
      <c r="BS54" s="218"/>
      <c r="BT54" s="218"/>
      <c r="BU54" s="218"/>
      <c r="BV54" s="218"/>
      <c r="BW54" s="103"/>
      <c r="BX54" s="218"/>
      <c r="BY54" s="218"/>
      <c r="BZ54" s="218"/>
      <c r="CA54" s="218"/>
      <c r="CB54" s="218"/>
      <c r="CC54" s="218"/>
      <c r="CD54" s="371" t="str">
        <f t="shared" si="0"/>
        <v/>
      </c>
      <c r="CE54" s="371"/>
      <c r="CF54" s="371"/>
      <c r="CG54" s="371"/>
      <c r="CH54" s="371"/>
      <c r="CI54" s="379"/>
      <c r="CJ54" s="383"/>
      <c r="CK54" s="379"/>
      <c r="CL54" s="370"/>
      <c r="CM54" s="370"/>
      <c r="CN54" s="370"/>
      <c r="CO54" s="370"/>
      <c r="CP54" s="370"/>
      <c r="CQ54" s="370"/>
      <c r="CR54" s="370"/>
      <c r="CS54" s="262"/>
      <c r="CT54" s="262"/>
      <c r="CU54" s="262"/>
      <c r="CV54" s="262"/>
      <c r="CW54" s="371"/>
      <c r="CX54" s="371"/>
      <c r="CY54" s="455"/>
    </row>
    <row r="55" spans="1:103" s="67" customFormat="1" ht="12" customHeight="1">
      <c r="A55" s="72">
        <v>35</v>
      </c>
      <c r="B55" s="103"/>
      <c r="C55" s="807"/>
      <c r="D55" s="103"/>
      <c r="E55" s="103"/>
      <c r="F55" s="103"/>
      <c r="G55" s="217"/>
      <c r="H55" s="217"/>
      <c r="I55" s="217"/>
      <c r="J55" s="353"/>
      <c r="K55" s="353"/>
      <c r="L55" s="401"/>
      <c r="M55" s="401"/>
      <c r="N55" s="789"/>
      <c r="O55" s="798"/>
      <c r="P55" s="401"/>
      <c r="Q55" s="401"/>
      <c r="R55" s="401"/>
      <c r="S55" s="401"/>
      <c r="T55" s="401"/>
      <c r="U55" s="401"/>
      <c r="V55" s="799"/>
      <c r="W55" s="792"/>
      <c r="X55" s="505"/>
      <c r="Y55" s="505"/>
      <c r="Z55" s="505"/>
      <c r="AA55" s="505"/>
      <c r="AB55" s="218"/>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103"/>
      <c r="BX55" s="218"/>
      <c r="BY55" s="218"/>
      <c r="BZ55" s="218"/>
      <c r="CA55" s="218"/>
      <c r="CB55" s="218"/>
      <c r="CC55" s="218"/>
      <c r="CD55" s="371" t="str">
        <f t="shared" si="0"/>
        <v/>
      </c>
      <c r="CE55" s="371"/>
      <c r="CF55" s="371"/>
      <c r="CG55" s="371"/>
      <c r="CH55" s="371"/>
      <c r="CI55" s="379"/>
      <c r="CJ55" s="383"/>
      <c r="CK55" s="379"/>
      <c r="CL55" s="370"/>
      <c r="CM55" s="370"/>
      <c r="CN55" s="370"/>
      <c r="CO55" s="370"/>
      <c r="CP55" s="370"/>
      <c r="CQ55" s="370"/>
      <c r="CR55" s="370"/>
      <c r="CS55" s="262"/>
      <c r="CT55" s="262"/>
      <c r="CU55" s="262"/>
      <c r="CV55" s="262"/>
      <c r="CW55" s="371"/>
      <c r="CX55" s="371"/>
      <c r="CY55" s="455"/>
    </row>
    <row r="56" spans="1:103" s="67" customFormat="1" ht="12" customHeight="1">
      <c r="A56" s="72">
        <v>36</v>
      </c>
      <c r="B56" s="103"/>
      <c r="C56" s="807"/>
      <c r="D56" s="103"/>
      <c r="E56" s="103"/>
      <c r="F56" s="103"/>
      <c r="G56" s="217"/>
      <c r="H56" s="217"/>
      <c r="I56" s="217"/>
      <c r="J56" s="353"/>
      <c r="K56" s="353"/>
      <c r="L56" s="401"/>
      <c r="M56" s="401"/>
      <c r="N56" s="789"/>
      <c r="O56" s="798"/>
      <c r="P56" s="401"/>
      <c r="Q56" s="401"/>
      <c r="R56" s="401"/>
      <c r="S56" s="401"/>
      <c r="T56" s="401"/>
      <c r="U56" s="401"/>
      <c r="V56" s="799"/>
      <c r="W56" s="792"/>
      <c r="X56" s="505"/>
      <c r="Y56" s="505"/>
      <c r="Z56" s="505"/>
      <c r="AA56" s="505"/>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103"/>
      <c r="BX56" s="218"/>
      <c r="BY56" s="218"/>
      <c r="BZ56" s="218"/>
      <c r="CA56" s="218"/>
      <c r="CB56" s="218"/>
      <c r="CC56" s="218"/>
      <c r="CD56" s="371" t="str">
        <f t="shared" si="0"/>
        <v/>
      </c>
      <c r="CE56" s="371"/>
      <c r="CF56" s="371"/>
      <c r="CG56" s="371"/>
      <c r="CH56" s="371"/>
      <c r="CI56" s="379"/>
      <c r="CJ56" s="383"/>
      <c r="CK56" s="379"/>
      <c r="CL56" s="370"/>
      <c r="CM56" s="370"/>
      <c r="CN56" s="370"/>
      <c r="CO56" s="370"/>
      <c r="CP56" s="370"/>
      <c r="CQ56" s="370"/>
      <c r="CR56" s="370"/>
      <c r="CS56" s="262"/>
      <c r="CT56" s="262"/>
      <c r="CU56" s="262"/>
      <c r="CV56" s="262"/>
      <c r="CW56" s="371"/>
      <c r="CX56" s="371"/>
      <c r="CY56" s="455"/>
    </row>
    <row r="57" spans="1:103" s="67" customFormat="1" ht="12" customHeight="1">
      <c r="A57" s="72">
        <v>37</v>
      </c>
      <c r="B57" s="103"/>
      <c r="C57" s="807"/>
      <c r="D57" s="103"/>
      <c r="E57" s="103"/>
      <c r="F57" s="103"/>
      <c r="G57" s="217"/>
      <c r="H57" s="217"/>
      <c r="I57" s="217"/>
      <c r="J57" s="353"/>
      <c r="K57" s="353"/>
      <c r="L57" s="401"/>
      <c r="M57" s="401"/>
      <c r="N57" s="789"/>
      <c r="O57" s="798"/>
      <c r="P57" s="401"/>
      <c r="Q57" s="401"/>
      <c r="R57" s="401"/>
      <c r="S57" s="401"/>
      <c r="T57" s="401"/>
      <c r="U57" s="401"/>
      <c r="V57" s="799"/>
      <c r="W57" s="792"/>
      <c r="X57" s="505"/>
      <c r="Y57" s="505"/>
      <c r="Z57" s="505"/>
      <c r="AA57" s="505"/>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103"/>
      <c r="BX57" s="218"/>
      <c r="BY57" s="218"/>
      <c r="BZ57" s="218"/>
      <c r="CA57" s="218"/>
      <c r="CB57" s="218"/>
      <c r="CC57" s="218"/>
      <c r="CD57" s="371" t="str">
        <f t="shared" si="0"/>
        <v/>
      </c>
      <c r="CE57" s="371"/>
      <c r="CF57" s="371"/>
      <c r="CG57" s="371"/>
      <c r="CH57" s="371"/>
      <c r="CI57" s="379"/>
      <c r="CJ57" s="383"/>
      <c r="CK57" s="379"/>
      <c r="CL57" s="370"/>
      <c r="CM57" s="370"/>
      <c r="CN57" s="370"/>
      <c r="CO57" s="370"/>
      <c r="CP57" s="370"/>
      <c r="CQ57" s="370"/>
      <c r="CR57" s="370"/>
      <c r="CS57" s="262"/>
      <c r="CT57" s="262"/>
      <c r="CU57" s="262"/>
      <c r="CV57" s="262"/>
      <c r="CW57" s="371"/>
      <c r="CX57" s="371"/>
      <c r="CY57" s="455"/>
    </row>
    <row r="58" spans="1:103" s="67" customFormat="1" ht="12" customHeight="1">
      <c r="A58" s="72">
        <v>38</v>
      </c>
      <c r="B58" s="103"/>
      <c r="C58" s="807"/>
      <c r="D58" s="103"/>
      <c r="E58" s="103"/>
      <c r="F58" s="103"/>
      <c r="G58" s="217"/>
      <c r="H58" s="217"/>
      <c r="I58" s="217"/>
      <c r="J58" s="353"/>
      <c r="K58" s="353"/>
      <c r="L58" s="401"/>
      <c r="M58" s="401"/>
      <c r="N58" s="789"/>
      <c r="O58" s="798"/>
      <c r="P58" s="401"/>
      <c r="Q58" s="401"/>
      <c r="R58" s="401"/>
      <c r="S58" s="401"/>
      <c r="T58" s="401"/>
      <c r="U58" s="401"/>
      <c r="V58" s="799"/>
      <c r="W58" s="792"/>
      <c r="X58" s="505"/>
      <c r="Y58" s="505"/>
      <c r="Z58" s="505"/>
      <c r="AA58" s="505"/>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c r="BO58" s="218"/>
      <c r="BP58" s="218"/>
      <c r="BQ58" s="218"/>
      <c r="BR58" s="218"/>
      <c r="BS58" s="218"/>
      <c r="BT58" s="218"/>
      <c r="BU58" s="218"/>
      <c r="BV58" s="218"/>
      <c r="BW58" s="103"/>
      <c r="BX58" s="218"/>
      <c r="BY58" s="218"/>
      <c r="BZ58" s="218"/>
      <c r="CA58" s="218"/>
      <c r="CB58" s="218"/>
      <c r="CC58" s="218"/>
      <c r="CD58" s="371" t="str">
        <f t="shared" si="0"/>
        <v/>
      </c>
      <c r="CE58" s="371"/>
      <c r="CF58" s="371"/>
      <c r="CG58" s="371"/>
      <c r="CH58" s="371"/>
      <c r="CI58" s="379"/>
      <c r="CJ58" s="383"/>
      <c r="CK58" s="379"/>
      <c r="CL58" s="370"/>
      <c r="CM58" s="370"/>
      <c r="CN58" s="370"/>
      <c r="CO58" s="370"/>
      <c r="CP58" s="370"/>
      <c r="CQ58" s="370"/>
      <c r="CR58" s="370"/>
      <c r="CS58" s="262"/>
      <c r="CT58" s="262"/>
      <c r="CU58" s="262"/>
      <c r="CV58" s="262"/>
      <c r="CW58" s="371"/>
      <c r="CX58" s="371"/>
      <c r="CY58" s="455"/>
    </row>
    <row r="59" spans="1:103" s="67" customFormat="1" ht="12" customHeight="1">
      <c r="A59" s="72">
        <v>39</v>
      </c>
      <c r="B59" s="103"/>
      <c r="C59" s="807"/>
      <c r="D59" s="103"/>
      <c r="E59" s="103"/>
      <c r="F59" s="103"/>
      <c r="G59" s="217"/>
      <c r="H59" s="217"/>
      <c r="I59" s="217"/>
      <c r="J59" s="353"/>
      <c r="K59" s="353"/>
      <c r="L59" s="401"/>
      <c r="M59" s="401"/>
      <c r="N59" s="789"/>
      <c r="O59" s="798"/>
      <c r="P59" s="401"/>
      <c r="Q59" s="401"/>
      <c r="R59" s="401"/>
      <c r="S59" s="401"/>
      <c r="T59" s="401"/>
      <c r="U59" s="401"/>
      <c r="V59" s="799"/>
      <c r="W59" s="792"/>
      <c r="X59" s="505"/>
      <c r="Y59" s="505"/>
      <c r="Z59" s="505"/>
      <c r="AA59" s="505"/>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c r="BU59" s="218"/>
      <c r="BV59" s="218"/>
      <c r="BW59" s="103"/>
      <c r="BX59" s="218"/>
      <c r="BY59" s="218"/>
      <c r="BZ59" s="218"/>
      <c r="CA59" s="218"/>
      <c r="CB59" s="218"/>
      <c r="CC59" s="218"/>
      <c r="CD59" s="371" t="str">
        <f t="shared" si="0"/>
        <v/>
      </c>
      <c r="CE59" s="371"/>
      <c r="CF59" s="371"/>
      <c r="CG59" s="371"/>
      <c r="CH59" s="371"/>
      <c r="CI59" s="379"/>
      <c r="CJ59" s="383"/>
      <c r="CK59" s="379"/>
      <c r="CL59" s="370"/>
      <c r="CM59" s="370"/>
      <c r="CN59" s="370"/>
      <c r="CO59" s="370"/>
      <c r="CP59" s="370"/>
      <c r="CQ59" s="370"/>
      <c r="CR59" s="370"/>
      <c r="CS59" s="262"/>
      <c r="CT59" s="262"/>
      <c r="CU59" s="262"/>
      <c r="CV59" s="262"/>
      <c r="CW59" s="371"/>
      <c r="CX59" s="371"/>
      <c r="CY59" s="455"/>
    </row>
    <row r="60" spans="1:103" s="67" customFormat="1" ht="12" customHeight="1">
      <c r="A60" s="72">
        <v>40</v>
      </c>
      <c r="B60" s="103"/>
      <c r="C60" s="807"/>
      <c r="D60" s="103"/>
      <c r="E60" s="103"/>
      <c r="F60" s="103"/>
      <c r="G60" s="217"/>
      <c r="H60" s="217"/>
      <c r="I60" s="217"/>
      <c r="J60" s="353"/>
      <c r="K60" s="353"/>
      <c r="L60" s="401"/>
      <c r="M60" s="401"/>
      <c r="N60" s="789"/>
      <c r="O60" s="798"/>
      <c r="P60" s="401"/>
      <c r="Q60" s="401"/>
      <c r="R60" s="401"/>
      <c r="S60" s="401"/>
      <c r="T60" s="401"/>
      <c r="U60" s="401"/>
      <c r="V60" s="799"/>
      <c r="W60" s="792"/>
      <c r="X60" s="505"/>
      <c r="Y60" s="505"/>
      <c r="Z60" s="505"/>
      <c r="AA60" s="505"/>
      <c r="AB60" s="218"/>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103"/>
      <c r="BX60" s="218"/>
      <c r="BY60" s="218"/>
      <c r="BZ60" s="218"/>
      <c r="CA60" s="218"/>
      <c r="CB60" s="218"/>
      <c r="CC60" s="218"/>
      <c r="CD60" s="371" t="str">
        <f t="shared" si="0"/>
        <v/>
      </c>
      <c r="CE60" s="371"/>
      <c r="CF60" s="371"/>
      <c r="CG60" s="371"/>
      <c r="CH60" s="371"/>
      <c r="CI60" s="379"/>
      <c r="CJ60" s="383"/>
      <c r="CK60" s="379"/>
      <c r="CL60" s="370"/>
      <c r="CM60" s="370"/>
      <c r="CN60" s="370"/>
      <c r="CO60" s="370"/>
      <c r="CP60" s="370"/>
      <c r="CQ60" s="370"/>
      <c r="CR60" s="370"/>
      <c r="CS60" s="262"/>
      <c r="CT60" s="262"/>
      <c r="CU60" s="262"/>
      <c r="CV60" s="262"/>
      <c r="CW60" s="371"/>
      <c r="CX60" s="371"/>
      <c r="CY60" s="455"/>
    </row>
    <row r="61" spans="1:103" s="67" customFormat="1" ht="12" customHeight="1">
      <c r="A61" s="72">
        <v>41</v>
      </c>
      <c r="B61" s="103"/>
      <c r="C61" s="807"/>
      <c r="D61" s="103"/>
      <c r="E61" s="103"/>
      <c r="F61" s="103"/>
      <c r="G61" s="217"/>
      <c r="H61" s="217"/>
      <c r="I61" s="217"/>
      <c r="J61" s="353"/>
      <c r="K61" s="353"/>
      <c r="L61" s="401"/>
      <c r="M61" s="401"/>
      <c r="N61" s="789"/>
      <c r="O61" s="798"/>
      <c r="P61" s="401"/>
      <c r="Q61" s="401"/>
      <c r="R61" s="401"/>
      <c r="S61" s="401"/>
      <c r="T61" s="401"/>
      <c r="U61" s="401"/>
      <c r="V61" s="799"/>
      <c r="W61" s="792"/>
      <c r="X61" s="505"/>
      <c r="Y61" s="505"/>
      <c r="Z61" s="505"/>
      <c r="AA61" s="505"/>
      <c r="AB61" s="218"/>
      <c r="AC61" s="218"/>
      <c r="AD61" s="218"/>
      <c r="AE61" s="218"/>
      <c r="AF61" s="218"/>
      <c r="AG61" s="218"/>
      <c r="AH61" s="218"/>
      <c r="AI61" s="218"/>
      <c r="AJ61" s="218"/>
      <c r="AK61" s="218"/>
      <c r="AL61" s="218"/>
      <c r="AM61" s="218"/>
      <c r="AN61" s="218"/>
      <c r="AO61" s="218"/>
      <c r="AP61" s="218"/>
      <c r="AQ61" s="218"/>
      <c r="AR61" s="218"/>
      <c r="AS61" s="218"/>
      <c r="AT61" s="218"/>
      <c r="AU61" s="218"/>
      <c r="AV61" s="218"/>
      <c r="AW61" s="218"/>
      <c r="AX61" s="218"/>
      <c r="AY61" s="218"/>
      <c r="AZ61" s="218"/>
      <c r="BA61" s="218"/>
      <c r="BB61" s="218"/>
      <c r="BC61" s="218"/>
      <c r="BD61" s="218"/>
      <c r="BE61" s="218"/>
      <c r="BF61" s="218"/>
      <c r="BG61" s="218"/>
      <c r="BH61" s="218"/>
      <c r="BI61" s="218"/>
      <c r="BJ61" s="218"/>
      <c r="BK61" s="218"/>
      <c r="BL61" s="218"/>
      <c r="BM61" s="218"/>
      <c r="BN61" s="218"/>
      <c r="BO61" s="218"/>
      <c r="BP61" s="218"/>
      <c r="BQ61" s="218"/>
      <c r="BR61" s="218"/>
      <c r="BS61" s="218"/>
      <c r="BT61" s="218"/>
      <c r="BU61" s="218"/>
      <c r="BV61" s="218"/>
      <c r="BW61" s="103"/>
      <c r="BX61" s="218"/>
      <c r="BY61" s="218"/>
      <c r="BZ61" s="218"/>
      <c r="CA61" s="218"/>
      <c r="CB61" s="218"/>
      <c r="CC61" s="218"/>
      <c r="CD61" s="371" t="str">
        <f t="shared" si="0"/>
        <v/>
      </c>
      <c r="CE61" s="371"/>
      <c r="CF61" s="371"/>
      <c r="CG61" s="371"/>
      <c r="CH61" s="371"/>
      <c r="CI61" s="379"/>
      <c r="CJ61" s="383"/>
      <c r="CK61" s="379"/>
      <c r="CL61" s="370"/>
      <c r="CM61" s="370"/>
      <c r="CN61" s="370"/>
      <c r="CO61" s="370"/>
      <c r="CP61" s="370"/>
      <c r="CQ61" s="370"/>
      <c r="CR61" s="370"/>
      <c r="CS61" s="262"/>
      <c r="CT61" s="262"/>
      <c r="CU61" s="262"/>
      <c r="CV61" s="262"/>
      <c r="CW61" s="371"/>
      <c r="CX61" s="371"/>
      <c r="CY61" s="455"/>
    </row>
    <row r="62" spans="1:103" s="67" customFormat="1" ht="12" customHeight="1">
      <c r="A62" s="72">
        <v>42</v>
      </c>
      <c r="B62" s="103"/>
      <c r="C62" s="807"/>
      <c r="D62" s="103"/>
      <c r="E62" s="103"/>
      <c r="F62" s="103"/>
      <c r="G62" s="217"/>
      <c r="H62" s="217"/>
      <c r="I62" s="217"/>
      <c r="J62" s="353"/>
      <c r="K62" s="353"/>
      <c r="L62" s="401"/>
      <c r="M62" s="401"/>
      <c r="N62" s="789"/>
      <c r="O62" s="798"/>
      <c r="P62" s="401"/>
      <c r="Q62" s="401"/>
      <c r="R62" s="401"/>
      <c r="S62" s="401"/>
      <c r="T62" s="401"/>
      <c r="U62" s="401"/>
      <c r="V62" s="799"/>
      <c r="W62" s="792"/>
      <c r="X62" s="505"/>
      <c r="Y62" s="505"/>
      <c r="Z62" s="505"/>
      <c r="AA62" s="505"/>
      <c r="AB62" s="218"/>
      <c r="AC62" s="218"/>
      <c r="AD62" s="218"/>
      <c r="AE62" s="218"/>
      <c r="AF62" s="218"/>
      <c r="AG62" s="218"/>
      <c r="AH62" s="218"/>
      <c r="AI62" s="218"/>
      <c r="AJ62" s="218"/>
      <c r="AK62" s="218"/>
      <c r="AL62" s="218"/>
      <c r="AM62" s="218"/>
      <c r="AN62" s="218"/>
      <c r="AO62" s="218"/>
      <c r="AP62" s="218"/>
      <c r="AQ62" s="218"/>
      <c r="AR62" s="218"/>
      <c r="AS62" s="218"/>
      <c r="AT62" s="218"/>
      <c r="AU62" s="218"/>
      <c r="AV62" s="218"/>
      <c r="AW62" s="218"/>
      <c r="AX62" s="218"/>
      <c r="AY62" s="218"/>
      <c r="AZ62" s="218"/>
      <c r="BA62" s="218"/>
      <c r="BB62" s="218"/>
      <c r="BC62" s="218"/>
      <c r="BD62" s="218"/>
      <c r="BE62" s="218"/>
      <c r="BF62" s="218"/>
      <c r="BG62" s="218"/>
      <c r="BH62" s="218"/>
      <c r="BI62" s="218"/>
      <c r="BJ62" s="218"/>
      <c r="BK62" s="218"/>
      <c r="BL62" s="218"/>
      <c r="BM62" s="218"/>
      <c r="BN62" s="218"/>
      <c r="BO62" s="218"/>
      <c r="BP62" s="218"/>
      <c r="BQ62" s="218"/>
      <c r="BR62" s="218"/>
      <c r="BS62" s="218"/>
      <c r="BT62" s="218"/>
      <c r="BU62" s="218"/>
      <c r="BV62" s="218"/>
      <c r="BW62" s="103"/>
      <c r="BX62" s="218"/>
      <c r="BY62" s="218"/>
      <c r="BZ62" s="218"/>
      <c r="CA62" s="218"/>
      <c r="CB62" s="218"/>
      <c r="CC62" s="218"/>
      <c r="CD62" s="371" t="str">
        <f t="shared" si="0"/>
        <v/>
      </c>
      <c r="CE62" s="371"/>
      <c r="CF62" s="371"/>
      <c r="CG62" s="371"/>
      <c r="CH62" s="371"/>
      <c r="CI62" s="379"/>
      <c r="CJ62" s="383"/>
      <c r="CK62" s="379"/>
      <c r="CL62" s="370"/>
      <c r="CM62" s="370"/>
      <c r="CN62" s="370"/>
      <c r="CO62" s="370"/>
      <c r="CP62" s="370"/>
      <c r="CQ62" s="370"/>
      <c r="CR62" s="370"/>
      <c r="CS62" s="262"/>
      <c r="CT62" s="262"/>
      <c r="CU62" s="262"/>
      <c r="CV62" s="262"/>
      <c r="CW62" s="371"/>
      <c r="CX62" s="371"/>
      <c r="CY62" s="455"/>
    </row>
    <row r="63" spans="1:103" s="67" customFormat="1" ht="12" customHeight="1">
      <c r="A63" s="72">
        <v>43</v>
      </c>
      <c r="B63" s="103"/>
      <c r="C63" s="807"/>
      <c r="D63" s="103"/>
      <c r="E63" s="103"/>
      <c r="F63" s="103"/>
      <c r="G63" s="217"/>
      <c r="H63" s="217"/>
      <c r="I63" s="217"/>
      <c r="J63" s="353"/>
      <c r="K63" s="353"/>
      <c r="L63" s="401"/>
      <c r="M63" s="401"/>
      <c r="N63" s="789"/>
      <c r="O63" s="798"/>
      <c r="P63" s="401"/>
      <c r="Q63" s="401"/>
      <c r="R63" s="401"/>
      <c r="S63" s="401"/>
      <c r="T63" s="401"/>
      <c r="U63" s="401"/>
      <c r="V63" s="799"/>
      <c r="W63" s="792"/>
      <c r="X63" s="505"/>
      <c r="Y63" s="505"/>
      <c r="Z63" s="505"/>
      <c r="AA63" s="505"/>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103"/>
      <c r="BX63" s="218"/>
      <c r="BY63" s="218"/>
      <c r="BZ63" s="218"/>
      <c r="CA63" s="218"/>
      <c r="CB63" s="218"/>
      <c r="CC63" s="218"/>
      <c r="CD63" s="371" t="str">
        <f t="shared" si="0"/>
        <v/>
      </c>
      <c r="CE63" s="371"/>
      <c r="CF63" s="371"/>
      <c r="CG63" s="371"/>
      <c r="CH63" s="371"/>
      <c r="CI63" s="379"/>
      <c r="CJ63" s="383"/>
      <c r="CK63" s="379"/>
      <c r="CL63" s="370"/>
      <c r="CM63" s="370"/>
      <c r="CN63" s="370"/>
      <c r="CO63" s="370"/>
      <c r="CP63" s="370"/>
      <c r="CQ63" s="370"/>
      <c r="CR63" s="370"/>
      <c r="CS63" s="262"/>
      <c r="CT63" s="262"/>
      <c r="CU63" s="262"/>
      <c r="CV63" s="262"/>
      <c r="CW63" s="371"/>
      <c r="CX63" s="371"/>
      <c r="CY63" s="455"/>
    </row>
    <row r="64" spans="1:103" s="67" customFormat="1" ht="12" customHeight="1">
      <c r="A64" s="72">
        <v>44</v>
      </c>
      <c r="B64" s="103"/>
      <c r="C64" s="807"/>
      <c r="D64" s="103"/>
      <c r="E64" s="103"/>
      <c r="F64" s="103"/>
      <c r="G64" s="217"/>
      <c r="H64" s="217"/>
      <c r="I64" s="217"/>
      <c r="J64" s="353"/>
      <c r="K64" s="353"/>
      <c r="L64" s="401"/>
      <c r="M64" s="401"/>
      <c r="N64" s="789"/>
      <c r="O64" s="798"/>
      <c r="P64" s="401"/>
      <c r="Q64" s="401"/>
      <c r="R64" s="401"/>
      <c r="S64" s="401"/>
      <c r="T64" s="401"/>
      <c r="U64" s="401"/>
      <c r="V64" s="799"/>
      <c r="W64" s="792"/>
      <c r="X64" s="505"/>
      <c r="Y64" s="505"/>
      <c r="Z64" s="505"/>
      <c r="AA64" s="505"/>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8"/>
      <c r="BR64" s="218"/>
      <c r="BS64" s="218"/>
      <c r="BT64" s="218"/>
      <c r="BU64" s="218"/>
      <c r="BV64" s="218"/>
      <c r="BW64" s="103"/>
      <c r="BX64" s="218"/>
      <c r="BY64" s="218"/>
      <c r="BZ64" s="218"/>
      <c r="CA64" s="218"/>
      <c r="CB64" s="218"/>
      <c r="CC64" s="218"/>
      <c r="CD64" s="371" t="str">
        <f t="shared" si="0"/>
        <v/>
      </c>
      <c r="CE64" s="371"/>
      <c r="CF64" s="371"/>
      <c r="CG64" s="371"/>
      <c r="CH64" s="371"/>
      <c r="CI64" s="379"/>
      <c r="CJ64" s="383"/>
      <c r="CK64" s="379"/>
      <c r="CL64" s="370"/>
      <c r="CM64" s="370"/>
      <c r="CN64" s="370"/>
      <c r="CO64" s="370"/>
      <c r="CP64" s="370"/>
      <c r="CQ64" s="370"/>
      <c r="CR64" s="370"/>
      <c r="CS64" s="262"/>
      <c r="CT64" s="262"/>
      <c r="CU64" s="262"/>
      <c r="CV64" s="262"/>
      <c r="CW64" s="371"/>
      <c r="CX64" s="371"/>
      <c r="CY64" s="455"/>
    </row>
    <row r="65" spans="1:103" s="67" customFormat="1" ht="12" customHeight="1">
      <c r="A65" s="72">
        <v>45</v>
      </c>
      <c r="B65" s="103"/>
      <c r="C65" s="807"/>
      <c r="D65" s="103"/>
      <c r="E65" s="103"/>
      <c r="F65" s="103"/>
      <c r="G65" s="217"/>
      <c r="H65" s="217"/>
      <c r="I65" s="217"/>
      <c r="J65" s="353"/>
      <c r="K65" s="353"/>
      <c r="L65" s="401"/>
      <c r="M65" s="401"/>
      <c r="N65" s="789"/>
      <c r="O65" s="798"/>
      <c r="P65" s="401"/>
      <c r="Q65" s="401"/>
      <c r="R65" s="401"/>
      <c r="S65" s="401"/>
      <c r="T65" s="401"/>
      <c r="U65" s="401"/>
      <c r="V65" s="799"/>
      <c r="W65" s="792"/>
      <c r="X65" s="505"/>
      <c r="Y65" s="505"/>
      <c r="Z65" s="505"/>
      <c r="AA65" s="505"/>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103"/>
      <c r="BX65" s="218"/>
      <c r="BY65" s="218"/>
      <c r="BZ65" s="218"/>
      <c r="CA65" s="218"/>
      <c r="CB65" s="218"/>
      <c r="CC65" s="218"/>
      <c r="CD65" s="371" t="str">
        <f t="shared" si="0"/>
        <v/>
      </c>
      <c r="CE65" s="371"/>
      <c r="CF65" s="371"/>
      <c r="CG65" s="371"/>
      <c r="CH65" s="371"/>
      <c r="CI65" s="379"/>
      <c r="CJ65" s="383"/>
      <c r="CK65" s="379"/>
      <c r="CL65" s="370"/>
      <c r="CM65" s="370"/>
      <c r="CN65" s="370"/>
      <c r="CO65" s="370"/>
      <c r="CP65" s="370"/>
      <c r="CQ65" s="370"/>
      <c r="CR65" s="370"/>
      <c r="CS65" s="262"/>
      <c r="CT65" s="262"/>
      <c r="CU65" s="262"/>
      <c r="CV65" s="262"/>
      <c r="CW65" s="371"/>
      <c r="CX65" s="371"/>
      <c r="CY65" s="455"/>
    </row>
    <row r="66" spans="1:103" s="67" customFormat="1" ht="12" customHeight="1">
      <c r="A66" s="72">
        <v>46</v>
      </c>
      <c r="B66" s="103"/>
      <c r="C66" s="807"/>
      <c r="D66" s="103"/>
      <c r="E66" s="103"/>
      <c r="F66" s="103"/>
      <c r="G66" s="217"/>
      <c r="H66" s="217"/>
      <c r="I66" s="217"/>
      <c r="J66" s="353"/>
      <c r="K66" s="353"/>
      <c r="L66" s="401"/>
      <c r="M66" s="401"/>
      <c r="N66" s="789"/>
      <c r="O66" s="798"/>
      <c r="P66" s="401"/>
      <c r="Q66" s="401"/>
      <c r="R66" s="401"/>
      <c r="S66" s="401"/>
      <c r="T66" s="401"/>
      <c r="U66" s="401"/>
      <c r="V66" s="799"/>
      <c r="W66" s="792"/>
      <c r="X66" s="505"/>
      <c r="Y66" s="505"/>
      <c r="Z66" s="505"/>
      <c r="AA66" s="505"/>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c r="BU66" s="218"/>
      <c r="BV66" s="218"/>
      <c r="BW66" s="103"/>
      <c r="BX66" s="218"/>
      <c r="BY66" s="218"/>
      <c r="BZ66" s="218"/>
      <c r="CA66" s="218"/>
      <c r="CB66" s="218"/>
      <c r="CC66" s="218"/>
      <c r="CD66" s="371" t="str">
        <f t="shared" si="0"/>
        <v/>
      </c>
      <c r="CE66" s="371"/>
      <c r="CF66" s="371"/>
      <c r="CG66" s="371"/>
      <c r="CH66" s="371"/>
      <c r="CI66" s="379"/>
      <c r="CJ66" s="383"/>
      <c r="CK66" s="379"/>
      <c r="CL66" s="370"/>
      <c r="CM66" s="370"/>
      <c r="CN66" s="370"/>
      <c r="CO66" s="370"/>
      <c r="CP66" s="370"/>
      <c r="CQ66" s="370"/>
      <c r="CR66" s="370"/>
      <c r="CS66" s="262"/>
      <c r="CT66" s="262"/>
      <c r="CU66" s="262"/>
      <c r="CV66" s="262"/>
      <c r="CW66" s="371"/>
      <c r="CX66" s="371"/>
      <c r="CY66" s="455"/>
    </row>
    <row r="67" spans="1:103" s="67" customFormat="1" ht="12" customHeight="1">
      <c r="A67" s="72">
        <v>47</v>
      </c>
      <c r="B67" s="103"/>
      <c r="C67" s="807"/>
      <c r="D67" s="103"/>
      <c r="E67" s="103"/>
      <c r="F67" s="103"/>
      <c r="G67" s="217"/>
      <c r="H67" s="217"/>
      <c r="I67" s="217"/>
      <c r="J67" s="353"/>
      <c r="K67" s="353"/>
      <c r="L67" s="401"/>
      <c r="M67" s="401"/>
      <c r="N67" s="789"/>
      <c r="O67" s="798"/>
      <c r="P67" s="401"/>
      <c r="Q67" s="401"/>
      <c r="R67" s="401"/>
      <c r="S67" s="401"/>
      <c r="T67" s="401"/>
      <c r="U67" s="401"/>
      <c r="V67" s="799"/>
      <c r="W67" s="792"/>
      <c r="X67" s="505"/>
      <c r="Y67" s="505"/>
      <c r="Z67" s="505"/>
      <c r="AA67" s="505"/>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103"/>
      <c r="BX67" s="218"/>
      <c r="BY67" s="218"/>
      <c r="BZ67" s="218"/>
      <c r="CA67" s="218"/>
      <c r="CB67" s="218"/>
      <c r="CC67" s="218"/>
      <c r="CD67" s="371" t="str">
        <f t="shared" si="0"/>
        <v/>
      </c>
      <c r="CE67" s="371"/>
      <c r="CF67" s="371"/>
      <c r="CG67" s="371"/>
      <c r="CH67" s="371"/>
      <c r="CI67" s="379"/>
      <c r="CJ67" s="383"/>
      <c r="CK67" s="379"/>
      <c r="CL67" s="370"/>
      <c r="CM67" s="370"/>
      <c r="CN67" s="370"/>
      <c r="CO67" s="370"/>
      <c r="CP67" s="370"/>
      <c r="CQ67" s="370"/>
      <c r="CR67" s="370"/>
      <c r="CS67" s="262"/>
      <c r="CT67" s="262"/>
      <c r="CU67" s="262"/>
      <c r="CV67" s="262"/>
      <c r="CW67" s="371"/>
      <c r="CX67" s="371"/>
      <c r="CY67" s="455"/>
    </row>
    <row r="68" spans="1:103" s="67" customFormat="1" ht="12" customHeight="1">
      <c r="A68" s="72">
        <v>48</v>
      </c>
      <c r="B68" s="103"/>
      <c r="C68" s="807"/>
      <c r="D68" s="103"/>
      <c r="E68" s="103"/>
      <c r="F68" s="103"/>
      <c r="G68" s="217"/>
      <c r="H68" s="217"/>
      <c r="I68" s="217"/>
      <c r="J68" s="353"/>
      <c r="K68" s="353"/>
      <c r="L68" s="401"/>
      <c r="M68" s="401"/>
      <c r="N68" s="789"/>
      <c r="O68" s="798"/>
      <c r="P68" s="401"/>
      <c r="Q68" s="401"/>
      <c r="R68" s="401"/>
      <c r="S68" s="401"/>
      <c r="T68" s="401"/>
      <c r="U68" s="401"/>
      <c r="V68" s="799"/>
      <c r="W68" s="792"/>
      <c r="X68" s="505"/>
      <c r="Y68" s="505"/>
      <c r="Z68" s="505"/>
      <c r="AA68" s="505"/>
      <c r="AB68" s="218"/>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103"/>
      <c r="BX68" s="218"/>
      <c r="BY68" s="218"/>
      <c r="BZ68" s="218"/>
      <c r="CA68" s="218"/>
      <c r="CB68" s="218"/>
      <c r="CC68" s="218"/>
      <c r="CD68" s="371" t="str">
        <f t="shared" si="0"/>
        <v/>
      </c>
      <c r="CE68" s="371"/>
      <c r="CF68" s="371"/>
      <c r="CG68" s="371"/>
      <c r="CH68" s="371"/>
      <c r="CI68" s="379"/>
      <c r="CJ68" s="383"/>
      <c r="CK68" s="379"/>
      <c r="CL68" s="370"/>
      <c r="CM68" s="370"/>
      <c r="CN68" s="370"/>
      <c r="CO68" s="370"/>
      <c r="CP68" s="370"/>
      <c r="CQ68" s="370"/>
      <c r="CR68" s="370"/>
      <c r="CS68" s="262"/>
      <c r="CT68" s="262"/>
      <c r="CU68" s="262"/>
      <c r="CV68" s="262"/>
      <c r="CW68" s="371"/>
      <c r="CX68" s="371"/>
      <c r="CY68" s="455"/>
    </row>
    <row r="69" spans="1:103" s="67" customFormat="1" ht="12" customHeight="1">
      <c r="A69" s="72">
        <v>49</v>
      </c>
      <c r="B69" s="103"/>
      <c r="C69" s="807"/>
      <c r="D69" s="103"/>
      <c r="E69" s="103"/>
      <c r="F69" s="103"/>
      <c r="G69" s="217"/>
      <c r="H69" s="217"/>
      <c r="I69" s="217"/>
      <c r="J69" s="353"/>
      <c r="K69" s="353"/>
      <c r="L69" s="401"/>
      <c r="M69" s="401"/>
      <c r="N69" s="789"/>
      <c r="O69" s="798"/>
      <c r="P69" s="401"/>
      <c r="Q69" s="401"/>
      <c r="R69" s="401"/>
      <c r="S69" s="401"/>
      <c r="T69" s="401"/>
      <c r="U69" s="401"/>
      <c r="V69" s="799"/>
      <c r="W69" s="792"/>
      <c r="X69" s="505"/>
      <c r="Y69" s="505"/>
      <c r="Z69" s="505"/>
      <c r="AA69" s="505"/>
      <c r="AB69" s="218"/>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8"/>
      <c r="BA69" s="218"/>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103"/>
      <c r="BX69" s="218"/>
      <c r="BY69" s="218"/>
      <c r="BZ69" s="218"/>
      <c r="CA69" s="218"/>
      <c r="CB69" s="218"/>
      <c r="CC69" s="218"/>
      <c r="CD69" s="371" t="str">
        <f t="shared" si="0"/>
        <v/>
      </c>
      <c r="CE69" s="371"/>
      <c r="CF69" s="371"/>
      <c r="CG69" s="371"/>
      <c r="CH69" s="371"/>
      <c r="CI69" s="379"/>
      <c r="CJ69" s="383"/>
      <c r="CK69" s="379"/>
      <c r="CL69" s="370"/>
      <c r="CM69" s="370"/>
      <c r="CN69" s="370"/>
      <c r="CO69" s="370"/>
      <c r="CP69" s="370"/>
      <c r="CQ69" s="370"/>
      <c r="CR69" s="370"/>
      <c r="CS69" s="262"/>
      <c r="CT69" s="262"/>
      <c r="CU69" s="262"/>
      <c r="CV69" s="262"/>
      <c r="CW69" s="371"/>
      <c r="CX69" s="371"/>
      <c r="CY69" s="455"/>
    </row>
    <row r="70" spans="1:103" s="67" customFormat="1" ht="12" customHeight="1">
      <c r="A70" s="72">
        <v>50</v>
      </c>
      <c r="B70" s="103"/>
      <c r="C70" s="807"/>
      <c r="D70" s="103"/>
      <c r="E70" s="103"/>
      <c r="F70" s="103"/>
      <c r="G70" s="217"/>
      <c r="H70" s="217"/>
      <c r="I70" s="217"/>
      <c r="J70" s="353"/>
      <c r="K70" s="353"/>
      <c r="L70" s="401"/>
      <c r="M70" s="401"/>
      <c r="N70" s="789"/>
      <c r="O70" s="798"/>
      <c r="P70" s="401"/>
      <c r="Q70" s="401"/>
      <c r="R70" s="401"/>
      <c r="S70" s="401"/>
      <c r="T70" s="401"/>
      <c r="U70" s="401"/>
      <c r="V70" s="799"/>
      <c r="W70" s="792"/>
      <c r="X70" s="505"/>
      <c r="Y70" s="505"/>
      <c r="Z70" s="505"/>
      <c r="AA70" s="505"/>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8"/>
      <c r="AY70" s="218"/>
      <c r="AZ70" s="218"/>
      <c r="BA70" s="218"/>
      <c r="BB70" s="218"/>
      <c r="BC70" s="218"/>
      <c r="BD70" s="218"/>
      <c r="BE70" s="218"/>
      <c r="BF70" s="218"/>
      <c r="BG70" s="218"/>
      <c r="BH70" s="218"/>
      <c r="BI70" s="218"/>
      <c r="BJ70" s="218"/>
      <c r="BK70" s="218"/>
      <c r="BL70" s="218"/>
      <c r="BM70" s="218"/>
      <c r="BN70" s="218"/>
      <c r="BO70" s="218"/>
      <c r="BP70" s="218"/>
      <c r="BQ70" s="218"/>
      <c r="BR70" s="218"/>
      <c r="BS70" s="218"/>
      <c r="BT70" s="218"/>
      <c r="BU70" s="218"/>
      <c r="BV70" s="218"/>
      <c r="BW70" s="103"/>
      <c r="BX70" s="218"/>
      <c r="BY70" s="218"/>
      <c r="BZ70" s="218"/>
      <c r="CA70" s="218"/>
      <c r="CB70" s="218"/>
      <c r="CC70" s="218"/>
      <c r="CD70" s="371" t="str">
        <f t="shared" si="0"/>
        <v/>
      </c>
      <c r="CE70" s="371"/>
      <c r="CF70" s="371"/>
      <c r="CG70" s="371"/>
      <c r="CH70" s="371"/>
      <c r="CI70" s="379"/>
      <c r="CJ70" s="383"/>
      <c r="CK70" s="379"/>
      <c r="CL70" s="370"/>
      <c r="CM70" s="370"/>
      <c r="CN70" s="370"/>
      <c r="CO70" s="370"/>
      <c r="CP70" s="370"/>
      <c r="CQ70" s="370"/>
      <c r="CR70" s="370"/>
      <c r="CS70" s="262"/>
      <c r="CT70" s="262"/>
      <c r="CU70" s="262"/>
      <c r="CV70" s="262"/>
      <c r="CW70" s="371"/>
      <c r="CX70" s="371"/>
      <c r="CY70" s="455"/>
    </row>
    <row r="71" spans="1:103" s="67" customFormat="1" ht="12" customHeight="1">
      <c r="A71" s="72">
        <v>51</v>
      </c>
      <c r="B71" s="103"/>
      <c r="C71" s="807"/>
      <c r="D71" s="103"/>
      <c r="E71" s="103"/>
      <c r="F71" s="103"/>
      <c r="G71" s="217"/>
      <c r="H71" s="217"/>
      <c r="I71" s="217"/>
      <c r="J71" s="353"/>
      <c r="K71" s="353"/>
      <c r="L71" s="401"/>
      <c r="M71" s="401"/>
      <c r="N71" s="789"/>
      <c r="O71" s="798"/>
      <c r="P71" s="401"/>
      <c r="Q71" s="401"/>
      <c r="R71" s="401"/>
      <c r="S71" s="401"/>
      <c r="T71" s="401"/>
      <c r="U71" s="401"/>
      <c r="V71" s="799"/>
      <c r="W71" s="792"/>
      <c r="X71" s="505"/>
      <c r="Y71" s="505"/>
      <c r="Z71" s="505"/>
      <c r="AA71" s="505"/>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103"/>
      <c r="BX71" s="218"/>
      <c r="BY71" s="218"/>
      <c r="BZ71" s="218"/>
      <c r="CA71" s="218"/>
      <c r="CB71" s="218"/>
      <c r="CC71" s="218"/>
      <c r="CD71" s="371" t="str">
        <f t="shared" si="0"/>
        <v/>
      </c>
      <c r="CE71" s="371"/>
      <c r="CF71" s="371"/>
      <c r="CG71" s="371"/>
      <c r="CH71" s="371"/>
      <c r="CI71" s="379"/>
      <c r="CJ71" s="383"/>
      <c r="CK71" s="379"/>
      <c r="CL71" s="370"/>
      <c r="CM71" s="370"/>
      <c r="CN71" s="370"/>
      <c r="CO71" s="370"/>
      <c r="CP71" s="370"/>
      <c r="CQ71" s="370"/>
      <c r="CR71" s="370"/>
      <c r="CS71" s="262"/>
      <c r="CT71" s="262"/>
      <c r="CU71" s="262"/>
      <c r="CV71" s="262"/>
      <c r="CW71" s="371"/>
      <c r="CX71" s="371"/>
      <c r="CY71" s="455"/>
    </row>
    <row r="72" spans="1:103" s="67" customFormat="1" ht="12" customHeight="1">
      <c r="A72" s="72">
        <v>52</v>
      </c>
      <c r="B72" s="103"/>
      <c r="C72" s="807"/>
      <c r="D72" s="103"/>
      <c r="E72" s="103"/>
      <c r="F72" s="103"/>
      <c r="G72" s="217"/>
      <c r="H72" s="217"/>
      <c r="I72" s="217"/>
      <c r="J72" s="353"/>
      <c r="K72" s="353"/>
      <c r="L72" s="401"/>
      <c r="M72" s="401"/>
      <c r="N72" s="789"/>
      <c r="O72" s="798"/>
      <c r="P72" s="401"/>
      <c r="Q72" s="401"/>
      <c r="R72" s="401"/>
      <c r="S72" s="401"/>
      <c r="T72" s="401"/>
      <c r="U72" s="401"/>
      <c r="V72" s="799"/>
      <c r="W72" s="792"/>
      <c r="X72" s="505"/>
      <c r="Y72" s="505"/>
      <c r="Z72" s="505"/>
      <c r="AA72" s="505"/>
      <c r="AB72" s="218"/>
      <c r="AC72" s="218"/>
      <c r="AD72" s="218"/>
      <c r="AE72" s="218"/>
      <c r="AF72" s="218"/>
      <c r="AG72" s="218"/>
      <c r="AH72" s="218"/>
      <c r="AI72" s="218"/>
      <c r="AJ72" s="218"/>
      <c r="AK72" s="218"/>
      <c r="AL72" s="218"/>
      <c r="AM72" s="218"/>
      <c r="AN72" s="218"/>
      <c r="AO72" s="218"/>
      <c r="AP72" s="218"/>
      <c r="AQ72" s="218"/>
      <c r="AR72" s="218"/>
      <c r="AS72" s="218"/>
      <c r="AT72" s="218"/>
      <c r="AU72" s="218"/>
      <c r="AV72" s="218"/>
      <c r="AW72" s="218"/>
      <c r="AX72" s="218"/>
      <c r="AY72" s="218"/>
      <c r="AZ72" s="218"/>
      <c r="BA72" s="218"/>
      <c r="BB72" s="218"/>
      <c r="BC72" s="218"/>
      <c r="BD72" s="218"/>
      <c r="BE72" s="218"/>
      <c r="BF72" s="218"/>
      <c r="BG72" s="218"/>
      <c r="BH72" s="218"/>
      <c r="BI72" s="218"/>
      <c r="BJ72" s="218"/>
      <c r="BK72" s="218"/>
      <c r="BL72" s="218"/>
      <c r="BM72" s="218"/>
      <c r="BN72" s="218"/>
      <c r="BO72" s="218"/>
      <c r="BP72" s="218"/>
      <c r="BQ72" s="218"/>
      <c r="BR72" s="218"/>
      <c r="BS72" s="218"/>
      <c r="BT72" s="218"/>
      <c r="BU72" s="218"/>
      <c r="BV72" s="218"/>
      <c r="BW72" s="103"/>
      <c r="BX72" s="218"/>
      <c r="BY72" s="218"/>
      <c r="BZ72" s="218"/>
      <c r="CA72" s="218"/>
      <c r="CB72" s="218"/>
      <c r="CC72" s="218"/>
      <c r="CD72" s="371" t="str">
        <f t="shared" si="0"/>
        <v/>
      </c>
      <c r="CE72" s="371"/>
      <c r="CF72" s="371"/>
      <c r="CG72" s="371"/>
      <c r="CH72" s="371"/>
      <c r="CI72" s="379"/>
      <c r="CJ72" s="383"/>
      <c r="CK72" s="379"/>
      <c r="CL72" s="370"/>
      <c r="CM72" s="370"/>
      <c r="CN72" s="370"/>
      <c r="CO72" s="370"/>
      <c r="CP72" s="370"/>
      <c r="CQ72" s="370"/>
      <c r="CR72" s="370"/>
      <c r="CS72" s="262"/>
      <c r="CT72" s="262"/>
      <c r="CU72" s="262"/>
      <c r="CV72" s="262"/>
      <c r="CW72" s="371"/>
      <c r="CX72" s="371"/>
      <c r="CY72" s="455"/>
    </row>
    <row r="73" spans="1:103" s="67" customFormat="1" ht="12" customHeight="1">
      <c r="A73" s="72">
        <v>53</v>
      </c>
      <c r="B73" s="103"/>
      <c r="C73" s="807"/>
      <c r="D73" s="103"/>
      <c r="E73" s="103"/>
      <c r="F73" s="103"/>
      <c r="G73" s="217"/>
      <c r="H73" s="217"/>
      <c r="I73" s="217"/>
      <c r="J73" s="353"/>
      <c r="K73" s="353"/>
      <c r="L73" s="401"/>
      <c r="M73" s="401"/>
      <c r="N73" s="789"/>
      <c r="O73" s="798"/>
      <c r="P73" s="401"/>
      <c r="Q73" s="401"/>
      <c r="R73" s="401"/>
      <c r="S73" s="401"/>
      <c r="T73" s="401"/>
      <c r="U73" s="401"/>
      <c r="V73" s="799"/>
      <c r="W73" s="792"/>
      <c r="X73" s="505"/>
      <c r="Y73" s="505"/>
      <c r="Z73" s="505"/>
      <c r="AA73" s="505"/>
      <c r="AB73" s="218"/>
      <c r="AC73" s="218"/>
      <c r="AD73" s="218"/>
      <c r="AE73" s="218"/>
      <c r="AF73" s="218"/>
      <c r="AG73" s="218"/>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103"/>
      <c r="BX73" s="218"/>
      <c r="BY73" s="218"/>
      <c r="BZ73" s="218"/>
      <c r="CA73" s="218"/>
      <c r="CB73" s="218"/>
      <c r="CC73" s="218"/>
      <c r="CD73" s="371" t="str">
        <f t="shared" si="0"/>
        <v/>
      </c>
      <c r="CE73" s="371"/>
      <c r="CF73" s="371"/>
      <c r="CG73" s="371"/>
      <c r="CH73" s="371"/>
      <c r="CI73" s="379"/>
      <c r="CJ73" s="383"/>
      <c r="CK73" s="379"/>
      <c r="CL73" s="370"/>
      <c r="CM73" s="370"/>
      <c r="CN73" s="370"/>
      <c r="CO73" s="370"/>
      <c r="CP73" s="370"/>
      <c r="CQ73" s="370"/>
      <c r="CR73" s="370"/>
      <c r="CS73" s="262"/>
      <c r="CT73" s="262"/>
      <c r="CU73" s="262"/>
      <c r="CV73" s="262"/>
      <c r="CW73" s="371"/>
      <c r="CX73" s="371"/>
      <c r="CY73" s="455"/>
    </row>
    <row r="74" spans="1:103" s="67" customFormat="1" ht="12" customHeight="1">
      <c r="A74" s="72">
        <v>54</v>
      </c>
      <c r="B74" s="103"/>
      <c r="C74" s="807"/>
      <c r="D74" s="103"/>
      <c r="E74" s="103"/>
      <c r="F74" s="103"/>
      <c r="G74" s="217"/>
      <c r="H74" s="217"/>
      <c r="I74" s="217"/>
      <c r="J74" s="353"/>
      <c r="K74" s="353"/>
      <c r="L74" s="401"/>
      <c r="M74" s="401"/>
      <c r="N74" s="789"/>
      <c r="O74" s="798"/>
      <c r="P74" s="401"/>
      <c r="Q74" s="401"/>
      <c r="R74" s="401"/>
      <c r="S74" s="401"/>
      <c r="T74" s="401"/>
      <c r="U74" s="401"/>
      <c r="V74" s="799"/>
      <c r="W74" s="792"/>
      <c r="X74" s="505"/>
      <c r="Y74" s="505"/>
      <c r="Z74" s="505"/>
      <c r="AA74" s="505"/>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103"/>
      <c r="BX74" s="218"/>
      <c r="BY74" s="218"/>
      <c r="BZ74" s="218"/>
      <c r="CA74" s="218"/>
      <c r="CB74" s="218"/>
      <c r="CC74" s="218"/>
      <c r="CD74" s="371" t="str">
        <f t="shared" si="0"/>
        <v/>
      </c>
      <c r="CE74" s="371"/>
      <c r="CF74" s="371"/>
      <c r="CG74" s="371"/>
      <c r="CH74" s="371"/>
      <c r="CI74" s="379"/>
      <c r="CJ74" s="383"/>
      <c r="CK74" s="379"/>
      <c r="CL74" s="370"/>
      <c r="CM74" s="370"/>
      <c r="CN74" s="370"/>
      <c r="CO74" s="370"/>
      <c r="CP74" s="370"/>
      <c r="CQ74" s="370"/>
      <c r="CR74" s="370"/>
      <c r="CS74" s="262"/>
      <c r="CT74" s="262"/>
      <c r="CU74" s="262"/>
      <c r="CV74" s="262"/>
      <c r="CW74" s="371"/>
      <c r="CX74" s="371"/>
      <c r="CY74" s="455"/>
    </row>
    <row r="75" spans="1:103" s="67" customFormat="1" ht="12" customHeight="1">
      <c r="A75" s="72">
        <v>55</v>
      </c>
      <c r="B75" s="103"/>
      <c r="C75" s="807"/>
      <c r="D75" s="103"/>
      <c r="E75" s="103"/>
      <c r="F75" s="103"/>
      <c r="G75" s="217"/>
      <c r="H75" s="217"/>
      <c r="I75" s="217"/>
      <c r="J75" s="353"/>
      <c r="K75" s="353"/>
      <c r="L75" s="401"/>
      <c r="M75" s="401"/>
      <c r="N75" s="789"/>
      <c r="O75" s="798"/>
      <c r="P75" s="401"/>
      <c r="Q75" s="401"/>
      <c r="R75" s="401"/>
      <c r="S75" s="401"/>
      <c r="T75" s="401"/>
      <c r="U75" s="401"/>
      <c r="V75" s="799"/>
      <c r="W75" s="792"/>
      <c r="X75" s="505"/>
      <c r="Y75" s="505"/>
      <c r="Z75" s="505"/>
      <c r="AA75" s="505"/>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103"/>
      <c r="BX75" s="218"/>
      <c r="BY75" s="218"/>
      <c r="BZ75" s="218"/>
      <c r="CA75" s="218"/>
      <c r="CB75" s="218"/>
      <c r="CC75" s="218"/>
      <c r="CD75" s="371" t="str">
        <f t="shared" si="0"/>
        <v/>
      </c>
      <c r="CE75" s="371"/>
      <c r="CF75" s="371"/>
      <c r="CG75" s="371"/>
      <c r="CH75" s="371"/>
      <c r="CI75" s="379"/>
      <c r="CJ75" s="383"/>
      <c r="CK75" s="379"/>
      <c r="CL75" s="370"/>
      <c r="CM75" s="370"/>
      <c r="CN75" s="370"/>
      <c r="CO75" s="370"/>
      <c r="CP75" s="370"/>
      <c r="CQ75" s="370"/>
      <c r="CR75" s="370"/>
      <c r="CS75" s="262"/>
      <c r="CT75" s="262"/>
      <c r="CU75" s="262"/>
      <c r="CV75" s="262"/>
      <c r="CW75" s="371"/>
      <c r="CX75" s="371"/>
      <c r="CY75" s="455"/>
    </row>
    <row r="76" spans="1:103" s="67" customFormat="1" ht="12" customHeight="1">
      <c r="A76" s="72">
        <v>56</v>
      </c>
      <c r="B76" s="103"/>
      <c r="C76" s="807"/>
      <c r="D76" s="103"/>
      <c r="E76" s="103"/>
      <c r="F76" s="103"/>
      <c r="G76" s="217"/>
      <c r="H76" s="217"/>
      <c r="I76" s="217"/>
      <c r="J76" s="353"/>
      <c r="K76" s="353"/>
      <c r="L76" s="401"/>
      <c r="M76" s="401"/>
      <c r="N76" s="789"/>
      <c r="O76" s="798"/>
      <c r="P76" s="401"/>
      <c r="Q76" s="401"/>
      <c r="R76" s="401"/>
      <c r="S76" s="401"/>
      <c r="T76" s="401"/>
      <c r="U76" s="401"/>
      <c r="V76" s="799"/>
      <c r="W76" s="792"/>
      <c r="X76" s="505"/>
      <c r="Y76" s="505"/>
      <c r="Z76" s="505"/>
      <c r="AA76" s="505"/>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103"/>
      <c r="BX76" s="218"/>
      <c r="BY76" s="218"/>
      <c r="BZ76" s="218"/>
      <c r="CA76" s="218"/>
      <c r="CB76" s="218"/>
      <c r="CC76" s="218"/>
      <c r="CD76" s="371" t="str">
        <f t="shared" si="0"/>
        <v/>
      </c>
      <c r="CE76" s="371"/>
      <c r="CF76" s="371"/>
      <c r="CG76" s="371"/>
      <c r="CH76" s="371"/>
      <c r="CI76" s="379"/>
      <c r="CJ76" s="383"/>
      <c r="CK76" s="379"/>
      <c r="CL76" s="370"/>
      <c r="CM76" s="370"/>
      <c r="CN76" s="370"/>
      <c r="CO76" s="370"/>
      <c r="CP76" s="370"/>
      <c r="CQ76" s="370"/>
      <c r="CR76" s="370"/>
      <c r="CS76" s="262"/>
      <c r="CT76" s="262"/>
      <c r="CU76" s="262"/>
      <c r="CV76" s="262"/>
      <c r="CW76" s="371"/>
      <c r="CX76" s="371"/>
      <c r="CY76" s="455"/>
    </row>
    <row r="77" spans="1:103" s="67" customFormat="1" ht="12" customHeight="1">
      <c r="A77" s="72">
        <v>57</v>
      </c>
      <c r="B77" s="103"/>
      <c r="C77" s="807"/>
      <c r="D77" s="103"/>
      <c r="E77" s="103"/>
      <c r="F77" s="103"/>
      <c r="G77" s="217"/>
      <c r="H77" s="217"/>
      <c r="I77" s="217"/>
      <c r="J77" s="353"/>
      <c r="K77" s="353"/>
      <c r="L77" s="401"/>
      <c r="M77" s="401"/>
      <c r="N77" s="789"/>
      <c r="O77" s="798"/>
      <c r="P77" s="401"/>
      <c r="Q77" s="401"/>
      <c r="R77" s="401"/>
      <c r="S77" s="401"/>
      <c r="T77" s="401"/>
      <c r="U77" s="401"/>
      <c r="V77" s="799"/>
      <c r="W77" s="792"/>
      <c r="X77" s="505"/>
      <c r="Y77" s="505"/>
      <c r="Z77" s="505"/>
      <c r="AA77" s="505"/>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103"/>
      <c r="BX77" s="218"/>
      <c r="BY77" s="218"/>
      <c r="BZ77" s="218"/>
      <c r="CA77" s="218"/>
      <c r="CB77" s="218"/>
      <c r="CC77" s="218"/>
      <c r="CD77" s="371" t="str">
        <f t="shared" si="0"/>
        <v/>
      </c>
      <c r="CE77" s="371"/>
      <c r="CF77" s="371"/>
      <c r="CG77" s="371"/>
      <c r="CH77" s="371"/>
      <c r="CI77" s="379"/>
      <c r="CJ77" s="383"/>
      <c r="CK77" s="379"/>
      <c r="CL77" s="370"/>
      <c r="CM77" s="370"/>
      <c r="CN77" s="370"/>
      <c r="CO77" s="370"/>
      <c r="CP77" s="370"/>
      <c r="CQ77" s="370"/>
      <c r="CR77" s="370"/>
      <c r="CS77" s="262"/>
      <c r="CT77" s="262"/>
      <c r="CU77" s="262"/>
      <c r="CV77" s="262"/>
      <c r="CW77" s="371"/>
      <c r="CX77" s="371"/>
      <c r="CY77" s="455"/>
    </row>
    <row r="78" spans="1:103" s="67" customFormat="1" ht="12" customHeight="1">
      <c r="A78" s="72">
        <v>58</v>
      </c>
      <c r="B78" s="103"/>
      <c r="C78" s="807"/>
      <c r="D78" s="103"/>
      <c r="E78" s="103"/>
      <c r="F78" s="103"/>
      <c r="G78" s="217"/>
      <c r="H78" s="217"/>
      <c r="I78" s="217"/>
      <c r="J78" s="353"/>
      <c r="K78" s="353"/>
      <c r="L78" s="401"/>
      <c r="M78" s="401"/>
      <c r="N78" s="789"/>
      <c r="O78" s="798"/>
      <c r="P78" s="401"/>
      <c r="Q78" s="401"/>
      <c r="R78" s="401"/>
      <c r="S78" s="401"/>
      <c r="T78" s="401"/>
      <c r="U78" s="401"/>
      <c r="V78" s="799"/>
      <c r="W78" s="792"/>
      <c r="X78" s="505"/>
      <c r="Y78" s="505"/>
      <c r="Z78" s="505"/>
      <c r="AA78" s="505"/>
      <c r="AB78" s="218"/>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103"/>
      <c r="BX78" s="218"/>
      <c r="BY78" s="218"/>
      <c r="BZ78" s="218"/>
      <c r="CA78" s="218"/>
      <c r="CB78" s="218"/>
      <c r="CC78" s="218"/>
      <c r="CD78" s="371" t="str">
        <f t="shared" si="0"/>
        <v/>
      </c>
      <c r="CE78" s="371"/>
      <c r="CF78" s="371"/>
      <c r="CG78" s="371"/>
      <c r="CH78" s="371"/>
      <c r="CI78" s="379"/>
      <c r="CJ78" s="383"/>
      <c r="CK78" s="379"/>
      <c r="CL78" s="370"/>
      <c r="CM78" s="370"/>
      <c r="CN78" s="370"/>
      <c r="CO78" s="370"/>
      <c r="CP78" s="370"/>
      <c r="CQ78" s="370"/>
      <c r="CR78" s="370"/>
      <c r="CS78" s="262"/>
      <c r="CT78" s="262"/>
      <c r="CU78" s="262"/>
      <c r="CV78" s="262"/>
      <c r="CW78" s="371"/>
      <c r="CX78" s="371"/>
      <c r="CY78" s="455"/>
    </row>
    <row r="79" spans="1:103" s="67" customFormat="1" ht="12" customHeight="1">
      <c r="A79" s="72">
        <v>59</v>
      </c>
      <c r="B79" s="103"/>
      <c r="C79" s="807"/>
      <c r="D79" s="103"/>
      <c r="E79" s="103"/>
      <c r="F79" s="103"/>
      <c r="G79" s="217"/>
      <c r="H79" s="217"/>
      <c r="I79" s="217"/>
      <c r="J79" s="353"/>
      <c r="K79" s="353"/>
      <c r="L79" s="401"/>
      <c r="M79" s="401"/>
      <c r="N79" s="789"/>
      <c r="O79" s="798"/>
      <c r="P79" s="401"/>
      <c r="Q79" s="401"/>
      <c r="R79" s="401"/>
      <c r="S79" s="401"/>
      <c r="T79" s="401"/>
      <c r="U79" s="401"/>
      <c r="V79" s="799"/>
      <c r="W79" s="792"/>
      <c r="X79" s="505"/>
      <c r="Y79" s="505"/>
      <c r="Z79" s="505"/>
      <c r="AA79" s="505"/>
      <c r="AB79" s="218"/>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103"/>
      <c r="BX79" s="218"/>
      <c r="BY79" s="218"/>
      <c r="BZ79" s="218"/>
      <c r="CA79" s="218"/>
      <c r="CB79" s="218"/>
      <c r="CC79" s="218"/>
      <c r="CD79" s="371" t="str">
        <f t="shared" si="0"/>
        <v/>
      </c>
      <c r="CE79" s="371"/>
      <c r="CF79" s="371"/>
      <c r="CG79" s="371"/>
      <c r="CH79" s="371"/>
      <c r="CI79" s="379"/>
      <c r="CJ79" s="383"/>
      <c r="CK79" s="379"/>
      <c r="CL79" s="370"/>
      <c r="CM79" s="370"/>
      <c r="CN79" s="370"/>
      <c r="CO79" s="370"/>
      <c r="CP79" s="370"/>
      <c r="CQ79" s="370"/>
      <c r="CR79" s="370"/>
      <c r="CS79" s="262"/>
      <c r="CT79" s="262"/>
      <c r="CU79" s="262"/>
      <c r="CV79" s="262"/>
      <c r="CW79" s="371"/>
      <c r="CX79" s="371"/>
      <c r="CY79" s="455"/>
    </row>
    <row r="80" spans="1:103" s="67" customFormat="1" ht="12" customHeight="1">
      <c r="A80" s="72">
        <v>60</v>
      </c>
      <c r="B80" s="103"/>
      <c r="C80" s="807"/>
      <c r="D80" s="103"/>
      <c r="E80" s="103"/>
      <c r="F80" s="103"/>
      <c r="G80" s="217"/>
      <c r="H80" s="217"/>
      <c r="I80" s="217"/>
      <c r="J80" s="353"/>
      <c r="K80" s="353"/>
      <c r="L80" s="401"/>
      <c r="M80" s="401"/>
      <c r="N80" s="789"/>
      <c r="O80" s="798"/>
      <c r="P80" s="401"/>
      <c r="Q80" s="401"/>
      <c r="R80" s="401"/>
      <c r="S80" s="401"/>
      <c r="T80" s="401"/>
      <c r="U80" s="401"/>
      <c r="V80" s="799"/>
      <c r="W80" s="792"/>
      <c r="X80" s="505"/>
      <c r="Y80" s="505"/>
      <c r="Z80" s="505"/>
      <c r="AA80" s="505"/>
      <c r="AB80" s="218"/>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103"/>
      <c r="BX80" s="218"/>
      <c r="BY80" s="218"/>
      <c r="BZ80" s="218"/>
      <c r="CA80" s="218"/>
      <c r="CB80" s="218"/>
      <c r="CC80" s="218"/>
      <c r="CD80" s="371" t="str">
        <f t="shared" si="0"/>
        <v/>
      </c>
      <c r="CE80" s="371"/>
      <c r="CF80" s="371"/>
      <c r="CG80" s="371"/>
      <c r="CH80" s="371"/>
      <c r="CI80" s="379"/>
      <c r="CJ80" s="383"/>
      <c r="CK80" s="379"/>
      <c r="CL80" s="370"/>
      <c r="CM80" s="370"/>
      <c r="CN80" s="370"/>
      <c r="CO80" s="370"/>
      <c r="CP80" s="370"/>
      <c r="CQ80" s="370"/>
      <c r="CR80" s="370"/>
      <c r="CS80" s="262"/>
      <c r="CT80" s="262"/>
      <c r="CU80" s="262"/>
      <c r="CV80" s="262"/>
      <c r="CW80" s="371"/>
      <c r="CX80" s="371"/>
      <c r="CY80" s="455"/>
    </row>
    <row r="81" spans="1:103" s="67" customFormat="1" ht="12" customHeight="1">
      <c r="A81" s="72">
        <v>61</v>
      </c>
      <c r="B81" s="103"/>
      <c r="C81" s="807"/>
      <c r="D81" s="103"/>
      <c r="E81" s="103"/>
      <c r="F81" s="103"/>
      <c r="G81" s="217"/>
      <c r="H81" s="217"/>
      <c r="I81" s="217"/>
      <c r="J81" s="353"/>
      <c r="K81" s="353"/>
      <c r="L81" s="401"/>
      <c r="M81" s="401"/>
      <c r="N81" s="789"/>
      <c r="O81" s="798"/>
      <c r="P81" s="401"/>
      <c r="Q81" s="401"/>
      <c r="R81" s="401"/>
      <c r="S81" s="401"/>
      <c r="T81" s="401"/>
      <c r="U81" s="401"/>
      <c r="V81" s="799"/>
      <c r="W81" s="792"/>
      <c r="X81" s="505"/>
      <c r="Y81" s="505"/>
      <c r="Z81" s="505"/>
      <c r="AA81" s="505"/>
      <c r="AB81" s="218"/>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103"/>
      <c r="BX81" s="218"/>
      <c r="BY81" s="218"/>
      <c r="BZ81" s="218"/>
      <c r="CA81" s="218"/>
      <c r="CB81" s="218"/>
      <c r="CC81" s="218"/>
      <c r="CD81" s="371" t="str">
        <f t="shared" si="0"/>
        <v/>
      </c>
      <c r="CE81" s="371"/>
      <c r="CF81" s="371"/>
      <c r="CG81" s="371"/>
      <c r="CH81" s="371"/>
      <c r="CI81" s="379"/>
      <c r="CJ81" s="383"/>
      <c r="CK81" s="379"/>
      <c r="CL81" s="370"/>
      <c r="CM81" s="370"/>
      <c r="CN81" s="370"/>
      <c r="CO81" s="370"/>
      <c r="CP81" s="370"/>
      <c r="CQ81" s="370"/>
      <c r="CR81" s="370"/>
      <c r="CS81" s="262"/>
      <c r="CT81" s="262"/>
      <c r="CU81" s="262"/>
      <c r="CV81" s="262"/>
      <c r="CW81" s="371"/>
      <c r="CX81" s="371"/>
      <c r="CY81" s="455"/>
    </row>
    <row r="82" spans="1:103" s="67" customFormat="1" ht="12" customHeight="1">
      <c r="A82" s="72">
        <v>62</v>
      </c>
      <c r="B82" s="103"/>
      <c r="C82" s="807"/>
      <c r="D82" s="103"/>
      <c r="E82" s="103"/>
      <c r="F82" s="103"/>
      <c r="G82" s="217"/>
      <c r="H82" s="217"/>
      <c r="I82" s="217"/>
      <c r="J82" s="353"/>
      <c r="K82" s="353"/>
      <c r="L82" s="401"/>
      <c r="M82" s="401"/>
      <c r="N82" s="789"/>
      <c r="O82" s="798"/>
      <c r="P82" s="401"/>
      <c r="Q82" s="401"/>
      <c r="R82" s="401"/>
      <c r="S82" s="401"/>
      <c r="T82" s="401"/>
      <c r="U82" s="401"/>
      <c r="V82" s="799"/>
      <c r="W82" s="792"/>
      <c r="X82" s="505"/>
      <c r="Y82" s="505"/>
      <c r="Z82" s="505"/>
      <c r="AA82" s="505"/>
      <c r="AB82" s="218"/>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103"/>
      <c r="BX82" s="218"/>
      <c r="BY82" s="218"/>
      <c r="BZ82" s="218"/>
      <c r="CA82" s="218"/>
      <c r="CB82" s="218"/>
      <c r="CC82" s="218"/>
      <c r="CD82" s="371" t="str">
        <f t="shared" si="0"/>
        <v/>
      </c>
      <c r="CE82" s="371"/>
      <c r="CF82" s="371"/>
      <c r="CG82" s="371"/>
      <c r="CH82" s="371"/>
      <c r="CI82" s="379"/>
      <c r="CJ82" s="383"/>
      <c r="CK82" s="379"/>
      <c r="CL82" s="370"/>
      <c r="CM82" s="370"/>
      <c r="CN82" s="370"/>
      <c r="CO82" s="370"/>
      <c r="CP82" s="370"/>
      <c r="CQ82" s="370"/>
      <c r="CR82" s="370"/>
      <c r="CS82" s="262"/>
      <c r="CT82" s="262"/>
      <c r="CU82" s="262"/>
      <c r="CV82" s="262"/>
      <c r="CW82" s="371"/>
      <c r="CX82" s="371"/>
      <c r="CY82" s="455"/>
    </row>
    <row r="83" spans="1:103" s="67" customFormat="1" ht="12" customHeight="1">
      <c r="A83" s="72">
        <v>63</v>
      </c>
      <c r="B83" s="103"/>
      <c r="C83" s="807"/>
      <c r="D83" s="103"/>
      <c r="E83" s="103"/>
      <c r="F83" s="103"/>
      <c r="G83" s="217"/>
      <c r="H83" s="217"/>
      <c r="I83" s="217"/>
      <c r="J83" s="353"/>
      <c r="K83" s="353"/>
      <c r="L83" s="401"/>
      <c r="M83" s="401"/>
      <c r="N83" s="789"/>
      <c r="O83" s="798"/>
      <c r="P83" s="401"/>
      <c r="Q83" s="401"/>
      <c r="R83" s="401"/>
      <c r="S83" s="401"/>
      <c r="T83" s="401"/>
      <c r="U83" s="401"/>
      <c r="V83" s="799"/>
      <c r="W83" s="792"/>
      <c r="X83" s="505"/>
      <c r="Y83" s="505"/>
      <c r="Z83" s="505"/>
      <c r="AA83" s="505"/>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103"/>
      <c r="BX83" s="218"/>
      <c r="BY83" s="218"/>
      <c r="BZ83" s="218"/>
      <c r="CA83" s="218"/>
      <c r="CB83" s="218"/>
      <c r="CC83" s="218"/>
      <c r="CD83" s="371" t="str">
        <f t="shared" si="0"/>
        <v/>
      </c>
      <c r="CE83" s="371"/>
      <c r="CF83" s="371"/>
      <c r="CG83" s="371"/>
      <c r="CH83" s="371"/>
      <c r="CI83" s="379"/>
      <c r="CJ83" s="383"/>
      <c r="CK83" s="379"/>
      <c r="CL83" s="370"/>
      <c r="CM83" s="370"/>
      <c r="CN83" s="370"/>
      <c r="CO83" s="370"/>
      <c r="CP83" s="370"/>
      <c r="CQ83" s="370"/>
      <c r="CR83" s="370"/>
      <c r="CS83" s="262"/>
      <c r="CT83" s="262"/>
      <c r="CU83" s="262"/>
      <c r="CV83" s="262"/>
      <c r="CW83" s="371"/>
      <c r="CX83" s="371"/>
      <c r="CY83" s="455"/>
    </row>
    <row r="84" spans="1:103" s="67" customFormat="1" ht="12" customHeight="1">
      <c r="A84" s="72">
        <v>64</v>
      </c>
      <c r="B84" s="103"/>
      <c r="C84" s="807"/>
      <c r="D84" s="103"/>
      <c r="E84" s="103"/>
      <c r="F84" s="103"/>
      <c r="G84" s="217"/>
      <c r="H84" s="217"/>
      <c r="I84" s="217"/>
      <c r="J84" s="353"/>
      <c r="K84" s="353"/>
      <c r="L84" s="401"/>
      <c r="M84" s="401"/>
      <c r="N84" s="789"/>
      <c r="O84" s="798"/>
      <c r="P84" s="401"/>
      <c r="Q84" s="401"/>
      <c r="R84" s="401"/>
      <c r="S84" s="401"/>
      <c r="T84" s="401"/>
      <c r="U84" s="401"/>
      <c r="V84" s="799"/>
      <c r="W84" s="792"/>
      <c r="X84" s="505"/>
      <c r="Y84" s="505"/>
      <c r="Z84" s="505"/>
      <c r="AA84" s="505"/>
      <c r="AB84" s="218"/>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103"/>
      <c r="BX84" s="218"/>
      <c r="BY84" s="218"/>
      <c r="BZ84" s="218"/>
      <c r="CA84" s="218"/>
      <c r="CB84" s="218"/>
      <c r="CC84" s="218"/>
      <c r="CD84" s="371" t="str">
        <f t="shared" si="0"/>
        <v/>
      </c>
      <c r="CE84" s="371"/>
      <c r="CF84" s="371"/>
      <c r="CG84" s="371"/>
      <c r="CH84" s="371"/>
      <c r="CI84" s="379"/>
      <c r="CJ84" s="383"/>
      <c r="CK84" s="379"/>
      <c r="CL84" s="370"/>
      <c r="CM84" s="370"/>
      <c r="CN84" s="370"/>
      <c r="CO84" s="370"/>
      <c r="CP84" s="370"/>
      <c r="CQ84" s="370"/>
      <c r="CR84" s="370"/>
      <c r="CS84" s="262"/>
      <c r="CT84" s="262"/>
      <c r="CU84" s="262"/>
      <c r="CV84" s="262"/>
      <c r="CW84" s="371"/>
      <c r="CX84" s="371"/>
      <c r="CY84" s="455"/>
    </row>
    <row r="85" spans="1:103" s="67" customFormat="1" ht="12" customHeight="1">
      <c r="A85" s="72">
        <v>65</v>
      </c>
      <c r="B85" s="103"/>
      <c r="C85" s="807"/>
      <c r="D85" s="103"/>
      <c r="E85" s="103"/>
      <c r="F85" s="103"/>
      <c r="G85" s="217"/>
      <c r="H85" s="217"/>
      <c r="I85" s="217"/>
      <c r="J85" s="353"/>
      <c r="K85" s="353"/>
      <c r="L85" s="401"/>
      <c r="M85" s="401"/>
      <c r="N85" s="789"/>
      <c r="O85" s="798"/>
      <c r="P85" s="401"/>
      <c r="Q85" s="401"/>
      <c r="R85" s="401"/>
      <c r="S85" s="401"/>
      <c r="T85" s="401"/>
      <c r="U85" s="401"/>
      <c r="V85" s="799"/>
      <c r="W85" s="792"/>
      <c r="X85" s="505"/>
      <c r="Y85" s="505"/>
      <c r="Z85" s="505"/>
      <c r="AA85" s="505"/>
      <c r="AB85" s="218"/>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103"/>
      <c r="BX85" s="218"/>
      <c r="BY85" s="218"/>
      <c r="BZ85" s="218"/>
      <c r="CA85" s="218"/>
      <c r="CB85" s="218"/>
      <c r="CC85" s="218"/>
      <c r="CD85" s="371" t="str">
        <f t="shared" ref="CD85:CD100" si="1">IF( COUNTIF(AB85:BV85,"◎")=1,INDEX(AB$14:BV$14,1,MATCH("◎",AB85:BV85,0)),"" )</f>
        <v/>
      </c>
      <c r="CE85" s="371"/>
      <c r="CF85" s="371"/>
      <c r="CG85" s="371"/>
      <c r="CH85" s="371"/>
      <c r="CI85" s="379"/>
      <c r="CJ85" s="383"/>
      <c r="CK85" s="379"/>
      <c r="CL85" s="370"/>
      <c r="CM85" s="370"/>
      <c r="CN85" s="370"/>
      <c r="CO85" s="370"/>
      <c r="CP85" s="370"/>
      <c r="CQ85" s="370"/>
      <c r="CR85" s="370"/>
      <c r="CS85" s="262"/>
      <c r="CT85" s="262"/>
      <c r="CU85" s="262"/>
      <c r="CV85" s="262"/>
      <c r="CW85" s="371"/>
      <c r="CX85" s="371"/>
      <c r="CY85" s="455"/>
    </row>
    <row r="86" spans="1:103" s="67" customFormat="1" ht="12" customHeight="1">
      <c r="A86" s="72">
        <v>66</v>
      </c>
      <c r="B86" s="103"/>
      <c r="C86" s="807"/>
      <c r="D86" s="103"/>
      <c r="E86" s="103"/>
      <c r="F86" s="103"/>
      <c r="G86" s="217"/>
      <c r="H86" s="217"/>
      <c r="I86" s="217"/>
      <c r="J86" s="353"/>
      <c r="K86" s="353"/>
      <c r="L86" s="401"/>
      <c r="M86" s="401"/>
      <c r="N86" s="789"/>
      <c r="O86" s="798"/>
      <c r="P86" s="401"/>
      <c r="Q86" s="401"/>
      <c r="R86" s="401"/>
      <c r="S86" s="401"/>
      <c r="T86" s="401"/>
      <c r="U86" s="401"/>
      <c r="V86" s="799"/>
      <c r="W86" s="792"/>
      <c r="X86" s="505"/>
      <c r="Y86" s="505"/>
      <c r="Z86" s="505"/>
      <c r="AA86" s="505"/>
      <c r="AB86" s="218"/>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103"/>
      <c r="BX86" s="218"/>
      <c r="BY86" s="218"/>
      <c r="BZ86" s="218"/>
      <c r="CA86" s="218"/>
      <c r="CB86" s="218"/>
      <c r="CC86" s="218"/>
      <c r="CD86" s="371" t="str">
        <f t="shared" si="1"/>
        <v/>
      </c>
      <c r="CE86" s="371"/>
      <c r="CF86" s="371"/>
      <c r="CG86" s="371"/>
      <c r="CH86" s="371"/>
      <c r="CI86" s="379"/>
      <c r="CJ86" s="383"/>
      <c r="CK86" s="379"/>
      <c r="CL86" s="370"/>
      <c r="CM86" s="370"/>
      <c r="CN86" s="370"/>
      <c r="CO86" s="370"/>
      <c r="CP86" s="370"/>
      <c r="CQ86" s="370"/>
      <c r="CR86" s="370"/>
      <c r="CS86" s="262"/>
      <c r="CT86" s="262"/>
      <c r="CU86" s="262"/>
      <c r="CV86" s="262"/>
      <c r="CW86" s="371"/>
      <c r="CX86" s="371"/>
      <c r="CY86" s="455"/>
    </row>
    <row r="87" spans="1:103" s="67" customFormat="1" ht="12" customHeight="1">
      <c r="A87" s="72">
        <v>67</v>
      </c>
      <c r="B87" s="103"/>
      <c r="C87" s="807"/>
      <c r="D87" s="103"/>
      <c r="E87" s="103"/>
      <c r="F87" s="103"/>
      <c r="G87" s="217"/>
      <c r="H87" s="217"/>
      <c r="I87" s="217"/>
      <c r="J87" s="353"/>
      <c r="K87" s="353"/>
      <c r="L87" s="401"/>
      <c r="M87" s="401"/>
      <c r="N87" s="789"/>
      <c r="O87" s="798"/>
      <c r="P87" s="401"/>
      <c r="Q87" s="401"/>
      <c r="R87" s="401"/>
      <c r="S87" s="401"/>
      <c r="T87" s="401"/>
      <c r="U87" s="401"/>
      <c r="V87" s="799"/>
      <c r="W87" s="792"/>
      <c r="X87" s="505"/>
      <c r="Y87" s="505"/>
      <c r="Z87" s="505"/>
      <c r="AA87" s="505"/>
      <c r="AB87" s="218"/>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103"/>
      <c r="BX87" s="218"/>
      <c r="BY87" s="218"/>
      <c r="BZ87" s="218"/>
      <c r="CA87" s="218"/>
      <c r="CB87" s="218"/>
      <c r="CC87" s="218"/>
      <c r="CD87" s="371" t="str">
        <f t="shared" si="1"/>
        <v/>
      </c>
      <c r="CE87" s="371"/>
      <c r="CF87" s="371"/>
      <c r="CG87" s="371"/>
      <c r="CH87" s="371"/>
      <c r="CI87" s="379"/>
      <c r="CJ87" s="383"/>
      <c r="CK87" s="379"/>
      <c r="CL87" s="370"/>
      <c r="CM87" s="370"/>
      <c r="CN87" s="370"/>
      <c r="CO87" s="370"/>
      <c r="CP87" s="370"/>
      <c r="CQ87" s="370"/>
      <c r="CR87" s="370"/>
      <c r="CS87" s="262"/>
      <c r="CT87" s="262"/>
      <c r="CU87" s="262"/>
      <c r="CV87" s="262"/>
      <c r="CW87" s="371"/>
      <c r="CX87" s="371"/>
      <c r="CY87" s="455"/>
    </row>
    <row r="88" spans="1:103" s="67" customFormat="1" ht="12" customHeight="1">
      <c r="A88" s="72">
        <v>68</v>
      </c>
      <c r="B88" s="103"/>
      <c r="C88" s="807"/>
      <c r="D88" s="103"/>
      <c r="E88" s="103"/>
      <c r="F88" s="103"/>
      <c r="G88" s="217"/>
      <c r="H88" s="217"/>
      <c r="I88" s="217"/>
      <c r="J88" s="353"/>
      <c r="K88" s="353"/>
      <c r="L88" s="401"/>
      <c r="M88" s="401"/>
      <c r="N88" s="789"/>
      <c r="O88" s="798"/>
      <c r="P88" s="401"/>
      <c r="Q88" s="401"/>
      <c r="R88" s="401"/>
      <c r="S88" s="401"/>
      <c r="T88" s="401"/>
      <c r="U88" s="401"/>
      <c r="V88" s="799"/>
      <c r="W88" s="792"/>
      <c r="X88" s="505"/>
      <c r="Y88" s="505"/>
      <c r="Z88" s="505"/>
      <c r="AA88" s="505"/>
      <c r="AB88" s="218"/>
      <c r="AC88" s="218"/>
      <c r="AD88" s="218"/>
      <c r="AE88" s="21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103"/>
      <c r="BX88" s="218"/>
      <c r="BY88" s="218"/>
      <c r="BZ88" s="218"/>
      <c r="CA88" s="218"/>
      <c r="CB88" s="218"/>
      <c r="CC88" s="218"/>
      <c r="CD88" s="371" t="str">
        <f t="shared" si="1"/>
        <v/>
      </c>
      <c r="CE88" s="371"/>
      <c r="CF88" s="371"/>
      <c r="CG88" s="371"/>
      <c r="CH88" s="371"/>
      <c r="CI88" s="379"/>
      <c r="CJ88" s="383"/>
      <c r="CK88" s="379"/>
      <c r="CL88" s="370"/>
      <c r="CM88" s="370"/>
      <c r="CN88" s="370"/>
      <c r="CO88" s="370"/>
      <c r="CP88" s="370"/>
      <c r="CQ88" s="370"/>
      <c r="CR88" s="370"/>
      <c r="CS88" s="262"/>
      <c r="CT88" s="262"/>
      <c r="CU88" s="262"/>
      <c r="CV88" s="262"/>
      <c r="CW88" s="371"/>
      <c r="CX88" s="371"/>
      <c r="CY88" s="455"/>
    </row>
    <row r="89" spans="1:103" s="67" customFormat="1" ht="12" customHeight="1">
      <c r="A89" s="72">
        <v>69</v>
      </c>
      <c r="B89" s="103"/>
      <c r="C89" s="807"/>
      <c r="D89" s="103"/>
      <c r="E89" s="103"/>
      <c r="F89" s="103"/>
      <c r="G89" s="217"/>
      <c r="H89" s="217"/>
      <c r="I89" s="217"/>
      <c r="J89" s="353"/>
      <c r="K89" s="353"/>
      <c r="L89" s="401"/>
      <c r="M89" s="401"/>
      <c r="N89" s="789"/>
      <c r="O89" s="798"/>
      <c r="P89" s="401"/>
      <c r="Q89" s="401"/>
      <c r="R89" s="401"/>
      <c r="S89" s="401"/>
      <c r="T89" s="401"/>
      <c r="U89" s="401"/>
      <c r="V89" s="799"/>
      <c r="W89" s="792"/>
      <c r="X89" s="505"/>
      <c r="Y89" s="505"/>
      <c r="Z89" s="505"/>
      <c r="AA89" s="505"/>
      <c r="AB89" s="218"/>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103"/>
      <c r="BX89" s="218"/>
      <c r="BY89" s="218"/>
      <c r="BZ89" s="218"/>
      <c r="CA89" s="218"/>
      <c r="CB89" s="218"/>
      <c r="CC89" s="218"/>
      <c r="CD89" s="371" t="str">
        <f t="shared" si="1"/>
        <v/>
      </c>
      <c r="CE89" s="371"/>
      <c r="CF89" s="371"/>
      <c r="CG89" s="371"/>
      <c r="CH89" s="371"/>
      <c r="CI89" s="379"/>
      <c r="CJ89" s="383"/>
      <c r="CK89" s="379"/>
      <c r="CL89" s="370"/>
      <c r="CM89" s="370"/>
      <c r="CN89" s="370"/>
      <c r="CO89" s="370"/>
      <c r="CP89" s="370"/>
      <c r="CQ89" s="370"/>
      <c r="CR89" s="370"/>
      <c r="CS89" s="262"/>
      <c r="CT89" s="262"/>
      <c r="CU89" s="262"/>
      <c r="CV89" s="262"/>
      <c r="CW89" s="371"/>
      <c r="CX89" s="371"/>
      <c r="CY89" s="455"/>
    </row>
    <row r="90" spans="1:103" s="67" customFormat="1" ht="12" customHeight="1">
      <c r="A90" s="72">
        <v>70</v>
      </c>
      <c r="B90" s="103"/>
      <c r="C90" s="807"/>
      <c r="D90" s="103"/>
      <c r="E90" s="103"/>
      <c r="F90" s="103"/>
      <c r="G90" s="217"/>
      <c r="H90" s="217"/>
      <c r="I90" s="217"/>
      <c r="J90" s="353"/>
      <c r="K90" s="353"/>
      <c r="L90" s="401"/>
      <c r="M90" s="401"/>
      <c r="N90" s="789"/>
      <c r="O90" s="798"/>
      <c r="P90" s="401"/>
      <c r="Q90" s="401"/>
      <c r="R90" s="401"/>
      <c r="S90" s="401"/>
      <c r="T90" s="401"/>
      <c r="U90" s="401"/>
      <c r="V90" s="799"/>
      <c r="W90" s="792"/>
      <c r="X90" s="505"/>
      <c r="Y90" s="505"/>
      <c r="Z90" s="505"/>
      <c r="AA90" s="505"/>
      <c r="AB90" s="218"/>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103"/>
      <c r="BX90" s="218"/>
      <c r="BY90" s="218"/>
      <c r="BZ90" s="218"/>
      <c r="CA90" s="218"/>
      <c r="CB90" s="218"/>
      <c r="CC90" s="218"/>
      <c r="CD90" s="371" t="str">
        <f t="shared" si="1"/>
        <v/>
      </c>
      <c r="CE90" s="371"/>
      <c r="CF90" s="371"/>
      <c r="CG90" s="371"/>
      <c r="CH90" s="371"/>
      <c r="CI90" s="379"/>
      <c r="CJ90" s="383"/>
      <c r="CK90" s="379"/>
      <c r="CL90" s="370"/>
      <c r="CM90" s="370"/>
      <c r="CN90" s="370"/>
      <c r="CO90" s="370"/>
      <c r="CP90" s="370"/>
      <c r="CQ90" s="370"/>
      <c r="CR90" s="370"/>
      <c r="CS90" s="262"/>
      <c r="CT90" s="262"/>
      <c r="CU90" s="262"/>
      <c r="CV90" s="262"/>
      <c r="CW90" s="371"/>
      <c r="CX90" s="371"/>
      <c r="CY90" s="455"/>
    </row>
    <row r="91" spans="1:103" s="67" customFormat="1" ht="12" customHeight="1">
      <c r="A91" s="72">
        <v>71</v>
      </c>
      <c r="B91" s="103"/>
      <c r="C91" s="807"/>
      <c r="D91" s="103"/>
      <c r="E91" s="103"/>
      <c r="F91" s="103"/>
      <c r="G91" s="217"/>
      <c r="H91" s="217"/>
      <c r="I91" s="217"/>
      <c r="J91" s="353"/>
      <c r="K91" s="353"/>
      <c r="L91" s="401"/>
      <c r="M91" s="401"/>
      <c r="N91" s="789"/>
      <c r="O91" s="798"/>
      <c r="P91" s="401"/>
      <c r="Q91" s="401"/>
      <c r="R91" s="401"/>
      <c r="S91" s="401"/>
      <c r="T91" s="401"/>
      <c r="U91" s="401"/>
      <c r="V91" s="799"/>
      <c r="W91" s="792"/>
      <c r="X91" s="505"/>
      <c r="Y91" s="505"/>
      <c r="Z91" s="505"/>
      <c r="AA91" s="505"/>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103"/>
      <c r="BX91" s="218"/>
      <c r="BY91" s="218"/>
      <c r="BZ91" s="218"/>
      <c r="CA91" s="218"/>
      <c r="CB91" s="218"/>
      <c r="CC91" s="218"/>
      <c r="CD91" s="371" t="str">
        <f t="shared" si="1"/>
        <v/>
      </c>
      <c r="CE91" s="371"/>
      <c r="CF91" s="371"/>
      <c r="CG91" s="371"/>
      <c r="CH91" s="371"/>
      <c r="CI91" s="379"/>
      <c r="CJ91" s="383"/>
      <c r="CK91" s="379"/>
      <c r="CL91" s="370"/>
      <c r="CM91" s="370"/>
      <c r="CN91" s="370"/>
      <c r="CO91" s="370"/>
      <c r="CP91" s="370"/>
      <c r="CQ91" s="370"/>
      <c r="CR91" s="370"/>
      <c r="CS91" s="262"/>
      <c r="CT91" s="262"/>
      <c r="CU91" s="262"/>
      <c r="CV91" s="262"/>
      <c r="CW91" s="371"/>
      <c r="CX91" s="371"/>
      <c r="CY91" s="455"/>
    </row>
    <row r="92" spans="1:103" s="67" customFormat="1" ht="12" customHeight="1">
      <c r="A92" s="72">
        <v>72</v>
      </c>
      <c r="B92" s="103"/>
      <c r="C92" s="807"/>
      <c r="D92" s="103"/>
      <c r="E92" s="103"/>
      <c r="F92" s="103"/>
      <c r="G92" s="217"/>
      <c r="H92" s="217"/>
      <c r="I92" s="217"/>
      <c r="J92" s="353"/>
      <c r="K92" s="353"/>
      <c r="L92" s="401"/>
      <c r="M92" s="401"/>
      <c r="N92" s="789"/>
      <c r="O92" s="798"/>
      <c r="P92" s="401"/>
      <c r="Q92" s="401"/>
      <c r="R92" s="401"/>
      <c r="S92" s="401"/>
      <c r="T92" s="401"/>
      <c r="U92" s="401"/>
      <c r="V92" s="799"/>
      <c r="W92" s="792"/>
      <c r="X92" s="505"/>
      <c r="Y92" s="505"/>
      <c r="Z92" s="505"/>
      <c r="AA92" s="505"/>
      <c r="AB92" s="218"/>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103"/>
      <c r="BX92" s="218"/>
      <c r="BY92" s="218"/>
      <c r="BZ92" s="218"/>
      <c r="CA92" s="218"/>
      <c r="CB92" s="218"/>
      <c r="CC92" s="218"/>
      <c r="CD92" s="371" t="str">
        <f t="shared" si="1"/>
        <v/>
      </c>
      <c r="CE92" s="371"/>
      <c r="CF92" s="371"/>
      <c r="CG92" s="371"/>
      <c r="CH92" s="371"/>
      <c r="CI92" s="379"/>
      <c r="CJ92" s="383"/>
      <c r="CK92" s="379"/>
      <c r="CL92" s="370"/>
      <c r="CM92" s="370"/>
      <c r="CN92" s="370"/>
      <c r="CO92" s="370"/>
      <c r="CP92" s="370"/>
      <c r="CQ92" s="370"/>
      <c r="CR92" s="370"/>
      <c r="CS92" s="262"/>
      <c r="CT92" s="262"/>
      <c r="CU92" s="262"/>
      <c r="CV92" s="262"/>
      <c r="CW92" s="371"/>
      <c r="CX92" s="371"/>
      <c r="CY92" s="455"/>
    </row>
    <row r="93" spans="1:103" s="67" customFormat="1" ht="12" customHeight="1">
      <c r="A93" s="72">
        <v>73</v>
      </c>
      <c r="B93" s="103"/>
      <c r="C93" s="807"/>
      <c r="D93" s="103"/>
      <c r="E93" s="103"/>
      <c r="F93" s="103"/>
      <c r="G93" s="217"/>
      <c r="H93" s="217"/>
      <c r="I93" s="217"/>
      <c r="J93" s="353"/>
      <c r="K93" s="353"/>
      <c r="L93" s="401"/>
      <c r="M93" s="401"/>
      <c r="N93" s="789"/>
      <c r="O93" s="798"/>
      <c r="P93" s="401"/>
      <c r="Q93" s="401"/>
      <c r="R93" s="401"/>
      <c r="S93" s="401"/>
      <c r="T93" s="401"/>
      <c r="U93" s="401"/>
      <c r="V93" s="799"/>
      <c r="W93" s="792"/>
      <c r="X93" s="505"/>
      <c r="Y93" s="505"/>
      <c r="Z93" s="505"/>
      <c r="AA93" s="505"/>
      <c r="AB93" s="218"/>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103"/>
      <c r="BX93" s="218"/>
      <c r="BY93" s="218"/>
      <c r="BZ93" s="218"/>
      <c r="CA93" s="218"/>
      <c r="CB93" s="218"/>
      <c r="CC93" s="218"/>
      <c r="CD93" s="371" t="str">
        <f t="shared" si="1"/>
        <v/>
      </c>
      <c r="CE93" s="371"/>
      <c r="CF93" s="371"/>
      <c r="CG93" s="371"/>
      <c r="CH93" s="371"/>
      <c r="CI93" s="379"/>
      <c r="CJ93" s="383"/>
      <c r="CK93" s="379"/>
      <c r="CL93" s="370"/>
      <c r="CM93" s="370"/>
      <c r="CN93" s="370"/>
      <c r="CO93" s="370"/>
      <c r="CP93" s="370"/>
      <c r="CQ93" s="370"/>
      <c r="CR93" s="370"/>
      <c r="CS93" s="262"/>
      <c r="CT93" s="262"/>
      <c r="CU93" s="262"/>
      <c r="CV93" s="262"/>
      <c r="CW93" s="371"/>
      <c r="CX93" s="371"/>
      <c r="CY93" s="455"/>
    </row>
    <row r="94" spans="1:103" s="67" customFormat="1" ht="12" customHeight="1">
      <c r="A94" s="72">
        <v>74</v>
      </c>
      <c r="B94" s="103"/>
      <c r="C94" s="807"/>
      <c r="D94" s="103"/>
      <c r="E94" s="103"/>
      <c r="F94" s="103"/>
      <c r="G94" s="217"/>
      <c r="H94" s="217"/>
      <c r="I94" s="217"/>
      <c r="J94" s="353"/>
      <c r="K94" s="353"/>
      <c r="L94" s="401"/>
      <c r="M94" s="401"/>
      <c r="N94" s="789"/>
      <c r="O94" s="798"/>
      <c r="P94" s="401"/>
      <c r="Q94" s="401"/>
      <c r="R94" s="401"/>
      <c r="S94" s="401"/>
      <c r="T94" s="401"/>
      <c r="U94" s="401"/>
      <c r="V94" s="799"/>
      <c r="W94" s="792"/>
      <c r="X94" s="505"/>
      <c r="Y94" s="505"/>
      <c r="Z94" s="505"/>
      <c r="AA94" s="505"/>
      <c r="AB94" s="218"/>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103"/>
      <c r="BX94" s="218"/>
      <c r="BY94" s="218"/>
      <c r="BZ94" s="218"/>
      <c r="CA94" s="218"/>
      <c r="CB94" s="218"/>
      <c r="CC94" s="218"/>
      <c r="CD94" s="371" t="str">
        <f t="shared" si="1"/>
        <v/>
      </c>
      <c r="CE94" s="371"/>
      <c r="CF94" s="371"/>
      <c r="CG94" s="371"/>
      <c r="CH94" s="371"/>
      <c r="CI94" s="379"/>
      <c r="CJ94" s="383"/>
      <c r="CK94" s="379"/>
      <c r="CL94" s="370"/>
      <c r="CM94" s="370"/>
      <c r="CN94" s="370"/>
      <c r="CO94" s="370"/>
      <c r="CP94" s="370"/>
      <c r="CQ94" s="370"/>
      <c r="CR94" s="370"/>
      <c r="CS94" s="262"/>
      <c r="CT94" s="262"/>
      <c r="CU94" s="262"/>
      <c r="CV94" s="262"/>
      <c r="CW94" s="371"/>
      <c r="CX94" s="371"/>
      <c r="CY94" s="455"/>
    </row>
    <row r="95" spans="1:103" s="67" customFormat="1" ht="12" customHeight="1">
      <c r="A95" s="72">
        <v>75</v>
      </c>
      <c r="B95" s="103"/>
      <c r="C95" s="807"/>
      <c r="D95" s="103"/>
      <c r="E95" s="103"/>
      <c r="F95" s="103"/>
      <c r="G95" s="217"/>
      <c r="H95" s="217"/>
      <c r="I95" s="217"/>
      <c r="J95" s="353"/>
      <c r="K95" s="353"/>
      <c r="L95" s="401"/>
      <c r="M95" s="401"/>
      <c r="N95" s="789"/>
      <c r="O95" s="798"/>
      <c r="P95" s="401"/>
      <c r="Q95" s="401"/>
      <c r="R95" s="401"/>
      <c r="S95" s="401"/>
      <c r="T95" s="401"/>
      <c r="U95" s="401"/>
      <c r="V95" s="799"/>
      <c r="W95" s="792"/>
      <c r="X95" s="505"/>
      <c r="Y95" s="505"/>
      <c r="Z95" s="505"/>
      <c r="AA95" s="505"/>
      <c r="AB95" s="218"/>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103"/>
      <c r="BX95" s="218"/>
      <c r="BY95" s="218"/>
      <c r="BZ95" s="218"/>
      <c r="CA95" s="218"/>
      <c r="CB95" s="218"/>
      <c r="CC95" s="218"/>
      <c r="CD95" s="371" t="str">
        <f t="shared" si="1"/>
        <v/>
      </c>
      <c r="CE95" s="371"/>
      <c r="CF95" s="371"/>
      <c r="CG95" s="371"/>
      <c r="CH95" s="371"/>
      <c r="CI95" s="379"/>
      <c r="CJ95" s="383"/>
      <c r="CK95" s="379"/>
      <c r="CL95" s="370"/>
      <c r="CM95" s="370"/>
      <c r="CN95" s="370"/>
      <c r="CO95" s="370"/>
      <c r="CP95" s="370"/>
      <c r="CQ95" s="370"/>
      <c r="CR95" s="370"/>
      <c r="CS95" s="262"/>
      <c r="CT95" s="262"/>
      <c r="CU95" s="262"/>
      <c r="CV95" s="262"/>
      <c r="CW95" s="371"/>
      <c r="CX95" s="371"/>
      <c r="CY95" s="455"/>
    </row>
    <row r="96" spans="1:103" s="67" customFormat="1" ht="12" customHeight="1">
      <c r="A96" s="72">
        <v>76</v>
      </c>
      <c r="B96" s="103"/>
      <c r="C96" s="807"/>
      <c r="D96" s="103"/>
      <c r="E96" s="103"/>
      <c r="F96" s="103"/>
      <c r="G96" s="217"/>
      <c r="H96" s="217"/>
      <c r="I96" s="217"/>
      <c r="J96" s="353"/>
      <c r="K96" s="353"/>
      <c r="L96" s="401"/>
      <c r="M96" s="401"/>
      <c r="N96" s="789"/>
      <c r="O96" s="798"/>
      <c r="P96" s="401"/>
      <c r="Q96" s="401"/>
      <c r="R96" s="401"/>
      <c r="S96" s="401"/>
      <c r="T96" s="401"/>
      <c r="U96" s="401"/>
      <c r="V96" s="799"/>
      <c r="W96" s="792"/>
      <c r="X96" s="505"/>
      <c r="Y96" s="505"/>
      <c r="Z96" s="505"/>
      <c r="AA96" s="505"/>
      <c r="AB96" s="218"/>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103"/>
      <c r="BX96" s="218"/>
      <c r="BY96" s="218"/>
      <c r="BZ96" s="218"/>
      <c r="CA96" s="218"/>
      <c r="CB96" s="218"/>
      <c r="CC96" s="218"/>
      <c r="CD96" s="371" t="str">
        <f t="shared" si="1"/>
        <v/>
      </c>
      <c r="CE96" s="371"/>
      <c r="CF96" s="371"/>
      <c r="CG96" s="371"/>
      <c r="CH96" s="371"/>
      <c r="CI96" s="379"/>
      <c r="CJ96" s="383"/>
      <c r="CK96" s="379"/>
      <c r="CL96" s="370"/>
      <c r="CM96" s="370"/>
      <c r="CN96" s="370"/>
      <c r="CO96" s="370"/>
      <c r="CP96" s="370"/>
      <c r="CQ96" s="370"/>
      <c r="CR96" s="370"/>
      <c r="CS96" s="262"/>
      <c r="CT96" s="262"/>
      <c r="CU96" s="262"/>
      <c r="CV96" s="262"/>
      <c r="CW96" s="371"/>
      <c r="CX96" s="371"/>
      <c r="CY96" s="455"/>
    </row>
    <row r="97" spans="1:103" s="67" customFormat="1" ht="12" customHeight="1">
      <c r="A97" s="72">
        <v>77</v>
      </c>
      <c r="B97" s="103"/>
      <c r="C97" s="807"/>
      <c r="D97" s="103"/>
      <c r="E97" s="103"/>
      <c r="F97" s="103"/>
      <c r="G97" s="217"/>
      <c r="H97" s="217"/>
      <c r="I97" s="217"/>
      <c r="J97" s="353"/>
      <c r="K97" s="353"/>
      <c r="L97" s="401"/>
      <c r="M97" s="401"/>
      <c r="N97" s="789"/>
      <c r="O97" s="798"/>
      <c r="P97" s="401"/>
      <c r="Q97" s="401"/>
      <c r="R97" s="401"/>
      <c r="S97" s="401"/>
      <c r="T97" s="401"/>
      <c r="U97" s="401"/>
      <c r="V97" s="799"/>
      <c r="W97" s="792"/>
      <c r="X97" s="505"/>
      <c r="Y97" s="505"/>
      <c r="Z97" s="505"/>
      <c r="AA97" s="505"/>
      <c r="AB97" s="218"/>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103"/>
      <c r="BX97" s="218"/>
      <c r="BY97" s="218"/>
      <c r="BZ97" s="218"/>
      <c r="CA97" s="218"/>
      <c r="CB97" s="218"/>
      <c r="CC97" s="218"/>
      <c r="CD97" s="371" t="str">
        <f t="shared" si="1"/>
        <v/>
      </c>
      <c r="CE97" s="371"/>
      <c r="CF97" s="371"/>
      <c r="CG97" s="371"/>
      <c r="CH97" s="371"/>
      <c r="CI97" s="379"/>
      <c r="CJ97" s="383"/>
      <c r="CK97" s="379"/>
      <c r="CL97" s="370"/>
      <c r="CM97" s="370"/>
      <c r="CN97" s="370"/>
      <c r="CO97" s="370"/>
      <c r="CP97" s="370"/>
      <c r="CQ97" s="370"/>
      <c r="CR97" s="370"/>
      <c r="CS97" s="262"/>
      <c r="CT97" s="262"/>
      <c r="CU97" s="262"/>
      <c r="CV97" s="262"/>
      <c r="CW97" s="371"/>
      <c r="CX97" s="371"/>
      <c r="CY97" s="455"/>
    </row>
    <row r="98" spans="1:103" s="67" customFormat="1" ht="12" customHeight="1">
      <c r="A98" s="72">
        <v>78</v>
      </c>
      <c r="B98" s="103"/>
      <c r="C98" s="807"/>
      <c r="D98" s="103"/>
      <c r="E98" s="103"/>
      <c r="F98" s="103"/>
      <c r="G98" s="217"/>
      <c r="H98" s="217"/>
      <c r="I98" s="217"/>
      <c r="J98" s="353"/>
      <c r="K98" s="353"/>
      <c r="L98" s="401"/>
      <c r="M98" s="401"/>
      <c r="N98" s="789"/>
      <c r="O98" s="798"/>
      <c r="P98" s="401"/>
      <c r="Q98" s="401"/>
      <c r="R98" s="401"/>
      <c r="S98" s="401"/>
      <c r="T98" s="401"/>
      <c r="U98" s="401"/>
      <c r="V98" s="799"/>
      <c r="W98" s="792"/>
      <c r="X98" s="505"/>
      <c r="Y98" s="505"/>
      <c r="Z98" s="505"/>
      <c r="AA98" s="505"/>
      <c r="AB98" s="218"/>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103"/>
      <c r="BX98" s="218"/>
      <c r="BY98" s="218"/>
      <c r="BZ98" s="218"/>
      <c r="CA98" s="218"/>
      <c r="CB98" s="218"/>
      <c r="CC98" s="218"/>
      <c r="CD98" s="371" t="str">
        <f t="shared" si="1"/>
        <v/>
      </c>
      <c r="CE98" s="371"/>
      <c r="CF98" s="371"/>
      <c r="CG98" s="371"/>
      <c r="CH98" s="371"/>
      <c r="CI98" s="379"/>
      <c r="CJ98" s="383"/>
      <c r="CK98" s="379"/>
      <c r="CL98" s="370"/>
      <c r="CM98" s="370"/>
      <c r="CN98" s="370"/>
      <c r="CO98" s="370"/>
      <c r="CP98" s="370"/>
      <c r="CQ98" s="370"/>
      <c r="CR98" s="370"/>
      <c r="CS98" s="262"/>
      <c r="CT98" s="262"/>
      <c r="CU98" s="262"/>
      <c r="CV98" s="262"/>
      <c r="CW98" s="371"/>
      <c r="CX98" s="371"/>
      <c r="CY98" s="455"/>
    </row>
    <row r="99" spans="1:103" s="67" customFormat="1" ht="12" customHeight="1">
      <c r="A99" s="72">
        <v>79</v>
      </c>
      <c r="B99" s="103"/>
      <c r="C99" s="807"/>
      <c r="D99" s="103"/>
      <c r="E99" s="103"/>
      <c r="F99" s="103"/>
      <c r="G99" s="217"/>
      <c r="H99" s="217"/>
      <c r="I99" s="217"/>
      <c r="J99" s="353"/>
      <c r="K99" s="353"/>
      <c r="L99" s="401"/>
      <c r="M99" s="401"/>
      <c r="N99" s="789"/>
      <c r="O99" s="798"/>
      <c r="P99" s="401"/>
      <c r="Q99" s="401"/>
      <c r="R99" s="401"/>
      <c r="S99" s="401"/>
      <c r="T99" s="401"/>
      <c r="U99" s="401"/>
      <c r="V99" s="799"/>
      <c r="W99" s="792"/>
      <c r="X99" s="505"/>
      <c r="Y99" s="505"/>
      <c r="Z99" s="505"/>
      <c r="AA99" s="505"/>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103"/>
      <c r="BX99" s="218"/>
      <c r="BY99" s="218"/>
      <c r="BZ99" s="218"/>
      <c r="CA99" s="218"/>
      <c r="CB99" s="218"/>
      <c r="CC99" s="218"/>
      <c r="CD99" s="371" t="str">
        <f t="shared" si="1"/>
        <v/>
      </c>
      <c r="CE99" s="371"/>
      <c r="CF99" s="371"/>
      <c r="CG99" s="371"/>
      <c r="CH99" s="371"/>
      <c r="CI99" s="379"/>
      <c r="CJ99" s="383"/>
      <c r="CK99" s="379"/>
      <c r="CL99" s="370"/>
      <c r="CM99" s="370"/>
      <c r="CN99" s="370"/>
      <c r="CO99" s="370"/>
      <c r="CP99" s="370"/>
      <c r="CQ99" s="370"/>
      <c r="CR99" s="370"/>
      <c r="CS99" s="262"/>
      <c r="CT99" s="262"/>
      <c r="CU99" s="262"/>
      <c r="CV99" s="262"/>
      <c r="CW99" s="371"/>
      <c r="CX99" s="371"/>
      <c r="CY99" s="455"/>
    </row>
    <row r="100" spans="1:103" s="67" customFormat="1" ht="12" customHeight="1">
      <c r="A100" s="72">
        <v>80</v>
      </c>
      <c r="B100" s="103"/>
      <c r="C100" s="807"/>
      <c r="D100" s="103"/>
      <c r="E100" s="103"/>
      <c r="F100" s="103"/>
      <c r="G100" s="217"/>
      <c r="H100" s="217"/>
      <c r="I100" s="217"/>
      <c r="J100" s="353"/>
      <c r="K100" s="353"/>
      <c r="L100" s="401"/>
      <c r="M100" s="401"/>
      <c r="N100" s="789"/>
      <c r="O100" s="798"/>
      <c r="P100" s="401"/>
      <c r="Q100" s="401"/>
      <c r="R100" s="401"/>
      <c r="S100" s="401"/>
      <c r="T100" s="401"/>
      <c r="U100" s="401"/>
      <c r="V100" s="799"/>
      <c r="W100" s="792"/>
      <c r="X100" s="505"/>
      <c r="Y100" s="505"/>
      <c r="Z100" s="505"/>
      <c r="AA100" s="505"/>
      <c r="AB100" s="218"/>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103"/>
      <c r="BX100" s="218"/>
      <c r="BY100" s="218"/>
      <c r="BZ100" s="218"/>
      <c r="CA100" s="218"/>
      <c r="CB100" s="218"/>
      <c r="CC100" s="218"/>
      <c r="CD100" s="371" t="str">
        <f t="shared" si="1"/>
        <v/>
      </c>
      <c r="CE100" s="371"/>
      <c r="CF100" s="371"/>
      <c r="CG100" s="371"/>
      <c r="CH100" s="371"/>
      <c r="CI100" s="379"/>
      <c r="CJ100" s="383"/>
      <c r="CK100" s="379"/>
      <c r="CL100" s="370"/>
      <c r="CM100" s="370"/>
      <c r="CN100" s="370"/>
      <c r="CO100" s="370"/>
      <c r="CP100" s="370"/>
      <c r="CQ100" s="370"/>
      <c r="CR100" s="370"/>
      <c r="CS100" s="262"/>
      <c r="CT100" s="262"/>
      <c r="CU100" s="262"/>
      <c r="CV100" s="262"/>
      <c r="CW100" s="371"/>
      <c r="CX100" s="371"/>
      <c r="CY100" s="455"/>
    </row>
    <row r="101" spans="1:103" s="67" customFormat="1" ht="12">
      <c r="A101" s="390"/>
      <c r="B101" s="391"/>
      <c r="C101" s="808"/>
      <c r="D101" s="391"/>
      <c r="E101" s="391"/>
      <c r="F101" s="391"/>
      <c r="G101" s="392"/>
      <c r="H101" s="392"/>
      <c r="I101" s="392"/>
      <c r="J101" s="393"/>
      <c r="K101" s="393"/>
      <c r="L101" s="394"/>
      <c r="M101" s="394"/>
      <c r="N101" s="394"/>
      <c r="O101" s="394"/>
      <c r="P101" s="394"/>
      <c r="Q101" s="394"/>
      <c r="R101" s="394"/>
      <c r="S101" s="394"/>
      <c r="T101" s="394"/>
      <c r="U101" s="394"/>
      <c r="V101" s="394"/>
      <c r="W101" s="394"/>
      <c r="X101" s="447"/>
      <c r="Y101" s="447"/>
      <c r="Z101" s="447"/>
      <c r="AA101" s="447"/>
      <c r="AB101" s="395"/>
      <c r="AC101" s="395"/>
      <c r="AD101" s="395"/>
      <c r="AE101" s="395"/>
      <c r="AF101" s="395"/>
      <c r="AG101" s="395"/>
      <c r="AH101" s="395"/>
      <c r="AI101" s="395"/>
      <c r="AJ101" s="395"/>
      <c r="AK101" s="395"/>
      <c r="AL101" s="395"/>
      <c r="AM101" s="395"/>
      <c r="AN101" s="395"/>
      <c r="AO101" s="395"/>
      <c r="AP101" s="395"/>
      <c r="AQ101" s="395"/>
      <c r="AR101" s="395"/>
      <c r="AS101" s="395"/>
      <c r="AT101" s="395"/>
      <c r="AU101" s="395"/>
      <c r="AV101" s="395"/>
      <c r="AW101" s="395"/>
      <c r="AX101" s="395"/>
      <c r="AY101" s="395"/>
      <c r="AZ101" s="395"/>
      <c r="BA101" s="395"/>
      <c r="BB101" s="395"/>
      <c r="BC101" s="395"/>
      <c r="BD101" s="395"/>
      <c r="BE101" s="395"/>
      <c r="BF101" s="395"/>
      <c r="BG101" s="395"/>
      <c r="BH101" s="395"/>
      <c r="BI101" s="395"/>
      <c r="BJ101" s="395"/>
      <c r="BK101" s="395"/>
      <c r="BL101" s="395"/>
      <c r="BM101" s="395"/>
      <c r="BN101" s="395"/>
      <c r="BO101" s="395"/>
      <c r="BP101" s="395"/>
      <c r="BQ101" s="395"/>
      <c r="BR101" s="395"/>
      <c r="BS101" s="395"/>
      <c r="BT101" s="395"/>
      <c r="BU101" s="395"/>
      <c r="BV101" s="395"/>
      <c r="BW101" s="391"/>
      <c r="BX101" s="395"/>
      <c r="BY101" s="395"/>
      <c r="BZ101" s="395"/>
      <c r="CA101" s="395"/>
      <c r="CB101" s="395"/>
      <c r="CC101" s="395"/>
      <c r="CI101" s="396"/>
      <c r="CJ101" s="397"/>
      <c r="CK101" s="396"/>
      <c r="CL101" s="398"/>
      <c r="CM101" s="398"/>
      <c r="CN101" s="398"/>
      <c r="CO101" s="398"/>
      <c r="CP101" s="398"/>
      <c r="CQ101" s="398"/>
      <c r="CR101" s="398"/>
      <c r="CS101" s="399"/>
      <c r="CT101" s="399"/>
      <c r="CU101" s="399"/>
      <c r="CV101" s="399"/>
    </row>
    <row r="102" spans="1:103" s="67" customFormat="1" ht="12">
      <c r="A102" s="390"/>
      <c r="B102" s="391"/>
      <c r="C102" s="808"/>
      <c r="D102" s="391"/>
      <c r="E102" s="391"/>
      <c r="F102" s="391"/>
      <c r="G102" s="392"/>
      <c r="H102" s="392"/>
      <c r="I102" s="392"/>
      <c r="J102" s="393"/>
      <c r="K102" s="393"/>
      <c r="L102" s="394"/>
      <c r="M102" s="394"/>
      <c r="N102" s="394"/>
      <c r="O102" s="394"/>
      <c r="P102" s="394"/>
      <c r="Q102" s="394"/>
      <c r="R102" s="394"/>
      <c r="S102" s="394"/>
      <c r="T102" s="394"/>
      <c r="U102" s="394"/>
      <c r="V102" s="394"/>
      <c r="W102" s="394"/>
      <c r="X102" s="447"/>
      <c r="Y102" s="447"/>
      <c r="Z102" s="447"/>
      <c r="AA102" s="447"/>
      <c r="AB102" s="395"/>
      <c r="AC102" s="395"/>
      <c r="AD102" s="395"/>
      <c r="AE102" s="395"/>
      <c r="AF102" s="395"/>
      <c r="AG102" s="395"/>
      <c r="AH102" s="395"/>
      <c r="AI102" s="395"/>
      <c r="AJ102" s="395"/>
      <c r="AK102" s="395"/>
      <c r="AL102" s="395"/>
      <c r="AM102" s="395"/>
      <c r="AN102" s="395"/>
      <c r="AO102" s="395"/>
      <c r="AP102" s="395"/>
      <c r="AQ102" s="395"/>
      <c r="AR102" s="395"/>
      <c r="AS102" s="395"/>
      <c r="AT102" s="395"/>
      <c r="AU102" s="395"/>
      <c r="AV102" s="395"/>
      <c r="AW102" s="395"/>
      <c r="AX102" s="395"/>
      <c r="AY102" s="395"/>
      <c r="AZ102" s="395"/>
      <c r="BA102" s="395"/>
      <c r="BB102" s="395"/>
      <c r="BC102" s="395"/>
      <c r="BD102" s="395"/>
      <c r="BE102" s="395"/>
      <c r="BF102" s="395"/>
      <c r="BG102" s="395"/>
      <c r="BH102" s="395"/>
      <c r="BI102" s="395"/>
      <c r="BJ102" s="395"/>
      <c r="BK102" s="395"/>
      <c r="BL102" s="395"/>
      <c r="BM102" s="395"/>
      <c r="BN102" s="395"/>
      <c r="BO102" s="395"/>
      <c r="BP102" s="395"/>
      <c r="BQ102" s="395"/>
      <c r="BR102" s="395"/>
      <c r="BS102" s="395"/>
      <c r="BT102" s="395"/>
      <c r="BU102" s="395"/>
      <c r="BV102" s="395"/>
      <c r="BW102" s="391"/>
      <c r="BX102" s="395"/>
      <c r="BY102" s="395"/>
      <c r="BZ102" s="395"/>
      <c r="CA102" s="395"/>
      <c r="CB102" s="395"/>
      <c r="CC102" s="395"/>
      <c r="CI102" s="396"/>
      <c r="CJ102" s="397"/>
      <c r="CK102" s="396"/>
      <c r="CL102" s="398"/>
      <c r="CM102" s="398"/>
      <c r="CN102" s="398"/>
      <c r="CO102" s="398"/>
      <c r="CP102" s="398"/>
      <c r="CQ102" s="398"/>
      <c r="CR102" s="398"/>
      <c r="CS102" s="399"/>
      <c r="CT102" s="399"/>
      <c r="CU102" s="399"/>
      <c r="CV102" s="399"/>
    </row>
    <row r="103" spans="1:103" s="67" customFormat="1" ht="12">
      <c r="A103" s="390"/>
      <c r="B103" s="391"/>
      <c r="C103" s="808"/>
      <c r="D103" s="391"/>
      <c r="E103" s="391"/>
      <c r="F103" s="391"/>
      <c r="G103" s="392"/>
      <c r="H103" s="392"/>
      <c r="I103" s="392"/>
      <c r="J103" s="393"/>
      <c r="K103" s="393"/>
      <c r="L103" s="394"/>
      <c r="M103" s="394"/>
      <c r="N103" s="394"/>
      <c r="O103" s="394"/>
      <c r="P103" s="394"/>
      <c r="Q103" s="394"/>
      <c r="R103" s="394"/>
      <c r="S103" s="394"/>
      <c r="T103" s="394"/>
      <c r="U103" s="394"/>
      <c r="V103" s="394"/>
      <c r="W103" s="394"/>
      <c r="X103" s="447"/>
      <c r="Y103" s="447"/>
      <c r="Z103" s="447"/>
      <c r="AA103" s="447"/>
      <c r="AB103" s="395"/>
      <c r="AC103" s="395"/>
      <c r="AD103" s="395"/>
      <c r="AE103" s="395"/>
      <c r="AF103" s="395"/>
      <c r="AG103" s="395"/>
      <c r="AH103" s="395"/>
      <c r="AI103" s="395"/>
      <c r="AJ103" s="395"/>
      <c r="AK103" s="395"/>
      <c r="AL103" s="395"/>
      <c r="AM103" s="395"/>
      <c r="AN103" s="395"/>
      <c r="AO103" s="395"/>
      <c r="AP103" s="395"/>
      <c r="AQ103" s="395"/>
      <c r="AR103" s="395"/>
      <c r="AS103" s="395"/>
      <c r="AT103" s="395"/>
      <c r="AU103" s="395"/>
      <c r="AV103" s="395"/>
      <c r="AW103" s="395"/>
      <c r="AX103" s="395"/>
      <c r="AY103" s="395"/>
      <c r="AZ103" s="395"/>
      <c r="BA103" s="395"/>
      <c r="BB103" s="395"/>
      <c r="BC103" s="395"/>
      <c r="BD103" s="395"/>
      <c r="BE103" s="395"/>
      <c r="BF103" s="395"/>
      <c r="BG103" s="395"/>
      <c r="BH103" s="395"/>
      <c r="BI103" s="395"/>
      <c r="BJ103" s="395"/>
      <c r="BK103" s="395"/>
      <c r="BL103" s="395"/>
      <c r="BM103" s="395"/>
      <c r="BN103" s="395"/>
      <c r="BO103" s="395"/>
      <c r="BP103" s="395"/>
      <c r="BQ103" s="395"/>
      <c r="BR103" s="395"/>
      <c r="BS103" s="395"/>
      <c r="BT103" s="395"/>
      <c r="BU103" s="395"/>
      <c r="BV103" s="395"/>
      <c r="BW103" s="391"/>
      <c r="BX103" s="395"/>
      <c r="BY103" s="395"/>
      <c r="BZ103" s="395"/>
      <c r="CA103" s="395"/>
      <c r="CB103" s="395"/>
      <c r="CC103" s="395"/>
      <c r="CI103" s="396"/>
      <c r="CJ103" s="397"/>
      <c r="CK103" s="396"/>
      <c r="CL103" s="398"/>
      <c r="CM103" s="398"/>
      <c r="CN103" s="398"/>
      <c r="CO103" s="398"/>
      <c r="CP103" s="398"/>
      <c r="CQ103" s="398"/>
      <c r="CR103" s="398"/>
      <c r="CS103" s="399"/>
      <c r="CT103" s="399"/>
      <c r="CU103" s="399"/>
      <c r="CV103" s="399"/>
    </row>
    <row r="104" spans="1:103" s="67" customFormat="1" ht="12">
      <c r="A104" s="390"/>
      <c r="B104" s="391"/>
      <c r="C104" s="808"/>
      <c r="D104" s="391"/>
      <c r="E104" s="391"/>
      <c r="F104" s="391"/>
      <c r="G104" s="392"/>
      <c r="H104" s="392"/>
      <c r="I104" s="392"/>
      <c r="J104" s="393"/>
      <c r="K104" s="393"/>
      <c r="L104" s="394"/>
      <c r="M104" s="394"/>
      <c r="N104" s="394"/>
      <c r="O104" s="394"/>
      <c r="P104" s="394"/>
      <c r="Q104" s="394"/>
      <c r="R104" s="394"/>
      <c r="S104" s="394"/>
      <c r="T104" s="394"/>
      <c r="U104" s="394"/>
      <c r="V104" s="394"/>
      <c r="W104" s="394"/>
      <c r="X104" s="447"/>
      <c r="Y104" s="447"/>
      <c r="Z104" s="447"/>
      <c r="AA104" s="447"/>
      <c r="AB104" s="395"/>
      <c r="AC104" s="395"/>
      <c r="AD104" s="395"/>
      <c r="AE104" s="395"/>
      <c r="AF104" s="395"/>
      <c r="AG104" s="395"/>
      <c r="AH104" s="395"/>
      <c r="AI104" s="395"/>
      <c r="AJ104" s="395"/>
      <c r="AK104" s="395"/>
      <c r="AL104" s="395"/>
      <c r="AM104" s="395"/>
      <c r="AN104" s="395"/>
      <c r="AO104" s="395"/>
      <c r="AP104" s="395"/>
      <c r="AQ104" s="395"/>
      <c r="AR104" s="395"/>
      <c r="AS104" s="395"/>
      <c r="AT104" s="395"/>
      <c r="AU104" s="395"/>
      <c r="AV104" s="395"/>
      <c r="AW104" s="395"/>
      <c r="AX104" s="395"/>
      <c r="AY104" s="395"/>
      <c r="AZ104" s="395"/>
      <c r="BA104" s="395"/>
      <c r="BB104" s="395"/>
      <c r="BC104" s="395"/>
      <c r="BD104" s="395"/>
      <c r="BE104" s="395"/>
      <c r="BF104" s="395"/>
      <c r="BG104" s="395"/>
      <c r="BH104" s="395"/>
      <c r="BI104" s="395"/>
      <c r="BJ104" s="395"/>
      <c r="BK104" s="395"/>
      <c r="BL104" s="395"/>
      <c r="BM104" s="395"/>
      <c r="BN104" s="395"/>
      <c r="BO104" s="395"/>
      <c r="BP104" s="395"/>
      <c r="BQ104" s="395"/>
      <c r="BR104" s="395"/>
      <c r="BS104" s="395"/>
      <c r="BT104" s="395"/>
      <c r="BU104" s="395"/>
      <c r="BV104" s="395"/>
      <c r="BW104" s="391"/>
      <c r="BX104" s="395"/>
      <c r="BY104" s="395"/>
      <c r="BZ104" s="395"/>
      <c r="CA104" s="395"/>
      <c r="CB104" s="395"/>
      <c r="CC104" s="395"/>
      <c r="CI104" s="396"/>
      <c r="CJ104" s="397"/>
      <c r="CK104" s="396"/>
      <c r="CL104" s="398"/>
      <c r="CM104" s="398"/>
      <c r="CN104" s="398"/>
      <c r="CO104" s="398"/>
      <c r="CP104" s="398"/>
      <c r="CQ104" s="398"/>
      <c r="CR104" s="398"/>
      <c r="CS104" s="399"/>
      <c r="CT104" s="399"/>
      <c r="CU104" s="399"/>
      <c r="CV104" s="399"/>
    </row>
    <row r="105" spans="1:103" s="67" customFormat="1" ht="12">
      <c r="A105" s="390"/>
      <c r="B105" s="391"/>
      <c r="C105" s="808"/>
      <c r="D105" s="391"/>
      <c r="E105" s="391"/>
      <c r="F105" s="391"/>
      <c r="G105" s="392"/>
      <c r="H105" s="392"/>
      <c r="I105" s="392"/>
      <c r="J105" s="393"/>
      <c r="K105" s="393"/>
      <c r="L105" s="394"/>
      <c r="M105" s="394"/>
      <c r="N105" s="394"/>
      <c r="O105" s="394"/>
      <c r="P105" s="394"/>
      <c r="Q105" s="394"/>
      <c r="R105" s="394"/>
      <c r="S105" s="394"/>
      <c r="T105" s="394"/>
      <c r="U105" s="394"/>
      <c r="V105" s="394"/>
      <c r="W105" s="394"/>
      <c r="X105" s="447"/>
      <c r="Y105" s="447"/>
      <c r="Z105" s="447"/>
      <c r="AA105" s="447"/>
      <c r="AB105" s="395"/>
      <c r="AC105" s="395"/>
      <c r="AD105" s="395"/>
      <c r="AE105" s="395"/>
      <c r="AF105" s="395"/>
      <c r="AG105" s="395"/>
      <c r="AH105" s="395"/>
      <c r="AI105" s="395"/>
      <c r="AJ105" s="395"/>
      <c r="AK105" s="395"/>
      <c r="AL105" s="395"/>
      <c r="AM105" s="395"/>
      <c r="AN105" s="395"/>
      <c r="AO105" s="395"/>
      <c r="AP105" s="395"/>
      <c r="AQ105" s="395"/>
      <c r="AR105" s="395"/>
      <c r="AS105" s="395"/>
      <c r="AT105" s="395"/>
      <c r="AU105" s="395"/>
      <c r="AV105" s="395"/>
      <c r="AW105" s="395"/>
      <c r="AX105" s="395"/>
      <c r="AY105" s="395"/>
      <c r="AZ105" s="395"/>
      <c r="BA105" s="395"/>
      <c r="BB105" s="395"/>
      <c r="BC105" s="395"/>
      <c r="BD105" s="395"/>
      <c r="BE105" s="395"/>
      <c r="BF105" s="395"/>
      <c r="BG105" s="395"/>
      <c r="BH105" s="395"/>
      <c r="BI105" s="395"/>
      <c r="BJ105" s="395"/>
      <c r="BK105" s="395"/>
      <c r="BL105" s="395"/>
      <c r="BM105" s="395"/>
      <c r="BN105" s="395"/>
      <c r="BO105" s="395"/>
      <c r="BP105" s="395"/>
      <c r="BQ105" s="395"/>
      <c r="BR105" s="395"/>
      <c r="BS105" s="395"/>
      <c r="BT105" s="395"/>
      <c r="BU105" s="395"/>
      <c r="BV105" s="395"/>
      <c r="BW105" s="391"/>
      <c r="BX105" s="395"/>
      <c r="BY105" s="395"/>
      <c r="BZ105" s="395"/>
      <c r="CA105" s="395"/>
      <c r="CB105" s="395"/>
      <c r="CC105" s="395"/>
      <c r="CI105" s="396"/>
      <c r="CJ105" s="397"/>
      <c r="CK105" s="396"/>
      <c r="CL105" s="398"/>
      <c r="CM105" s="398"/>
      <c r="CN105" s="398"/>
      <c r="CO105" s="398"/>
      <c r="CP105" s="398"/>
      <c r="CQ105" s="398"/>
      <c r="CR105" s="398"/>
      <c r="CS105" s="399"/>
      <c r="CT105" s="399"/>
      <c r="CU105" s="399"/>
      <c r="CV105" s="399"/>
    </row>
  </sheetData>
  <sheetProtection insertRows="0"/>
  <customSheetViews>
    <customSheetView guid="{96F83B05-D121-40EB-85BB-212F4250A2EA}" scale="70" showPageBreaks="1" fitToPage="1" printArea="1" view="pageBreakPreview" topLeftCell="A10">
      <selection activeCell="D11" sqref="D11"/>
      <pageMargins left="0.39370078740157483" right="0.39370078740157483" top="0.59055118110236227" bottom="0.78740157480314965" header="0.51181102362204722" footer="0.51181102362204722"/>
      <pageSetup paperSize="8" scale="47" fitToHeight="0" orientation="landscape" horizontalDpi="300" verticalDpi="300" r:id="rId1"/>
      <headerFooter alignWithMargins="0"/>
    </customSheetView>
    <customSheetView guid="{0199004E-6640-4BE5-B2D5-6A0A715378D4}" showPageBreaks="1" fitToPage="1" printArea="1" view="pageBreakPreview">
      <pageMargins left="0.39370078740157483" right="0.39370078740157483" top="0.59055118110236227" bottom="0.78740157480314965" header="0.51181102362204722" footer="0.51181102362204722"/>
      <pageSetup paperSize="8" scale="92" fitToHeight="0" orientation="landscape" horizontalDpi="300" verticalDpi="300" r:id="rId2"/>
      <headerFooter alignWithMargins="0"/>
    </customSheetView>
  </customSheetViews>
  <mergeCells count="31">
    <mergeCell ref="CW12:CY12"/>
    <mergeCell ref="CW13:CW14"/>
    <mergeCell ref="CY13:CY14"/>
    <mergeCell ref="AB11:CY11"/>
    <mergeCell ref="CI1:CK1"/>
    <mergeCell ref="CD13:CD14"/>
    <mergeCell ref="CI13:CI14"/>
    <mergeCell ref="CT13:CV13"/>
    <mergeCell ref="CW1:CY1"/>
    <mergeCell ref="CX13:CX14"/>
    <mergeCell ref="CK13:CK14"/>
    <mergeCell ref="AB12:BW13"/>
    <mergeCell ref="CL13:CS13"/>
    <mergeCell ref="CL12:CV12"/>
    <mergeCell ref="CE13:CH13"/>
    <mergeCell ref="BX12:CK12"/>
    <mergeCell ref="G5:J5"/>
    <mergeCell ref="Y13:Z13"/>
    <mergeCell ref="L12:N13"/>
    <mergeCell ref="G12:H13"/>
    <mergeCell ref="O12:V12"/>
    <mergeCell ref="P13:V13"/>
    <mergeCell ref="A12:A14"/>
    <mergeCell ref="D12:F13"/>
    <mergeCell ref="I12:K13"/>
    <mergeCell ref="B12:C13"/>
    <mergeCell ref="CJ13:CJ14"/>
    <mergeCell ref="BX13:CC13"/>
    <mergeCell ref="W13:X13"/>
    <mergeCell ref="W12:AA12"/>
    <mergeCell ref="AA13:AA14"/>
  </mergeCells>
  <phoneticPr fontId="7"/>
  <dataValidations xWindow="1101" yWindow="624" count="20">
    <dataValidation type="decimal" operator="greaterThanOrEqual" allowBlank="1" showInputMessage="1" showErrorMessage="1" sqref="G21:H100 G106:I65538" xr:uid="{00000000-0002-0000-0500-000000000000}">
      <formula1>0</formula1>
    </dataValidation>
    <dataValidation type="list" allowBlank="1" showInputMessage="1" showErrorMessage="1" sqref="J10" xr:uid="{00000000-0002-0000-0500-000001000000}">
      <formula1>"該当なし"</formula1>
    </dataValidation>
    <dataValidation allowBlank="1" showInputMessage="1" showErrorMessage="1" prompt="契約事業者名を記入してください。" sqref="BW21:BW100" xr:uid="{00000000-0002-0000-0500-000002000000}"/>
    <dataValidation type="list" allowBlank="1" showInputMessage="1" showErrorMessage="1" prompt="契約事業者に◎_x000a_その他の入札参加事業者に○_x000a_裾切りにより入札に参加できなかった者に×" sqref="AB21:BV100" xr:uid="{00000000-0002-0000-0500-000003000000}">
      <formula1>"○,◎,×"</formula1>
    </dataValidation>
    <dataValidation type="list" allowBlank="1" showInputMessage="1" showErrorMessage="1" sqref="Y15:Y100 CW15:CW100 CE15:CH20 CL15:CR100 N15:W100" xr:uid="{00000000-0002-0000-0500-000004000000}">
      <formula1>"○"</formula1>
    </dataValidation>
    <dataValidation allowBlank="1" showInputMessage="1" showErrorMessage="1" prompt="「電力供給会社が３者に満たない」及び「少額随契」以外の理由がある場合は、その理由を記入してください。" sqref="CS21:CS100" xr:uid="{00000000-0002-0000-0500-000005000000}"/>
    <dataValidation type="list" allowBlank="1" showInputMessage="1" showErrorMessage="1" prompt="施設がある地域の旧一般電気事業者を選択。" sqref="D21:D100" xr:uid="{00000000-0002-0000-0500-000006000000}">
      <formula1>"北海道電力,東北電力,東京電力,中部電力,北陸電力,関西電力,中国電力,四国電力,九州電力,沖縄電力"</formula1>
    </dataValidation>
    <dataValidation type="list" allowBlank="1" showInputMessage="1" showErrorMessage="1" prompt="情報の開示方法として該当する項目に ○" sqref="CE21:CH100" xr:uid="{00000000-0002-0000-0500-000007000000}">
      <formula1>"○"</formula1>
    </dataValidation>
    <dataValidation type="whole" operator="greaterThanOrEqual" allowBlank="1" showInputMessage="1" showErrorMessage="1" promptTitle="複数年契約の場合は「複数年」、単年契約の場合は「単年」" sqref="J15:J100" xr:uid="{00000000-0002-0000-0500-000008000000}">
      <formula1>0</formula1>
    </dataValidation>
    <dataValidation allowBlank="1" showInputMessage="1" showErrorMessage="1" prompt="「今後の見通し」で「実施困難」を選択した場合に、その具体的な理由を記入してください。" sqref="CV21:CV100" xr:uid="{00000000-0002-0000-0500-000009000000}"/>
    <dataValidation allowBlank="1" showInputMessage="1" showErrorMessage="1" prompt="小数点以下第４位を切り捨て、小数点以下第３位まで記入してください。" sqref="CI21:CI100" xr:uid="{00000000-0002-0000-0500-00000A000000}"/>
    <dataValidation allowBlank="1" showInputMessage="1" showErrorMessage="1" prompt="小数点以下第２位を切り捨て、小数点以下第１位まで記入してください。" sqref="CJ21:CJ100" xr:uid="{00000000-0002-0000-0500-00000B000000}"/>
    <dataValidation allowBlank="1" showInputMessage="1" showErrorMessage="1" prompt="二酸化炭素排出係数以外の評価項目について〇印をつけてください。" sqref="CC101:CC65538 CC1:CC2 CC7:CC10 CC12:CC14" xr:uid="{00000000-0002-0000-0500-00000C000000}"/>
    <dataValidation allowBlank="1" showInputMessage="1" showErrorMessage="1" prompt="「その他」の内容を具体的に記述してください。" sqref="CC15:CC100" xr:uid="{00000000-0002-0000-0500-00000D000000}"/>
    <dataValidation type="list" allowBlank="1" showInputMessage="1" showErrorMessage="1" sqref="CX15:CX100" xr:uid="{00000000-0002-0000-0500-00000E000000}">
      <formula1>"実施予定,検討中,未検討,実施困難"</formula1>
    </dataValidation>
    <dataValidation type="list" allowBlank="1" showInputMessage="1" showErrorMessage="1" sqref="X15:X100" xr:uid="{00000000-0002-0000-0500-00000F000000}">
      <formula1>"5%,10%,15%,20%,25%,30%,35%,40%,45%,50%,55%,60%,65%,70%,75%,80%,85%,90%,95%,100%"</formula1>
    </dataValidation>
    <dataValidation type="list" allowBlank="1" showInputMessage="1" showErrorMessage="1" prompt="二酸化炭素排出係数以外の評価項目について〇印をつけてください。" sqref="BX15:CB100" xr:uid="{00000000-0002-0000-0500-000010000000}">
      <formula1>"〇"</formula1>
    </dataValidation>
    <dataValidation type="list" allowBlank="1" showInputMessage="1" showErrorMessage="1" sqref="CT15:CT100" xr:uid="{00000000-0002-0000-0500-000011000000}">
      <formula1>"令和６年度分から実施済み,令和６年度分から実施予定,令和７年度分から実施予定,長期契約終了後に検討又は実施予定,実施時期を検討中,実施困難"</formula1>
    </dataValidation>
    <dataValidation type="list" allowBlank="1" showInputMessage="1" showErrorMessage="1" sqref="L15:L100" xr:uid="{00000000-0002-0000-0500-000012000000}">
      <formula1>"A,B,C,D,E"</formula1>
    </dataValidation>
    <dataValidation type="decimal" allowBlank="1" showInputMessage="1" showErrorMessage="1" sqref="AA15:AA100" xr:uid="{13F5B0ED-6B76-4F41-860F-5450B29B0793}">
      <formula1>0</formula1>
      <formula2>100</formula2>
    </dataValidation>
  </dataValidations>
  <pageMargins left="0.39370078740157483" right="0.39370078740157483" top="0.59055118110236227" bottom="0.78740157480314965" header="0.51181102362204722" footer="0.51181102362204722"/>
  <pageSetup paperSize="8" scale="31" fitToHeight="0" orientation="landscape" horizontalDpi="300" verticalDpi="300"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5">
    <pageSetUpPr fitToPage="1"/>
  </sheetPr>
  <dimension ref="A1:CZ105"/>
  <sheetViews>
    <sheetView view="pageBreakPreview" zoomScale="90" zoomScaleNormal="100" zoomScaleSheetLayoutView="90" workbookViewId="0"/>
  </sheetViews>
  <sheetFormatPr defaultRowHeight="13.2"/>
  <cols>
    <col min="1" max="1" width="4.6640625" customWidth="1"/>
    <col min="2" max="2" width="20.88671875" customWidth="1"/>
    <col min="3" max="3" width="12.77734375" style="811" customWidth="1"/>
    <col min="4" max="4" width="10" bestFit="1" customWidth="1"/>
    <col min="5" max="5" width="10" customWidth="1"/>
    <col min="6" max="6" width="23.88671875" customWidth="1"/>
    <col min="7" max="7" width="10" customWidth="1"/>
    <col min="8" max="9" width="11.109375" style="56" customWidth="1"/>
    <col min="10" max="10" width="12.88671875" style="56" customWidth="1"/>
    <col min="11" max="11" width="9.44140625" style="56" customWidth="1"/>
    <col min="12" max="12" width="6.44140625" style="56" customWidth="1"/>
    <col min="13" max="13" width="23.33203125" customWidth="1"/>
    <col min="14" max="14" width="3.33203125" bestFit="1" customWidth="1"/>
    <col min="15" max="15" width="2.88671875" bestFit="1" customWidth="1"/>
    <col min="16" max="16" width="12.109375" customWidth="1"/>
    <col min="17" max="23" width="3.77734375" customWidth="1"/>
    <col min="24" max="25" width="5.44140625" style="1" bestFit="1" customWidth="1"/>
    <col min="26" max="26" width="5.44140625" style="502" bestFit="1" customWidth="1"/>
    <col min="27" max="27" width="14.77734375" style="502" customWidth="1"/>
    <col min="28" max="28" width="6.109375" style="502" customWidth="1"/>
    <col min="29" max="58" width="3.33203125" customWidth="1"/>
    <col min="59" max="75" width="3.33203125" style="98" customWidth="1"/>
    <col min="76" max="76" width="18.88671875" style="98" customWidth="1"/>
    <col min="77" max="81" width="3.88671875" customWidth="1"/>
    <col min="82" max="82" width="12.6640625" customWidth="1"/>
    <col min="83" max="83" width="16.44140625" customWidth="1"/>
    <col min="84" max="87" width="5.109375" customWidth="1"/>
    <col min="88" max="88" width="6.44140625" style="377" customWidth="1"/>
    <col min="89" max="90" width="6.44140625" style="381" customWidth="1"/>
    <col min="91" max="97" width="7.88671875" style="98" customWidth="1"/>
    <col min="98" max="98" width="23.44140625" style="98" customWidth="1"/>
    <col min="99" max="99" width="19.88671875" style="98" customWidth="1"/>
    <col min="100" max="100" width="27.88671875" customWidth="1"/>
    <col min="101" max="101" width="24.88671875" customWidth="1"/>
    <col min="102" max="104" width="8.88671875" customWidth="1"/>
  </cols>
  <sheetData>
    <row r="1" spans="1:104" s="3" customFormat="1" ht="20.100000000000001" customHeight="1" thickBot="1">
      <c r="C1" s="809"/>
      <c r="H1" s="55"/>
      <c r="I1" s="55"/>
      <c r="J1" s="55"/>
      <c r="K1" s="55"/>
      <c r="L1" s="55"/>
      <c r="X1" s="1"/>
      <c r="Y1" s="1"/>
      <c r="Z1" s="502"/>
      <c r="AA1" s="502"/>
      <c r="AB1" s="502"/>
      <c r="BF1" s="98"/>
      <c r="BG1" s="98"/>
      <c r="BH1" s="98"/>
      <c r="BI1" s="98"/>
      <c r="BJ1" s="98"/>
      <c r="BK1" s="98"/>
      <c r="BL1" s="98"/>
      <c r="BM1" s="98"/>
      <c r="BN1" s="98"/>
      <c r="BO1" s="98"/>
      <c r="BP1" s="98"/>
      <c r="BQ1" s="98"/>
      <c r="BR1" s="98"/>
      <c r="BS1" s="98"/>
      <c r="BT1" s="98"/>
      <c r="BU1" s="98"/>
      <c r="BV1" s="98"/>
      <c r="BW1" s="98"/>
      <c r="BX1" s="98"/>
      <c r="CJ1" s="364"/>
      <c r="CK1" s="364"/>
      <c r="CL1" s="364"/>
      <c r="CM1" s="98"/>
      <c r="CN1" s="98"/>
      <c r="CO1" s="98"/>
      <c r="CP1" s="98"/>
      <c r="CQ1" s="98"/>
      <c r="CR1" s="98"/>
      <c r="CS1" s="98"/>
      <c r="CT1" s="98"/>
      <c r="CU1" s="98"/>
      <c r="CV1" s="364"/>
      <c r="CW1"/>
      <c r="CX1" s="927" t="s">
        <v>419</v>
      </c>
      <c r="CY1" s="928"/>
      <c r="CZ1" s="929"/>
    </row>
    <row r="2" spans="1:104" s="3" customFormat="1" ht="12" customHeight="1">
      <c r="C2" s="809"/>
      <c r="H2" s="55"/>
      <c r="I2" s="55"/>
      <c r="J2" s="55"/>
      <c r="K2" s="55"/>
      <c r="L2" s="55"/>
      <c r="X2" s="1"/>
      <c r="Y2" s="1"/>
      <c r="Z2" s="502"/>
      <c r="AA2" s="502"/>
      <c r="AB2" s="502"/>
      <c r="BG2" s="98"/>
      <c r="BH2" s="98"/>
      <c r="BI2" s="98"/>
      <c r="BJ2" s="98"/>
      <c r="BK2" s="98"/>
      <c r="BL2" s="98"/>
      <c r="BM2" s="98"/>
      <c r="BN2" s="98"/>
      <c r="BO2" s="98"/>
      <c r="BP2" s="98"/>
      <c r="BQ2" s="98"/>
      <c r="BR2" s="98"/>
      <c r="BS2" s="98"/>
      <c r="BT2" s="98"/>
      <c r="BU2" s="98"/>
      <c r="BV2" s="98"/>
      <c r="BW2" s="98"/>
      <c r="BX2" s="98"/>
      <c r="CJ2" s="376"/>
      <c r="CK2" s="380"/>
      <c r="CL2" s="380"/>
      <c r="CM2" s="98"/>
      <c r="CN2" s="98"/>
      <c r="CO2" s="98"/>
      <c r="CP2" s="98"/>
      <c r="CQ2" s="98"/>
      <c r="CR2" s="98"/>
      <c r="CS2" s="98"/>
      <c r="CT2" s="98"/>
      <c r="CU2" s="98"/>
    </row>
    <row r="3" spans="1:104" ht="23.4">
      <c r="A3" s="184" t="s">
        <v>1236</v>
      </c>
      <c r="B3" s="68"/>
      <c r="C3" s="810"/>
      <c r="D3" s="68"/>
      <c r="E3" s="68"/>
      <c r="F3" s="68"/>
      <c r="G3" s="68"/>
      <c r="H3" s="69"/>
      <c r="I3" s="69"/>
      <c r="J3" s="69"/>
      <c r="K3" s="69"/>
      <c r="L3" s="69"/>
      <c r="M3" s="68"/>
      <c r="N3" s="68"/>
      <c r="O3" s="68"/>
      <c r="P3" s="68"/>
      <c r="Q3" s="68"/>
      <c r="R3" s="68"/>
      <c r="S3" s="68"/>
      <c r="T3" s="68"/>
      <c r="U3" s="68"/>
      <c r="V3" s="68"/>
      <c r="W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Y3" s="1"/>
      <c r="BZ3" s="68"/>
      <c r="CA3" s="68"/>
      <c r="CB3" s="68"/>
      <c r="CC3" s="68"/>
      <c r="CD3" s="1"/>
    </row>
    <row r="5" spans="1:104" ht="13.8" thickBot="1">
      <c r="E5" t="s">
        <v>91</v>
      </c>
      <c r="F5" s="190"/>
      <c r="G5" s="190"/>
      <c r="H5" s="904" t="str">
        <f>【調達機関情報】!D69</f>
        <v>　</v>
      </c>
      <c r="I5" s="904"/>
      <c r="J5" s="904"/>
      <c r="K5" s="904"/>
      <c r="L5" s="412"/>
      <c r="X5"/>
      <c r="Y5"/>
      <c r="Z5" s="503"/>
      <c r="AA5" s="503"/>
      <c r="AB5" s="503"/>
      <c r="AR5" s="68"/>
      <c r="AS5" s="68"/>
      <c r="AT5" s="68"/>
      <c r="AU5" s="68"/>
      <c r="AV5" s="68"/>
      <c r="AW5" s="68"/>
      <c r="AX5" s="68"/>
      <c r="AY5" s="68"/>
      <c r="AZ5" s="68"/>
      <c r="BA5" s="68"/>
      <c r="BB5" s="68"/>
      <c r="BC5" s="68"/>
      <c r="BD5" s="68"/>
      <c r="BE5" s="68"/>
      <c r="BF5" s="68"/>
      <c r="CW5" s="98"/>
      <c r="CX5" s="98"/>
      <c r="CY5" s="98"/>
    </row>
    <row r="6" spans="1:104">
      <c r="H6" s="412"/>
      <c r="I6" s="412"/>
      <c r="J6" s="412"/>
      <c r="K6" s="412"/>
      <c r="L6" s="412"/>
      <c r="AR6" s="68"/>
      <c r="AS6" s="68"/>
      <c r="AT6" s="68"/>
      <c r="AU6" s="68"/>
      <c r="AV6" s="68"/>
      <c r="AW6" s="68"/>
      <c r="AX6" s="68"/>
      <c r="AY6" s="68"/>
      <c r="AZ6" s="68"/>
      <c r="BA6" s="68"/>
      <c r="BB6" s="68"/>
      <c r="BC6" s="68"/>
      <c r="BD6" s="68"/>
      <c r="BE6" s="68"/>
      <c r="BF6" s="68"/>
      <c r="CW6" s="98"/>
      <c r="CX6" s="98"/>
      <c r="CY6" s="98"/>
    </row>
    <row r="7" spans="1:104">
      <c r="A7" s="443" t="s">
        <v>615</v>
      </c>
      <c r="B7" s="206"/>
      <c r="C7" s="812"/>
      <c r="G7" s="56"/>
      <c r="K7" s="1"/>
      <c r="L7" s="1"/>
      <c r="BG7"/>
      <c r="BH7"/>
      <c r="BI7"/>
      <c r="BJ7"/>
      <c r="BK7"/>
      <c r="BL7"/>
      <c r="BM7"/>
      <c r="BN7"/>
      <c r="BO7"/>
      <c r="BP7"/>
      <c r="BQ7"/>
      <c r="BR7"/>
      <c r="BS7"/>
      <c r="BT7"/>
      <c r="BU7"/>
      <c r="BV7"/>
      <c r="BW7"/>
      <c r="BX7"/>
      <c r="CI7" s="377"/>
      <c r="CJ7" s="381"/>
      <c r="CK7" s="377"/>
      <c r="CL7" s="98"/>
      <c r="CN7"/>
      <c r="CO7"/>
      <c r="CP7"/>
      <c r="CQ7"/>
      <c r="CR7"/>
      <c r="CS7"/>
      <c r="CT7"/>
      <c r="CU7"/>
    </row>
    <row r="8" spans="1:104">
      <c r="A8" s="466" t="s">
        <v>664</v>
      </c>
      <c r="B8" s="206"/>
      <c r="C8" s="812"/>
      <c r="G8" s="56"/>
      <c r="K8" s="1"/>
      <c r="L8" s="1"/>
      <c r="BG8"/>
      <c r="BH8"/>
      <c r="BI8"/>
      <c r="BJ8"/>
      <c r="BK8"/>
      <c r="BL8"/>
      <c r="BM8"/>
      <c r="BN8"/>
      <c r="BO8"/>
      <c r="BP8"/>
      <c r="BQ8"/>
      <c r="BR8"/>
      <c r="BS8"/>
      <c r="BT8"/>
      <c r="BU8"/>
      <c r="BV8"/>
      <c r="BW8"/>
      <c r="BX8"/>
      <c r="CI8" s="377"/>
      <c r="CJ8" s="381"/>
      <c r="CK8" s="377"/>
      <c r="CL8" s="98"/>
      <c r="CN8"/>
      <c r="CO8"/>
      <c r="CP8"/>
      <c r="CQ8"/>
      <c r="CR8"/>
      <c r="CS8"/>
      <c r="CT8"/>
      <c r="CU8"/>
    </row>
    <row r="9" spans="1:104">
      <c r="A9" s="444" t="s">
        <v>614</v>
      </c>
      <c r="B9" s="206"/>
      <c r="C9" s="812"/>
    </row>
    <row r="10" spans="1:104" ht="19.350000000000001" customHeight="1">
      <c r="A10" s="413"/>
      <c r="B10" s="206"/>
      <c r="C10" s="812"/>
    </row>
    <row r="11" spans="1:104" ht="16.350000000000001" customHeight="1">
      <c r="A11" s="210"/>
      <c r="B11" s="415" t="s">
        <v>535</v>
      </c>
      <c r="C11" s="813"/>
      <c r="J11" s="365"/>
      <c r="M11" s="1"/>
      <c r="N11" s="1"/>
      <c r="O11" s="1"/>
      <c r="P11" s="1"/>
      <c r="Q11" s="1"/>
      <c r="R11" s="1"/>
      <c r="S11" s="1"/>
      <c r="T11" s="1"/>
      <c r="U11" s="1"/>
      <c r="V11" s="1"/>
      <c r="W11" s="1"/>
      <c r="BG11"/>
      <c r="BH11"/>
      <c r="BI11"/>
      <c r="BJ11"/>
      <c r="BK11"/>
      <c r="BL11"/>
      <c r="BM11"/>
      <c r="BN11"/>
      <c r="BO11"/>
      <c r="BP11"/>
      <c r="BQ11"/>
      <c r="BR11"/>
      <c r="BS11"/>
      <c r="BT11"/>
      <c r="BU11"/>
      <c r="BV11"/>
      <c r="BW11"/>
      <c r="BX11"/>
    </row>
    <row r="12" spans="1:104" ht="30.6" customHeight="1">
      <c r="A12" s="210"/>
      <c r="B12" s="206"/>
      <c r="C12" s="812"/>
      <c r="M12" s="1"/>
      <c r="N12" s="1"/>
      <c r="O12" s="1"/>
      <c r="P12" s="1"/>
      <c r="Q12" s="1"/>
      <c r="R12" s="1"/>
      <c r="S12" s="1"/>
      <c r="T12" s="1"/>
      <c r="U12" s="1"/>
      <c r="V12" s="1"/>
      <c r="W12" s="1"/>
      <c r="AC12" s="936" t="s">
        <v>489</v>
      </c>
      <c r="AD12" s="937"/>
      <c r="AE12" s="937"/>
      <c r="AF12" s="937"/>
      <c r="AG12" s="937"/>
      <c r="AH12" s="937"/>
      <c r="AI12" s="937"/>
      <c r="AJ12" s="937"/>
      <c r="AK12" s="937"/>
      <c r="AL12" s="937"/>
      <c r="AM12" s="937"/>
      <c r="AN12" s="937"/>
      <c r="AO12" s="937"/>
      <c r="AP12" s="937"/>
      <c r="AQ12" s="937"/>
      <c r="AR12" s="937"/>
      <c r="AS12" s="937"/>
      <c r="AT12" s="937"/>
      <c r="AU12" s="937"/>
      <c r="AV12" s="937"/>
      <c r="AW12" s="937"/>
      <c r="AX12" s="937"/>
      <c r="AY12" s="937"/>
      <c r="AZ12" s="937"/>
      <c r="BA12" s="937"/>
      <c r="BB12" s="937"/>
      <c r="BC12" s="937"/>
      <c r="BD12" s="937"/>
      <c r="BE12" s="937"/>
      <c r="BF12" s="937"/>
      <c r="BG12" s="937"/>
      <c r="BH12" s="937"/>
      <c r="BI12" s="937"/>
      <c r="BJ12" s="937"/>
      <c r="BK12" s="937"/>
      <c r="BL12" s="937"/>
      <c r="BM12" s="937"/>
      <c r="BN12" s="937"/>
      <c r="BO12" s="937"/>
      <c r="BP12" s="937"/>
      <c r="BQ12" s="937"/>
      <c r="BR12" s="937"/>
      <c r="BS12" s="937"/>
      <c r="BT12" s="937"/>
      <c r="BU12" s="937"/>
      <c r="BV12" s="937"/>
      <c r="BW12" s="937"/>
      <c r="BX12" s="937"/>
      <c r="BY12" s="937"/>
      <c r="BZ12" s="937"/>
      <c r="CA12" s="937"/>
      <c r="CB12" s="937"/>
      <c r="CC12" s="937"/>
      <c r="CD12" s="937"/>
      <c r="CE12" s="937"/>
      <c r="CF12" s="937"/>
      <c r="CG12" s="937"/>
      <c r="CH12" s="937"/>
      <c r="CI12" s="937"/>
      <c r="CJ12" s="937"/>
      <c r="CK12" s="937"/>
      <c r="CL12" s="937"/>
      <c r="CM12" s="937"/>
      <c r="CN12" s="937"/>
      <c r="CO12" s="937"/>
      <c r="CP12" s="937"/>
      <c r="CQ12" s="937"/>
      <c r="CR12" s="937"/>
      <c r="CS12" s="937"/>
      <c r="CT12" s="937"/>
      <c r="CU12" s="937"/>
      <c r="CV12" s="937"/>
      <c r="CW12" s="937"/>
      <c r="CX12" s="937"/>
      <c r="CY12" s="937"/>
      <c r="CZ12" s="938"/>
    </row>
    <row r="13" spans="1:104" ht="52.5" customHeight="1">
      <c r="A13" s="878" t="s">
        <v>90</v>
      </c>
      <c r="B13" s="891" t="s">
        <v>1252</v>
      </c>
      <c r="C13" s="892"/>
      <c r="D13" s="879" t="s">
        <v>481</v>
      </c>
      <c r="E13" s="880"/>
      <c r="F13" s="881"/>
      <c r="G13" s="962" t="s">
        <v>445</v>
      </c>
      <c r="H13" s="885" t="s">
        <v>1254</v>
      </c>
      <c r="I13" s="887"/>
      <c r="J13" s="885" t="s">
        <v>463</v>
      </c>
      <c r="K13" s="886"/>
      <c r="L13" s="887"/>
      <c r="M13" s="906" t="s">
        <v>1256</v>
      </c>
      <c r="N13" s="907"/>
      <c r="O13" s="908"/>
      <c r="P13" s="912" t="s">
        <v>1286</v>
      </c>
      <c r="Q13" s="913"/>
      <c r="R13" s="913"/>
      <c r="S13" s="913"/>
      <c r="T13" s="913"/>
      <c r="U13" s="913"/>
      <c r="V13" s="913"/>
      <c r="W13" s="914"/>
      <c r="X13" s="899" t="s">
        <v>765</v>
      </c>
      <c r="Y13" s="900"/>
      <c r="Z13" s="900"/>
      <c r="AA13" s="900"/>
      <c r="AB13" s="901"/>
      <c r="AC13" s="943" t="s">
        <v>518</v>
      </c>
      <c r="AD13" s="944"/>
      <c r="AE13" s="944"/>
      <c r="AF13" s="944"/>
      <c r="AG13" s="944"/>
      <c r="AH13" s="944"/>
      <c r="AI13" s="944"/>
      <c r="AJ13" s="944"/>
      <c r="AK13" s="944"/>
      <c r="AL13" s="944"/>
      <c r="AM13" s="944"/>
      <c r="AN13" s="944"/>
      <c r="AO13" s="944"/>
      <c r="AP13" s="944"/>
      <c r="AQ13" s="944"/>
      <c r="AR13" s="944"/>
      <c r="AS13" s="944"/>
      <c r="AT13" s="944"/>
      <c r="AU13" s="944"/>
      <c r="AV13" s="944"/>
      <c r="AW13" s="944"/>
      <c r="AX13" s="944"/>
      <c r="AY13" s="944"/>
      <c r="AZ13" s="944"/>
      <c r="BA13" s="944"/>
      <c r="BB13" s="944"/>
      <c r="BC13" s="944"/>
      <c r="BD13" s="944"/>
      <c r="BE13" s="944"/>
      <c r="BF13" s="944"/>
      <c r="BG13" s="944"/>
      <c r="BH13" s="944"/>
      <c r="BI13" s="944"/>
      <c r="BJ13" s="944"/>
      <c r="BK13" s="944"/>
      <c r="BL13" s="944"/>
      <c r="BM13" s="944"/>
      <c r="BN13" s="944"/>
      <c r="BO13" s="944"/>
      <c r="BP13" s="944"/>
      <c r="BQ13" s="944"/>
      <c r="BR13" s="944"/>
      <c r="BS13" s="944"/>
      <c r="BT13" s="944"/>
      <c r="BU13" s="944"/>
      <c r="BV13" s="944"/>
      <c r="BW13" s="944"/>
      <c r="BX13" s="945"/>
      <c r="BY13" s="952" t="s">
        <v>519</v>
      </c>
      <c r="BZ13" s="953"/>
      <c r="CA13" s="953"/>
      <c r="CB13" s="953"/>
      <c r="CC13" s="953"/>
      <c r="CD13" s="953"/>
      <c r="CE13" s="953"/>
      <c r="CF13" s="953"/>
      <c r="CG13" s="953"/>
      <c r="CH13" s="953"/>
      <c r="CI13" s="953"/>
      <c r="CJ13" s="953"/>
      <c r="CK13" s="953"/>
      <c r="CL13" s="954"/>
      <c r="CM13" s="952" t="s">
        <v>646</v>
      </c>
      <c r="CN13" s="915"/>
      <c r="CO13" s="915"/>
      <c r="CP13" s="915"/>
      <c r="CQ13" s="915"/>
      <c r="CR13" s="915"/>
      <c r="CS13" s="915"/>
      <c r="CT13" s="915"/>
      <c r="CU13" s="915"/>
      <c r="CV13" s="915"/>
      <c r="CW13" s="915"/>
      <c r="CX13" s="939" t="s">
        <v>651</v>
      </c>
      <c r="CY13" s="939"/>
      <c r="CZ13" s="940"/>
    </row>
    <row r="14" spans="1:104" s="185" customFormat="1" ht="72" customHeight="1">
      <c r="A14" s="878"/>
      <c r="B14" s="893"/>
      <c r="C14" s="894"/>
      <c r="D14" s="882"/>
      <c r="E14" s="883"/>
      <c r="F14" s="884"/>
      <c r="G14" s="962"/>
      <c r="H14" s="888"/>
      <c r="I14" s="890"/>
      <c r="J14" s="888"/>
      <c r="K14" s="889"/>
      <c r="L14" s="890"/>
      <c r="M14" s="909"/>
      <c r="N14" s="910"/>
      <c r="O14" s="911"/>
      <c r="P14" s="793"/>
      <c r="Q14" s="905" t="s">
        <v>1318</v>
      </c>
      <c r="R14" s="915"/>
      <c r="S14" s="915"/>
      <c r="T14" s="915"/>
      <c r="U14" s="915"/>
      <c r="V14" s="915"/>
      <c r="W14" s="916"/>
      <c r="X14" s="897" t="s">
        <v>766</v>
      </c>
      <c r="Y14" s="898"/>
      <c r="Z14" s="905" t="s">
        <v>1303</v>
      </c>
      <c r="AA14" s="898"/>
      <c r="AB14" s="902" t="s">
        <v>1288</v>
      </c>
      <c r="AC14" s="946"/>
      <c r="AD14" s="947"/>
      <c r="AE14" s="947"/>
      <c r="AF14" s="947"/>
      <c r="AG14" s="947"/>
      <c r="AH14" s="947"/>
      <c r="AI14" s="947"/>
      <c r="AJ14" s="947"/>
      <c r="AK14" s="947"/>
      <c r="AL14" s="947"/>
      <c r="AM14" s="947"/>
      <c r="AN14" s="947"/>
      <c r="AO14" s="947"/>
      <c r="AP14" s="947"/>
      <c r="AQ14" s="947"/>
      <c r="AR14" s="947"/>
      <c r="AS14" s="947"/>
      <c r="AT14" s="947"/>
      <c r="AU14" s="947"/>
      <c r="AV14" s="947"/>
      <c r="AW14" s="947"/>
      <c r="AX14" s="947"/>
      <c r="AY14" s="947"/>
      <c r="AZ14" s="947"/>
      <c r="BA14" s="947"/>
      <c r="BB14" s="947"/>
      <c r="BC14" s="947"/>
      <c r="BD14" s="947"/>
      <c r="BE14" s="947"/>
      <c r="BF14" s="947"/>
      <c r="BG14" s="947"/>
      <c r="BH14" s="947"/>
      <c r="BI14" s="947"/>
      <c r="BJ14" s="947"/>
      <c r="BK14" s="947"/>
      <c r="BL14" s="947"/>
      <c r="BM14" s="947"/>
      <c r="BN14" s="947"/>
      <c r="BO14" s="947"/>
      <c r="BP14" s="947"/>
      <c r="BQ14" s="947"/>
      <c r="BR14" s="947"/>
      <c r="BS14" s="947"/>
      <c r="BT14" s="947"/>
      <c r="BU14" s="947"/>
      <c r="BV14" s="947"/>
      <c r="BW14" s="947"/>
      <c r="BX14" s="948"/>
      <c r="BY14" s="959" t="s">
        <v>493</v>
      </c>
      <c r="BZ14" s="960"/>
      <c r="CA14" s="960"/>
      <c r="CB14" s="960"/>
      <c r="CC14" s="960"/>
      <c r="CD14" s="961"/>
      <c r="CE14" s="955" t="s">
        <v>494</v>
      </c>
      <c r="CF14" s="949" t="s">
        <v>490</v>
      </c>
      <c r="CG14" s="950"/>
      <c r="CH14" s="950"/>
      <c r="CI14" s="951"/>
      <c r="CJ14" s="941" t="s">
        <v>491</v>
      </c>
      <c r="CK14" s="957" t="s">
        <v>492</v>
      </c>
      <c r="CL14" s="941" t="s">
        <v>475</v>
      </c>
      <c r="CM14" s="924" t="s">
        <v>773</v>
      </c>
      <c r="CN14" s="925"/>
      <c r="CO14" s="925"/>
      <c r="CP14" s="925"/>
      <c r="CQ14" s="925"/>
      <c r="CR14" s="925"/>
      <c r="CS14" s="925"/>
      <c r="CT14" s="926"/>
      <c r="CU14" s="924" t="s">
        <v>478</v>
      </c>
      <c r="CV14" s="925"/>
      <c r="CW14" s="915"/>
      <c r="CX14" s="919" t="s">
        <v>650</v>
      </c>
      <c r="CY14" s="930" t="s">
        <v>660</v>
      </c>
      <c r="CZ14" s="919" t="s">
        <v>662</v>
      </c>
    </row>
    <row r="15" spans="1:104" s="187" customFormat="1" ht="166.5" customHeight="1">
      <c r="A15" s="878"/>
      <c r="B15" s="782" t="s">
        <v>1253</v>
      </c>
      <c r="C15" s="800" t="s">
        <v>1302</v>
      </c>
      <c r="D15" s="321" t="s">
        <v>479</v>
      </c>
      <c r="E15" s="321" t="s">
        <v>84</v>
      </c>
      <c r="F15" s="321" t="s">
        <v>712</v>
      </c>
      <c r="G15" s="389" t="s">
        <v>446</v>
      </c>
      <c r="H15" s="386" t="s">
        <v>517</v>
      </c>
      <c r="I15" s="386" t="s">
        <v>1255</v>
      </c>
      <c r="J15" s="386" t="s">
        <v>463</v>
      </c>
      <c r="K15" s="386" t="s">
        <v>508</v>
      </c>
      <c r="L15" s="386" t="s">
        <v>1188</v>
      </c>
      <c r="M15" s="453" t="s">
        <v>922</v>
      </c>
      <c r="N15" s="633" t="s">
        <v>1287</v>
      </c>
      <c r="O15" s="787" t="s">
        <v>933</v>
      </c>
      <c r="P15" s="794" t="s">
        <v>667</v>
      </c>
      <c r="Q15" s="786" t="s">
        <v>1278</v>
      </c>
      <c r="R15" s="786" t="s">
        <v>1279</v>
      </c>
      <c r="S15" s="786" t="s">
        <v>1280</v>
      </c>
      <c r="T15" s="786" t="s">
        <v>1281</v>
      </c>
      <c r="U15" s="786" t="s">
        <v>1282</v>
      </c>
      <c r="V15" s="786" t="s">
        <v>1283</v>
      </c>
      <c r="W15" s="795" t="s">
        <v>1284</v>
      </c>
      <c r="X15" s="790" t="s">
        <v>1189</v>
      </c>
      <c r="Y15" s="448" t="s">
        <v>725</v>
      </c>
      <c r="Z15" s="512" t="s">
        <v>767</v>
      </c>
      <c r="AA15" s="512" t="s">
        <v>768</v>
      </c>
      <c r="AB15" s="903"/>
      <c r="AC15" s="326" t="s">
        <v>556</v>
      </c>
      <c r="AD15" s="326" t="s">
        <v>557</v>
      </c>
      <c r="AE15" s="326" t="s">
        <v>558</v>
      </c>
      <c r="AF15" s="326" t="s">
        <v>724</v>
      </c>
      <c r="AG15" s="326" t="s">
        <v>559</v>
      </c>
      <c r="AH15" s="326" t="s">
        <v>560</v>
      </c>
      <c r="AI15" s="326" t="s">
        <v>561</v>
      </c>
      <c r="AJ15" s="326" t="s">
        <v>562</v>
      </c>
      <c r="AK15" s="326" t="s">
        <v>563</v>
      </c>
      <c r="AL15" s="326" t="s">
        <v>564</v>
      </c>
      <c r="AM15" s="186" t="s">
        <v>1257</v>
      </c>
      <c r="AN15" s="186" t="s">
        <v>203</v>
      </c>
      <c r="AO15" s="186" t="s">
        <v>1258</v>
      </c>
      <c r="AP15" s="186" t="s">
        <v>1115</v>
      </c>
      <c r="AQ15" s="186" t="s">
        <v>674</v>
      </c>
      <c r="AR15" s="186" t="s">
        <v>675</v>
      </c>
      <c r="AS15" s="186" t="s">
        <v>1112</v>
      </c>
      <c r="AT15" s="186" t="s">
        <v>1114</v>
      </c>
      <c r="AU15" s="186" t="s">
        <v>769</v>
      </c>
      <c r="AV15" s="186" t="s">
        <v>1259</v>
      </c>
      <c r="AW15" s="186" t="s">
        <v>627</v>
      </c>
      <c r="AX15" s="186" t="s">
        <v>1260</v>
      </c>
      <c r="AY15" s="186" t="s">
        <v>673</v>
      </c>
      <c r="AZ15" s="186" t="s">
        <v>565</v>
      </c>
      <c r="BA15" s="186" t="s">
        <v>1261</v>
      </c>
      <c r="BB15" s="186" t="s">
        <v>1116</v>
      </c>
      <c r="BC15" s="186" t="s">
        <v>1107</v>
      </c>
      <c r="BD15" s="186" t="s">
        <v>722</v>
      </c>
      <c r="BE15" s="186" t="s">
        <v>1109</v>
      </c>
      <c r="BF15" s="186" t="s">
        <v>1262</v>
      </c>
      <c r="BG15" s="186" t="s">
        <v>1263</v>
      </c>
      <c r="BH15" s="186" t="s">
        <v>770</v>
      </c>
      <c r="BI15" s="186" t="s">
        <v>202</v>
      </c>
      <c r="BJ15" s="186" t="s">
        <v>1264</v>
      </c>
      <c r="BK15" s="186" t="s">
        <v>1113</v>
      </c>
      <c r="BL15" s="186" t="s">
        <v>723</v>
      </c>
      <c r="BM15" s="186" t="s">
        <v>1265</v>
      </c>
      <c r="BN15" s="186" t="s">
        <v>1266</v>
      </c>
      <c r="BO15" s="186" t="s">
        <v>1108</v>
      </c>
      <c r="BP15" s="186" t="s">
        <v>1111</v>
      </c>
      <c r="BQ15" s="186" t="s">
        <v>771</v>
      </c>
      <c r="BR15" s="186" t="s">
        <v>1267</v>
      </c>
      <c r="BS15" s="186" t="s">
        <v>1268</v>
      </c>
      <c r="BT15" s="186" t="s">
        <v>1269</v>
      </c>
      <c r="BU15" s="785" t="s">
        <v>1276</v>
      </c>
      <c r="BV15" s="186" t="s">
        <v>566</v>
      </c>
      <c r="BW15" s="186" t="s">
        <v>1110</v>
      </c>
      <c r="BX15" s="186" t="s">
        <v>496</v>
      </c>
      <c r="BY15" s="387" t="s">
        <v>387</v>
      </c>
      <c r="BZ15" s="387" t="s">
        <v>388</v>
      </c>
      <c r="CA15" s="387" t="s">
        <v>380</v>
      </c>
      <c r="CB15" s="387" t="s">
        <v>726</v>
      </c>
      <c r="CC15" s="387" t="s">
        <v>381</v>
      </c>
      <c r="CD15" s="387" t="s">
        <v>628</v>
      </c>
      <c r="CE15" s="956"/>
      <c r="CF15" s="375" t="s">
        <v>471</v>
      </c>
      <c r="CG15" s="375" t="s">
        <v>472</v>
      </c>
      <c r="CH15" s="375" t="s">
        <v>473</v>
      </c>
      <c r="CI15" s="375" t="s">
        <v>381</v>
      </c>
      <c r="CJ15" s="942"/>
      <c r="CK15" s="958"/>
      <c r="CL15" s="942"/>
      <c r="CM15" s="458" t="s">
        <v>641</v>
      </c>
      <c r="CN15" s="458" t="s">
        <v>647</v>
      </c>
      <c r="CO15" s="458" t="s">
        <v>719</v>
      </c>
      <c r="CP15" s="458" t="s">
        <v>720</v>
      </c>
      <c r="CQ15" s="458" t="s">
        <v>652</v>
      </c>
      <c r="CR15" s="513" t="s">
        <v>774</v>
      </c>
      <c r="CS15" s="458" t="s">
        <v>381</v>
      </c>
      <c r="CT15" s="384" t="s">
        <v>630</v>
      </c>
      <c r="CU15" s="400" t="s">
        <v>772</v>
      </c>
      <c r="CV15" s="400" t="s">
        <v>644</v>
      </c>
      <c r="CW15" s="400" t="s">
        <v>483</v>
      </c>
      <c r="CX15" s="919"/>
      <c r="CY15" s="931"/>
      <c r="CZ15" s="919"/>
    </row>
    <row r="16" spans="1:104" s="67" customFormat="1" ht="24" customHeight="1">
      <c r="A16" s="192" t="s">
        <v>484</v>
      </c>
      <c r="B16" s="188" t="s">
        <v>465</v>
      </c>
      <c r="C16" s="806"/>
      <c r="D16" s="188" t="s">
        <v>480</v>
      </c>
      <c r="E16" s="188" t="s">
        <v>415</v>
      </c>
      <c r="F16" s="188" t="s">
        <v>714</v>
      </c>
      <c r="G16" s="188" t="s">
        <v>447</v>
      </c>
      <c r="H16" s="189">
        <v>44444</v>
      </c>
      <c r="I16" s="189">
        <v>435782</v>
      </c>
      <c r="J16" s="189" t="s">
        <v>1232</v>
      </c>
      <c r="K16" s="352">
        <v>12</v>
      </c>
      <c r="L16" s="352" t="s">
        <v>1233</v>
      </c>
      <c r="M16" s="322" t="s">
        <v>249</v>
      </c>
      <c r="N16" s="322"/>
      <c r="O16" s="788"/>
      <c r="P16" s="796"/>
      <c r="Q16" s="322"/>
      <c r="R16" s="322"/>
      <c r="S16" s="322"/>
      <c r="T16" s="322"/>
      <c r="U16" s="322"/>
      <c r="V16" s="322"/>
      <c r="W16" s="797"/>
      <c r="X16" s="791"/>
      <c r="Y16" s="504"/>
      <c r="Z16" s="504"/>
      <c r="AA16" s="504"/>
      <c r="AB16" s="504"/>
      <c r="AC16" s="192"/>
      <c r="AD16" s="192"/>
      <c r="AE16" s="192" t="s">
        <v>200</v>
      </c>
      <c r="AF16" s="192"/>
      <c r="AG16" s="192"/>
      <c r="AH16" s="192"/>
      <c r="AI16" s="192"/>
      <c r="AJ16" s="192"/>
      <c r="AK16" s="192"/>
      <c r="AL16" s="192"/>
      <c r="AM16" s="192" t="s">
        <v>319</v>
      </c>
      <c r="AN16" s="192" t="s">
        <v>319</v>
      </c>
      <c r="AO16" s="192"/>
      <c r="AP16" s="192" t="s">
        <v>200</v>
      </c>
      <c r="AQ16" s="192"/>
      <c r="AR16" s="192"/>
      <c r="AS16" s="192"/>
      <c r="AT16" s="192"/>
      <c r="AU16" s="192"/>
      <c r="AV16" s="192"/>
      <c r="AW16" s="192"/>
      <c r="AX16" s="192"/>
      <c r="AY16" s="192" t="s">
        <v>643</v>
      </c>
      <c r="AZ16" s="192"/>
      <c r="BA16" s="192"/>
      <c r="BB16" s="192"/>
      <c r="BC16" s="192"/>
      <c r="BD16" s="192"/>
      <c r="BE16" s="192"/>
      <c r="BF16" s="192"/>
      <c r="BG16" s="192"/>
      <c r="BH16" s="192"/>
      <c r="BI16" s="192"/>
      <c r="BJ16" s="192"/>
      <c r="BK16" s="192"/>
      <c r="BL16" s="192"/>
      <c r="BM16" s="192"/>
      <c r="BN16" s="192"/>
      <c r="BO16" s="192"/>
      <c r="BP16" s="192"/>
      <c r="BQ16" s="192"/>
      <c r="BR16" s="192"/>
      <c r="BS16" s="192"/>
      <c r="BT16" s="192"/>
      <c r="BU16" s="192"/>
      <c r="BV16" s="192"/>
      <c r="BW16" s="192"/>
      <c r="BX16" s="188" t="s">
        <v>567</v>
      </c>
      <c r="BY16" s="192" t="s">
        <v>197</v>
      </c>
      <c r="BZ16" s="192" t="s">
        <v>197</v>
      </c>
      <c r="CA16" s="192" t="s">
        <v>197</v>
      </c>
      <c r="CB16" s="192"/>
      <c r="CC16" s="192"/>
      <c r="CD16" s="192"/>
      <c r="CE16" s="188" t="str">
        <f>IF( COUNTIF(AC16:BW16,"◎")=1,INDEX(AC$15:BW$15,1,MATCH("◎",AC16:BW16,0)),"" )</f>
        <v>王子・伊藤忠エネクス電力販売株式会社</v>
      </c>
      <c r="CF16" s="322" t="s">
        <v>197</v>
      </c>
      <c r="CG16" s="192"/>
      <c r="CH16" s="192"/>
      <c r="CI16" s="192"/>
      <c r="CJ16" s="378">
        <v>5.0000000000000001E-3</v>
      </c>
      <c r="CK16" s="382">
        <v>0.04</v>
      </c>
      <c r="CL16" s="378" t="s">
        <v>924</v>
      </c>
      <c r="CM16" s="322"/>
      <c r="CN16" s="322"/>
      <c r="CO16" s="322"/>
      <c r="CP16" s="322"/>
      <c r="CQ16" s="322"/>
      <c r="CR16" s="322"/>
      <c r="CS16" s="322"/>
      <c r="CT16" s="261"/>
      <c r="CU16" s="261"/>
      <c r="CV16" s="261"/>
      <c r="CW16" s="261"/>
      <c r="CX16" s="451"/>
      <c r="CY16" s="451"/>
      <c r="CZ16" s="456"/>
    </row>
    <row r="17" spans="1:104" s="67" customFormat="1" ht="36">
      <c r="A17" s="192" t="s">
        <v>485</v>
      </c>
      <c r="B17" s="188" t="s">
        <v>196</v>
      </c>
      <c r="C17" s="806"/>
      <c r="D17" s="188" t="s">
        <v>480</v>
      </c>
      <c r="E17" s="188" t="s">
        <v>416</v>
      </c>
      <c r="F17" s="188" t="s">
        <v>715</v>
      </c>
      <c r="G17" s="188" t="s">
        <v>447</v>
      </c>
      <c r="H17" s="189">
        <v>34341</v>
      </c>
      <c r="I17" s="189">
        <v>35200</v>
      </c>
      <c r="J17" s="189" t="s">
        <v>1231</v>
      </c>
      <c r="K17" s="352">
        <v>18</v>
      </c>
      <c r="L17" s="352"/>
      <c r="M17" s="322" t="s">
        <v>277</v>
      </c>
      <c r="N17" s="322"/>
      <c r="O17" s="788" t="s">
        <v>197</v>
      </c>
      <c r="P17" s="796" t="s">
        <v>197</v>
      </c>
      <c r="Q17" s="322"/>
      <c r="R17" s="322"/>
      <c r="S17" s="322"/>
      <c r="T17" s="322"/>
      <c r="U17" s="322"/>
      <c r="V17" s="322"/>
      <c r="W17" s="797"/>
      <c r="X17" s="791" t="s">
        <v>197</v>
      </c>
      <c r="Y17" s="504">
        <v>0.4</v>
      </c>
      <c r="Z17" s="504" t="s">
        <v>197</v>
      </c>
      <c r="AA17" s="504"/>
      <c r="AB17" s="504"/>
      <c r="AC17" s="192"/>
      <c r="AD17" s="192"/>
      <c r="AE17" s="192" t="s">
        <v>204</v>
      </c>
      <c r="AF17" s="192"/>
      <c r="AG17" s="192"/>
      <c r="AH17" s="192"/>
      <c r="AI17" s="192"/>
      <c r="AJ17" s="192"/>
      <c r="AK17" s="192"/>
      <c r="AL17" s="192"/>
      <c r="AM17" s="192"/>
      <c r="AN17" s="192" t="s">
        <v>200</v>
      </c>
      <c r="AO17" s="192"/>
      <c r="AP17" s="192"/>
      <c r="AQ17" s="192"/>
      <c r="AR17" s="192"/>
      <c r="AS17" s="192"/>
      <c r="AT17" s="192"/>
      <c r="AU17" s="192"/>
      <c r="AV17" s="192"/>
      <c r="AW17" s="192"/>
      <c r="AX17" s="192"/>
      <c r="AY17" s="192"/>
      <c r="AZ17" s="192"/>
      <c r="BA17" s="192"/>
      <c r="BB17" s="192"/>
      <c r="BC17" s="192"/>
      <c r="BD17" s="192"/>
      <c r="BE17" s="192"/>
      <c r="BF17" s="192"/>
      <c r="BG17" s="192"/>
      <c r="BH17" s="192"/>
      <c r="BI17" s="192"/>
      <c r="BJ17" s="192"/>
      <c r="BK17" s="192"/>
      <c r="BL17" s="192"/>
      <c r="BM17" s="192"/>
      <c r="BN17" s="192"/>
      <c r="BO17" s="192"/>
      <c r="BP17" s="192"/>
      <c r="BQ17" s="192"/>
      <c r="BR17" s="192"/>
      <c r="BS17" s="192"/>
      <c r="BT17" s="192"/>
      <c r="BU17" s="192"/>
      <c r="BV17" s="192"/>
      <c r="BW17" s="192"/>
      <c r="BX17" s="188"/>
      <c r="BY17" s="192"/>
      <c r="BZ17" s="192"/>
      <c r="CA17" s="192"/>
      <c r="CB17" s="192"/>
      <c r="CC17" s="192"/>
      <c r="CD17" s="192"/>
      <c r="CE17" s="188" t="str">
        <f t="shared" ref="CE17:CE18" si="0">IF( COUNTIF(AC17:BW17,"◎")=1,INDEX(AC$15:BW$15,1,MATCH("◎",AC17:BW17,0)),"" )</f>
        <v>東京電力エナジーパートナー株式会社</v>
      </c>
      <c r="CF17" s="322"/>
      <c r="CG17" s="322"/>
      <c r="CH17" s="192"/>
      <c r="CI17" s="192"/>
      <c r="CJ17" s="378"/>
      <c r="CK17" s="382"/>
      <c r="CL17" s="382"/>
      <c r="CM17" s="322"/>
      <c r="CN17" s="322"/>
      <c r="CO17" s="322"/>
      <c r="CP17" s="322"/>
      <c r="CQ17" s="322"/>
      <c r="CR17" s="322"/>
      <c r="CS17" s="322"/>
      <c r="CT17" s="261"/>
      <c r="CU17" s="261"/>
      <c r="CV17" s="261"/>
      <c r="CW17" s="261"/>
      <c r="CX17" s="451"/>
      <c r="CY17" s="451"/>
      <c r="CZ17" s="456"/>
    </row>
    <row r="18" spans="1:104" s="67" customFormat="1" ht="36">
      <c r="A18" s="192" t="s">
        <v>486</v>
      </c>
      <c r="B18" s="188" t="s">
        <v>199</v>
      </c>
      <c r="C18" s="806"/>
      <c r="D18" s="188" t="s">
        <v>480</v>
      </c>
      <c r="E18" s="188" t="s">
        <v>417</v>
      </c>
      <c r="F18" s="188" t="s">
        <v>716</v>
      </c>
      <c r="G18" s="188" t="s">
        <v>448</v>
      </c>
      <c r="H18" s="189">
        <v>9753</v>
      </c>
      <c r="I18" s="189">
        <v>10023</v>
      </c>
      <c r="J18" s="189" t="s">
        <v>1230</v>
      </c>
      <c r="K18" s="352">
        <v>36</v>
      </c>
      <c r="L18" s="352"/>
      <c r="M18" s="322" t="s">
        <v>278</v>
      </c>
      <c r="N18" s="322"/>
      <c r="O18" s="788"/>
      <c r="P18" s="796"/>
      <c r="Q18" s="322"/>
      <c r="R18" s="322"/>
      <c r="S18" s="322"/>
      <c r="T18" s="322"/>
      <c r="U18" s="322"/>
      <c r="V18" s="322"/>
      <c r="W18" s="797"/>
      <c r="X18" s="791"/>
      <c r="Y18" s="504"/>
      <c r="Z18" s="504"/>
      <c r="AA18" s="504"/>
      <c r="AB18" s="504"/>
      <c r="AC18" s="357"/>
      <c r="AD18" s="357"/>
      <c r="AE18" s="357" t="s">
        <v>204</v>
      </c>
      <c r="AF18" s="357"/>
      <c r="AG18" s="357"/>
      <c r="AH18" s="357"/>
      <c r="AI18" s="357"/>
      <c r="AJ18" s="357"/>
      <c r="AK18" s="357"/>
      <c r="AL18" s="357"/>
      <c r="AM18" s="192"/>
      <c r="AN18" s="192"/>
      <c r="AO18" s="192"/>
      <c r="AP18" s="192"/>
      <c r="AQ18" s="192"/>
      <c r="AR18" s="192"/>
      <c r="AS18" s="192"/>
      <c r="AT18" s="192"/>
      <c r="AU18" s="192"/>
      <c r="AV18" s="192"/>
      <c r="AW18" s="192"/>
      <c r="AX18" s="192"/>
      <c r="AY18" s="192"/>
      <c r="AZ18" s="192"/>
      <c r="BA18" s="192"/>
      <c r="BB18" s="192"/>
      <c r="BC18" s="192"/>
      <c r="BD18" s="192"/>
      <c r="BE18" s="192"/>
      <c r="BF18" s="192"/>
      <c r="BG18" s="192"/>
      <c r="BH18" s="192"/>
      <c r="BI18" s="192"/>
      <c r="BJ18" s="192"/>
      <c r="BK18" s="192"/>
      <c r="BL18" s="192"/>
      <c r="BM18" s="192"/>
      <c r="BN18" s="192"/>
      <c r="BO18" s="192"/>
      <c r="BP18" s="192"/>
      <c r="BQ18" s="192"/>
      <c r="BR18" s="192"/>
      <c r="BS18" s="192"/>
      <c r="BT18" s="192"/>
      <c r="BU18" s="192"/>
      <c r="BV18" s="192"/>
      <c r="BW18" s="192"/>
      <c r="BX18" s="188"/>
      <c r="BY18" s="192"/>
      <c r="BZ18" s="192"/>
      <c r="CA18" s="192"/>
      <c r="CB18" s="192"/>
      <c r="CC18" s="192"/>
      <c r="CD18" s="192"/>
      <c r="CE18" s="188" t="str">
        <f t="shared" si="0"/>
        <v>東京電力エナジーパートナー株式会社</v>
      </c>
      <c r="CF18" s="322"/>
      <c r="CG18" s="322"/>
      <c r="CH18" s="192"/>
      <c r="CI18" s="192"/>
      <c r="CJ18" s="378"/>
      <c r="CK18" s="382"/>
      <c r="CL18" s="382"/>
      <c r="CM18" s="322"/>
      <c r="CN18" s="322"/>
      <c r="CO18" s="322"/>
      <c r="CP18" s="322"/>
      <c r="CQ18" s="322" t="s">
        <v>197</v>
      </c>
      <c r="CR18" s="322"/>
      <c r="CS18" s="322"/>
      <c r="CT18" s="261"/>
      <c r="CU18" s="261" t="s">
        <v>784</v>
      </c>
      <c r="CV18" s="261" t="s">
        <v>470</v>
      </c>
      <c r="CW18" s="261"/>
      <c r="CX18" s="451"/>
      <c r="CY18" s="451"/>
      <c r="CZ18" s="456"/>
    </row>
    <row r="19" spans="1:104" s="67" customFormat="1" ht="36">
      <c r="A19" s="192" t="s">
        <v>487</v>
      </c>
      <c r="B19" s="188" t="s">
        <v>454</v>
      </c>
      <c r="C19" s="806"/>
      <c r="D19" s="188" t="s">
        <v>480</v>
      </c>
      <c r="E19" s="188" t="s">
        <v>456</v>
      </c>
      <c r="F19" s="188" t="s">
        <v>717</v>
      </c>
      <c r="G19" s="188" t="s">
        <v>448</v>
      </c>
      <c r="H19" s="189">
        <v>8888</v>
      </c>
      <c r="I19" s="189">
        <v>8567</v>
      </c>
      <c r="J19" s="189" t="s">
        <v>1232</v>
      </c>
      <c r="K19" s="352">
        <v>12</v>
      </c>
      <c r="L19" s="352" t="s">
        <v>1234</v>
      </c>
      <c r="M19" s="322" t="s">
        <v>452</v>
      </c>
      <c r="N19" s="322"/>
      <c r="O19" s="788"/>
      <c r="P19" s="796"/>
      <c r="Q19" s="322"/>
      <c r="R19" s="322"/>
      <c r="S19" s="322"/>
      <c r="T19" s="322"/>
      <c r="U19" s="322"/>
      <c r="V19" s="322"/>
      <c r="W19" s="797"/>
      <c r="X19" s="791"/>
      <c r="Y19" s="504"/>
      <c r="Z19" s="504"/>
      <c r="AA19" s="504"/>
      <c r="AB19" s="504"/>
      <c r="AC19" s="356"/>
      <c r="AD19" s="356"/>
      <c r="AE19" s="356"/>
      <c r="AF19" s="356"/>
      <c r="AG19" s="356"/>
      <c r="AH19" s="356"/>
      <c r="AI19" s="356"/>
      <c r="AJ19" s="356"/>
      <c r="AK19" s="356"/>
      <c r="AL19" s="356"/>
      <c r="AM19" s="192"/>
      <c r="AN19" s="192" t="s">
        <v>200</v>
      </c>
      <c r="AO19" s="192"/>
      <c r="AP19" s="192" t="s">
        <v>200</v>
      </c>
      <c r="AQ19" s="192"/>
      <c r="AR19" s="192"/>
      <c r="AS19" s="192"/>
      <c r="AT19" s="192"/>
      <c r="AU19" s="192"/>
      <c r="AV19" s="192"/>
      <c r="AW19" s="192"/>
      <c r="AX19" s="192"/>
      <c r="AY19" s="192"/>
      <c r="AZ19" s="192"/>
      <c r="BA19" s="192"/>
      <c r="BB19" s="192"/>
      <c r="BC19" s="192"/>
      <c r="BD19" s="192"/>
      <c r="BE19" s="192"/>
      <c r="BF19" s="192"/>
      <c r="BG19" s="192"/>
      <c r="BH19" s="192"/>
      <c r="BI19" s="192"/>
      <c r="BJ19" s="192"/>
      <c r="BK19" s="192"/>
      <c r="BL19" s="192"/>
      <c r="BM19" s="192"/>
      <c r="BN19" s="192"/>
      <c r="BO19" s="192"/>
      <c r="BP19" s="192"/>
      <c r="BQ19" s="192"/>
      <c r="BR19" s="192"/>
      <c r="BS19" s="192"/>
      <c r="BT19" s="192"/>
      <c r="BU19" s="192"/>
      <c r="BV19" s="192"/>
      <c r="BW19" s="192"/>
      <c r="BX19" s="188" t="s">
        <v>568</v>
      </c>
      <c r="BY19" s="192"/>
      <c r="BZ19" s="192"/>
      <c r="CA19" s="192"/>
      <c r="CB19" s="192"/>
      <c r="CC19" s="192"/>
      <c r="CD19" s="192"/>
      <c r="CE19" s="188" t="s">
        <v>669</v>
      </c>
      <c r="CF19" s="322"/>
      <c r="CG19" s="192"/>
      <c r="CH19" s="192"/>
      <c r="CI19" s="192"/>
      <c r="CJ19" s="378"/>
      <c r="CK19" s="382"/>
      <c r="CL19" s="382"/>
      <c r="CM19" s="322"/>
      <c r="CN19" s="322"/>
      <c r="CO19" s="322"/>
      <c r="CP19" s="322"/>
      <c r="CQ19" s="322"/>
      <c r="CR19" s="322"/>
      <c r="CS19" s="322" t="s">
        <v>197</v>
      </c>
      <c r="CT19" s="261" t="s">
        <v>713</v>
      </c>
      <c r="CU19" s="261" t="s">
        <v>482</v>
      </c>
      <c r="CV19" s="261" t="s">
        <v>645</v>
      </c>
      <c r="CW19" s="261" t="s">
        <v>470</v>
      </c>
      <c r="CX19" s="451"/>
      <c r="CY19" s="451"/>
      <c r="CZ19" s="456"/>
    </row>
    <row r="20" spans="1:104" s="67" customFormat="1" ht="24">
      <c r="A20" s="192" t="s">
        <v>488</v>
      </c>
      <c r="B20" s="188" t="s">
        <v>455</v>
      </c>
      <c r="C20" s="806"/>
      <c r="D20" s="188" t="s">
        <v>480</v>
      </c>
      <c r="E20" s="188" t="s">
        <v>457</v>
      </c>
      <c r="F20" s="188" t="s">
        <v>718</v>
      </c>
      <c r="G20" s="188" t="s">
        <v>448</v>
      </c>
      <c r="H20" s="189">
        <v>9000</v>
      </c>
      <c r="I20" s="189">
        <v>8960</v>
      </c>
      <c r="J20" s="189" t="s">
        <v>1232</v>
      </c>
      <c r="K20" s="352">
        <v>12</v>
      </c>
      <c r="L20" s="352" t="s">
        <v>1234</v>
      </c>
      <c r="M20" s="322" t="s">
        <v>453</v>
      </c>
      <c r="N20" s="322"/>
      <c r="O20" s="788"/>
      <c r="P20" s="796"/>
      <c r="Q20" s="322"/>
      <c r="R20" s="322"/>
      <c r="S20" s="322"/>
      <c r="T20" s="322"/>
      <c r="U20" s="322"/>
      <c r="V20" s="322"/>
      <c r="W20" s="797"/>
      <c r="X20" s="791" t="s">
        <v>197</v>
      </c>
      <c r="Y20" s="504">
        <v>0.55000000000000004</v>
      </c>
      <c r="Z20" s="504"/>
      <c r="AA20" s="504"/>
      <c r="AB20" s="504"/>
      <c r="AC20" s="357"/>
      <c r="AD20" s="357"/>
      <c r="AE20" s="357" t="s">
        <v>200</v>
      </c>
      <c r="AF20" s="357"/>
      <c r="AG20" s="357"/>
      <c r="AH20" s="357"/>
      <c r="AI20" s="357"/>
      <c r="AJ20" s="357"/>
      <c r="AK20" s="357"/>
      <c r="AL20" s="357"/>
      <c r="AM20" s="192" t="s">
        <v>204</v>
      </c>
      <c r="AN20" s="192"/>
      <c r="AO20" s="192" t="s">
        <v>458</v>
      </c>
      <c r="AP20" s="192"/>
      <c r="AQ20" s="192"/>
      <c r="AR20" s="192"/>
      <c r="AS20" s="192"/>
      <c r="AT20" s="192"/>
      <c r="AU20" s="192"/>
      <c r="AV20" s="192"/>
      <c r="AW20" s="192"/>
      <c r="AX20" s="192"/>
      <c r="AY20" s="192"/>
      <c r="AZ20" s="192"/>
      <c r="BA20" s="192"/>
      <c r="BB20" s="192"/>
      <c r="BC20" s="192"/>
      <c r="BD20" s="192"/>
      <c r="BE20" s="192"/>
      <c r="BF20" s="192"/>
      <c r="BG20" s="192"/>
      <c r="BH20" s="192"/>
      <c r="BI20" s="192"/>
      <c r="BJ20" s="192"/>
      <c r="BK20" s="192"/>
      <c r="BL20" s="192"/>
      <c r="BM20" s="192"/>
      <c r="BN20" s="192"/>
      <c r="BO20" s="192"/>
      <c r="BP20" s="192"/>
      <c r="BQ20" s="192"/>
      <c r="BR20" s="192"/>
      <c r="BS20" s="192"/>
      <c r="BT20" s="192"/>
      <c r="BU20" s="192"/>
      <c r="BV20" s="192"/>
      <c r="BW20" s="192"/>
      <c r="BX20" s="188"/>
      <c r="BY20" s="192"/>
      <c r="BZ20" s="192"/>
      <c r="CA20" s="192"/>
      <c r="CB20" s="192"/>
      <c r="CC20" s="192"/>
      <c r="CD20" s="192"/>
      <c r="CE20" s="188" t="str">
        <f>IF( COUNTIF(AC20:BW20,"◎")=1,INDEX(AC$15:BW$15,1,MATCH("◎",AC20:BW20,0)),"" )</f>
        <v>ゼロワットパワー株式会社</v>
      </c>
      <c r="CF20" s="322"/>
      <c r="CG20" s="192"/>
      <c r="CH20" s="322"/>
      <c r="CI20" s="192"/>
      <c r="CJ20" s="378"/>
      <c r="CK20" s="382"/>
      <c r="CL20" s="382"/>
      <c r="CM20" s="322"/>
      <c r="CN20" s="322"/>
      <c r="CO20" s="322"/>
      <c r="CP20" s="322"/>
      <c r="CQ20" s="322"/>
      <c r="CR20" s="322"/>
      <c r="CS20" s="322"/>
      <c r="CT20" s="261"/>
      <c r="CU20" s="261"/>
      <c r="CV20" s="261"/>
      <c r="CW20" s="261"/>
      <c r="CX20" s="322" t="s">
        <v>197</v>
      </c>
      <c r="CY20" s="322" t="s">
        <v>659</v>
      </c>
      <c r="CZ20" s="456">
        <v>1000</v>
      </c>
    </row>
    <row r="21" spans="1:104" s="67" customFormat="1" ht="12">
      <c r="A21" s="72">
        <v>1</v>
      </c>
      <c r="B21" s="103"/>
      <c r="C21" s="807"/>
      <c r="D21" s="103"/>
      <c r="E21" s="103"/>
      <c r="F21" s="103"/>
      <c r="G21" s="103"/>
      <c r="H21" s="217"/>
      <c r="I21" s="217"/>
      <c r="J21" s="217"/>
      <c r="K21" s="353"/>
      <c r="L21" s="353"/>
      <c r="M21" s="401"/>
      <c r="N21" s="401"/>
      <c r="O21" s="789"/>
      <c r="P21" s="798"/>
      <c r="Q21" s="401"/>
      <c r="R21" s="401"/>
      <c r="S21" s="401"/>
      <c r="T21" s="401"/>
      <c r="U21" s="401"/>
      <c r="V21" s="401"/>
      <c r="W21" s="799"/>
      <c r="X21" s="792"/>
      <c r="Y21" s="505"/>
      <c r="Z21" s="505"/>
      <c r="AA21" s="505"/>
      <c r="AB21" s="505"/>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103"/>
      <c r="BY21" s="218"/>
      <c r="BZ21" s="218"/>
      <c r="CA21" s="218"/>
      <c r="CB21" s="218"/>
      <c r="CC21" s="218"/>
      <c r="CD21" s="218"/>
      <c r="CE21" s="371" t="str">
        <f t="shared" ref="CE21:CE84" si="1">IF( COUNTIF(AC21:BW21,"◎")=1,INDEX(AC$15:BW$15,1,MATCH("◎",AC21:BW21,0)),"" )</f>
        <v/>
      </c>
      <c r="CF21" s="371"/>
      <c r="CG21" s="371"/>
      <c r="CH21" s="371"/>
      <c r="CI21" s="371"/>
      <c r="CJ21" s="379"/>
      <c r="CK21" s="383"/>
      <c r="CL21" s="383"/>
      <c r="CM21" s="370"/>
      <c r="CN21" s="370"/>
      <c r="CO21" s="370"/>
      <c r="CP21" s="370"/>
      <c r="CQ21" s="370"/>
      <c r="CR21" s="370"/>
      <c r="CS21" s="370"/>
      <c r="CT21" s="262"/>
      <c r="CU21" s="262"/>
      <c r="CV21" s="262"/>
      <c r="CW21" s="262"/>
      <c r="CX21" s="371"/>
      <c r="CY21" s="371"/>
      <c r="CZ21" s="455"/>
    </row>
    <row r="22" spans="1:104" s="67" customFormat="1" ht="12">
      <c r="A22" s="72">
        <v>2</v>
      </c>
      <c r="B22" s="103"/>
      <c r="C22" s="807"/>
      <c r="D22" s="103"/>
      <c r="E22" s="103"/>
      <c r="F22" s="103"/>
      <c r="G22" s="103"/>
      <c r="H22" s="217"/>
      <c r="I22" s="217"/>
      <c r="J22" s="217"/>
      <c r="K22" s="353"/>
      <c r="L22" s="353"/>
      <c r="M22" s="401"/>
      <c r="N22" s="401"/>
      <c r="O22" s="789"/>
      <c r="P22" s="798"/>
      <c r="Q22" s="401"/>
      <c r="R22" s="401"/>
      <c r="S22" s="401"/>
      <c r="T22" s="401"/>
      <c r="U22" s="401"/>
      <c r="V22" s="401"/>
      <c r="W22" s="799"/>
      <c r="X22" s="792"/>
      <c r="Y22" s="505"/>
      <c r="Z22" s="505"/>
      <c r="AA22" s="505"/>
      <c r="AB22" s="505"/>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103"/>
      <c r="BY22" s="218"/>
      <c r="BZ22" s="218"/>
      <c r="CA22" s="218"/>
      <c r="CB22" s="218"/>
      <c r="CC22" s="218"/>
      <c r="CD22" s="218"/>
      <c r="CE22" s="371" t="str">
        <f t="shared" si="1"/>
        <v/>
      </c>
      <c r="CF22" s="371"/>
      <c r="CG22" s="371"/>
      <c r="CH22" s="371"/>
      <c r="CI22" s="371"/>
      <c r="CJ22" s="379"/>
      <c r="CK22" s="383"/>
      <c r="CL22" s="383"/>
      <c r="CM22" s="370"/>
      <c r="CN22" s="370"/>
      <c r="CO22" s="370"/>
      <c r="CP22" s="370"/>
      <c r="CQ22" s="370"/>
      <c r="CR22" s="370"/>
      <c r="CS22" s="370"/>
      <c r="CT22" s="262"/>
      <c r="CU22" s="262"/>
      <c r="CV22" s="262"/>
      <c r="CW22" s="262"/>
      <c r="CX22" s="371"/>
      <c r="CY22" s="371"/>
      <c r="CZ22" s="455"/>
    </row>
    <row r="23" spans="1:104" s="67" customFormat="1" ht="12">
      <c r="A23" s="72">
        <v>3</v>
      </c>
      <c r="B23" s="103"/>
      <c r="C23" s="807"/>
      <c r="D23" s="103"/>
      <c r="E23" s="103"/>
      <c r="F23" s="103"/>
      <c r="G23" s="103"/>
      <c r="H23" s="217"/>
      <c r="I23" s="217"/>
      <c r="J23" s="217"/>
      <c r="K23" s="353"/>
      <c r="L23" s="353"/>
      <c r="M23" s="401"/>
      <c r="N23" s="401"/>
      <c r="O23" s="789"/>
      <c r="P23" s="798"/>
      <c r="Q23" s="401"/>
      <c r="R23" s="401"/>
      <c r="S23" s="401"/>
      <c r="T23" s="401"/>
      <c r="U23" s="401"/>
      <c r="V23" s="401"/>
      <c r="W23" s="799"/>
      <c r="X23" s="792"/>
      <c r="Y23" s="505"/>
      <c r="Z23" s="505"/>
      <c r="AA23" s="505"/>
      <c r="AB23" s="505"/>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103"/>
      <c r="BY23" s="218"/>
      <c r="BZ23" s="218"/>
      <c r="CA23" s="218"/>
      <c r="CB23" s="218"/>
      <c r="CC23" s="218"/>
      <c r="CD23" s="218"/>
      <c r="CE23" s="371" t="str">
        <f t="shared" si="1"/>
        <v/>
      </c>
      <c r="CF23" s="371"/>
      <c r="CG23" s="371"/>
      <c r="CH23" s="371"/>
      <c r="CI23" s="371"/>
      <c r="CJ23" s="379"/>
      <c r="CK23" s="383"/>
      <c r="CL23" s="383"/>
      <c r="CM23" s="370"/>
      <c r="CN23" s="370"/>
      <c r="CO23" s="370"/>
      <c r="CP23" s="370"/>
      <c r="CQ23" s="370"/>
      <c r="CR23" s="370"/>
      <c r="CS23" s="370"/>
      <c r="CT23" s="262"/>
      <c r="CU23" s="262"/>
      <c r="CV23" s="262"/>
      <c r="CW23" s="262"/>
      <c r="CX23" s="371"/>
      <c r="CY23" s="371"/>
      <c r="CZ23" s="455"/>
    </row>
    <row r="24" spans="1:104" s="67" customFormat="1" ht="12">
      <c r="A24" s="72">
        <v>4</v>
      </c>
      <c r="B24" s="103"/>
      <c r="C24" s="807"/>
      <c r="D24" s="103"/>
      <c r="E24" s="103"/>
      <c r="F24" s="103"/>
      <c r="G24" s="103"/>
      <c r="H24" s="217"/>
      <c r="I24" s="217"/>
      <c r="J24" s="217"/>
      <c r="K24" s="353"/>
      <c r="L24" s="353"/>
      <c r="M24" s="401"/>
      <c r="N24" s="401"/>
      <c r="O24" s="789"/>
      <c r="P24" s="798"/>
      <c r="Q24" s="401"/>
      <c r="R24" s="401"/>
      <c r="S24" s="401"/>
      <c r="T24" s="401"/>
      <c r="U24" s="401"/>
      <c r="V24" s="401"/>
      <c r="W24" s="799"/>
      <c r="X24" s="792"/>
      <c r="Y24" s="505"/>
      <c r="Z24" s="505"/>
      <c r="AA24" s="505"/>
      <c r="AB24" s="505"/>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103"/>
      <c r="BY24" s="218"/>
      <c r="BZ24" s="218"/>
      <c r="CA24" s="218"/>
      <c r="CB24" s="218"/>
      <c r="CC24" s="218"/>
      <c r="CD24" s="218"/>
      <c r="CE24" s="371" t="str">
        <f t="shared" si="1"/>
        <v/>
      </c>
      <c r="CF24" s="371"/>
      <c r="CG24" s="371"/>
      <c r="CH24" s="371"/>
      <c r="CI24" s="371"/>
      <c r="CJ24" s="379"/>
      <c r="CK24" s="383"/>
      <c r="CL24" s="383"/>
      <c r="CM24" s="370"/>
      <c r="CN24" s="370"/>
      <c r="CO24" s="370"/>
      <c r="CP24" s="370"/>
      <c r="CQ24" s="370"/>
      <c r="CR24" s="370"/>
      <c r="CS24" s="370"/>
      <c r="CT24" s="262"/>
      <c r="CU24" s="262"/>
      <c r="CV24" s="262"/>
      <c r="CW24" s="262"/>
      <c r="CX24" s="371"/>
      <c r="CY24" s="371"/>
      <c r="CZ24" s="455"/>
    </row>
    <row r="25" spans="1:104" s="67" customFormat="1" ht="12">
      <c r="A25" s="72">
        <v>5</v>
      </c>
      <c r="B25" s="103"/>
      <c r="C25" s="807"/>
      <c r="D25" s="103"/>
      <c r="E25" s="103"/>
      <c r="F25" s="103"/>
      <c r="G25" s="103"/>
      <c r="H25" s="217"/>
      <c r="I25" s="217"/>
      <c r="J25" s="217"/>
      <c r="K25" s="353"/>
      <c r="L25" s="353"/>
      <c r="M25" s="401"/>
      <c r="N25" s="401"/>
      <c r="O25" s="789"/>
      <c r="P25" s="798"/>
      <c r="Q25" s="401"/>
      <c r="R25" s="401"/>
      <c r="S25" s="401"/>
      <c r="T25" s="401"/>
      <c r="U25" s="401"/>
      <c r="V25" s="401"/>
      <c r="W25" s="799"/>
      <c r="X25" s="792"/>
      <c r="Y25" s="505"/>
      <c r="Z25" s="505"/>
      <c r="AA25" s="505"/>
      <c r="AB25" s="505"/>
      <c r="AC25" s="218"/>
      <c r="AD25" s="218"/>
      <c r="AE25" s="218"/>
      <c r="AF25" s="218"/>
      <c r="AG25" s="218"/>
      <c r="AH25" s="218"/>
      <c r="AI25" s="218"/>
      <c r="AJ25" s="218"/>
      <c r="AK25" s="218"/>
      <c r="AL25" s="218"/>
      <c r="AM25" s="218"/>
      <c r="AN25" s="218"/>
      <c r="AO25" s="218"/>
      <c r="AP25" s="218"/>
      <c r="AQ25" s="218"/>
      <c r="AR25" s="218"/>
      <c r="AS25" s="218"/>
      <c r="AT25" s="218"/>
      <c r="AU25" s="218"/>
      <c r="AV25" s="218"/>
      <c r="AW25" s="218"/>
      <c r="AX25" s="218"/>
      <c r="AY25" s="218"/>
      <c r="AZ25" s="218"/>
      <c r="BA25" s="218"/>
      <c r="BB25" s="218"/>
      <c r="BC25" s="218"/>
      <c r="BD25" s="218"/>
      <c r="BE25" s="218"/>
      <c r="BF25" s="218"/>
      <c r="BG25" s="218"/>
      <c r="BH25" s="218"/>
      <c r="BI25" s="218"/>
      <c r="BJ25" s="218"/>
      <c r="BK25" s="218"/>
      <c r="BL25" s="218"/>
      <c r="BM25" s="218"/>
      <c r="BN25" s="218"/>
      <c r="BO25" s="218"/>
      <c r="BP25" s="218"/>
      <c r="BQ25" s="218"/>
      <c r="BR25" s="218"/>
      <c r="BS25" s="218"/>
      <c r="BT25" s="218"/>
      <c r="BU25" s="218"/>
      <c r="BV25" s="218"/>
      <c r="BW25" s="218"/>
      <c r="BX25" s="103"/>
      <c r="BY25" s="218"/>
      <c r="BZ25" s="218"/>
      <c r="CA25" s="218"/>
      <c r="CB25" s="218"/>
      <c r="CC25" s="218"/>
      <c r="CD25" s="218"/>
      <c r="CE25" s="371" t="str">
        <f t="shared" si="1"/>
        <v/>
      </c>
      <c r="CF25" s="371"/>
      <c r="CG25" s="371"/>
      <c r="CH25" s="371"/>
      <c r="CI25" s="371"/>
      <c r="CJ25" s="379"/>
      <c r="CK25" s="383"/>
      <c r="CL25" s="383"/>
      <c r="CM25" s="370"/>
      <c r="CN25" s="370"/>
      <c r="CO25" s="370"/>
      <c r="CP25" s="370"/>
      <c r="CQ25" s="370"/>
      <c r="CR25" s="370"/>
      <c r="CS25" s="370"/>
      <c r="CT25" s="262"/>
      <c r="CU25" s="262"/>
      <c r="CV25" s="262"/>
      <c r="CW25" s="262"/>
      <c r="CX25" s="371"/>
      <c r="CY25" s="371"/>
      <c r="CZ25" s="455"/>
    </row>
    <row r="26" spans="1:104" s="67" customFormat="1" ht="12">
      <c r="A26" s="72">
        <v>6</v>
      </c>
      <c r="B26" s="103"/>
      <c r="C26" s="807"/>
      <c r="D26" s="103"/>
      <c r="E26" s="103"/>
      <c r="F26" s="103"/>
      <c r="G26" s="103"/>
      <c r="H26" s="217"/>
      <c r="I26" s="217"/>
      <c r="J26" s="217"/>
      <c r="K26" s="353"/>
      <c r="L26" s="353"/>
      <c r="M26" s="401"/>
      <c r="N26" s="401"/>
      <c r="O26" s="789"/>
      <c r="P26" s="798"/>
      <c r="Q26" s="401"/>
      <c r="R26" s="401"/>
      <c r="S26" s="401"/>
      <c r="T26" s="401"/>
      <c r="U26" s="401"/>
      <c r="V26" s="401"/>
      <c r="W26" s="799"/>
      <c r="X26" s="792"/>
      <c r="Y26" s="505"/>
      <c r="Z26" s="505"/>
      <c r="AA26" s="505"/>
      <c r="AB26" s="505"/>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103"/>
      <c r="BY26" s="218"/>
      <c r="BZ26" s="218"/>
      <c r="CA26" s="218"/>
      <c r="CB26" s="218"/>
      <c r="CC26" s="218"/>
      <c r="CD26" s="218"/>
      <c r="CE26" s="371" t="str">
        <f t="shared" si="1"/>
        <v/>
      </c>
      <c r="CF26" s="371"/>
      <c r="CG26" s="371"/>
      <c r="CH26" s="371"/>
      <c r="CI26" s="371"/>
      <c r="CJ26" s="379"/>
      <c r="CK26" s="383"/>
      <c r="CL26" s="383"/>
      <c r="CM26" s="370"/>
      <c r="CN26" s="370"/>
      <c r="CO26" s="370"/>
      <c r="CP26" s="370"/>
      <c r="CQ26" s="370"/>
      <c r="CR26" s="370"/>
      <c r="CS26" s="370"/>
      <c r="CT26" s="262"/>
      <c r="CU26" s="262"/>
      <c r="CV26" s="262"/>
      <c r="CW26" s="262"/>
      <c r="CX26" s="371"/>
      <c r="CY26" s="371"/>
      <c r="CZ26" s="455"/>
    </row>
    <row r="27" spans="1:104" s="67" customFormat="1" ht="12">
      <c r="A27" s="72">
        <v>7</v>
      </c>
      <c r="B27" s="103"/>
      <c r="C27" s="807"/>
      <c r="D27" s="103"/>
      <c r="E27" s="103"/>
      <c r="F27" s="103"/>
      <c r="G27" s="103"/>
      <c r="H27" s="217"/>
      <c r="I27" s="217"/>
      <c r="J27" s="217"/>
      <c r="K27" s="353"/>
      <c r="L27" s="353"/>
      <c r="M27" s="401"/>
      <c r="N27" s="401"/>
      <c r="O27" s="789"/>
      <c r="P27" s="798"/>
      <c r="Q27" s="401"/>
      <c r="R27" s="401"/>
      <c r="S27" s="401"/>
      <c r="T27" s="401"/>
      <c r="U27" s="401"/>
      <c r="V27" s="401"/>
      <c r="W27" s="799"/>
      <c r="X27" s="792"/>
      <c r="Y27" s="505"/>
      <c r="Z27" s="505"/>
      <c r="AA27" s="505"/>
      <c r="AB27" s="505"/>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103"/>
      <c r="BY27" s="218"/>
      <c r="BZ27" s="218"/>
      <c r="CA27" s="218"/>
      <c r="CB27" s="218"/>
      <c r="CC27" s="218"/>
      <c r="CD27" s="218"/>
      <c r="CE27" s="371" t="str">
        <f t="shared" si="1"/>
        <v/>
      </c>
      <c r="CF27" s="371"/>
      <c r="CG27" s="371"/>
      <c r="CH27" s="371"/>
      <c r="CI27" s="371"/>
      <c r="CJ27" s="379"/>
      <c r="CK27" s="383"/>
      <c r="CL27" s="383"/>
      <c r="CM27" s="370"/>
      <c r="CN27" s="370"/>
      <c r="CO27" s="370"/>
      <c r="CP27" s="370"/>
      <c r="CQ27" s="370"/>
      <c r="CR27" s="370"/>
      <c r="CS27" s="370"/>
      <c r="CT27" s="262"/>
      <c r="CU27" s="262"/>
      <c r="CV27" s="262"/>
      <c r="CW27" s="262"/>
      <c r="CX27" s="371"/>
      <c r="CY27" s="371"/>
      <c r="CZ27" s="455"/>
    </row>
    <row r="28" spans="1:104" s="67" customFormat="1" ht="12">
      <c r="A28" s="72">
        <v>8</v>
      </c>
      <c r="B28" s="103"/>
      <c r="C28" s="807"/>
      <c r="D28" s="103"/>
      <c r="E28" s="103"/>
      <c r="F28" s="103"/>
      <c r="G28" s="103"/>
      <c r="H28" s="217"/>
      <c r="I28" s="217"/>
      <c r="J28" s="217"/>
      <c r="K28" s="353"/>
      <c r="L28" s="353"/>
      <c r="M28" s="401"/>
      <c r="N28" s="401"/>
      <c r="O28" s="789"/>
      <c r="P28" s="798"/>
      <c r="Q28" s="401"/>
      <c r="R28" s="401"/>
      <c r="S28" s="401"/>
      <c r="T28" s="401"/>
      <c r="U28" s="401"/>
      <c r="V28" s="401"/>
      <c r="W28" s="799"/>
      <c r="X28" s="792"/>
      <c r="Y28" s="505"/>
      <c r="Z28" s="505"/>
      <c r="AA28" s="505"/>
      <c r="AB28" s="505"/>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103"/>
      <c r="BY28" s="218"/>
      <c r="BZ28" s="218"/>
      <c r="CA28" s="218"/>
      <c r="CB28" s="218"/>
      <c r="CC28" s="218"/>
      <c r="CD28" s="218"/>
      <c r="CE28" s="371" t="str">
        <f t="shared" si="1"/>
        <v/>
      </c>
      <c r="CF28" s="371"/>
      <c r="CG28" s="371"/>
      <c r="CH28" s="371"/>
      <c r="CI28" s="371"/>
      <c r="CJ28" s="379"/>
      <c r="CK28" s="383"/>
      <c r="CL28" s="383"/>
      <c r="CM28" s="370"/>
      <c r="CN28" s="370"/>
      <c r="CO28" s="370"/>
      <c r="CP28" s="370"/>
      <c r="CQ28" s="370"/>
      <c r="CR28" s="370"/>
      <c r="CS28" s="370"/>
      <c r="CT28" s="262"/>
      <c r="CU28" s="262"/>
      <c r="CV28" s="262"/>
      <c r="CW28" s="262"/>
      <c r="CX28" s="371"/>
      <c r="CY28" s="371"/>
      <c r="CZ28" s="455"/>
    </row>
    <row r="29" spans="1:104" s="67" customFormat="1" ht="12">
      <c r="A29" s="72">
        <v>9</v>
      </c>
      <c r="B29" s="103"/>
      <c r="C29" s="807"/>
      <c r="D29" s="103"/>
      <c r="E29" s="103"/>
      <c r="F29" s="103"/>
      <c r="G29" s="103"/>
      <c r="H29" s="217"/>
      <c r="I29" s="217"/>
      <c r="J29" s="217"/>
      <c r="K29" s="353"/>
      <c r="L29" s="353"/>
      <c r="M29" s="401"/>
      <c r="N29" s="401"/>
      <c r="O29" s="789"/>
      <c r="P29" s="798"/>
      <c r="Q29" s="401"/>
      <c r="R29" s="401"/>
      <c r="S29" s="401"/>
      <c r="T29" s="401"/>
      <c r="U29" s="401"/>
      <c r="V29" s="401"/>
      <c r="W29" s="799"/>
      <c r="X29" s="792"/>
      <c r="Y29" s="505"/>
      <c r="Z29" s="505"/>
      <c r="AA29" s="505"/>
      <c r="AB29" s="505"/>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103"/>
      <c r="BY29" s="218"/>
      <c r="BZ29" s="218"/>
      <c r="CA29" s="218"/>
      <c r="CB29" s="218"/>
      <c r="CC29" s="218"/>
      <c r="CD29" s="218"/>
      <c r="CE29" s="371" t="str">
        <f t="shared" si="1"/>
        <v/>
      </c>
      <c r="CF29" s="371"/>
      <c r="CG29" s="371"/>
      <c r="CH29" s="371"/>
      <c r="CI29" s="371"/>
      <c r="CJ29" s="379"/>
      <c r="CK29" s="383"/>
      <c r="CL29" s="383"/>
      <c r="CM29" s="370"/>
      <c r="CN29" s="370"/>
      <c r="CO29" s="370"/>
      <c r="CP29" s="370"/>
      <c r="CQ29" s="370"/>
      <c r="CR29" s="370"/>
      <c r="CS29" s="370"/>
      <c r="CT29" s="262"/>
      <c r="CU29" s="262"/>
      <c r="CV29" s="262"/>
      <c r="CW29" s="262"/>
      <c r="CX29" s="371"/>
      <c r="CY29" s="371"/>
      <c r="CZ29" s="455"/>
    </row>
    <row r="30" spans="1:104" s="67" customFormat="1" ht="12">
      <c r="A30" s="72">
        <v>10</v>
      </c>
      <c r="B30" s="103"/>
      <c r="C30" s="807"/>
      <c r="D30" s="103"/>
      <c r="E30" s="103"/>
      <c r="F30" s="103"/>
      <c r="G30" s="103"/>
      <c r="H30" s="217"/>
      <c r="I30" s="217"/>
      <c r="J30" s="217"/>
      <c r="K30" s="353"/>
      <c r="L30" s="353"/>
      <c r="M30" s="401"/>
      <c r="N30" s="401"/>
      <c r="O30" s="789"/>
      <c r="P30" s="798"/>
      <c r="Q30" s="401"/>
      <c r="R30" s="401"/>
      <c r="S30" s="401"/>
      <c r="T30" s="401"/>
      <c r="U30" s="401"/>
      <c r="V30" s="401"/>
      <c r="W30" s="799"/>
      <c r="X30" s="792"/>
      <c r="Y30" s="505"/>
      <c r="Z30" s="505"/>
      <c r="AA30" s="505"/>
      <c r="AB30" s="505"/>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103"/>
      <c r="BY30" s="218"/>
      <c r="BZ30" s="218"/>
      <c r="CA30" s="218"/>
      <c r="CB30" s="218"/>
      <c r="CC30" s="218"/>
      <c r="CD30" s="218"/>
      <c r="CE30" s="371" t="str">
        <f t="shared" si="1"/>
        <v/>
      </c>
      <c r="CF30" s="371"/>
      <c r="CG30" s="371"/>
      <c r="CH30" s="371"/>
      <c r="CI30" s="371"/>
      <c r="CJ30" s="379"/>
      <c r="CK30" s="383"/>
      <c r="CL30" s="383"/>
      <c r="CM30" s="370"/>
      <c r="CN30" s="370"/>
      <c r="CO30" s="370"/>
      <c r="CP30" s="370"/>
      <c r="CQ30" s="370"/>
      <c r="CR30" s="370"/>
      <c r="CS30" s="370"/>
      <c r="CT30" s="262"/>
      <c r="CU30" s="262"/>
      <c r="CV30" s="262"/>
      <c r="CW30" s="262"/>
      <c r="CX30" s="371"/>
      <c r="CY30" s="371"/>
      <c r="CZ30" s="455"/>
    </row>
    <row r="31" spans="1:104" s="67" customFormat="1" ht="12">
      <c r="A31" s="72">
        <v>11</v>
      </c>
      <c r="B31" s="103"/>
      <c r="C31" s="807"/>
      <c r="D31" s="103"/>
      <c r="E31" s="103"/>
      <c r="F31" s="103"/>
      <c r="G31" s="103"/>
      <c r="H31" s="217"/>
      <c r="I31" s="217"/>
      <c r="J31" s="217"/>
      <c r="K31" s="353"/>
      <c r="L31" s="353"/>
      <c r="M31" s="401"/>
      <c r="N31" s="401"/>
      <c r="O31" s="789"/>
      <c r="P31" s="798"/>
      <c r="Q31" s="401"/>
      <c r="R31" s="401"/>
      <c r="S31" s="401"/>
      <c r="T31" s="401"/>
      <c r="U31" s="401"/>
      <c r="V31" s="401"/>
      <c r="W31" s="799"/>
      <c r="X31" s="792"/>
      <c r="Y31" s="505"/>
      <c r="Z31" s="505"/>
      <c r="AA31" s="505"/>
      <c r="AB31" s="505"/>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103"/>
      <c r="BY31" s="218"/>
      <c r="BZ31" s="218"/>
      <c r="CA31" s="218"/>
      <c r="CB31" s="218"/>
      <c r="CC31" s="218"/>
      <c r="CD31" s="218"/>
      <c r="CE31" s="371" t="str">
        <f t="shared" si="1"/>
        <v/>
      </c>
      <c r="CF31" s="371"/>
      <c r="CG31" s="371"/>
      <c r="CH31" s="371"/>
      <c r="CI31" s="371"/>
      <c r="CJ31" s="379"/>
      <c r="CK31" s="383"/>
      <c r="CL31" s="383"/>
      <c r="CM31" s="370"/>
      <c r="CN31" s="370"/>
      <c r="CO31" s="370"/>
      <c r="CP31" s="370"/>
      <c r="CQ31" s="370"/>
      <c r="CR31" s="370"/>
      <c r="CS31" s="370"/>
      <c r="CT31" s="262"/>
      <c r="CU31" s="262"/>
      <c r="CV31" s="262"/>
      <c r="CW31" s="262"/>
      <c r="CX31" s="371"/>
      <c r="CY31" s="371"/>
      <c r="CZ31" s="455"/>
    </row>
    <row r="32" spans="1:104" s="67" customFormat="1" ht="12">
      <c r="A32" s="72">
        <v>12</v>
      </c>
      <c r="B32" s="103"/>
      <c r="C32" s="807"/>
      <c r="D32" s="103"/>
      <c r="E32" s="103"/>
      <c r="F32" s="103"/>
      <c r="G32" s="103"/>
      <c r="H32" s="217"/>
      <c r="I32" s="217"/>
      <c r="J32" s="217"/>
      <c r="K32" s="353"/>
      <c r="L32" s="353"/>
      <c r="M32" s="401"/>
      <c r="N32" s="401"/>
      <c r="O32" s="789"/>
      <c r="P32" s="798"/>
      <c r="Q32" s="401"/>
      <c r="R32" s="401"/>
      <c r="S32" s="401"/>
      <c r="T32" s="401"/>
      <c r="U32" s="401"/>
      <c r="V32" s="401"/>
      <c r="W32" s="799"/>
      <c r="X32" s="792"/>
      <c r="Y32" s="505"/>
      <c r="Z32" s="505"/>
      <c r="AA32" s="505"/>
      <c r="AB32" s="505"/>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218"/>
      <c r="BX32" s="103"/>
      <c r="BY32" s="218"/>
      <c r="BZ32" s="218"/>
      <c r="CA32" s="218"/>
      <c r="CB32" s="218"/>
      <c r="CC32" s="218"/>
      <c r="CD32" s="218"/>
      <c r="CE32" s="371" t="str">
        <f t="shared" si="1"/>
        <v/>
      </c>
      <c r="CF32" s="371"/>
      <c r="CG32" s="371"/>
      <c r="CH32" s="371"/>
      <c r="CI32" s="371"/>
      <c r="CJ32" s="379"/>
      <c r="CK32" s="383"/>
      <c r="CL32" s="383"/>
      <c r="CM32" s="370"/>
      <c r="CN32" s="370"/>
      <c r="CO32" s="370"/>
      <c r="CP32" s="370"/>
      <c r="CQ32" s="370"/>
      <c r="CR32" s="370"/>
      <c r="CS32" s="370"/>
      <c r="CT32" s="262"/>
      <c r="CU32" s="262"/>
      <c r="CV32" s="262"/>
      <c r="CW32" s="262"/>
      <c r="CX32" s="371"/>
      <c r="CY32" s="371"/>
      <c r="CZ32" s="455"/>
    </row>
    <row r="33" spans="1:104" s="67" customFormat="1" ht="12">
      <c r="A33" s="72">
        <v>13</v>
      </c>
      <c r="B33" s="103"/>
      <c r="C33" s="807"/>
      <c r="D33" s="103"/>
      <c r="E33" s="103"/>
      <c r="F33" s="103"/>
      <c r="G33" s="103"/>
      <c r="H33" s="217"/>
      <c r="I33" s="217"/>
      <c r="J33" s="217"/>
      <c r="K33" s="353"/>
      <c r="L33" s="353"/>
      <c r="M33" s="401"/>
      <c r="N33" s="401"/>
      <c r="O33" s="789"/>
      <c r="P33" s="798"/>
      <c r="Q33" s="401"/>
      <c r="R33" s="401"/>
      <c r="S33" s="401"/>
      <c r="T33" s="401"/>
      <c r="U33" s="401"/>
      <c r="V33" s="401"/>
      <c r="W33" s="799"/>
      <c r="X33" s="792"/>
      <c r="Y33" s="505"/>
      <c r="Z33" s="505"/>
      <c r="AA33" s="505"/>
      <c r="AB33" s="505"/>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218"/>
      <c r="BX33" s="103"/>
      <c r="BY33" s="218"/>
      <c r="BZ33" s="218"/>
      <c r="CA33" s="218"/>
      <c r="CB33" s="218"/>
      <c r="CC33" s="218"/>
      <c r="CD33" s="218"/>
      <c r="CE33" s="371" t="str">
        <f t="shared" si="1"/>
        <v/>
      </c>
      <c r="CF33" s="371"/>
      <c r="CG33" s="371"/>
      <c r="CH33" s="371"/>
      <c r="CI33" s="371"/>
      <c r="CJ33" s="379"/>
      <c r="CK33" s="383"/>
      <c r="CL33" s="383"/>
      <c r="CM33" s="370"/>
      <c r="CN33" s="370"/>
      <c r="CO33" s="370"/>
      <c r="CP33" s="370"/>
      <c r="CQ33" s="370"/>
      <c r="CR33" s="370"/>
      <c r="CS33" s="370"/>
      <c r="CT33" s="262"/>
      <c r="CU33" s="262"/>
      <c r="CV33" s="262"/>
      <c r="CW33" s="262"/>
      <c r="CX33" s="371"/>
      <c r="CY33" s="371"/>
      <c r="CZ33" s="455"/>
    </row>
    <row r="34" spans="1:104" s="67" customFormat="1" ht="12">
      <c r="A34" s="72">
        <v>14</v>
      </c>
      <c r="B34" s="103"/>
      <c r="C34" s="807"/>
      <c r="D34" s="103"/>
      <c r="E34" s="103"/>
      <c r="F34" s="103"/>
      <c r="G34" s="103"/>
      <c r="H34" s="217"/>
      <c r="I34" s="217"/>
      <c r="J34" s="217"/>
      <c r="K34" s="353"/>
      <c r="L34" s="353"/>
      <c r="M34" s="401"/>
      <c r="N34" s="401"/>
      <c r="O34" s="789"/>
      <c r="P34" s="798"/>
      <c r="Q34" s="401"/>
      <c r="R34" s="401"/>
      <c r="S34" s="401"/>
      <c r="T34" s="401"/>
      <c r="U34" s="401"/>
      <c r="V34" s="401"/>
      <c r="W34" s="799"/>
      <c r="X34" s="792"/>
      <c r="Y34" s="505"/>
      <c r="Z34" s="505"/>
      <c r="AA34" s="505"/>
      <c r="AB34" s="505"/>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103"/>
      <c r="BY34" s="218"/>
      <c r="BZ34" s="218"/>
      <c r="CA34" s="218"/>
      <c r="CB34" s="218"/>
      <c r="CC34" s="218"/>
      <c r="CD34" s="218"/>
      <c r="CE34" s="371" t="str">
        <f t="shared" si="1"/>
        <v/>
      </c>
      <c r="CF34" s="371"/>
      <c r="CG34" s="371"/>
      <c r="CH34" s="371"/>
      <c r="CI34" s="371"/>
      <c r="CJ34" s="379"/>
      <c r="CK34" s="383"/>
      <c r="CL34" s="383"/>
      <c r="CM34" s="370"/>
      <c r="CN34" s="370"/>
      <c r="CO34" s="370"/>
      <c r="CP34" s="370"/>
      <c r="CQ34" s="370"/>
      <c r="CR34" s="370"/>
      <c r="CS34" s="370"/>
      <c r="CT34" s="262"/>
      <c r="CU34" s="262"/>
      <c r="CV34" s="262"/>
      <c r="CW34" s="262"/>
      <c r="CX34" s="371"/>
      <c r="CY34" s="371"/>
      <c r="CZ34" s="455"/>
    </row>
    <row r="35" spans="1:104" s="67" customFormat="1" ht="12">
      <c r="A35" s="72">
        <v>15</v>
      </c>
      <c r="B35" s="103"/>
      <c r="C35" s="807"/>
      <c r="D35" s="103"/>
      <c r="E35" s="103"/>
      <c r="F35" s="103"/>
      <c r="G35" s="103"/>
      <c r="H35" s="217"/>
      <c r="I35" s="217"/>
      <c r="J35" s="217"/>
      <c r="K35" s="353"/>
      <c r="L35" s="353"/>
      <c r="M35" s="401"/>
      <c r="N35" s="401"/>
      <c r="O35" s="789"/>
      <c r="P35" s="798"/>
      <c r="Q35" s="401"/>
      <c r="R35" s="401"/>
      <c r="S35" s="401"/>
      <c r="T35" s="401"/>
      <c r="U35" s="401"/>
      <c r="V35" s="401"/>
      <c r="W35" s="799"/>
      <c r="X35" s="792"/>
      <c r="Y35" s="505"/>
      <c r="Z35" s="505"/>
      <c r="AA35" s="505"/>
      <c r="AB35" s="505"/>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103"/>
      <c r="BY35" s="218"/>
      <c r="BZ35" s="218"/>
      <c r="CA35" s="218"/>
      <c r="CB35" s="218"/>
      <c r="CC35" s="218"/>
      <c r="CD35" s="218"/>
      <c r="CE35" s="371" t="str">
        <f t="shared" si="1"/>
        <v/>
      </c>
      <c r="CF35" s="371"/>
      <c r="CG35" s="371"/>
      <c r="CH35" s="371"/>
      <c r="CI35" s="371"/>
      <c r="CJ35" s="379"/>
      <c r="CK35" s="383"/>
      <c r="CL35" s="383"/>
      <c r="CM35" s="370"/>
      <c r="CN35" s="370"/>
      <c r="CO35" s="370"/>
      <c r="CP35" s="370"/>
      <c r="CQ35" s="370"/>
      <c r="CR35" s="370"/>
      <c r="CS35" s="370"/>
      <c r="CT35" s="262"/>
      <c r="CU35" s="262"/>
      <c r="CV35" s="262"/>
      <c r="CW35" s="262"/>
      <c r="CX35" s="371"/>
      <c r="CY35" s="371"/>
      <c r="CZ35" s="455"/>
    </row>
    <row r="36" spans="1:104" s="67" customFormat="1" ht="12">
      <c r="A36" s="72">
        <v>16</v>
      </c>
      <c r="B36" s="103"/>
      <c r="C36" s="807"/>
      <c r="D36" s="103"/>
      <c r="E36" s="103"/>
      <c r="F36" s="103"/>
      <c r="G36" s="103"/>
      <c r="H36" s="217"/>
      <c r="I36" s="217"/>
      <c r="J36" s="217"/>
      <c r="K36" s="353"/>
      <c r="L36" s="353"/>
      <c r="M36" s="401"/>
      <c r="N36" s="401"/>
      <c r="O36" s="789"/>
      <c r="P36" s="798"/>
      <c r="Q36" s="401"/>
      <c r="R36" s="401"/>
      <c r="S36" s="401"/>
      <c r="T36" s="401"/>
      <c r="U36" s="401"/>
      <c r="V36" s="401"/>
      <c r="W36" s="799"/>
      <c r="X36" s="792"/>
      <c r="Y36" s="505"/>
      <c r="Z36" s="505"/>
      <c r="AA36" s="505"/>
      <c r="AB36" s="505"/>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103"/>
      <c r="BY36" s="218"/>
      <c r="BZ36" s="218"/>
      <c r="CA36" s="218"/>
      <c r="CB36" s="218"/>
      <c r="CC36" s="218"/>
      <c r="CD36" s="218"/>
      <c r="CE36" s="371" t="str">
        <f t="shared" si="1"/>
        <v/>
      </c>
      <c r="CF36" s="371"/>
      <c r="CG36" s="371"/>
      <c r="CH36" s="371"/>
      <c r="CI36" s="371"/>
      <c r="CJ36" s="379"/>
      <c r="CK36" s="383"/>
      <c r="CL36" s="383"/>
      <c r="CM36" s="370"/>
      <c r="CN36" s="370"/>
      <c r="CO36" s="370"/>
      <c r="CP36" s="370"/>
      <c r="CQ36" s="370"/>
      <c r="CR36" s="370"/>
      <c r="CS36" s="370"/>
      <c r="CT36" s="262"/>
      <c r="CU36" s="262"/>
      <c r="CV36" s="262"/>
      <c r="CW36" s="262"/>
      <c r="CX36" s="371"/>
      <c r="CY36" s="371"/>
      <c r="CZ36" s="455"/>
    </row>
    <row r="37" spans="1:104" s="67" customFormat="1" ht="12">
      <c r="A37" s="72">
        <v>17</v>
      </c>
      <c r="B37" s="103"/>
      <c r="C37" s="807"/>
      <c r="D37" s="103"/>
      <c r="E37" s="103"/>
      <c r="F37" s="103"/>
      <c r="G37" s="103"/>
      <c r="H37" s="217"/>
      <c r="I37" s="217"/>
      <c r="J37" s="217"/>
      <c r="K37" s="353"/>
      <c r="L37" s="353"/>
      <c r="M37" s="401"/>
      <c r="N37" s="401"/>
      <c r="O37" s="789"/>
      <c r="P37" s="798"/>
      <c r="Q37" s="401"/>
      <c r="R37" s="401"/>
      <c r="S37" s="401"/>
      <c r="T37" s="401"/>
      <c r="U37" s="401"/>
      <c r="V37" s="401"/>
      <c r="W37" s="799"/>
      <c r="X37" s="792"/>
      <c r="Y37" s="505"/>
      <c r="Z37" s="505"/>
      <c r="AA37" s="505"/>
      <c r="AB37" s="505"/>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218"/>
      <c r="BX37" s="103"/>
      <c r="BY37" s="218"/>
      <c r="BZ37" s="218"/>
      <c r="CA37" s="218"/>
      <c r="CB37" s="218"/>
      <c r="CC37" s="218"/>
      <c r="CD37" s="218"/>
      <c r="CE37" s="371" t="str">
        <f t="shared" si="1"/>
        <v/>
      </c>
      <c r="CF37" s="371"/>
      <c r="CG37" s="371"/>
      <c r="CH37" s="371"/>
      <c r="CI37" s="371"/>
      <c r="CJ37" s="379"/>
      <c r="CK37" s="383"/>
      <c r="CL37" s="383"/>
      <c r="CM37" s="370"/>
      <c r="CN37" s="370"/>
      <c r="CO37" s="370"/>
      <c r="CP37" s="370"/>
      <c r="CQ37" s="370"/>
      <c r="CR37" s="370"/>
      <c r="CS37" s="370"/>
      <c r="CT37" s="262"/>
      <c r="CU37" s="262"/>
      <c r="CV37" s="262"/>
      <c r="CW37" s="262"/>
      <c r="CX37" s="371"/>
      <c r="CY37" s="371"/>
      <c r="CZ37" s="455"/>
    </row>
    <row r="38" spans="1:104" s="67" customFormat="1" ht="12">
      <c r="A38" s="72">
        <v>18</v>
      </c>
      <c r="B38" s="103"/>
      <c r="C38" s="807"/>
      <c r="D38" s="103"/>
      <c r="E38" s="103"/>
      <c r="F38" s="103"/>
      <c r="G38" s="103"/>
      <c r="H38" s="217"/>
      <c r="I38" s="217"/>
      <c r="J38" s="217"/>
      <c r="K38" s="353"/>
      <c r="L38" s="353"/>
      <c r="M38" s="401"/>
      <c r="N38" s="401"/>
      <c r="O38" s="789"/>
      <c r="P38" s="798"/>
      <c r="Q38" s="401"/>
      <c r="R38" s="401"/>
      <c r="S38" s="401"/>
      <c r="T38" s="401"/>
      <c r="U38" s="401"/>
      <c r="V38" s="401"/>
      <c r="W38" s="799"/>
      <c r="X38" s="792"/>
      <c r="Y38" s="505"/>
      <c r="Z38" s="505"/>
      <c r="AA38" s="505"/>
      <c r="AB38" s="505"/>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103"/>
      <c r="BY38" s="218"/>
      <c r="BZ38" s="218"/>
      <c r="CA38" s="218"/>
      <c r="CB38" s="218"/>
      <c r="CC38" s="218"/>
      <c r="CD38" s="218"/>
      <c r="CE38" s="371" t="str">
        <f t="shared" si="1"/>
        <v/>
      </c>
      <c r="CF38" s="371"/>
      <c r="CG38" s="371"/>
      <c r="CH38" s="371"/>
      <c r="CI38" s="371"/>
      <c r="CJ38" s="379"/>
      <c r="CK38" s="383"/>
      <c r="CL38" s="383"/>
      <c r="CM38" s="370"/>
      <c r="CN38" s="370"/>
      <c r="CO38" s="370"/>
      <c r="CP38" s="370"/>
      <c r="CQ38" s="370"/>
      <c r="CR38" s="370"/>
      <c r="CS38" s="370"/>
      <c r="CT38" s="262"/>
      <c r="CU38" s="262"/>
      <c r="CV38" s="262"/>
      <c r="CW38" s="262"/>
      <c r="CX38" s="371"/>
      <c r="CY38" s="371"/>
      <c r="CZ38" s="455"/>
    </row>
    <row r="39" spans="1:104" s="67" customFormat="1" ht="12">
      <c r="A39" s="72">
        <v>19</v>
      </c>
      <c r="B39" s="103"/>
      <c r="C39" s="807"/>
      <c r="D39" s="103"/>
      <c r="E39" s="103"/>
      <c r="F39" s="103"/>
      <c r="G39" s="103"/>
      <c r="H39" s="217"/>
      <c r="I39" s="217"/>
      <c r="J39" s="217"/>
      <c r="K39" s="353"/>
      <c r="L39" s="353"/>
      <c r="M39" s="401"/>
      <c r="N39" s="401"/>
      <c r="O39" s="789"/>
      <c r="P39" s="798"/>
      <c r="Q39" s="401"/>
      <c r="R39" s="401"/>
      <c r="S39" s="401"/>
      <c r="T39" s="401"/>
      <c r="U39" s="401"/>
      <c r="V39" s="401"/>
      <c r="W39" s="799"/>
      <c r="X39" s="792"/>
      <c r="Y39" s="505"/>
      <c r="Z39" s="505"/>
      <c r="AA39" s="505"/>
      <c r="AB39" s="505"/>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103"/>
      <c r="BY39" s="218"/>
      <c r="BZ39" s="218"/>
      <c r="CA39" s="218"/>
      <c r="CB39" s="218"/>
      <c r="CC39" s="218"/>
      <c r="CD39" s="218"/>
      <c r="CE39" s="371" t="str">
        <f t="shared" si="1"/>
        <v/>
      </c>
      <c r="CF39" s="371"/>
      <c r="CG39" s="371"/>
      <c r="CH39" s="371"/>
      <c r="CI39" s="371"/>
      <c r="CJ39" s="379"/>
      <c r="CK39" s="383"/>
      <c r="CL39" s="383"/>
      <c r="CM39" s="370"/>
      <c r="CN39" s="370"/>
      <c r="CO39" s="370"/>
      <c r="CP39" s="370"/>
      <c r="CQ39" s="370"/>
      <c r="CR39" s="370"/>
      <c r="CS39" s="370"/>
      <c r="CT39" s="262"/>
      <c r="CU39" s="262"/>
      <c r="CV39" s="262"/>
      <c r="CW39" s="262"/>
      <c r="CX39" s="371"/>
      <c r="CY39" s="371"/>
      <c r="CZ39" s="455"/>
    </row>
    <row r="40" spans="1:104" s="67" customFormat="1" ht="12">
      <c r="A40" s="72">
        <v>20</v>
      </c>
      <c r="B40" s="103"/>
      <c r="C40" s="807"/>
      <c r="D40" s="103"/>
      <c r="E40" s="103"/>
      <c r="F40" s="103"/>
      <c r="G40" s="103"/>
      <c r="H40" s="217"/>
      <c r="I40" s="217"/>
      <c r="J40" s="217"/>
      <c r="K40" s="353"/>
      <c r="L40" s="353"/>
      <c r="M40" s="401"/>
      <c r="N40" s="401"/>
      <c r="O40" s="789"/>
      <c r="P40" s="798"/>
      <c r="Q40" s="401"/>
      <c r="R40" s="401"/>
      <c r="S40" s="401"/>
      <c r="T40" s="401"/>
      <c r="U40" s="401"/>
      <c r="V40" s="401"/>
      <c r="W40" s="799"/>
      <c r="X40" s="792"/>
      <c r="Y40" s="505"/>
      <c r="Z40" s="505"/>
      <c r="AA40" s="505"/>
      <c r="AB40" s="505"/>
      <c r="AC40" s="218"/>
      <c r="AD40" s="218"/>
      <c r="AE40" s="218"/>
      <c r="AF40" s="218"/>
      <c r="AG40" s="218"/>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218"/>
      <c r="BX40" s="103"/>
      <c r="BY40" s="218"/>
      <c r="BZ40" s="218"/>
      <c r="CA40" s="218"/>
      <c r="CB40" s="218"/>
      <c r="CC40" s="218"/>
      <c r="CD40" s="218"/>
      <c r="CE40" s="371" t="str">
        <f t="shared" si="1"/>
        <v/>
      </c>
      <c r="CF40" s="371"/>
      <c r="CG40" s="371"/>
      <c r="CH40" s="371"/>
      <c r="CI40" s="371"/>
      <c r="CJ40" s="379"/>
      <c r="CK40" s="383"/>
      <c r="CL40" s="383"/>
      <c r="CM40" s="370"/>
      <c r="CN40" s="370"/>
      <c r="CO40" s="370"/>
      <c r="CP40" s="370"/>
      <c r="CQ40" s="370"/>
      <c r="CR40" s="370"/>
      <c r="CS40" s="370"/>
      <c r="CT40" s="262"/>
      <c r="CU40" s="262"/>
      <c r="CV40" s="262"/>
      <c r="CW40" s="262"/>
      <c r="CX40" s="371"/>
      <c r="CY40" s="371"/>
      <c r="CZ40" s="455"/>
    </row>
    <row r="41" spans="1:104" s="67" customFormat="1" ht="12">
      <c r="A41" s="72">
        <v>21</v>
      </c>
      <c r="B41" s="103"/>
      <c r="C41" s="807"/>
      <c r="D41" s="103"/>
      <c r="E41" s="103"/>
      <c r="F41" s="103"/>
      <c r="G41" s="103"/>
      <c r="H41" s="217"/>
      <c r="I41" s="217"/>
      <c r="J41" s="217"/>
      <c r="K41" s="353"/>
      <c r="L41" s="353"/>
      <c r="M41" s="401"/>
      <c r="N41" s="401"/>
      <c r="O41" s="789"/>
      <c r="P41" s="798"/>
      <c r="Q41" s="401"/>
      <c r="R41" s="401"/>
      <c r="S41" s="401"/>
      <c r="T41" s="401"/>
      <c r="U41" s="401"/>
      <c r="V41" s="401"/>
      <c r="W41" s="799"/>
      <c r="X41" s="792"/>
      <c r="Y41" s="505"/>
      <c r="Z41" s="505"/>
      <c r="AA41" s="505"/>
      <c r="AB41" s="505"/>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103"/>
      <c r="BY41" s="218"/>
      <c r="BZ41" s="218"/>
      <c r="CA41" s="218"/>
      <c r="CB41" s="218"/>
      <c r="CC41" s="218"/>
      <c r="CD41" s="218"/>
      <c r="CE41" s="371" t="str">
        <f t="shared" si="1"/>
        <v/>
      </c>
      <c r="CF41" s="371"/>
      <c r="CG41" s="371"/>
      <c r="CH41" s="371"/>
      <c r="CI41" s="371"/>
      <c r="CJ41" s="379"/>
      <c r="CK41" s="383"/>
      <c r="CL41" s="383"/>
      <c r="CM41" s="370"/>
      <c r="CN41" s="370"/>
      <c r="CO41" s="370"/>
      <c r="CP41" s="370"/>
      <c r="CQ41" s="370"/>
      <c r="CR41" s="370"/>
      <c r="CS41" s="370"/>
      <c r="CT41" s="262"/>
      <c r="CU41" s="262"/>
      <c r="CV41" s="262"/>
      <c r="CW41" s="262"/>
      <c r="CX41" s="371"/>
      <c r="CY41" s="371"/>
      <c r="CZ41" s="455"/>
    </row>
    <row r="42" spans="1:104" s="67" customFormat="1" ht="12">
      <c r="A42" s="72">
        <v>22</v>
      </c>
      <c r="B42" s="103"/>
      <c r="C42" s="807"/>
      <c r="D42" s="103"/>
      <c r="E42" s="103"/>
      <c r="F42" s="103"/>
      <c r="G42" s="103"/>
      <c r="H42" s="217"/>
      <c r="I42" s="217"/>
      <c r="J42" s="217"/>
      <c r="K42" s="353"/>
      <c r="L42" s="353"/>
      <c r="M42" s="401"/>
      <c r="N42" s="401"/>
      <c r="O42" s="789"/>
      <c r="P42" s="798"/>
      <c r="Q42" s="401"/>
      <c r="R42" s="401"/>
      <c r="S42" s="401"/>
      <c r="T42" s="401"/>
      <c r="U42" s="401"/>
      <c r="V42" s="401"/>
      <c r="W42" s="799"/>
      <c r="X42" s="792"/>
      <c r="Y42" s="505"/>
      <c r="Z42" s="505"/>
      <c r="AA42" s="505"/>
      <c r="AB42" s="505"/>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103"/>
      <c r="BY42" s="218"/>
      <c r="BZ42" s="218"/>
      <c r="CA42" s="218"/>
      <c r="CB42" s="218"/>
      <c r="CC42" s="218"/>
      <c r="CD42" s="218"/>
      <c r="CE42" s="371" t="str">
        <f t="shared" si="1"/>
        <v/>
      </c>
      <c r="CF42" s="371"/>
      <c r="CG42" s="371"/>
      <c r="CH42" s="371"/>
      <c r="CI42" s="371"/>
      <c r="CJ42" s="379"/>
      <c r="CK42" s="383"/>
      <c r="CL42" s="383"/>
      <c r="CM42" s="370"/>
      <c r="CN42" s="370"/>
      <c r="CO42" s="370"/>
      <c r="CP42" s="370"/>
      <c r="CQ42" s="370"/>
      <c r="CR42" s="370"/>
      <c r="CS42" s="370"/>
      <c r="CT42" s="262"/>
      <c r="CU42" s="262"/>
      <c r="CV42" s="262"/>
      <c r="CW42" s="262"/>
      <c r="CX42" s="371"/>
      <c r="CY42" s="371"/>
      <c r="CZ42" s="455"/>
    </row>
    <row r="43" spans="1:104" s="67" customFormat="1" ht="12">
      <c r="A43" s="72">
        <v>23</v>
      </c>
      <c r="B43" s="103"/>
      <c r="C43" s="807"/>
      <c r="D43" s="103"/>
      <c r="E43" s="103"/>
      <c r="F43" s="103"/>
      <c r="G43" s="103"/>
      <c r="H43" s="217"/>
      <c r="I43" s="217"/>
      <c r="J43" s="217"/>
      <c r="K43" s="353"/>
      <c r="L43" s="353"/>
      <c r="M43" s="401"/>
      <c r="N43" s="401"/>
      <c r="O43" s="789"/>
      <c r="P43" s="798"/>
      <c r="Q43" s="401"/>
      <c r="R43" s="401"/>
      <c r="S43" s="401"/>
      <c r="T43" s="401"/>
      <c r="U43" s="401"/>
      <c r="V43" s="401"/>
      <c r="W43" s="799"/>
      <c r="X43" s="792"/>
      <c r="Y43" s="505"/>
      <c r="Z43" s="505"/>
      <c r="AA43" s="505"/>
      <c r="AB43" s="505"/>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103"/>
      <c r="BY43" s="218"/>
      <c r="BZ43" s="218"/>
      <c r="CA43" s="218"/>
      <c r="CB43" s="218"/>
      <c r="CC43" s="218"/>
      <c r="CD43" s="218"/>
      <c r="CE43" s="371" t="str">
        <f t="shared" si="1"/>
        <v/>
      </c>
      <c r="CF43" s="371"/>
      <c r="CG43" s="371"/>
      <c r="CH43" s="371"/>
      <c r="CI43" s="371"/>
      <c r="CJ43" s="379"/>
      <c r="CK43" s="383"/>
      <c r="CL43" s="383"/>
      <c r="CM43" s="370"/>
      <c r="CN43" s="370"/>
      <c r="CO43" s="370"/>
      <c r="CP43" s="370"/>
      <c r="CQ43" s="370"/>
      <c r="CR43" s="370"/>
      <c r="CS43" s="370"/>
      <c r="CT43" s="262"/>
      <c r="CU43" s="262"/>
      <c r="CV43" s="262"/>
      <c r="CW43" s="262"/>
      <c r="CX43" s="371"/>
      <c r="CY43" s="371"/>
      <c r="CZ43" s="455"/>
    </row>
    <row r="44" spans="1:104" s="67" customFormat="1" ht="12">
      <c r="A44" s="72">
        <v>24</v>
      </c>
      <c r="B44" s="103"/>
      <c r="C44" s="807"/>
      <c r="D44" s="103"/>
      <c r="E44" s="103"/>
      <c r="F44" s="103"/>
      <c r="G44" s="103"/>
      <c r="H44" s="217"/>
      <c r="I44" s="217"/>
      <c r="J44" s="217"/>
      <c r="K44" s="353"/>
      <c r="L44" s="353"/>
      <c r="M44" s="401"/>
      <c r="N44" s="401"/>
      <c r="O44" s="789"/>
      <c r="P44" s="798"/>
      <c r="Q44" s="401"/>
      <c r="R44" s="401"/>
      <c r="S44" s="401"/>
      <c r="T44" s="401"/>
      <c r="U44" s="401"/>
      <c r="V44" s="401"/>
      <c r="W44" s="799"/>
      <c r="X44" s="792"/>
      <c r="Y44" s="505"/>
      <c r="Z44" s="505"/>
      <c r="AA44" s="505"/>
      <c r="AB44" s="505"/>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103"/>
      <c r="BY44" s="218"/>
      <c r="BZ44" s="218"/>
      <c r="CA44" s="218"/>
      <c r="CB44" s="218"/>
      <c r="CC44" s="218"/>
      <c r="CD44" s="218"/>
      <c r="CE44" s="371" t="str">
        <f t="shared" si="1"/>
        <v/>
      </c>
      <c r="CF44" s="371"/>
      <c r="CG44" s="371"/>
      <c r="CH44" s="371"/>
      <c r="CI44" s="371"/>
      <c r="CJ44" s="379"/>
      <c r="CK44" s="383"/>
      <c r="CL44" s="383"/>
      <c r="CM44" s="370"/>
      <c r="CN44" s="370"/>
      <c r="CO44" s="370"/>
      <c r="CP44" s="370"/>
      <c r="CQ44" s="370"/>
      <c r="CR44" s="370"/>
      <c r="CS44" s="370"/>
      <c r="CT44" s="262"/>
      <c r="CU44" s="262"/>
      <c r="CV44" s="262"/>
      <c r="CW44" s="262"/>
      <c r="CX44" s="371"/>
      <c r="CY44" s="371"/>
      <c r="CZ44" s="455"/>
    </row>
    <row r="45" spans="1:104" s="67" customFormat="1" ht="12">
      <c r="A45" s="72">
        <v>25</v>
      </c>
      <c r="B45" s="103"/>
      <c r="C45" s="807"/>
      <c r="D45" s="103"/>
      <c r="E45" s="103"/>
      <c r="F45" s="103"/>
      <c r="G45" s="103"/>
      <c r="H45" s="217"/>
      <c r="I45" s="217"/>
      <c r="J45" s="217"/>
      <c r="K45" s="353"/>
      <c r="L45" s="353"/>
      <c r="M45" s="401"/>
      <c r="N45" s="401"/>
      <c r="O45" s="789"/>
      <c r="P45" s="798"/>
      <c r="Q45" s="401"/>
      <c r="R45" s="401"/>
      <c r="S45" s="401"/>
      <c r="T45" s="401"/>
      <c r="U45" s="401"/>
      <c r="V45" s="401"/>
      <c r="W45" s="799"/>
      <c r="X45" s="792"/>
      <c r="Y45" s="505"/>
      <c r="Z45" s="505"/>
      <c r="AA45" s="505"/>
      <c r="AB45" s="505"/>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103"/>
      <c r="BY45" s="218"/>
      <c r="BZ45" s="218"/>
      <c r="CA45" s="218"/>
      <c r="CB45" s="218"/>
      <c r="CC45" s="218"/>
      <c r="CD45" s="218"/>
      <c r="CE45" s="371" t="str">
        <f t="shared" si="1"/>
        <v/>
      </c>
      <c r="CF45" s="371"/>
      <c r="CG45" s="371"/>
      <c r="CH45" s="371"/>
      <c r="CI45" s="371"/>
      <c r="CJ45" s="379"/>
      <c r="CK45" s="383"/>
      <c r="CL45" s="383"/>
      <c r="CM45" s="370"/>
      <c r="CN45" s="370"/>
      <c r="CO45" s="370"/>
      <c r="CP45" s="370"/>
      <c r="CQ45" s="370"/>
      <c r="CR45" s="370"/>
      <c r="CS45" s="370"/>
      <c r="CT45" s="262"/>
      <c r="CU45" s="262"/>
      <c r="CV45" s="262"/>
      <c r="CW45" s="262"/>
      <c r="CX45" s="371"/>
      <c r="CY45" s="371"/>
      <c r="CZ45" s="455"/>
    </row>
    <row r="46" spans="1:104" s="67" customFormat="1" ht="12">
      <c r="A46" s="72">
        <v>26</v>
      </c>
      <c r="B46" s="103"/>
      <c r="C46" s="807"/>
      <c r="D46" s="103"/>
      <c r="E46" s="103"/>
      <c r="F46" s="103"/>
      <c r="G46" s="103"/>
      <c r="H46" s="217"/>
      <c r="I46" s="217"/>
      <c r="J46" s="217"/>
      <c r="K46" s="353"/>
      <c r="L46" s="353"/>
      <c r="M46" s="401"/>
      <c r="N46" s="401"/>
      <c r="O46" s="789"/>
      <c r="P46" s="798"/>
      <c r="Q46" s="401"/>
      <c r="R46" s="401"/>
      <c r="S46" s="401"/>
      <c r="T46" s="401"/>
      <c r="U46" s="401"/>
      <c r="V46" s="401"/>
      <c r="W46" s="799"/>
      <c r="X46" s="792"/>
      <c r="Y46" s="505"/>
      <c r="Z46" s="505"/>
      <c r="AA46" s="505"/>
      <c r="AB46" s="505"/>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103"/>
      <c r="BY46" s="218"/>
      <c r="BZ46" s="218"/>
      <c r="CA46" s="218"/>
      <c r="CB46" s="218"/>
      <c r="CC46" s="218"/>
      <c r="CD46" s="218"/>
      <c r="CE46" s="371" t="str">
        <f t="shared" si="1"/>
        <v/>
      </c>
      <c r="CF46" s="371"/>
      <c r="CG46" s="371"/>
      <c r="CH46" s="371"/>
      <c r="CI46" s="371"/>
      <c r="CJ46" s="379"/>
      <c r="CK46" s="383"/>
      <c r="CL46" s="383"/>
      <c r="CM46" s="370"/>
      <c r="CN46" s="370"/>
      <c r="CO46" s="370"/>
      <c r="CP46" s="370"/>
      <c r="CQ46" s="370"/>
      <c r="CR46" s="370"/>
      <c r="CS46" s="370"/>
      <c r="CT46" s="262"/>
      <c r="CU46" s="262"/>
      <c r="CV46" s="262"/>
      <c r="CW46" s="262"/>
      <c r="CX46" s="371"/>
      <c r="CY46" s="371"/>
      <c r="CZ46" s="455"/>
    </row>
    <row r="47" spans="1:104" s="67" customFormat="1" ht="12">
      <c r="A47" s="72">
        <v>27</v>
      </c>
      <c r="B47" s="103"/>
      <c r="C47" s="807"/>
      <c r="D47" s="103"/>
      <c r="E47" s="103"/>
      <c r="F47" s="103"/>
      <c r="G47" s="103"/>
      <c r="H47" s="217"/>
      <c r="I47" s="217"/>
      <c r="J47" s="217"/>
      <c r="K47" s="353"/>
      <c r="L47" s="353"/>
      <c r="M47" s="401"/>
      <c r="N47" s="401"/>
      <c r="O47" s="789"/>
      <c r="P47" s="798"/>
      <c r="Q47" s="401"/>
      <c r="R47" s="401"/>
      <c r="S47" s="401"/>
      <c r="T47" s="401"/>
      <c r="U47" s="401"/>
      <c r="V47" s="401"/>
      <c r="W47" s="799"/>
      <c r="X47" s="792"/>
      <c r="Y47" s="505"/>
      <c r="Z47" s="505"/>
      <c r="AA47" s="505"/>
      <c r="AB47" s="505"/>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103"/>
      <c r="BY47" s="218"/>
      <c r="BZ47" s="218"/>
      <c r="CA47" s="218"/>
      <c r="CB47" s="218"/>
      <c r="CC47" s="218"/>
      <c r="CD47" s="218"/>
      <c r="CE47" s="371" t="str">
        <f t="shared" si="1"/>
        <v/>
      </c>
      <c r="CF47" s="371"/>
      <c r="CG47" s="371"/>
      <c r="CH47" s="371"/>
      <c r="CI47" s="371"/>
      <c r="CJ47" s="379"/>
      <c r="CK47" s="383"/>
      <c r="CL47" s="383"/>
      <c r="CM47" s="370"/>
      <c r="CN47" s="370"/>
      <c r="CO47" s="370"/>
      <c r="CP47" s="370"/>
      <c r="CQ47" s="370"/>
      <c r="CR47" s="370"/>
      <c r="CS47" s="370"/>
      <c r="CT47" s="262"/>
      <c r="CU47" s="262"/>
      <c r="CV47" s="262"/>
      <c r="CW47" s="262"/>
      <c r="CX47" s="371"/>
      <c r="CY47" s="371"/>
      <c r="CZ47" s="455"/>
    </row>
    <row r="48" spans="1:104" s="67" customFormat="1" ht="12">
      <c r="A48" s="72">
        <v>28</v>
      </c>
      <c r="B48" s="103"/>
      <c r="C48" s="807"/>
      <c r="D48" s="103"/>
      <c r="E48" s="103"/>
      <c r="F48" s="103"/>
      <c r="G48" s="103"/>
      <c r="H48" s="217"/>
      <c r="I48" s="217"/>
      <c r="J48" s="217"/>
      <c r="K48" s="353"/>
      <c r="L48" s="353"/>
      <c r="M48" s="401"/>
      <c r="N48" s="401"/>
      <c r="O48" s="789"/>
      <c r="P48" s="798"/>
      <c r="Q48" s="401"/>
      <c r="R48" s="401"/>
      <c r="S48" s="401"/>
      <c r="T48" s="401"/>
      <c r="U48" s="401"/>
      <c r="V48" s="401"/>
      <c r="W48" s="799"/>
      <c r="X48" s="792"/>
      <c r="Y48" s="505"/>
      <c r="Z48" s="505"/>
      <c r="AA48" s="505"/>
      <c r="AB48" s="505"/>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218"/>
      <c r="BR48" s="218"/>
      <c r="BS48" s="218"/>
      <c r="BT48" s="218"/>
      <c r="BU48" s="218"/>
      <c r="BV48" s="218"/>
      <c r="BW48" s="218"/>
      <c r="BX48" s="103"/>
      <c r="BY48" s="218"/>
      <c r="BZ48" s="218"/>
      <c r="CA48" s="218"/>
      <c r="CB48" s="218"/>
      <c r="CC48" s="218"/>
      <c r="CD48" s="218"/>
      <c r="CE48" s="371" t="str">
        <f t="shared" si="1"/>
        <v/>
      </c>
      <c r="CF48" s="371"/>
      <c r="CG48" s="371"/>
      <c r="CH48" s="371"/>
      <c r="CI48" s="371"/>
      <c r="CJ48" s="379"/>
      <c r="CK48" s="383"/>
      <c r="CL48" s="383"/>
      <c r="CM48" s="370"/>
      <c r="CN48" s="370"/>
      <c r="CO48" s="370"/>
      <c r="CP48" s="370"/>
      <c r="CQ48" s="370"/>
      <c r="CR48" s="370"/>
      <c r="CS48" s="370"/>
      <c r="CT48" s="262"/>
      <c r="CU48" s="262"/>
      <c r="CV48" s="262"/>
      <c r="CW48" s="262"/>
      <c r="CX48" s="371"/>
      <c r="CY48" s="371"/>
      <c r="CZ48" s="455"/>
    </row>
    <row r="49" spans="1:104" s="67" customFormat="1" ht="12">
      <c r="A49" s="72">
        <v>29</v>
      </c>
      <c r="B49" s="103"/>
      <c r="C49" s="807"/>
      <c r="D49" s="103"/>
      <c r="E49" s="103"/>
      <c r="F49" s="103"/>
      <c r="G49" s="103"/>
      <c r="H49" s="217"/>
      <c r="I49" s="217"/>
      <c r="J49" s="217"/>
      <c r="K49" s="353"/>
      <c r="L49" s="353"/>
      <c r="M49" s="401"/>
      <c r="N49" s="401"/>
      <c r="O49" s="789"/>
      <c r="P49" s="798"/>
      <c r="Q49" s="401"/>
      <c r="R49" s="401"/>
      <c r="S49" s="401"/>
      <c r="T49" s="401"/>
      <c r="U49" s="401"/>
      <c r="V49" s="401"/>
      <c r="W49" s="799"/>
      <c r="X49" s="792"/>
      <c r="Y49" s="505"/>
      <c r="Z49" s="505"/>
      <c r="AA49" s="505"/>
      <c r="AB49" s="505"/>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218"/>
      <c r="BR49" s="218"/>
      <c r="BS49" s="218"/>
      <c r="BT49" s="218"/>
      <c r="BU49" s="218"/>
      <c r="BV49" s="218"/>
      <c r="BW49" s="218"/>
      <c r="BX49" s="103"/>
      <c r="BY49" s="218"/>
      <c r="BZ49" s="218"/>
      <c r="CA49" s="218"/>
      <c r="CB49" s="218"/>
      <c r="CC49" s="218"/>
      <c r="CD49" s="218"/>
      <c r="CE49" s="371" t="str">
        <f t="shared" si="1"/>
        <v/>
      </c>
      <c r="CF49" s="371"/>
      <c r="CG49" s="371"/>
      <c r="CH49" s="371"/>
      <c r="CI49" s="371"/>
      <c r="CJ49" s="379"/>
      <c r="CK49" s="383"/>
      <c r="CL49" s="383"/>
      <c r="CM49" s="370"/>
      <c r="CN49" s="370"/>
      <c r="CO49" s="370"/>
      <c r="CP49" s="370"/>
      <c r="CQ49" s="370"/>
      <c r="CR49" s="370"/>
      <c r="CS49" s="370"/>
      <c r="CT49" s="262"/>
      <c r="CU49" s="262"/>
      <c r="CV49" s="262"/>
      <c r="CW49" s="262"/>
      <c r="CX49" s="371"/>
      <c r="CY49" s="371"/>
      <c r="CZ49" s="455"/>
    </row>
    <row r="50" spans="1:104" s="67" customFormat="1" ht="12">
      <c r="A50" s="72">
        <v>30</v>
      </c>
      <c r="B50" s="103"/>
      <c r="C50" s="807"/>
      <c r="D50" s="103"/>
      <c r="E50" s="103"/>
      <c r="F50" s="103"/>
      <c r="G50" s="103"/>
      <c r="H50" s="217"/>
      <c r="I50" s="217"/>
      <c r="J50" s="217"/>
      <c r="K50" s="353"/>
      <c r="L50" s="353"/>
      <c r="M50" s="401"/>
      <c r="N50" s="401"/>
      <c r="O50" s="789"/>
      <c r="P50" s="798"/>
      <c r="Q50" s="401"/>
      <c r="R50" s="401"/>
      <c r="S50" s="401"/>
      <c r="T50" s="401"/>
      <c r="U50" s="401"/>
      <c r="V50" s="401"/>
      <c r="W50" s="799"/>
      <c r="X50" s="792"/>
      <c r="Y50" s="505"/>
      <c r="Z50" s="505"/>
      <c r="AA50" s="505"/>
      <c r="AB50" s="505"/>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103"/>
      <c r="BY50" s="218"/>
      <c r="BZ50" s="218"/>
      <c r="CA50" s="218"/>
      <c r="CB50" s="218"/>
      <c r="CC50" s="218"/>
      <c r="CD50" s="218"/>
      <c r="CE50" s="371" t="str">
        <f t="shared" si="1"/>
        <v/>
      </c>
      <c r="CF50" s="371"/>
      <c r="CG50" s="371"/>
      <c r="CH50" s="371"/>
      <c r="CI50" s="371"/>
      <c r="CJ50" s="379"/>
      <c r="CK50" s="383"/>
      <c r="CL50" s="383"/>
      <c r="CM50" s="370"/>
      <c r="CN50" s="370"/>
      <c r="CO50" s="370"/>
      <c r="CP50" s="370"/>
      <c r="CQ50" s="370"/>
      <c r="CR50" s="370"/>
      <c r="CS50" s="370"/>
      <c r="CT50" s="262"/>
      <c r="CU50" s="262"/>
      <c r="CV50" s="262"/>
      <c r="CW50" s="262"/>
      <c r="CX50" s="371"/>
      <c r="CY50" s="371"/>
      <c r="CZ50" s="455"/>
    </row>
    <row r="51" spans="1:104" s="67" customFormat="1" ht="12">
      <c r="A51" s="72">
        <v>31</v>
      </c>
      <c r="B51" s="103"/>
      <c r="C51" s="807"/>
      <c r="D51" s="103"/>
      <c r="E51" s="103"/>
      <c r="F51" s="103"/>
      <c r="G51" s="103"/>
      <c r="H51" s="217"/>
      <c r="I51" s="217"/>
      <c r="J51" s="217"/>
      <c r="K51" s="353"/>
      <c r="L51" s="353"/>
      <c r="M51" s="401"/>
      <c r="N51" s="401"/>
      <c r="O51" s="789"/>
      <c r="P51" s="798"/>
      <c r="Q51" s="401"/>
      <c r="R51" s="401"/>
      <c r="S51" s="401"/>
      <c r="T51" s="401"/>
      <c r="U51" s="401"/>
      <c r="V51" s="401"/>
      <c r="W51" s="799"/>
      <c r="X51" s="792"/>
      <c r="Y51" s="505"/>
      <c r="Z51" s="505"/>
      <c r="AA51" s="505"/>
      <c r="AB51" s="505"/>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103"/>
      <c r="BY51" s="218"/>
      <c r="BZ51" s="218"/>
      <c r="CA51" s="218"/>
      <c r="CB51" s="218"/>
      <c r="CC51" s="218"/>
      <c r="CD51" s="218"/>
      <c r="CE51" s="371" t="str">
        <f t="shared" si="1"/>
        <v/>
      </c>
      <c r="CF51" s="371"/>
      <c r="CG51" s="371"/>
      <c r="CH51" s="371"/>
      <c r="CI51" s="371"/>
      <c r="CJ51" s="379"/>
      <c r="CK51" s="383"/>
      <c r="CL51" s="383"/>
      <c r="CM51" s="370"/>
      <c r="CN51" s="370"/>
      <c r="CO51" s="370"/>
      <c r="CP51" s="370"/>
      <c r="CQ51" s="370"/>
      <c r="CR51" s="370"/>
      <c r="CS51" s="370"/>
      <c r="CT51" s="262"/>
      <c r="CU51" s="262"/>
      <c r="CV51" s="262"/>
      <c r="CW51" s="262"/>
      <c r="CX51" s="371"/>
      <c r="CY51" s="371"/>
      <c r="CZ51" s="455"/>
    </row>
    <row r="52" spans="1:104" s="67" customFormat="1" ht="12">
      <c r="A52" s="72">
        <v>32</v>
      </c>
      <c r="B52" s="103"/>
      <c r="C52" s="807"/>
      <c r="D52" s="103"/>
      <c r="E52" s="103"/>
      <c r="F52" s="103"/>
      <c r="G52" s="103"/>
      <c r="H52" s="217"/>
      <c r="I52" s="217"/>
      <c r="J52" s="217"/>
      <c r="K52" s="353"/>
      <c r="L52" s="353"/>
      <c r="M52" s="401"/>
      <c r="N52" s="401"/>
      <c r="O52" s="789"/>
      <c r="P52" s="798"/>
      <c r="Q52" s="401"/>
      <c r="R52" s="401"/>
      <c r="S52" s="401"/>
      <c r="T52" s="401"/>
      <c r="U52" s="401"/>
      <c r="V52" s="401"/>
      <c r="W52" s="799"/>
      <c r="X52" s="792"/>
      <c r="Y52" s="505"/>
      <c r="Z52" s="505"/>
      <c r="AA52" s="505"/>
      <c r="AB52" s="505"/>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218"/>
      <c r="BX52" s="103"/>
      <c r="BY52" s="218"/>
      <c r="BZ52" s="218"/>
      <c r="CA52" s="218"/>
      <c r="CB52" s="218"/>
      <c r="CC52" s="218"/>
      <c r="CD52" s="218"/>
      <c r="CE52" s="371" t="str">
        <f t="shared" si="1"/>
        <v/>
      </c>
      <c r="CF52" s="371"/>
      <c r="CG52" s="371"/>
      <c r="CH52" s="371"/>
      <c r="CI52" s="371"/>
      <c r="CJ52" s="379"/>
      <c r="CK52" s="383"/>
      <c r="CL52" s="383"/>
      <c r="CM52" s="370"/>
      <c r="CN52" s="370"/>
      <c r="CO52" s="370"/>
      <c r="CP52" s="370"/>
      <c r="CQ52" s="370"/>
      <c r="CR52" s="370"/>
      <c r="CS52" s="370"/>
      <c r="CT52" s="262"/>
      <c r="CU52" s="262"/>
      <c r="CV52" s="262"/>
      <c r="CW52" s="262"/>
      <c r="CX52" s="371"/>
      <c r="CY52" s="371"/>
      <c r="CZ52" s="455"/>
    </row>
    <row r="53" spans="1:104" s="67" customFormat="1" ht="12">
      <c r="A53" s="72">
        <v>33</v>
      </c>
      <c r="B53" s="103"/>
      <c r="C53" s="807"/>
      <c r="D53" s="103"/>
      <c r="E53" s="103"/>
      <c r="F53" s="103"/>
      <c r="G53" s="103"/>
      <c r="H53" s="217"/>
      <c r="I53" s="217"/>
      <c r="J53" s="217"/>
      <c r="K53" s="353"/>
      <c r="L53" s="353"/>
      <c r="M53" s="401"/>
      <c r="N53" s="401"/>
      <c r="O53" s="789"/>
      <c r="P53" s="798"/>
      <c r="Q53" s="401"/>
      <c r="R53" s="401"/>
      <c r="S53" s="401"/>
      <c r="T53" s="401"/>
      <c r="U53" s="401"/>
      <c r="V53" s="401"/>
      <c r="W53" s="799"/>
      <c r="X53" s="792"/>
      <c r="Y53" s="505"/>
      <c r="Z53" s="505"/>
      <c r="AA53" s="505"/>
      <c r="AB53" s="505"/>
      <c r="AC53" s="218"/>
      <c r="AD53" s="218"/>
      <c r="AE53" s="218"/>
      <c r="AF53" s="218"/>
      <c r="AG53" s="218"/>
      <c r="AH53" s="218"/>
      <c r="AI53" s="218"/>
      <c r="AJ53" s="218"/>
      <c r="AK53" s="218"/>
      <c r="AL53" s="218"/>
      <c r="AM53" s="218"/>
      <c r="AN53" s="218"/>
      <c r="AO53" s="218"/>
      <c r="AP53" s="218"/>
      <c r="AQ53" s="218"/>
      <c r="AR53" s="218"/>
      <c r="AS53" s="218"/>
      <c r="AT53" s="218"/>
      <c r="AU53" s="218"/>
      <c r="AV53" s="218"/>
      <c r="AW53" s="218"/>
      <c r="AX53" s="218"/>
      <c r="AY53" s="218"/>
      <c r="AZ53" s="218"/>
      <c r="BA53" s="218"/>
      <c r="BB53" s="218"/>
      <c r="BC53" s="218"/>
      <c r="BD53" s="218"/>
      <c r="BE53" s="218"/>
      <c r="BF53" s="218"/>
      <c r="BG53" s="218"/>
      <c r="BH53" s="218"/>
      <c r="BI53" s="218"/>
      <c r="BJ53" s="218"/>
      <c r="BK53" s="218"/>
      <c r="BL53" s="218"/>
      <c r="BM53" s="218"/>
      <c r="BN53" s="218"/>
      <c r="BO53" s="218"/>
      <c r="BP53" s="218"/>
      <c r="BQ53" s="218"/>
      <c r="BR53" s="218"/>
      <c r="BS53" s="218"/>
      <c r="BT53" s="218"/>
      <c r="BU53" s="218"/>
      <c r="BV53" s="218"/>
      <c r="BW53" s="218"/>
      <c r="BX53" s="103"/>
      <c r="BY53" s="218"/>
      <c r="BZ53" s="218"/>
      <c r="CA53" s="218"/>
      <c r="CB53" s="218"/>
      <c r="CC53" s="218"/>
      <c r="CD53" s="218"/>
      <c r="CE53" s="371" t="str">
        <f t="shared" si="1"/>
        <v/>
      </c>
      <c r="CF53" s="371"/>
      <c r="CG53" s="371"/>
      <c r="CH53" s="371"/>
      <c r="CI53" s="371"/>
      <c r="CJ53" s="379"/>
      <c r="CK53" s="383"/>
      <c r="CL53" s="383"/>
      <c r="CM53" s="370"/>
      <c r="CN53" s="370"/>
      <c r="CO53" s="370"/>
      <c r="CP53" s="370"/>
      <c r="CQ53" s="370"/>
      <c r="CR53" s="370"/>
      <c r="CS53" s="370"/>
      <c r="CT53" s="262"/>
      <c r="CU53" s="262"/>
      <c r="CV53" s="262"/>
      <c r="CW53" s="262"/>
      <c r="CX53" s="371"/>
      <c r="CY53" s="371"/>
      <c r="CZ53" s="455"/>
    </row>
    <row r="54" spans="1:104" s="67" customFormat="1" ht="12">
      <c r="A54" s="72">
        <v>34</v>
      </c>
      <c r="B54" s="103"/>
      <c r="C54" s="807"/>
      <c r="D54" s="103"/>
      <c r="E54" s="103"/>
      <c r="F54" s="103"/>
      <c r="G54" s="103"/>
      <c r="H54" s="217"/>
      <c r="I54" s="217"/>
      <c r="J54" s="217"/>
      <c r="K54" s="353"/>
      <c r="L54" s="353"/>
      <c r="M54" s="401"/>
      <c r="N54" s="401"/>
      <c r="O54" s="789"/>
      <c r="P54" s="798"/>
      <c r="Q54" s="401"/>
      <c r="R54" s="401"/>
      <c r="S54" s="401"/>
      <c r="T54" s="401"/>
      <c r="U54" s="401"/>
      <c r="V54" s="401"/>
      <c r="W54" s="799"/>
      <c r="X54" s="792"/>
      <c r="Y54" s="505"/>
      <c r="Z54" s="505"/>
      <c r="AA54" s="505"/>
      <c r="AB54" s="505"/>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8"/>
      <c r="BC54" s="218"/>
      <c r="BD54" s="218"/>
      <c r="BE54" s="218"/>
      <c r="BF54" s="218"/>
      <c r="BG54" s="218"/>
      <c r="BH54" s="218"/>
      <c r="BI54" s="218"/>
      <c r="BJ54" s="218"/>
      <c r="BK54" s="218"/>
      <c r="BL54" s="218"/>
      <c r="BM54" s="218"/>
      <c r="BN54" s="218"/>
      <c r="BO54" s="218"/>
      <c r="BP54" s="218"/>
      <c r="BQ54" s="218"/>
      <c r="BR54" s="218"/>
      <c r="BS54" s="218"/>
      <c r="BT54" s="218"/>
      <c r="BU54" s="218"/>
      <c r="BV54" s="218"/>
      <c r="BW54" s="218"/>
      <c r="BX54" s="103"/>
      <c r="BY54" s="218"/>
      <c r="BZ54" s="218"/>
      <c r="CA54" s="218"/>
      <c r="CB54" s="218"/>
      <c r="CC54" s="218"/>
      <c r="CD54" s="218"/>
      <c r="CE54" s="371" t="str">
        <f t="shared" si="1"/>
        <v/>
      </c>
      <c r="CF54" s="371"/>
      <c r="CG54" s="371"/>
      <c r="CH54" s="371"/>
      <c r="CI54" s="371"/>
      <c r="CJ54" s="379"/>
      <c r="CK54" s="383"/>
      <c r="CL54" s="383"/>
      <c r="CM54" s="370"/>
      <c r="CN54" s="370"/>
      <c r="CO54" s="370"/>
      <c r="CP54" s="370"/>
      <c r="CQ54" s="370"/>
      <c r="CR54" s="370"/>
      <c r="CS54" s="370"/>
      <c r="CT54" s="262"/>
      <c r="CU54" s="262"/>
      <c r="CV54" s="262"/>
      <c r="CW54" s="262"/>
      <c r="CX54" s="371"/>
      <c r="CY54" s="371"/>
      <c r="CZ54" s="455"/>
    </row>
    <row r="55" spans="1:104" s="67" customFormat="1" ht="12">
      <c r="A55" s="72">
        <v>35</v>
      </c>
      <c r="B55" s="103"/>
      <c r="C55" s="807"/>
      <c r="D55" s="103"/>
      <c r="E55" s="103"/>
      <c r="F55" s="103"/>
      <c r="G55" s="103"/>
      <c r="H55" s="217"/>
      <c r="I55" s="217"/>
      <c r="J55" s="217"/>
      <c r="K55" s="353"/>
      <c r="L55" s="353"/>
      <c r="M55" s="401"/>
      <c r="N55" s="401"/>
      <c r="O55" s="789"/>
      <c r="P55" s="798"/>
      <c r="Q55" s="401"/>
      <c r="R55" s="401"/>
      <c r="S55" s="401"/>
      <c r="T55" s="401"/>
      <c r="U55" s="401"/>
      <c r="V55" s="401"/>
      <c r="W55" s="799"/>
      <c r="X55" s="792"/>
      <c r="Y55" s="505"/>
      <c r="Z55" s="505"/>
      <c r="AA55" s="505"/>
      <c r="AB55" s="505"/>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218"/>
      <c r="BX55" s="103"/>
      <c r="BY55" s="218"/>
      <c r="BZ55" s="218"/>
      <c r="CA55" s="218"/>
      <c r="CB55" s="218"/>
      <c r="CC55" s="218"/>
      <c r="CD55" s="218"/>
      <c r="CE55" s="371" t="str">
        <f t="shared" si="1"/>
        <v/>
      </c>
      <c r="CF55" s="371"/>
      <c r="CG55" s="371"/>
      <c r="CH55" s="371"/>
      <c r="CI55" s="371"/>
      <c r="CJ55" s="379"/>
      <c r="CK55" s="383"/>
      <c r="CL55" s="383"/>
      <c r="CM55" s="370"/>
      <c r="CN55" s="370"/>
      <c r="CO55" s="370"/>
      <c r="CP55" s="370"/>
      <c r="CQ55" s="370"/>
      <c r="CR55" s="370"/>
      <c r="CS55" s="370"/>
      <c r="CT55" s="262"/>
      <c r="CU55" s="262"/>
      <c r="CV55" s="262"/>
      <c r="CW55" s="262"/>
      <c r="CX55" s="371"/>
      <c r="CY55" s="371"/>
      <c r="CZ55" s="455"/>
    </row>
    <row r="56" spans="1:104" s="67" customFormat="1" ht="12">
      <c r="A56" s="72">
        <v>36</v>
      </c>
      <c r="B56" s="103"/>
      <c r="C56" s="807"/>
      <c r="D56" s="103"/>
      <c r="E56" s="103"/>
      <c r="F56" s="103"/>
      <c r="G56" s="103"/>
      <c r="H56" s="217"/>
      <c r="I56" s="217"/>
      <c r="J56" s="217"/>
      <c r="K56" s="353"/>
      <c r="L56" s="353"/>
      <c r="M56" s="401"/>
      <c r="N56" s="401"/>
      <c r="O56" s="789"/>
      <c r="P56" s="798"/>
      <c r="Q56" s="401"/>
      <c r="R56" s="401"/>
      <c r="S56" s="401"/>
      <c r="T56" s="401"/>
      <c r="U56" s="401"/>
      <c r="V56" s="401"/>
      <c r="W56" s="799"/>
      <c r="X56" s="792"/>
      <c r="Y56" s="505"/>
      <c r="Z56" s="505"/>
      <c r="AA56" s="505"/>
      <c r="AB56" s="505"/>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103"/>
      <c r="BY56" s="218"/>
      <c r="BZ56" s="218"/>
      <c r="CA56" s="218"/>
      <c r="CB56" s="218"/>
      <c r="CC56" s="218"/>
      <c r="CD56" s="218"/>
      <c r="CE56" s="371" t="str">
        <f t="shared" si="1"/>
        <v/>
      </c>
      <c r="CF56" s="371"/>
      <c r="CG56" s="371"/>
      <c r="CH56" s="371"/>
      <c r="CI56" s="371"/>
      <c r="CJ56" s="379"/>
      <c r="CK56" s="383"/>
      <c r="CL56" s="383"/>
      <c r="CM56" s="370"/>
      <c r="CN56" s="370"/>
      <c r="CO56" s="370"/>
      <c r="CP56" s="370"/>
      <c r="CQ56" s="370"/>
      <c r="CR56" s="370"/>
      <c r="CS56" s="370"/>
      <c r="CT56" s="262"/>
      <c r="CU56" s="262"/>
      <c r="CV56" s="262"/>
      <c r="CW56" s="262"/>
      <c r="CX56" s="371"/>
      <c r="CY56" s="371"/>
      <c r="CZ56" s="455"/>
    </row>
    <row r="57" spans="1:104" s="67" customFormat="1" ht="12">
      <c r="A57" s="72">
        <v>37</v>
      </c>
      <c r="B57" s="103"/>
      <c r="C57" s="807"/>
      <c r="D57" s="103"/>
      <c r="E57" s="103"/>
      <c r="F57" s="103"/>
      <c r="G57" s="103"/>
      <c r="H57" s="217"/>
      <c r="I57" s="217"/>
      <c r="J57" s="217"/>
      <c r="K57" s="353"/>
      <c r="L57" s="353"/>
      <c r="M57" s="401"/>
      <c r="N57" s="401"/>
      <c r="O57" s="789"/>
      <c r="P57" s="798"/>
      <c r="Q57" s="401"/>
      <c r="R57" s="401"/>
      <c r="S57" s="401"/>
      <c r="T57" s="401"/>
      <c r="U57" s="401"/>
      <c r="V57" s="401"/>
      <c r="W57" s="799"/>
      <c r="X57" s="792"/>
      <c r="Y57" s="505"/>
      <c r="Z57" s="505"/>
      <c r="AA57" s="505"/>
      <c r="AB57" s="505"/>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218"/>
      <c r="BX57" s="103"/>
      <c r="BY57" s="218"/>
      <c r="BZ57" s="218"/>
      <c r="CA57" s="218"/>
      <c r="CB57" s="218"/>
      <c r="CC57" s="218"/>
      <c r="CD57" s="218"/>
      <c r="CE57" s="371" t="str">
        <f t="shared" si="1"/>
        <v/>
      </c>
      <c r="CF57" s="371"/>
      <c r="CG57" s="371"/>
      <c r="CH57" s="371"/>
      <c r="CI57" s="371"/>
      <c r="CJ57" s="379"/>
      <c r="CK57" s="383"/>
      <c r="CL57" s="383"/>
      <c r="CM57" s="370"/>
      <c r="CN57" s="370"/>
      <c r="CO57" s="370"/>
      <c r="CP57" s="370"/>
      <c r="CQ57" s="370"/>
      <c r="CR57" s="370"/>
      <c r="CS57" s="370"/>
      <c r="CT57" s="262"/>
      <c r="CU57" s="262"/>
      <c r="CV57" s="262"/>
      <c r="CW57" s="262"/>
      <c r="CX57" s="371"/>
      <c r="CY57" s="371"/>
      <c r="CZ57" s="455"/>
    </row>
    <row r="58" spans="1:104" s="67" customFormat="1" ht="12">
      <c r="A58" s="72">
        <v>38</v>
      </c>
      <c r="B58" s="103"/>
      <c r="C58" s="807"/>
      <c r="D58" s="103"/>
      <c r="E58" s="103"/>
      <c r="F58" s="103"/>
      <c r="G58" s="103"/>
      <c r="H58" s="217"/>
      <c r="I58" s="217"/>
      <c r="J58" s="217"/>
      <c r="K58" s="353"/>
      <c r="L58" s="353"/>
      <c r="M58" s="401"/>
      <c r="N58" s="401"/>
      <c r="O58" s="789"/>
      <c r="P58" s="798"/>
      <c r="Q58" s="401"/>
      <c r="R58" s="401"/>
      <c r="S58" s="401"/>
      <c r="T58" s="401"/>
      <c r="U58" s="401"/>
      <c r="V58" s="401"/>
      <c r="W58" s="799"/>
      <c r="X58" s="792"/>
      <c r="Y58" s="505"/>
      <c r="Z58" s="505"/>
      <c r="AA58" s="505"/>
      <c r="AB58" s="505"/>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c r="BO58" s="218"/>
      <c r="BP58" s="218"/>
      <c r="BQ58" s="218"/>
      <c r="BR58" s="218"/>
      <c r="BS58" s="218"/>
      <c r="BT58" s="218"/>
      <c r="BU58" s="218"/>
      <c r="BV58" s="218"/>
      <c r="BW58" s="218"/>
      <c r="BX58" s="103"/>
      <c r="BY58" s="218"/>
      <c r="BZ58" s="218"/>
      <c r="CA58" s="218"/>
      <c r="CB58" s="218"/>
      <c r="CC58" s="218"/>
      <c r="CD58" s="218"/>
      <c r="CE58" s="371" t="str">
        <f t="shared" si="1"/>
        <v/>
      </c>
      <c r="CF58" s="371"/>
      <c r="CG58" s="371"/>
      <c r="CH58" s="371"/>
      <c r="CI58" s="371"/>
      <c r="CJ58" s="379"/>
      <c r="CK58" s="383"/>
      <c r="CL58" s="383"/>
      <c r="CM58" s="370"/>
      <c r="CN58" s="370"/>
      <c r="CO58" s="370"/>
      <c r="CP58" s="370"/>
      <c r="CQ58" s="370"/>
      <c r="CR58" s="370"/>
      <c r="CS58" s="370"/>
      <c r="CT58" s="262"/>
      <c r="CU58" s="262"/>
      <c r="CV58" s="262"/>
      <c r="CW58" s="262"/>
      <c r="CX58" s="371"/>
      <c r="CY58" s="371"/>
      <c r="CZ58" s="455"/>
    </row>
    <row r="59" spans="1:104" s="67" customFormat="1" ht="12">
      <c r="A59" s="72">
        <v>39</v>
      </c>
      <c r="B59" s="103"/>
      <c r="C59" s="807"/>
      <c r="D59" s="103"/>
      <c r="E59" s="103"/>
      <c r="F59" s="103"/>
      <c r="G59" s="103"/>
      <c r="H59" s="217"/>
      <c r="I59" s="217"/>
      <c r="J59" s="217"/>
      <c r="K59" s="353"/>
      <c r="L59" s="353"/>
      <c r="M59" s="401"/>
      <c r="N59" s="401"/>
      <c r="O59" s="789"/>
      <c r="P59" s="798"/>
      <c r="Q59" s="401"/>
      <c r="R59" s="401"/>
      <c r="S59" s="401"/>
      <c r="T59" s="401"/>
      <c r="U59" s="401"/>
      <c r="V59" s="401"/>
      <c r="W59" s="799"/>
      <c r="X59" s="792"/>
      <c r="Y59" s="505"/>
      <c r="Z59" s="505"/>
      <c r="AA59" s="505"/>
      <c r="AB59" s="505"/>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c r="BU59" s="218"/>
      <c r="BV59" s="218"/>
      <c r="BW59" s="218"/>
      <c r="BX59" s="103"/>
      <c r="BY59" s="218"/>
      <c r="BZ59" s="218"/>
      <c r="CA59" s="218"/>
      <c r="CB59" s="218"/>
      <c r="CC59" s="218"/>
      <c r="CD59" s="218"/>
      <c r="CE59" s="371" t="str">
        <f t="shared" si="1"/>
        <v/>
      </c>
      <c r="CF59" s="371"/>
      <c r="CG59" s="371"/>
      <c r="CH59" s="371"/>
      <c r="CI59" s="371"/>
      <c r="CJ59" s="379"/>
      <c r="CK59" s="383"/>
      <c r="CL59" s="383"/>
      <c r="CM59" s="370"/>
      <c r="CN59" s="370"/>
      <c r="CO59" s="370"/>
      <c r="CP59" s="370"/>
      <c r="CQ59" s="370"/>
      <c r="CR59" s="370"/>
      <c r="CS59" s="370"/>
      <c r="CT59" s="262"/>
      <c r="CU59" s="262"/>
      <c r="CV59" s="262"/>
      <c r="CW59" s="262"/>
      <c r="CX59" s="371"/>
      <c r="CY59" s="371"/>
      <c r="CZ59" s="455"/>
    </row>
    <row r="60" spans="1:104" s="67" customFormat="1" ht="12">
      <c r="A60" s="72">
        <v>40</v>
      </c>
      <c r="B60" s="103"/>
      <c r="C60" s="807"/>
      <c r="D60" s="103"/>
      <c r="E60" s="103"/>
      <c r="F60" s="103"/>
      <c r="G60" s="103"/>
      <c r="H60" s="217"/>
      <c r="I60" s="217"/>
      <c r="J60" s="217"/>
      <c r="K60" s="353"/>
      <c r="L60" s="353"/>
      <c r="M60" s="401"/>
      <c r="N60" s="401"/>
      <c r="O60" s="789"/>
      <c r="P60" s="798"/>
      <c r="Q60" s="401"/>
      <c r="R60" s="401"/>
      <c r="S60" s="401"/>
      <c r="T60" s="401"/>
      <c r="U60" s="401"/>
      <c r="V60" s="401"/>
      <c r="W60" s="799"/>
      <c r="X60" s="792"/>
      <c r="Y60" s="505"/>
      <c r="Z60" s="505"/>
      <c r="AA60" s="505"/>
      <c r="AB60" s="505"/>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X60" s="103"/>
      <c r="BY60" s="218"/>
      <c r="BZ60" s="218"/>
      <c r="CA60" s="218"/>
      <c r="CB60" s="218"/>
      <c r="CC60" s="218"/>
      <c r="CD60" s="218"/>
      <c r="CE60" s="371" t="str">
        <f t="shared" si="1"/>
        <v/>
      </c>
      <c r="CF60" s="371"/>
      <c r="CG60" s="371"/>
      <c r="CH60" s="371"/>
      <c r="CI60" s="371"/>
      <c r="CJ60" s="379"/>
      <c r="CK60" s="383"/>
      <c r="CL60" s="383"/>
      <c r="CM60" s="370"/>
      <c r="CN60" s="370"/>
      <c r="CO60" s="370"/>
      <c r="CP60" s="370"/>
      <c r="CQ60" s="370"/>
      <c r="CR60" s="370"/>
      <c r="CS60" s="370"/>
      <c r="CT60" s="262"/>
      <c r="CU60" s="262"/>
      <c r="CV60" s="262"/>
      <c r="CW60" s="262"/>
      <c r="CX60" s="371"/>
      <c r="CY60" s="371"/>
      <c r="CZ60" s="455"/>
    </row>
    <row r="61" spans="1:104" s="67" customFormat="1" ht="12">
      <c r="A61" s="72">
        <v>41</v>
      </c>
      <c r="B61" s="103"/>
      <c r="C61" s="807"/>
      <c r="D61" s="103"/>
      <c r="E61" s="103"/>
      <c r="F61" s="103"/>
      <c r="G61" s="103"/>
      <c r="H61" s="217"/>
      <c r="I61" s="217"/>
      <c r="J61" s="217"/>
      <c r="K61" s="353"/>
      <c r="L61" s="353"/>
      <c r="M61" s="401"/>
      <c r="N61" s="401"/>
      <c r="O61" s="789"/>
      <c r="P61" s="798"/>
      <c r="Q61" s="401"/>
      <c r="R61" s="401"/>
      <c r="S61" s="401"/>
      <c r="T61" s="401"/>
      <c r="U61" s="401"/>
      <c r="V61" s="401"/>
      <c r="W61" s="799"/>
      <c r="X61" s="792"/>
      <c r="Y61" s="505"/>
      <c r="Z61" s="505"/>
      <c r="AA61" s="505"/>
      <c r="AB61" s="505"/>
      <c r="AC61" s="218"/>
      <c r="AD61" s="218"/>
      <c r="AE61" s="218"/>
      <c r="AF61" s="218"/>
      <c r="AG61" s="218"/>
      <c r="AH61" s="218"/>
      <c r="AI61" s="218"/>
      <c r="AJ61" s="218"/>
      <c r="AK61" s="218"/>
      <c r="AL61" s="218"/>
      <c r="AM61" s="218"/>
      <c r="AN61" s="218"/>
      <c r="AO61" s="218"/>
      <c r="AP61" s="218"/>
      <c r="AQ61" s="218"/>
      <c r="AR61" s="218"/>
      <c r="AS61" s="218"/>
      <c r="AT61" s="218"/>
      <c r="AU61" s="218"/>
      <c r="AV61" s="218"/>
      <c r="AW61" s="218"/>
      <c r="AX61" s="218"/>
      <c r="AY61" s="218"/>
      <c r="AZ61" s="218"/>
      <c r="BA61" s="218"/>
      <c r="BB61" s="218"/>
      <c r="BC61" s="218"/>
      <c r="BD61" s="218"/>
      <c r="BE61" s="218"/>
      <c r="BF61" s="218"/>
      <c r="BG61" s="218"/>
      <c r="BH61" s="218"/>
      <c r="BI61" s="218"/>
      <c r="BJ61" s="218"/>
      <c r="BK61" s="218"/>
      <c r="BL61" s="218"/>
      <c r="BM61" s="218"/>
      <c r="BN61" s="218"/>
      <c r="BO61" s="218"/>
      <c r="BP61" s="218"/>
      <c r="BQ61" s="218"/>
      <c r="BR61" s="218"/>
      <c r="BS61" s="218"/>
      <c r="BT61" s="218"/>
      <c r="BU61" s="218"/>
      <c r="BV61" s="218"/>
      <c r="BW61" s="218"/>
      <c r="BX61" s="103"/>
      <c r="BY61" s="218"/>
      <c r="BZ61" s="218"/>
      <c r="CA61" s="218"/>
      <c r="CB61" s="218"/>
      <c r="CC61" s="218"/>
      <c r="CD61" s="218"/>
      <c r="CE61" s="371" t="str">
        <f t="shared" si="1"/>
        <v/>
      </c>
      <c r="CF61" s="371"/>
      <c r="CG61" s="371"/>
      <c r="CH61" s="371"/>
      <c r="CI61" s="371"/>
      <c r="CJ61" s="379"/>
      <c r="CK61" s="383"/>
      <c r="CL61" s="383"/>
      <c r="CM61" s="370"/>
      <c r="CN61" s="370"/>
      <c r="CO61" s="370"/>
      <c r="CP61" s="370"/>
      <c r="CQ61" s="370"/>
      <c r="CR61" s="370"/>
      <c r="CS61" s="370"/>
      <c r="CT61" s="262"/>
      <c r="CU61" s="262"/>
      <c r="CV61" s="262"/>
      <c r="CW61" s="262"/>
      <c r="CX61" s="371"/>
      <c r="CY61" s="371"/>
      <c r="CZ61" s="455"/>
    </row>
    <row r="62" spans="1:104" s="67" customFormat="1" ht="12">
      <c r="A62" s="72">
        <v>42</v>
      </c>
      <c r="B62" s="103"/>
      <c r="C62" s="807"/>
      <c r="D62" s="103"/>
      <c r="E62" s="103"/>
      <c r="F62" s="103"/>
      <c r="G62" s="103"/>
      <c r="H62" s="217"/>
      <c r="I62" s="217"/>
      <c r="J62" s="217"/>
      <c r="K62" s="353"/>
      <c r="L62" s="353"/>
      <c r="M62" s="401"/>
      <c r="N62" s="401"/>
      <c r="O62" s="789"/>
      <c r="P62" s="798"/>
      <c r="Q62" s="401"/>
      <c r="R62" s="401"/>
      <c r="S62" s="401"/>
      <c r="T62" s="401"/>
      <c r="U62" s="401"/>
      <c r="V62" s="401"/>
      <c r="W62" s="799"/>
      <c r="X62" s="792"/>
      <c r="Y62" s="505"/>
      <c r="Z62" s="505"/>
      <c r="AA62" s="505"/>
      <c r="AB62" s="505"/>
      <c r="AC62" s="218"/>
      <c r="AD62" s="218"/>
      <c r="AE62" s="218"/>
      <c r="AF62" s="218"/>
      <c r="AG62" s="218"/>
      <c r="AH62" s="218"/>
      <c r="AI62" s="218"/>
      <c r="AJ62" s="218"/>
      <c r="AK62" s="218"/>
      <c r="AL62" s="218"/>
      <c r="AM62" s="218"/>
      <c r="AN62" s="218"/>
      <c r="AO62" s="218"/>
      <c r="AP62" s="218"/>
      <c r="AQ62" s="218"/>
      <c r="AR62" s="218"/>
      <c r="AS62" s="218"/>
      <c r="AT62" s="218"/>
      <c r="AU62" s="218"/>
      <c r="AV62" s="218"/>
      <c r="AW62" s="218"/>
      <c r="AX62" s="218"/>
      <c r="AY62" s="218"/>
      <c r="AZ62" s="218"/>
      <c r="BA62" s="218"/>
      <c r="BB62" s="218"/>
      <c r="BC62" s="218"/>
      <c r="BD62" s="218"/>
      <c r="BE62" s="218"/>
      <c r="BF62" s="218"/>
      <c r="BG62" s="218"/>
      <c r="BH62" s="218"/>
      <c r="BI62" s="218"/>
      <c r="BJ62" s="218"/>
      <c r="BK62" s="218"/>
      <c r="BL62" s="218"/>
      <c r="BM62" s="218"/>
      <c r="BN62" s="218"/>
      <c r="BO62" s="218"/>
      <c r="BP62" s="218"/>
      <c r="BQ62" s="218"/>
      <c r="BR62" s="218"/>
      <c r="BS62" s="218"/>
      <c r="BT62" s="218"/>
      <c r="BU62" s="218"/>
      <c r="BV62" s="218"/>
      <c r="BW62" s="218"/>
      <c r="BX62" s="103"/>
      <c r="BY62" s="218"/>
      <c r="BZ62" s="218"/>
      <c r="CA62" s="218"/>
      <c r="CB62" s="218"/>
      <c r="CC62" s="218"/>
      <c r="CD62" s="218"/>
      <c r="CE62" s="371" t="str">
        <f t="shared" si="1"/>
        <v/>
      </c>
      <c r="CF62" s="371"/>
      <c r="CG62" s="371"/>
      <c r="CH62" s="371"/>
      <c r="CI62" s="371"/>
      <c r="CJ62" s="379"/>
      <c r="CK62" s="383"/>
      <c r="CL62" s="383"/>
      <c r="CM62" s="370"/>
      <c r="CN62" s="370"/>
      <c r="CO62" s="370"/>
      <c r="CP62" s="370"/>
      <c r="CQ62" s="370"/>
      <c r="CR62" s="370"/>
      <c r="CS62" s="370"/>
      <c r="CT62" s="262"/>
      <c r="CU62" s="262"/>
      <c r="CV62" s="262"/>
      <c r="CW62" s="262"/>
      <c r="CX62" s="371"/>
      <c r="CY62" s="371"/>
      <c r="CZ62" s="455"/>
    </row>
    <row r="63" spans="1:104" s="67" customFormat="1" ht="12">
      <c r="A63" s="72">
        <v>43</v>
      </c>
      <c r="B63" s="103"/>
      <c r="C63" s="807"/>
      <c r="D63" s="103"/>
      <c r="E63" s="103"/>
      <c r="F63" s="103"/>
      <c r="G63" s="103"/>
      <c r="H63" s="217"/>
      <c r="I63" s="217"/>
      <c r="J63" s="217"/>
      <c r="K63" s="353"/>
      <c r="L63" s="353"/>
      <c r="M63" s="401"/>
      <c r="N63" s="401"/>
      <c r="O63" s="789"/>
      <c r="P63" s="798"/>
      <c r="Q63" s="401"/>
      <c r="R63" s="401"/>
      <c r="S63" s="401"/>
      <c r="T63" s="401"/>
      <c r="U63" s="401"/>
      <c r="V63" s="401"/>
      <c r="W63" s="799"/>
      <c r="X63" s="792"/>
      <c r="Y63" s="505"/>
      <c r="Z63" s="505"/>
      <c r="AA63" s="505"/>
      <c r="AB63" s="505"/>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218"/>
      <c r="BX63" s="103"/>
      <c r="BY63" s="218"/>
      <c r="BZ63" s="218"/>
      <c r="CA63" s="218"/>
      <c r="CB63" s="218"/>
      <c r="CC63" s="218"/>
      <c r="CD63" s="218"/>
      <c r="CE63" s="371" t="str">
        <f t="shared" si="1"/>
        <v/>
      </c>
      <c r="CF63" s="371"/>
      <c r="CG63" s="371"/>
      <c r="CH63" s="371"/>
      <c r="CI63" s="371"/>
      <c r="CJ63" s="379"/>
      <c r="CK63" s="383"/>
      <c r="CL63" s="383"/>
      <c r="CM63" s="370"/>
      <c r="CN63" s="370"/>
      <c r="CO63" s="370"/>
      <c r="CP63" s="370"/>
      <c r="CQ63" s="370"/>
      <c r="CR63" s="370"/>
      <c r="CS63" s="370"/>
      <c r="CT63" s="262"/>
      <c r="CU63" s="262"/>
      <c r="CV63" s="262"/>
      <c r="CW63" s="262"/>
      <c r="CX63" s="371"/>
      <c r="CY63" s="371"/>
      <c r="CZ63" s="455"/>
    </row>
    <row r="64" spans="1:104" s="67" customFormat="1" ht="12">
      <c r="A64" s="72">
        <v>44</v>
      </c>
      <c r="B64" s="103"/>
      <c r="C64" s="807"/>
      <c r="D64" s="103"/>
      <c r="E64" s="103"/>
      <c r="F64" s="103"/>
      <c r="G64" s="103"/>
      <c r="H64" s="217"/>
      <c r="I64" s="217"/>
      <c r="J64" s="217"/>
      <c r="K64" s="353"/>
      <c r="L64" s="353"/>
      <c r="M64" s="401"/>
      <c r="N64" s="401"/>
      <c r="O64" s="789"/>
      <c r="P64" s="798"/>
      <c r="Q64" s="401"/>
      <c r="R64" s="401"/>
      <c r="S64" s="401"/>
      <c r="T64" s="401"/>
      <c r="U64" s="401"/>
      <c r="V64" s="401"/>
      <c r="W64" s="799"/>
      <c r="X64" s="792"/>
      <c r="Y64" s="505"/>
      <c r="Z64" s="505"/>
      <c r="AA64" s="505"/>
      <c r="AB64" s="505"/>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8"/>
      <c r="BR64" s="218"/>
      <c r="BS64" s="218"/>
      <c r="BT64" s="218"/>
      <c r="BU64" s="218"/>
      <c r="BV64" s="218"/>
      <c r="BW64" s="218"/>
      <c r="BX64" s="103"/>
      <c r="BY64" s="218"/>
      <c r="BZ64" s="218"/>
      <c r="CA64" s="218"/>
      <c r="CB64" s="218"/>
      <c r="CC64" s="218"/>
      <c r="CD64" s="218"/>
      <c r="CE64" s="371" t="str">
        <f t="shared" si="1"/>
        <v/>
      </c>
      <c r="CF64" s="371"/>
      <c r="CG64" s="371"/>
      <c r="CH64" s="371"/>
      <c r="CI64" s="371"/>
      <c r="CJ64" s="379"/>
      <c r="CK64" s="383"/>
      <c r="CL64" s="383"/>
      <c r="CM64" s="370"/>
      <c r="CN64" s="370"/>
      <c r="CO64" s="370"/>
      <c r="CP64" s="370"/>
      <c r="CQ64" s="370"/>
      <c r="CR64" s="370"/>
      <c r="CS64" s="370"/>
      <c r="CT64" s="262"/>
      <c r="CU64" s="262"/>
      <c r="CV64" s="262"/>
      <c r="CW64" s="262"/>
      <c r="CX64" s="371"/>
      <c r="CY64" s="371"/>
      <c r="CZ64" s="455"/>
    </row>
    <row r="65" spans="1:104" s="67" customFormat="1" ht="12">
      <c r="A65" s="72">
        <v>45</v>
      </c>
      <c r="B65" s="103"/>
      <c r="C65" s="807"/>
      <c r="D65" s="103"/>
      <c r="E65" s="103"/>
      <c r="F65" s="103"/>
      <c r="G65" s="103"/>
      <c r="H65" s="217"/>
      <c r="I65" s="217"/>
      <c r="J65" s="217"/>
      <c r="K65" s="353"/>
      <c r="L65" s="353"/>
      <c r="M65" s="401"/>
      <c r="N65" s="401"/>
      <c r="O65" s="789"/>
      <c r="P65" s="798"/>
      <c r="Q65" s="401"/>
      <c r="R65" s="401"/>
      <c r="S65" s="401"/>
      <c r="T65" s="401"/>
      <c r="U65" s="401"/>
      <c r="V65" s="401"/>
      <c r="W65" s="799"/>
      <c r="X65" s="792"/>
      <c r="Y65" s="505"/>
      <c r="Z65" s="505"/>
      <c r="AA65" s="505"/>
      <c r="AB65" s="505"/>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218"/>
      <c r="BX65" s="103"/>
      <c r="BY65" s="218"/>
      <c r="BZ65" s="218"/>
      <c r="CA65" s="218"/>
      <c r="CB65" s="218"/>
      <c r="CC65" s="218"/>
      <c r="CD65" s="218"/>
      <c r="CE65" s="371" t="str">
        <f t="shared" si="1"/>
        <v/>
      </c>
      <c r="CF65" s="371"/>
      <c r="CG65" s="371"/>
      <c r="CH65" s="371"/>
      <c r="CI65" s="371"/>
      <c r="CJ65" s="379"/>
      <c r="CK65" s="383"/>
      <c r="CL65" s="383"/>
      <c r="CM65" s="370"/>
      <c r="CN65" s="370"/>
      <c r="CO65" s="370"/>
      <c r="CP65" s="370"/>
      <c r="CQ65" s="370"/>
      <c r="CR65" s="370"/>
      <c r="CS65" s="370"/>
      <c r="CT65" s="262"/>
      <c r="CU65" s="262"/>
      <c r="CV65" s="262"/>
      <c r="CW65" s="262"/>
      <c r="CX65" s="371"/>
      <c r="CY65" s="371"/>
      <c r="CZ65" s="455"/>
    </row>
    <row r="66" spans="1:104" s="67" customFormat="1" ht="12">
      <c r="A66" s="72">
        <v>46</v>
      </c>
      <c r="B66" s="103"/>
      <c r="C66" s="807"/>
      <c r="D66" s="103"/>
      <c r="E66" s="103"/>
      <c r="F66" s="103"/>
      <c r="G66" s="103"/>
      <c r="H66" s="217"/>
      <c r="I66" s="217"/>
      <c r="J66" s="217"/>
      <c r="K66" s="353"/>
      <c r="L66" s="353"/>
      <c r="M66" s="401"/>
      <c r="N66" s="401"/>
      <c r="O66" s="789"/>
      <c r="P66" s="798"/>
      <c r="Q66" s="401"/>
      <c r="R66" s="401"/>
      <c r="S66" s="401"/>
      <c r="T66" s="401"/>
      <c r="U66" s="401"/>
      <c r="V66" s="401"/>
      <c r="W66" s="799"/>
      <c r="X66" s="792"/>
      <c r="Y66" s="505"/>
      <c r="Z66" s="505"/>
      <c r="AA66" s="505"/>
      <c r="AB66" s="505"/>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c r="BU66" s="218"/>
      <c r="BV66" s="218"/>
      <c r="BW66" s="218"/>
      <c r="BX66" s="103"/>
      <c r="BY66" s="218"/>
      <c r="BZ66" s="218"/>
      <c r="CA66" s="218"/>
      <c r="CB66" s="218"/>
      <c r="CC66" s="218"/>
      <c r="CD66" s="218"/>
      <c r="CE66" s="371" t="str">
        <f t="shared" si="1"/>
        <v/>
      </c>
      <c r="CF66" s="371"/>
      <c r="CG66" s="371"/>
      <c r="CH66" s="371"/>
      <c r="CI66" s="371"/>
      <c r="CJ66" s="379"/>
      <c r="CK66" s="383"/>
      <c r="CL66" s="383"/>
      <c r="CM66" s="370"/>
      <c r="CN66" s="370"/>
      <c r="CO66" s="370"/>
      <c r="CP66" s="370"/>
      <c r="CQ66" s="370"/>
      <c r="CR66" s="370"/>
      <c r="CS66" s="370"/>
      <c r="CT66" s="262"/>
      <c r="CU66" s="262"/>
      <c r="CV66" s="262"/>
      <c r="CW66" s="262"/>
      <c r="CX66" s="371"/>
      <c r="CY66" s="371"/>
      <c r="CZ66" s="455"/>
    </row>
    <row r="67" spans="1:104" s="67" customFormat="1" ht="12">
      <c r="A67" s="72">
        <v>47</v>
      </c>
      <c r="B67" s="103"/>
      <c r="C67" s="807"/>
      <c r="D67" s="103"/>
      <c r="E67" s="103"/>
      <c r="F67" s="103"/>
      <c r="G67" s="103"/>
      <c r="H67" s="217"/>
      <c r="I67" s="217"/>
      <c r="J67" s="217"/>
      <c r="K67" s="353"/>
      <c r="L67" s="353"/>
      <c r="M67" s="401"/>
      <c r="N67" s="401"/>
      <c r="O67" s="789"/>
      <c r="P67" s="798"/>
      <c r="Q67" s="401"/>
      <c r="R67" s="401"/>
      <c r="S67" s="401"/>
      <c r="T67" s="401"/>
      <c r="U67" s="401"/>
      <c r="V67" s="401"/>
      <c r="W67" s="799"/>
      <c r="X67" s="792"/>
      <c r="Y67" s="505"/>
      <c r="Z67" s="505"/>
      <c r="AA67" s="505"/>
      <c r="AB67" s="505"/>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103"/>
      <c r="BY67" s="218"/>
      <c r="BZ67" s="218"/>
      <c r="CA67" s="218"/>
      <c r="CB67" s="218"/>
      <c r="CC67" s="218"/>
      <c r="CD67" s="218"/>
      <c r="CE67" s="371" t="str">
        <f t="shared" si="1"/>
        <v/>
      </c>
      <c r="CF67" s="371"/>
      <c r="CG67" s="371"/>
      <c r="CH67" s="371"/>
      <c r="CI67" s="371"/>
      <c r="CJ67" s="379"/>
      <c r="CK67" s="383"/>
      <c r="CL67" s="383"/>
      <c r="CM67" s="370"/>
      <c r="CN67" s="370"/>
      <c r="CO67" s="370"/>
      <c r="CP67" s="370"/>
      <c r="CQ67" s="370"/>
      <c r="CR67" s="370"/>
      <c r="CS67" s="370"/>
      <c r="CT67" s="262"/>
      <c r="CU67" s="262"/>
      <c r="CV67" s="262"/>
      <c r="CW67" s="262"/>
      <c r="CX67" s="371"/>
      <c r="CY67" s="371"/>
      <c r="CZ67" s="455"/>
    </row>
    <row r="68" spans="1:104" s="67" customFormat="1" ht="12">
      <c r="A68" s="72">
        <v>48</v>
      </c>
      <c r="B68" s="103"/>
      <c r="C68" s="807"/>
      <c r="D68" s="103"/>
      <c r="E68" s="103"/>
      <c r="F68" s="103"/>
      <c r="G68" s="103"/>
      <c r="H68" s="217"/>
      <c r="I68" s="217"/>
      <c r="J68" s="217"/>
      <c r="K68" s="353"/>
      <c r="L68" s="353"/>
      <c r="M68" s="401"/>
      <c r="N68" s="401"/>
      <c r="O68" s="789"/>
      <c r="P68" s="798"/>
      <c r="Q68" s="401"/>
      <c r="R68" s="401"/>
      <c r="S68" s="401"/>
      <c r="T68" s="401"/>
      <c r="U68" s="401"/>
      <c r="V68" s="401"/>
      <c r="W68" s="799"/>
      <c r="X68" s="792"/>
      <c r="Y68" s="505"/>
      <c r="Z68" s="505"/>
      <c r="AA68" s="505"/>
      <c r="AB68" s="505"/>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103"/>
      <c r="BY68" s="218"/>
      <c r="BZ68" s="218"/>
      <c r="CA68" s="218"/>
      <c r="CB68" s="218"/>
      <c r="CC68" s="218"/>
      <c r="CD68" s="218"/>
      <c r="CE68" s="371" t="str">
        <f t="shared" si="1"/>
        <v/>
      </c>
      <c r="CF68" s="371"/>
      <c r="CG68" s="371"/>
      <c r="CH68" s="371"/>
      <c r="CI68" s="371"/>
      <c r="CJ68" s="379"/>
      <c r="CK68" s="383"/>
      <c r="CL68" s="383"/>
      <c r="CM68" s="370"/>
      <c r="CN68" s="370"/>
      <c r="CO68" s="370"/>
      <c r="CP68" s="370"/>
      <c r="CQ68" s="370"/>
      <c r="CR68" s="370"/>
      <c r="CS68" s="370"/>
      <c r="CT68" s="262"/>
      <c r="CU68" s="262"/>
      <c r="CV68" s="262"/>
      <c r="CW68" s="262"/>
      <c r="CX68" s="371"/>
      <c r="CY68" s="371"/>
      <c r="CZ68" s="455"/>
    </row>
    <row r="69" spans="1:104" s="67" customFormat="1" ht="12">
      <c r="A69" s="72">
        <v>49</v>
      </c>
      <c r="B69" s="103"/>
      <c r="C69" s="807"/>
      <c r="D69" s="103"/>
      <c r="E69" s="103"/>
      <c r="F69" s="103"/>
      <c r="G69" s="103"/>
      <c r="H69" s="217"/>
      <c r="I69" s="217"/>
      <c r="J69" s="217"/>
      <c r="K69" s="353"/>
      <c r="L69" s="353"/>
      <c r="M69" s="401"/>
      <c r="N69" s="401"/>
      <c r="O69" s="789"/>
      <c r="P69" s="798"/>
      <c r="Q69" s="401"/>
      <c r="R69" s="401"/>
      <c r="S69" s="401"/>
      <c r="T69" s="401"/>
      <c r="U69" s="401"/>
      <c r="V69" s="401"/>
      <c r="W69" s="799"/>
      <c r="X69" s="792"/>
      <c r="Y69" s="505"/>
      <c r="Z69" s="505"/>
      <c r="AA69" s="505"/>
      <c r="AB69" s="505"/>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8"/>
      <c r="BA69" s="218"/>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103"/>
      <c r="BY69" s="218"/>
      <c r="BZ69" s="218"/>
      <c r="CA69" s="218"/>
      <c r="CB69" s="218"/>
      <c r="CC69" s="218"/>
      <c r="CD69" s="218"/>
      <c r="CE69" s="371" t="str">
        <f t="shared" si="1"/>
        <v/>
      </c>
      <c r="CF69" s="371"/>
      <c r="CG69" s="371"/>
      <c r="CH69" s="371"/>
      <c r="CI69" s="371"/>
      <c r="CJ69" s="379"/>
      <c r="CK69" s="383"/>
      <c r="CL69" s="383"/>
      <c r="CM69" s="370"/>
      <c r="CN69" s="370"/>
      <c r="CO69" s="370"/>
      <c r="CP69" s="370"/>
      <c r="CQ69" s="370"/>
      <c r="CR69" s="370"/>
      <c r="CS69" s="370"/>
      <c r="CT69" s="262"/>
      <c r="CU69" s="262"/>
      <c r="CV69" s="262"/>
      <c r="CW69" s="262"/>
      <c r="CX69" s="371"/>
      <c r="CY69" s="371"/>
      <c r="CZ69" s="455"/>
    </row>
    <row r="70" spans="1:104" s="67" customFormat="1" ht="12">
      <c r="A70" s="72">
        <v>50</v>
      </c>
      <c r="B70" s="103"/>
      <c r="C70" s="807"/>
      <c r="D70" s="103"/>
      <c r="E70" s="103"/>
      <c r="F70" s="103"/>
      <c r="G70" s="103"/>
      <c r="H70" s="217"/>
      <c r="I70" s="217"/>
      <c r="J70" s="217"/>
      <c r="K70" s="353"/>
      <c r="L70" s="353"/>
      <c r="M70" s="401"/>
      <c r="N70" s="401"/>
      <c r="O70" s="789"/>
      <c r="P70" s="798"/>
      <c r="Q70" s="401"/>
      <c r="R70" s="401"/>
      <c r="S70" s="401"/>
      <c r="T70" s="401"/>
      <c r="U70" s="401"/>
      <c r="V70" s="401"/>
      <c r="W70" s="799"/>
      <c r="X70" s="792"/>
      <c r="Y70" s="505"/>
      <c r="Z70" s="505"/>
      <c r="AA70" s="505"/>
      <c r="AB70" s="505"/>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8"/>
      <c r="AY70" s="218"/>
      <c r="AZ70" s="218"/>
      <c r="BA70" s="218"/>
      <c r="BB70" s="218"/>
      <c r="BC70" s="218"/>
      <c r="BD70" s="218"/>
      <c r="BE70" s="218"/>
      <c r="BF70" s="218"/>
      <c r="BG70" s="218"/>
      <c r="BH70" s="218"/>
      <c r="BI70" s="218"/>
      <c r="BJ70" s="218"/>
      <c r="BK70" s="218"/>
      <c r="BL70" s="218"/>
      <c r="BM70" s="218"/>
      <c r="BN70" s="218"/>
      <c r="BO70" s="218"/>
      <c r="BP70" s="218"/>
      <c r="BQ70" s="218"/>
      <c r="BR70" s="218"/>
      <c r="BS70" s="218"/>
      <c r="BT70" s="218"/>
      <c r="BU70" s="218"/>
      <c r="BV70" s="218"/>
      <c r="BW70" s="218"/>
      <c r="BX70" s="103"/>
      <c r="BY70" s="218"/>
      <c r="BZ70" s="218"/>
      <c r="CA70" s="218"/>
      <c r="CB70" s="218"/>
      <c r="CC70" s="218"/>
      <c r="CD70" s="218"/>
      <c r="CE70" s="371" t="str">
        <f t="shared" si="1"/>
        <v/>
      </c>
      <c r="CF70" s="371"/>
      <c r="CG70" s="371"/>
      <c r="CH70" s="371"/>
      <c r="CI70" s="371"/>
      <c r="CJ70" s="379"/>
      <c r="CK70" s="383"/>
      <c r="CL70" s="383"/>
      <c r="CM70" s="370"/>
      <c r="CN70" s="370"/>
      <c r="CO70" s="370"/>
      <c r="CP70" s="370"/>
      <c r="CQ70" s="370"/>
      <c r="CR70" s="370"/>
      <c r="CS70" s="370"/>
      <c r="CT70" s="262"/>
      <c r="CU70" s="262"/>
      <c r="CV70" s="262"/>
      <c r="CW70" s="262"/>
      <c r="CX70" s="371"/>
      <c r="CY70" s="371"/>
      <c r="CZ70" s="455"/>
    </row>
    <row r="71" spans="1:104" s="67" customFormat="1" ht="12">
      <c r="A71" s="72">
        <v>51</v>
      </c>
      <c r="B71" s="103"/>
      <c r="C71" s="807"/>
      <c r="D71" s="103"/>
      <c r="E71" s="103"/>
      <c r="F71" s="103"/>
      <c r="G71" s="103"/>
      <c r="H71" s="217"/>
      <c r="I71" s="217"/>
      <c r="J71" s="217"/>
      <c r="K71" s="353"/>
      <c r="L71" s="353"/>
      <c r="M71" s="401"/>
      <c r="N71" s="401"/>
      <c r="O71" s="789"/>
      <c r="P71" s="798"/>
      <c r="Q71" s="401"/>
      <c r="R71" s="401"/>
      <c r="S71" s="401"/>
      <c r="T71" s="401"/>
      <c r="U71" s="401"/>
      <c r="V71" s="401"/>
      <c r="W71" s="799"/>
      <c r="X71" s="792"/>
      <c r="Y71" s="505"/>
      <c r="Z71" s="505"/>
      <c r="AA71" s="505"/>
      <c r="AB71" s="505"/>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103"/>
      <c r="BY71" s="218"/>
      <c r="BZ71" s="218"/>
      <c r="CA71" s="218"/>
      <c r="CB71" s="218"/>
      <c r="CC71" s="218"/>
      <c r="CD71" s="218"/>
      <c r="CE71" s="371" t="str">
        <f t="shared" si="1"/>
        <v/>
      </c>
      <c r="CF71" s="371"/>
      <c r="CG71" s="371"/>
      <c r="CH71" s="371"/>
      <c r="CI71" s="371"/>
      <c r="CJ71" s="379"/>
      <c r="CK71" s="383"/>
      <c r="CL71" s="383"/>
      <c r="CM71" s="370"/>
      <c r="CN71" s="370"/>
      <c r="CO71" s="370"/>
      <c r="CP71" s="370"/>
      <c r="CQ71" s="370"/>
      <c r="CR71" s="370"/>
      <c r="CS71" s="370"/>
      <c r="CT71" s="262"/>
      <c r="CU71" s="262"/>
      <c r="CV71" s="262"/>
      <c r="CW71" s="262"/>
      <c r="CX71" s="371"/>
      <c r="CY71" s="371"/>
      <c r="CZ71" s="455"/>
    </row>
    <row r="72" spans="1:104" s="67" customFormat="1" ht="12">
      <c r="A72" s="72">
        <v>52</v>
      </c>
      <c r="B72" s="103"/>
      <c r="C72" s="807"/>
      <c r="D72" s="103"/>
      <c r="E72" s="103"/>
      <c r="F72" s="103"/>
      <c r="G72" s="103"/>
      <c r="H72" s="217"/>
      <c r="I72" s="217"/>
      <c r="J72" s="217"/>
      <c r="K72" s="353"/>
      <c r="L72" s="353"/>
      <c r="M72" s="401"/>
      <c r="N72" s="401"/>
      <c r="O72" s="789"/>
      <c r="P72" s="798"/>
      <c r="Q72" s="401"/>
      <c r="R72" s="401"/>
      <c r="S72" s="401"/>
      <c r="T72" s="401"/>
      <c r="U72" s="401"/>
      <c r="V72" s="401"/>
      <c r="W72" s="799"/>
      <c r="X72" s="792"/>
      <c r="Y72" s="505"/>
      <c r="Z72" s="505"/>
      <c r="AA72" s="505"/>
      <c r="AB72" s="505"/>
      <c r="AC72" s="218"/>
      <c r="AD72" s="218"/>
      <c r="AE72" s="218"/>
      <c r="AF72" s="218"/>
      <c r="AG72" s="218"/>
      <c r="AH72" s="218"/>
      <c r="AI72" s="218"/>
      <c r="AJ72" s="218"/>
      <c r="AK72" s="218"/>
      <c r="AL72" s="218"/>
      <c r="AM72" s="218"/>
      <c r="AN72" s="218"/>
      <c r="AO72" s="218"/>
      <c r="AP72" s="218"/>
      <c r="AQ72" s="218"/>
      <c r="AR72" s="218"/>
      <c r="AS72" s="218"/>
      <c r="AT72" s="218"/>
      <c r="AU72" s="218"/>
      <c r="AV72" s="218"/>
      <c r="AW72" s="218"/>
      <c r="AX72" s="218"/>
      <c r="AY72" s="218"/>
      <c r="AZ72" s="218"/>
      <c r="BA72" s="218"/>
      <c r="BB72" s="218"/>
      <c r="BC72" s="218"/>
      <c r="BD72" s="218"/>
      <c r="BE72" s="218"/>
      <c r="BF72" s="218"/>
      <c r="BG72" s="218"/>
      <c r="BH72" s="218"/>
      <c r="BI72" s="218"/>
      <c r="BJ72" s="218"/>
      <c r="BK72" s="218"/>
      <c r="BL72" s="218"/>
      <c r="BM72" s="218"/>
      <c r="BN72" s="218"/>
      <c r="BO72" s="218"/>
      <c r="BP72" s="218"/>
      <c r="BQ72" s="218"/>
      <c r="BR72" s="218"/>
      <c r="BS72" s="218"/>
      <c r="BT72" s="218"/>
      <c r="BU72" s="218"/>
      <c r="BV72" s="218"/>
      <c r="BW72" s="218"/>
      <c r="BX72" s="103"/>
      <c r="BY72" s="218"/>
      <c r="BZ72" s="218"/>
      <c r="CA72" s="218"/>
      <c r="CB72" s="218"/>
      <c r="CC72" s="218"/>
      <c r="CD72" s="218"/>
      <c r="CE72" s="371" t="str">
        <f t="shared" si="1"/>
        <v/>
      </c>
      <c r="CF72" s="371"/>
      <c r="CG72" s="371"/>
      <c r="CH72" s="371"/>
      <c r="CI72" s="371"/>
      <c r="CJ72" s="379"/>
      <c r="CK72" s="383"/>
      <c r="CL72" s="383"/>
      <c r="CM72" s="370"/>
      <c r="CN72" s="370"/>
      <c r="CO72" s="370"/>
      <c r="CP72" s="370"/>
      <c r="CQ72" s="370"/>
      <c r="CR72" s="370"/>
      <c r="CS72" s="370"/>
      <c r="CT72" s="262"/>
      <c r="CU72" s="262"/>
      <c r="CV72" s="262"/>
      <c r="CW72" s="262"/>
      <c r="CX72" s="371"/>
      <c r="CY72" s="371"/>
      <c r="CZ72" s="455"/>
    </row>
    <row r="73" spans="1:104" s="67" customFormat="1" ht="12">
      <c r="A73" s="72">
        <v>53</v>
      </c>
      <c r="B73" s="103"/>
      <c r="C73" s="807"/>
      <c r="D73" s="103"/>
      <c r="E73" s="103"/>
      <c r="F73" s="103"/>
      <c r="G73" s="103"/>
      <c r="H73" s="217"/>
      <c r="I73" s="217"/>
      <c r="J73" s="217"/>
      <c r="K73" s="353"/>
      <c r="L73" s="353"/>
      <c r="M73" s="401"/>
      <c r="N73" s="401"/>
      <c r="O73" s="789"/>
      <c r="P73" s="798"/>
      <c r="Q73" s="401"/>
      <c r="R73" s="401"/>
      <c r="S73" s="401"/>
      <c r="T73" s="401"/>
      <c r="U73" s="401"/>
      <c r="V73" s="401"/>
      <c r="W73" s="799"/>
      <c r="X73" s="792"/>
      <c r="Y73" s="505"/>
      <c r="Z73" s="505"/>
      <c r="AA73" s="505"/>
      <c r="AB73" s="505"/>
      <c r="AC73" s="218"/>
      <c r="AD73" s="218"/>
      <c r="AE73" s="218"/>
      <c r="AF73" s="218"/>
      <c r="AG73" s="218"/>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218"/>
      <c r="BX73" s="103"/>
      <c r="BY73" s="218"/>
      <c r="BZ73" s="218"/>
      <c r="CA73" s="218"/>
      <c r="CB73" s="218"/>
      <c r="CC73" s="218"/>
      <c r="CD73" s="218"/>
      <c r="CE73" s="371" t="str">
        <f t="shared" si="1"/>
        <v/>
      </c>
      <c r="CF73" s="371"/>
      <c r="CG73" s="371"/>
      <c r="CH73" s="371"/>
      <c r="CI73" s="371"/>
      <c r="CJ73" s="379"/>
      <c r="CK73" s="383"/>
      <c r="CL73" s="383"/>
      <c r="CM73" s="370"/>
      <c r="CN73" s="370"/>
      <c r="CO73" s="370"/>
      <c r="CP73" s="370"/>
      <c r="CQ73" s="370"/>
      <c r="CR73" s="370"/>
      <c r="CS73" s="370"/>
      <c r="CT73" s="262"/>
      <c r="CU73" s="262"/>
      <c r="CV73" s="262"/>
      <c r="CW73" s="262"/>
      <c r="CX73" s="371"/>
      <c r="CY73" s="371"/>
      <c r="CZ73" s="455"/>
    </row>
    <row r="74" spans="1:104" s="67" customFormat="1" ht="12">
      <c r="A74" s="72">
        <v>54</v>
      </c>
      <c r="B74" s="103"/>
      <c r="C74" s="807"/>
      <c r="D74" s="103"/>
      <c r="E74" s="103"/>
      <c r="F74" s="103"/>
      <c r="G74" s="103"/>
      <c r="H74" s="217"/>
      <c r="I74" s="217"/>
      <c r="J74" s="217"/>
      <c r="K74" s="353"/>
      <c r="L74" s="353"/>
      <c r="M74" s="401"/>
      <c r="N74" s="401"/>
      <c r="O74" s="789"/>
      <c r="P74" s="798"/>
      <c r="Q74" s="401"/>
      <c r="R74" s="401"/>
      <c r="S74" s="401"/>
      <c r="T74" s="401"/>
      <c r="U74" s="401"/>
      <c r="V74" s="401"/>
      <c r="W74" s="799"/>
      <c r="X74" s="792"/>
      <c r="Y74" s="505"/>
      <c r="Z74" s="505"/>
      <c r="AA74" s="505"/>
      <c r="AB74" s="505"/>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103"/>
      <c r="BY74" s="218"/>
      <c r="BZ74" s="218"/>
      <c r="CA74" s="218"/>
      <c r="CB74" s="218"/>
      <c r="CC74" s="218"/>
      <c r="CD74" s="218"/>
      <c r="CE74" s="371" t="str">
        <f t="shared" si="1"/>
        <v/>
      </c>
      <c r="CF74" s="371"/>
      <c r="CG74" s="371"/>
      <c r="CH74" s="371"/>
      <c r="CI74" s="371"/>
      <c r="CJ74" s="379"/>
      <c r="CK74" s="383"/>
      <c r="CL74" s="383"/>
      <c r="CM74" s="370"/>
      <c r="CN74" s="370"/>
      <c r="CO74" s="370"/>
      <c r="CP74" s="370"/>
      <c r="CQ74" s="370"/>
      <c r="CR74" s="370"/>
      <c r="CS74" s="370"/>
      <c r="CT74" s="262"/>
      <c r="CU74" s="262"/>
      <c r="CV74" s="262"/>
      <c r="CW74" s="262"/>
      <c r="CX74" s="371"/>
      <c r="CY74" s="371"/>
      <c r="CZ74" s="455"/>
    </row>
    <row r="75" spans="1:104" s="67" customFormat="1" ht="12">
      <c r="A75" s="72">
        <v>55</v>
      </c>
      <c r="B75" s="103"/>
      <c r="C75" s="807"/>
      <c r="D75" s="103"/>
      <c r="E75" s="103"/>
      <c r="F75" s="103"/>
      <c r="G75" s="103"/>
      <c r="H75" s="217"/>
      <c r="I75" s="217"/>
      <c r="J75" s="217"/>
      <c r="K75" s="353"/>
      <c r="L75" s="353"/>
      <c r="M75" s="401"/>
      <c r="N75" s="401"/>
      <c r="O75" s="789"/>
      <c r="P75" s="798"/>
      <c r="Q75" s="401"/>
      <c r="R75" s="401"/>
      <c r="S75" s="401"/>
      <c r="T75" s="401"/>
      <c r="U75" s="401"/>
      <c r="V75" s="401"/>
      <c r="W75" s="799"/>
      <c r="X75" s="792"/>
      <c r="Y75" s="505"/>
      <c r="Z75" s="505"/>
      <c r="AA75" s="505"/>
      <c r="AB75" s="505"/>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103"/>
      <c r="BY75" s="218"/>
      <c r="BZ75" s="218"/>
      <c r="CA75" s="218"/>
      <c r="CB75" s="218"/>
      <c r="CC75" s="218"/>
      <c r="CD75" s="218"/>
      <c r="CE75" s="371" t="str">
        <f t="shared" si="1"/>
        <v/>
      </c>
      <c r="CF75" s="371"/>
      <c r="CG75" s="371"/>
      <c r="CH75" s="371"/>
      <c r="CI75" s="371"/>
      <c r="CJ75" s="379"/>
      <c r="CK75" s="383"/>
      <c r="CL75" s="383"/>
      <c r="CM75" s="370"/>
      <c r="CN75" s="370"/>
      <c r="CO75" s="370"/>
      <c r="CP75" s="370"/>
      <c r="CQ75" s="370"/>
      <c r="CR75" s="370"/>
      <c r="CS75" s="370"/>
      <c r="CT75" s="262"/>
      <c r="CU75" s="262"/>
      <c r="CV75" s="262"/>
      <c r="CW75" s="262"/>
      <c r="CX75" s="371"/>
      <c r="CY75" s="371"/>
      <c r="CZ75" s="455"/>
    </row>
    <row r="76" spans="1:104" s="67" customFormat="1" ht="12">
      <c r="A76" s="72">
        <v>56</v>
      </c>
      <c r="B76" s="103"/>
      <c r="C76" s="807"/>
      <c r="D76" s="103"/>
      <c r="E76" s="103"/>
      <c r="F76" s="103"/>
      <c r="G76" s="103"/>
      <c r="H76" s="217"/>
      <c r="I76" s="217"/>
      <c r="J76" s="217"/>
      <c r="K76" s="353"/>
      <c r="L76" s="353"/>
      <c r="M76" s="401"/>
      <c r="N76" s="401"/>
      <c r="O76" s="789"/>
      <c r="P76" s="798"/>
      <c r="Q76" s="401"/>
      <c r="R76" s="401"/>
      <c r="S76" s="401"/>
      <c r="T76" s="401"/>
      <c r="U76" s="401"/>
      <c r="V76" s="401"/>
      <c r="W76" s="799"/>
      <c r="X76" s="792"/>
      <c r="Y76" s="505"/>
      <c r="Z76" s="505"/>
      <c r="AA76" s="505"/>
      <c r="AB76" s="505"/>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103"/>
      <c r="BY76" s="218"/>
      <c r="BZ76" s="218"/>
      <c r="CA76" s="218"/>
      <c r="CB76" s="218"/>
      <c r="CC76" s="218"/>
      <c r="CD76" s="218"/>
      <c r="CE76" s="371" t="str">
        <f t="shared" si="1"/>
        <v/>
      </c>
      <c r="CF76" s="371"/>
      <c r="CG76" s="371"/>
      <c r="CH76" s="371"/>
      <c r="CI76" s="371"/>
      <c r="CJ76" s="379"/>
      <c r="CK76" s="383"/>
      <c r="CL76" s="383"/>
      <c r="CM76" s="370"/>
      <c r="CN76" s="370"/>
      <c r="CO76" s="370"/>
      <c r="CP76" s="370"/>
      <c r="CQ76" s="370"/>
      <c r="CR76" s="370"/>
      <c r="CS76" s="370"/>
      <c r="CT76" s="262"/>
      <c r="CU76" s="262"/>
      <c r="CV76" s="262"/>
      <c r="CW76" s="262"/>
      <c r="CX76" s="371"/>
      <c r="CY76" s="371"/>
      <c r="CZ76" s="455"/>
    </row>
    <row r="77" spans="1:104" s="67" customFormat="1" ht="12">
      <c r="A77" s="72">
        <v>57</v>
      </c>
      <c r="B77" s="103"/>
      <c r="C77" s="807"/>
      <c r="D77" s="103"/>
      <c r="E77" s="103"/>
      <c r="F77" s="103"/>
      <c r="G77" s="103"/>
      <c r="H77" s="217"/>
      <c r="I77" s="217"/>
      <c r="J77" s="217"/>
      <c r="K77" s="353"/>
      <c r="L77" s="353"/>
      <c r="M77" s="401"/>
      <c r="N77" s="401"/>
      <c r="O77" s="789"/>
      <c r="P77" s="798"/>
      <c r="Q77" s="401"/>
      <c r="R77" s="401"/>
      <c r="S77" s="401"/>
      <c r="T77" s="401"/>
      <c r="U77" s="401"/>
      <c r="V77" s="401"/>
      <c r="W77" s="799"/>
      <c r="X77" s="792"/>
      <c r="Y77" s="505"/>
      <c r="Z77" s="505"/>
      <c r="AA77" s="505"/>
      <c r="AB77" s="505"/>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103"/>
      <c r="BY77" s="218"/>
      <c r="BZ77" s="218"/>
      <c r="CA77" s="218"/>
      <c r="CB77" s="218"/>
      <c r="CC77" s="218"/>
      <c r="CD77" s="218"/>
      <c r="CE77" s="371" t="str">
        <f t="shared" si="1"/>
        <v/>
      </c>
      <c r="CF77" s="371"/>
      <c r="CG77" s="371"/>
      <c r="CH77" s="371"/>
      <c r="CI77" s="371"/>
      <c r="CJ77" s="379"/>
      <c r="CK77" s="383"/>
      <c r="CL77" s="383"/>
      <c r="CM77" s="370"/>
      <c r="CN77" s="370"/>
      <c r="CO77" s="370"/>
      <c r="CP77" s="370"/>
      <c r="CQ77" s="370"/>
      <c r="CR77" s="370"/>
      <c r="CS77" s="370"/>
      <c r="CT77" s="262"/>
      <c r="CU77" s="262"/>
      <c r="CV77" s="262"/>
      <c r="CW77" s="262"/>
      <c r="CX77" s="371"/>
      <c r="CY77" s="371"/>
      <c r="CZ77" s="455"/>
    </row>
    <row r="78" spans="1:104" s="67" customFormat="1" ht="12">
      <c r="A78" s="72">
        <v>58</v>
      </c>
      <c r="B78" s="103"/>
      <c r="C78" s="807"/>
      <c r="D78" s="103"/>
      <c r="E78" s="103"/>
      <c r="F78" s="103"/>
      <c r="G78" s="103"/>
      <c r="H78" s="217"/>
      <c r="I78" s="217"/>
      <c r="J78" s="217"/>
      <c r="K78" s="353"/>
      <c r="L78" s="353"/>
      <c r="M78" s="401"/>
      <c r="N78" s="401"/>
      <c r="O78" s="789"/>
      <c r="P78" s="798"/>
      <c r="Q78" s="401"/>
      <c r="R78" s="401"/>
      <c r="S78" s="401"/>
      <c r="T78" s="401"/>
      <c r="U78" s="401"/>
      <c r="V78" s="401"/>
      <c r="W78" s="799"/>
      <c r="X78" s="792"/>
      <c r="Y78" s="505"/>
      <c r="Z78" s="505"/>
      <c r="AA78" s="505"/>
      <c r="AB78" s="505"/>
      <c r="AC78" s="218"/>
      <c r="AD78" s="218"/>
      <c r="AE78" s="218"/>
      <c r="AF78" s="218"/>
      <c r="AG78" s="218"/>
      <c r="AH78" s="218"/>
      <c r="AI78" s="218"/>
      <c r="AJ78" s="218"/>
      <c r="AK78" s="218"/>
      <c r="AL78" s="218"/>
      <c r="AM78" s="218"/>
      <c r="AN78" s="218"/>
      <c r="AO78" s="218"/>
      <c r="AP78" s="218"/>
      <c r="AQ78" s="218"/>
      <c r="AR78" s="218"/>
      <c r="AS78" s="218"/>
      <c r="AT78" s="218"/>
      <c r="AU78" s="218"/>
      <c r="AV78" s="218"/>
      <c r="AW78" s="218"/>
      <c r="AX78" s="218"/>
      <c r="AY78" s="218"/>
      <c r="AZ78" s="218"/>
      <c r="BA78" s="218"/>
      <c r="BB78" s="218"/>
      <c r="BC78" s="218"/>
      <c r="BD78" s="218"/>
      <c r="BE78" s="218"/>
      <c r="BF78" s="218"/>
      <c r="BG78" s="218"/>
      <c r="BH78" s="218"/>
      <c r="BI78" s="218"/>
      <c r="BJ78" s="218"/>
      <c r="BK78" s="218"/>
      <c r="BL78" s="218"/>
      <c r="BM78" s="218"/>
      <c r="BN78" s="218"/>
      <c r="BO78" s="218"/>
      <c r="BP78" s="218"/>
      <c r="BQ78" s="218"/>
      <c r="BR78" s="218"/>
      <c r="BS78" s="218"/>
      <c r="BT78" s="218"/>
      <c r="BU78" s="218"/>
      <c r="BV78" s="218"/>
      <c r="BW78" s="218"/>
      <c r="BX78" s="103"/>
      <c r="BY78" s="218"/>
      <c r="BZ78" s="218"/>
      <c r="CA78" s="218"/>
      <c r="CB78" s="218"/>
      <c r="CC78" s="218"/>
      <c r="CD78" s="218"/>
      <c r="CE78" s="371" t="str">
        <f t="shared" si="1"/>
        <v/>
      </c>
      <c r="CF78" s="371"/>
      <c r="CG78" s="371"/>
      <c r="CH78" s="371"/>
      <c r="CI78" s="371"/>
      <c r="CJ78" s="379"/>
      <c r="CK78" s="383"/>
      <c r="CL78" s="383"/>
      <c r="CM78" s="370"/>
      <c r="CN78" s="370"/>
      <c r="CO78" s="370"/>
      <c r="CP78" s="370"/>
      <c r="CQ78" s="370"/>
      <c r="CR78" s="370"/>
      <c r="CS78" s="370"/>
      <c r="CT78" s="262"/>
      <c r="CU78" s="262"/>
      <c r="CV78" s="262"/>
      <c r="CW78" s="262"/>
      <c r="CX78" s="371"/>
      <c r="CY78" s="371"/>
      <c r="CZ78" s="455"/>
    </row>
    <row r="79" spans="1:104" s="67" customFormat="1" ht="12">
      <c r="A79" s="72">
        <v>59</v>
      </c>
      <c r="B79" s="103"/>
      <c r="C79" s="807"/>
      <c r="D79" s="103"/>
      <c r="E79" s="103"/>
      <c r="F79" s="103"/>
      <c r="G79" s="103"/>
      <c r="H79" s="217"/>
      <c r="I79" s="217"/>
      <c r="J79" s="217"/>
      <c r="K79" s="353"/>
      <c r="L79" s="353"/>
      <c r="M79" s="401"/>
      <c r="N79" s="401"/>
      <c r="O79" s="789"/>
      <c r="P79" s="798"/>
      <c r="Q79" s="401"/>
      <c r="R79" s="401"/>
      <c r="S79" s="401"/>
      <c r="T79" s="401"/>
      <c r="U79" s="401"/>
      <c r="V79" s="401"/>
      <c r="W79" s="799"/>
      <c r="X79" s="792"/>
      <c r="Y79" s="505"/>
      <c r="Z79" s="505"/>
      <c r="AA79" s="505"/>
      <c r="AB79" s="505"/>
      <c r="AC79" s="218"/>
      <c r="AD79" s="218"/>
      <c r="AE79" s="218"/>
      <c r="AF79" s="218"/>
      <c r="AG79" s="218"/>
      <c r="AH79" s="218"/>
      <c r="AI79" s="218"/>
      <c r="AJ79" s="218"/>
      <c r="AK79" s="218"/>
      <c r="AL79" s="218"/>
      <c r="AM79" s="218"/>
      <c r="AN79" s="218"/>
      <c r="AO79" s="218"/>
      <c r="AP79" s="218"/>
      <c r="AQ79" s="218"/>
      <c r="AR79" s="218"/>
      <c r="AS79" s="218"/>
      <c r="AT79" s="218"/>
      <c r="AU79" s="218"/>
      <c r="AV79" s="218"/>
      <c r="AW79" s="218"/>
      <c r="AX79" s="218"/>
      <c r="AY79" s="218"/>
      <c r="AZ79" s="218"/>
      <c r="BA79" s="218"/>
      <c r="BB79" s="218"/>
      <c r="BC79" s="218"/>
      <c r="BD79" s="218"/>
      <c r="BE79" s="218"/>
      <c r="BF79" s="218"/>
      <c r="BG79" s="218"/>
      <c r="BH79" s="218"/>
      <c r="BI79" s="218"/>
      <c r="BJ79" s="218"/>
      <c r="BK79" s="218"/>
      <c r="BL79" s="218"/>
      <c r="BM79" s="218"/>
      <c r="BN79" s="218"/>
      <c r="BO79" s="218"/>
      <c r="BP79" s="218"/>
      <c r="BQ79" s="218"/>
      <c r="BR79" s="218"/>
      <c r="BS79" s="218"/>
      <c r="BT79" s="218"/>
      <c r="BU79" s="218"/>
      <c r="BV79" s="218"/>
      <c r="BW79" s="218"/>
      <c r="BX79" s="103"/>
      <c r="BY79" s="218"/>
      <c r="BZ79" s="218"/>
      <c r="CA79" s="218"/>
      <c r="CB79" s="218"/>
      <c r="CC79" s="218"/>
      <c r="CD79" s="218"/>
      <c r="CE79" s="371" t="str">
        <f t="shared" si="1"/>
        <v/>
      </c>
      <c r="CF79" s="371"/>
      <c r="CG79" s="371"/>
      <c r="CH79" s="371"/>
      <c r="CI79" s="371"/>
      <c r="CJ79" s="379"/>
      <c r="CK79" s="383"/>
      <c r="CL79" s="383"/>
      <c r="CM79" s="370"/>
      <c r="CN79" s="370"/>
      <c r="CO79" s="370"/>
      <c r="CP79" s="370"/>
      <c r="CQ79" s="370"/>
      <c r="CR79" s="370"/>
      <c r="CS79" s="370"/>
      <c r="CT79" s="262"/>
      <c r="CU79" s="262"/>
      <c r="CV79" s="262"/>
      <c r="CW79" s="262"/>
      <c r="CX79" s="371"/>
      <c r="CY79" s="371"/>
      <c r="CZ79" s="455"/>
    </row>
    <row r="80" spans="1:104" s="67" customFormat="1" ht="12">
      <c r="A80" s="72">
        <v>60</v>
      </c>
      <c r="B80" s="103"/>
      <c r="C80" s="807"/>
      <c r="D80" s="103"/>
      <c r="E80" s="103"/>
      <c r="F80" s="103"/>
      <c r="G80" s="103"/>
      <c r="H80" s="217"/>
      <c r="I80" s="217"/>
      <c r="J80" s="217"/>
      <c r="K80" s="353"/>
      <c r="L80" s="353"/>
      <c r="M80" s="401"/>
      <c r="N80" s="401"/>
      <c r="O80" s="789"/>
      <c r="P80" s="798"/>
      <c r="Q80" s="401"/>
      <c r="R80" s="401"/>
      <c r="S80" s="401"/>
      <c r="T80" s="401"/>
      <c r="U80" s="401"/>
      <c r="V80" s="401"/>
      <c r="W80" s="799"/>
      <c r="X80" s="792"/>
      <c r="Y80" s="505"/>
      <c r="Z80" s="505"/>
      <c r="AA80" s="505"/>
      <c r="AB80" s="505"/>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18"/>
      <c r="AY80" s="218"/>
      <c r="AZ80" s="218"/>
      <c r="BA80" s="218"/>
      <c r="BB80" s="218"/>
      <c r="BC80" s="218"/>
      <c r="BD80" s="218"/>
      <c r="BE80" s="218"/>
      <c r="BF80" s="218"/>
      <c r="BG80" s="218"/>
      <c r="BH80" s="218"/>
      <c r="BI80" s="218"/>
      <c r="BJ80" s="218"/>
      <c r="BK80" s="218"/>
      <c r="BL80" s="218"/>
      <c r="BM80" s="218"/>
      <c r="BN80" s="218"/>
      <c r="BO80" s="218"/>
      <c r="BP80" s="218"/>
      <c r="BQ80" s="218"/>
      <c r="BR80" s="218"/>
      <c r="BS80" s="218"/>
      <c r="BT80" s="218"/>
      <c r="BU80" s="218"/>
      <c r="BV80" s="218"/>
      <c r="BW80" s="218"/>
      <c r="BX80" s="103"/>
      <c r="BY80" s="218"/>
      <c r="BZ80" s="218"/>
      <c r="CA80" s="218"/>
      <c r="CB80" s="218"/>
      <c r="CC80" s="218"/>
      <c r="CD80" s="218"/>
      <c r="CE80" s="371" t="str">
        <f t="shared" si="1"/>
        <v/>
      </c>
      <c r="CF80" s="371"/>
      <c r="CG80" s="371"/>
      <c r="CH80" s="371"/>
      <c r="CI80" s="371"/>
      <c r="CJ80" s="379"/>
      <c r="CK80" s="383"/>
      <c r="CL80" s="383"/>
      <c r="CM80" s="370"/>
      <c r="CN80" s="370"/>
      <c r="CO80" s="370"/>
      <c r="CP80" s="370"/>
      <c r="CQ80" s="370"/>
      <c r="CR80" s="370"/>
      <c r="CS80" s="370"/>
      <c r="CT80" s="262"/>
      <c r="CU80" s="262"/>
      <c r="CV80" s="262"/>
      <c r="CW80" s="262"/>
      <c r="CX80" s="371"/>
      <c r="CY80" s="371"/>
      <c r="CZ80" s="455"/>
    </row>
    <row r="81" spans="1:104" s="67" customFormat="1" ht="12">
      <c r="A81" s="72">
        <v>61</v>
      </c>
      <c r="B81" s="103"/>
      <c r="C81" s="807"/>
      <c r="D81" s="103"/>
      <c r="E81" s="103"/>
      <c r="F81" s="103"/>
      <c r="G81" s="103"/>
      <c r="H81" s="217"/>
      <c r="I81" s="217"/>
      <c r="J81" s="217"/>
      <c r="K81" s="353"/>
      <c r="L81" s="353"/>
      <c r="M81" s="401"/>
      <c r="N81" s="401"/>
      <c r="O81" s="789"/>
      <c r="P81" s="798"/>
      <c r="Q81" s="401"/>
      <c r="R81" s="401"/>
      <c r="S81" s="401"/>
      <c r="T81" s="401"/>
      <c r="U81" s="401"/>
      <c r="V81" s="401"/>
      <c r="W81" s="799"/>
      <c r="X81" s="792"/>
      <c r="Y81" s="505"/>
      <c r="Z81" s="505"/>
      <c r="AA81" s="505"/>
      <c r="AB81" s="505"/>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18"/>
      <c r="AY81" s="218"/>
      <c r="AZ81" s="218"/>
      <c r="BA81" s="218"/>
      <c r="BB81" s="218"/>
      <c r="BC81" s="218"/>
      <c r="BD81" s="218"/>
      <c r="BE81" s="218"/>
      <c r="BF81" s="218"/>
      <c r="BG81" s="218"/>
      <c r="BH81" s="218"/>
      <c r="BI81" s="218"/>
      <c r="BJ81" s="218"/>
      <c r="BK81" s="218"/>
      <c r="BL81" s="218"/>
      <c r="BM81" s="218"/>
      <c r="BN81" s="218"/>
      <c r="BO81" s="218"/>
      <c r="BP81" s="218"/>
      <c r="BQ81" s="218"/>
      <c r="BR81" s="218"/>
      <c r="BS81" s="218"/>
      <c r="BT81" s="218"/>
      <c r="BU81" s="218"/>
      <c r="BV81" s="218"/>
      <c r="BW81" s="218"/>
      <c r="BX81" s="103"/>
      <c r="BY81" s="218"/>
      <c r="BZ81" s="218"/>
      <c r="CA81" s="218"/>
      <c r="CB81" s="218"/>
      <c r="CC81" s="218"/>
      <c r="CD81" s="218"/>
      <c r="CE81" s="371" t="str">
        <f t="shared" si="1"/>
        <v/>
      </c>
      <c r="CF81" s="371"/>
      <c r="CG81" s="371"/>
      <c r="CH81" s="371"/>
      <c r="CI81" s="371"/>
      <c r="CJ81" s="379"/>
      <c r="CK81" s="383"/>
      <c r="CL81" s="383"/>
      <c r="CM81" s="370"/>
      <c r="CN81" s="370"/>
      <c r="CO81" s="370"/>
      <c r="CP81" s="370"/>
      <c r="CQ81" s="370"/>
      <c r="CR81" s="370"/>
      <c r="CS81" s="370"/>
      <c r="CT81" s="262"/>
      <c r="CU81" s="262"/>
      <c r="CV81" s="262"/>
      <c r="CW81" s="262"/>
      <c r="CX81" s="371"/>
      <c r="CY81" s="371"/>
      <c r="CZ81" s="455"/>
    </row>
    <row r="82" spans="1:104" s="67" customFormat="1" ht="12">
      <c r="A82" s="72">
        <v>62</v>
      </c>
      <c r="B82" s="103"/>
      <c r="C82" s="807"/>
      <c r="D82" s="103"/>
      <c r="E82" s="103"/>
      <c r="F82" s="103"/>
      <c r="G82" s="103"/>
      <c r="H82" s="217"/>
      <c r="I82" s="217"/>
      <c r="J82" s="217"/>
      <c r="K82" s="353"/>
      <c r="L82" s="353"/>
      <c r="M82" s="401"/>
      <c r="N82" s="401"/>
      <c r="O82" s="789"/>
      <c r="P82" s="798"/>
      <c r="Q82" s="401"/>
      <c r="R82" s="401"/>
      <c r="S82" s="401"/>
      <c r="T82" s="401"/>
      <c r="U82" s="401"/>
      <c r="V82" s="401"/>
      <c r="W82" s="799"/>
      <c r="X82" s="792"/>
      <c r="Y82" s="505"/>
      <c r="Z82" s="505"/>
      <c r="AA82" s="505"/>
      <c r="AB82" s="505"/>
      <c r="AC82" s="218"/>
      <c r="AD82" s="218"/>
      <c r="AE82" s="218"/>
      <c r="AF82" s="218"/>
      <c r="AG82" s="218"/>
      <c r="AH82" s="218"/>
      <c r="AI82" s="218"/>
      <c r="AJ82" s="218"/>
      <c r="AK82" s="218"/>
      <c r="AL82" s="218"/>
      <c r="AM82" s="218"/>
      <c r="AN82" s="218"/>
      <c r="AO82" s="218"/>
      <c r="AP82" s="218"/>
      <c r="AQ82" s="218"/>
      <c r="AR82" s="218"/>
      <c r="AS82" s="218"/>
      <c r="AT82" s="218"/>
      <c r="AU82" s="218"/>
      <c r="AV82" s="218"/>
      <c r="AW82" s="218"/>
      <c r="AX82" s="218"/>
      <c r="AY82" s="218"/>
      <c r="AZ82" s="218"/>
      <c r="BA82" s="218"/>
      <c r="BB82" s="218"/>
      <c r="BC82" s="218"/>
      <c r="BD82" s="218"/>
      <c r="BE82" s="218"/>
      <c r="BF82" s="218"/>
      <c r="BG82" s="218"/>
      <c r="BH82" s="218"/>
      <c r="BI82" s="218"/>
      <c r="BJ82" s="218"/>
      <c r="BK82" s="218"/>
      <c r="BL82" s="218"/>
      <c r="BM82" s="218"/>
      <c r="BN82" s="218"/>
      <c r="BO82" s="218"/>
      <c r="BP82" s="218"/>
      <c r="BQ82" s="218"/>
      <c r="BR82" s="218"/>
      <c r="BS82" s="218"/>
      <c r="BT82" s="218"/>
      <c r="BU82" s="218"/>
      <c r="BV82" s="218"/>
      <c r="BW82" s="218"/>
      <c r="BX82" s="103"/>
      <c r="BY82" s="218"/>
      <c r="BZ82" s="218"/>
      <c r="CA82" s="218"/>
      <c r="CB82" s="218"/>
      <c r="CC82" s="218"/>
      <c r="CD82" s="218"/>
      <c r="CE82" s="371" t="str">
        <f t="shared" si="1"/>
        <v/>
      </c>
      <c r="CF82" s="371"/>
      <c r="CG82" s="371"/>
      <c r="CH82" s="371"/>
      <c r="CI82" s="371"/>
      <c r="CJ82" s="379"/>
      <c r="CK82" s="383"/>
      <c r="CL82" s="383"/>
      <c r="CM82" s="370"/>
      <c r="CN82" s="370"/>
      <c r="CO82" s="370"/>
      <c r="CP82" s="370"/>
      <c r="CQ82" s="370"/>
      <c r="CR82" s="370"/>
      <c r="CS82" s="370"/>
      <c r="CT82" s="262"/>
      <c r="CU82" s="262"/>
      <c r="CV82" s="262"/>
      <c r="CW82" s="262"/>
      <c r="CX82" s="371"/>
      <c r="CY82" s="371"/>
      <c r="CZ82" s="455"/>
    </row>
    <row r="83" spans="1:104" s="67" customFormat="1" ht="12">
      <c r="A83" s="72">
        <v>63</v>
      </c>
      <c r="B83" s="103"/>
      <c r="C83" s="807"/>
      <c r="D83" s="103"/>
      <c r="E83" s="103"/>
      <c r="F83" s="103"/>
      <c r="G83" s="103"/>
      <c r="H83" s="217"/>
      <c r="I83" s="217"/>
      <c r="J83" s="217"/>
      <c r="K83" s="353"/>
      <c r="L83" s="353"/>
      <c r="M83" s="401"/>
      <c r="N83" s="401"/>
      <c r="O83" s="789"/>
      <c r="P83" s="798"/>
      <c r="Q83" s="401"/>
      <c r="R83" s="401"/>
      <c r="S83" s="401"/>
      <c r="T83" s="401"/>
      <c r="U83" s="401"/>
      <c r="V83" s="401"/>
      <c r="W83" s="799"/>
      <c r="X83" s="792"/>
      <c r="Y83" s="505"/>
      <c r="Z83" s="505"/>
      <c r="AA83" s="505"/>
      <c r="AB83" s="505"/>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8"/>
      <c r="AY83" s="218"/>
      <c r="AZ83" s="218"/>
      <c r="BA83" s="218"/>
      <c r="BB83" s="218"/>
      <c r="BC83" s="218"/>
      <c r="BD83" s="218"/>
      <c r="BE83" s="218"/>
      <c r="BF83" s="218"/>
      <c r="BG83" s="218"/>
      <c r="BH83" s="218"/>
      <c r="BI83" s="218"/>
      <c r="BJ83" s="218"/>
      <c r="BK83" s="218"/>
      <c r="BL83" s="218"/>
      <c r="BM83" s="218"/>
      <c r="BN83" s="218"/>
      <c r="BO83" s="218"/>
      <c r="BP83" s="218"/>
      <c r="BQ83" s="218"/>
      <c r="BR83" s="218"/>
      <c r="BS83" s="218"/>
      <c r="BT83" s="218"/>
      <c r="BU83" s="218"/>
      <c r="BV83" s="218"/>
      <c r="BW83" s="218"/>
      <c r="BX83" s="103"/>
      <c r="BY83" s="218"/>
      <c r="BZ83" s="218"/>
      <c r="CA83" s="218"/>
      <c r="CB83" s="218"/>
      <c r="CC83" s="218"/>
      <c r="CD83" s="218"/>
      <c r="CE83" s="371" t="str">
        <f t="shared" si="1"/>
        <v/>
      </c>
      <c r="CF83" s="371"/>
      <c r="CG83" s="371"/>
      <c r="CH83" s="371"/>
      <c r="CI83" s="371"/>
      <c r="CJ83" s="379"/>
      <c r="CK83" s="383"/>
      <c r="CL83" s="383"/>
      <c r="CM83" s="370"/>
      <c r="CN83" s="370"/>
      <c r="CO83" s="370"/>
      <c r="CP83" s="370"/>
      <c r="CQ83" s="370"/>
      <c r="CR83" s="370"/>
      <c r="CS83" s="370"/>
      <c r="CT83" s="262"/>
      <c r="CU83" s="262"/>
      <c r="CV83" s="262"/>
      <c r="CW83" s="262"/>
      <c r="CX83" s="371"/>
      <c r="CY83" s="371"/>
      <c r="CZ83" s="455"/>
    </row>
    <row r="84" spans="1:104" s="67" customFormat="1" ht="12">
      <c r="A84" s="72">
        <v>64</v>
      </c>
      <c r="B84" s="103"/>
      <c r="C84" s="807"/>
      <c r="D84" s="103"/>
      <c r="E84" s="103"/>
      <c r="F84" s="103"/>
      <c r="G84" s="103"/>
      <c r="H84" s="217"/>
      <c r="I84" s="217"/>
      <c r="J84" s="217"/>
      <c r="K84" s="353"/>
      <c r="L84" s="353"/>
      <c r="M84" s="401"/>
      <c r="N84" s="401"/>
      <c r="O84" s="789"/>
      <c r="P84" s="798"/>
      <c r="Q84" s="401"/>
      <c r="R84" s="401"/>
      <c r="S84" s="401"/>
      <c r="T84" s="401"/>
      <c r="U84" s="401"/>
      <c r="V84" s="401"/>
      <c r="W84" s="799"/>
      <c r="X84" s="792"/>
      <c r="Y84" s="505"/>
      <c r="Z84" s="505"/>
      <c r="AA84" s="505"/>
      <c r="AB84" s="505"/>
      <c r="AC84" s="218"/>
      <c r="AD84" s="218"/>
      <c r="AE84" s="218"/>
      <c r="AF84" s="218"/>
      <c r="AG84" s="218"/>
      <c r="AH84" s="218"/>
      <c r="AI84" s="218"/>
      <c r="AJ84" s="218"/>
      <c r="AK84" s="218"/>
      <c r="AL84" s="218"/>
      <c r="AM84" s="218"/>
      <c r="AN84" s="218"/>
      <c r="AO84" s="218"/>
      <c r="AP84" s="218"/>
      <c r="AQ84" s="218"/>
      <c r="AR84" s="218"/>
      <c r="AS84" s="218"/>
      <c r="AT84" s="218"/>
      <c r="AU84" s="218"/>
      <c r="AV84" s="218"/>
      <c r="AW84" s="218"/>
      <c r="AX84" s="218"/>
      <c r="AY84" s="218"/>
      <c r="AZ84" s="218"/>
      <c r="BA84" s="218"/>
      <c r="BB84" s="218"/>
      <c r="BC84" s="218"/>
      <c r="BD84" s="218"/>
      <c r="BE84" s="218"/>
      <c r="BF84" s="218"/>
      <c r="BG84" s="218"/>
      <c r="BH84" s="218"/>
      <c r="BI84" s="218"/>
      <c r="BJ84" s="218"/>
      <c r="BK84" s="218"/>
      <c r="BL84" s="218"/>
      <c r="BM84" s="218"/>
      <c r="BN84" s="218"/>
      <c r="BO84" s="218"/>
      <c r="BP84" s="218"/>
      <c r="BQ84" s="218"/>
      <c r="BR84" s="218"/>
      <c r="BS84" s="218"/>
      <c r="BT84" s="218"/>
      <c r="BU84" s="218"/>
      <c r="BV84" s="218"/>
      <c r="BW84" s="218"/>
      <c r="BX84" s="103"/>
      <c r="BY84" s="218"/>
      <c r="BZ84" s="218"/>
      <c r="CA84" s="218"/>
      <c r="CB84" s="218"/>
      <c r="CC84" s="218"/>
      <c r="CD84" s="218"/>
      <c r="CE84" s="371" t="str">
        <f t="shared" si="1"/>
        <v/>
      </c>
      <c r="CF84" s="371"/>
      <c r="CG84" s="371"/>
      <c r="CH84" s="371"/>
      <c r="CI84" s="371"/>
      <c r="CJ84" s="379"/>
      <c r="CK84" s="383"/>
      <c r="CL84" s="383"/>
      <c r="CM84" s="370"/>
      <c r="CN84" s="370"/>
      <c r="CO84" s="370"/>
      <c r="CP84" s="370"/>
      <c r="CQ84" s="370"/>
      <c r="CR84" s="370"/>
      <c r="CS84" s="370"/>
      <c r="CT84" s="262"/>
      <c r="CU84" s="262"/>
      <c r="CV84" s="262"/>
      <c r="CW84" s="262"/>
      <c r="CX84" s="371"/>
      <c r="CY84" s="371"/>
      <c r="CZ84" s="455"/>
    </row>
    <row r="85" spans="1:104" s="67" customFormat="1" ht="12">
      <c r="A85" s="72">
        <v>65</v>
      </c>
      <c r="B85" s="103"/>
      <c r="C85" s="807"/>
      <c r="D85" s="103"/>
      <c r="E85" s="103"/>
      <c r="F85" s="103"/>
      <c r="G85" s="103"/>
      <c r="H85" s="217"/>
      <c r="I85" s="217"/>
      <c r="J85" s="217"/>
      <c r="K85" s="353"/>
      <c r="L85" s="353"/>
      <c r="M85" s="401"/>
      <c r="N85" s="401"/>
      <c r="O85" s="789"/>
      <c r="P85" s="798"/>
      <c r="Q85" s="401"/>
      <c r="R85" s="401"/>
      <c r="S85" s="401"/>
      <c r="T85" s="401"/>
      <c r="U85" s="401"/>
      <c r="V85" s="401"/>
      <c r="W85" s="799"/>
      <c r="X85" s="792"/>
      <c r="Y85" s="505"/>
      <c r="Z85" s="505"/>
      <c r="AA85" s="505"/>
      <c r="AB85" s="505"/>
      <c r="AC85" s="218"/>
      <c r="AD85" s="218"/>
      <c r="AE85" s="218"/>
      <c r="AF85" s="218"/>
      <c r="AG85" s="218"/>
      <c r="AH85" s="218"/>
      <c r="AI85" s="218"/>
      <c r="AJ85" s="218"/>
      <c r="AK85" s="218"/>
      <c r="AL85" s="218"/>
      <c r="AM85" s="218"/>
      <c r="AN85" s="218"/>
      <c r="AO85" s="218"/>
      <c r="AP85" s="218"/>
      <c r="AQ85" s="218"/>
      <c r="AR85" s="218"/>
      <c r="AS85" s="218"/>
      <c r="AT85" s="218"/>
      <c r="AU85" s="218"/>
      <c r="AV85" s="218"/>
      <c r="AW85" s="218"/>
      <c r="AX85" s="218"/>
      <c r="AY85" s="218"/>
      <c r="AZ85" s="218"/>
      <c r="BA85" s="218"/>
      <c r="BB85" s="218"/>
      <c r="BC85" s="218"/>
      <c r="BD85" s="218"/>
      <c r="BE85" s="218"/>
      <c r="BF85" s="218"/>
      <c r="BG85" s="218"/>
      <c r="BH85" s="218"/>
      <c r="BI85" s="218"/>
      <c r="BJ85" s="218"/>
      <c r="BK85" s="218"/>
      <c r="BL85" s="218"/>
      <c r="BM85" s="218"/>
      <c r="BN85" s="218"/>
      <c r="BO85" s="218"/>
      <c r="BP85" s="218"/>
      <c r="BQ85" s="218"/>
      <c r="BR85" s="218"/>
      <c r="BS85" s="218"/>
      <c r="BT85" s="218"/>
      <c r="BU85" s="218"/>
      <c r="BV85" s="218"/>
      <c r="BW85" s="218"/>
      <c r="BX85" s="103"/>
      <c r="BY85" s="218"/>
      <c r="BZ85" s="218"/>
      <c r="CA85" s="218"/>
      <c r="CB85" s="218"/>
      <c r="CC85" s="218"/>
      <c r="CD85" s="218"/>
      <c r="CE85" s="371" t="str">
        <f t="shared" ref="CE85:CE100" si="2">IF( COUNTIF(AC85:BW85,"◎")=1,INDEX(AC$15:BW$15,1,MATCH("◎",AC85:BW85,0)),"" )</f>
        <v/>
      </c>
      <c r="CF85" s="371"/>
      <c r="CG85" s="371"/>
      <c r="CH85" s="371"/>
      <c r="CI85" s="371"/>
      <c r="CJ85" s="379"/>
      <c r="CK85" s="383"/>
      <c r="CL85" s="383"/>
      <c r="CM85" s="370"/>
      <c r="CN85" s="370"/>
      <c r="CO85" s="370"/>
      <c r="CP85" s="370"/>
      <c r="CQ85" s="370"/>
      <c r="CR85" s="370"/>
      <c r="CS85" s="370"/>
      <c r="CT85" s="262"/>
      <c r="CU85" s="262"/>
      <c r="CV85" s="262"/>
      <c r="CW85" s="262"/>
      <c r="CX85" s="371"/>
      <c r="CY85" s="371"/>
      <c r="CZ85" s="455"/>
    </row>
    <row r="86" spans="1:104" s="67" customFormat="1" ht="12">
      <c r="A86" s="72">
        <v>66</v>
      </c>
      <c r="B86" s="103"/>
      <c r="C86" s="807"/>
      <c r="D86" s="103"/>
      <c r="E86" s="103"/>
      <c r="F86" s="103"/>
      <c r="G86" s="103"/>
      <c r="H86" s="217"/>
      <c r="I86" s="217"/>
      <c r="J86" s="217"/>
      <c r="K86" s="353"/>
      <c r="L86" s="353"/>
      <c r="M86" s="401"/>
      <c r="N86" s="401"/>
      <c r="O86" s="789"/>
      <c r="P86" s="798"/>
      <c r="Q86" s="401"/>
      <c r="R86" s="401"/>
      <c r="S86" s="401"/>
      <c r="T86" s="401"/>
      <c r="U86" s="401"/>
      <c r="V86" s="401"/>
      <c r="W86" s="799"/>
      <c r="X86" s="792"/>
      <c r="Y86" s="505"/>
      <c r="Z86" s="505"/>
      <c r="AA86" s="505"/>
      <c r="AB86" s="505"/>
      <c r="AC86" s="218"/>
      <c r="AD86" s="218"/>
      <c r="AE86" s="218"/>
      <c r="AF86" s="218"/>
      <c r="AG86" s="218"/>
      <c r="AH86" s="218"/>
      <c r="AI86" s="218"/>
      <c r="AJ86" s="218"/>
      <c r="AK86" s="218"/>
      <c r="AL86" s="218"/>
      <c r="AM86" s="218"/>
      <c r="AN86" s="218"/>
      <c r="AO86" s="218"/>
      <c r="AP86" s="218"/>
      <c r="AQ86" s="218"/>
      <c r="AR86" s="218"/>
      <c r="AS86" s="218"/>
      <c r="AT86" s="218"/>
      <c r="AU86" s="218"/>
      <c r="AV86" s="218"/>
      <c r="AW86" s="218"/>
      <c r="AX86" s="218"/>
      <c r="AY86" s="218"/>
      <c r="AZ86" s="218"/>
      <c r="BA86" s="218"/>
      <c r="BB86" s="218"/>
      <c r="BC86" s="218"/>
      <c r="BD86" s="218"/>
      <c r="BE86" s="218"/>
      <c r="BF86" s="218"/>
      <c r="BG86" s="218"/>
      <c r="BH86" s="218"/>
      <c r="BI86" s="218"/>
      <c r="BJ86" s="218"/>
      <c r="BK86" s="218"/>
      <c r="BL86" s="218"/>
      <c r="BM86" s="218"/>
      <c r="BN86" s="218"/>
      <c r="BO86" s="218"/>
      <c r="BP86" s="218"/>
      <c r="BQ86" s="218"/>
      <c r="BR86" s="218"/>
      <c r="BS86" s="218"/>
      <c r="BT86" s="218"/>
      <c r="BU86" s="218"/>
      <c r="BV86" s="218"/>
      <c r="BW86" s="218"/>
      <c r="BX86" s="103"/>
      <c r="BY86" s="218"/>
      <c r="BZ86" s="218"/>
      <c r="CA86" s="218"/>
      <c r="CB86" s="218"/>
      <c r="CC86" s="218"/>
      <c r="CD86" s="218"/>
      <c r="CE86" s="371" t="str">
        <f t="shared" si="2"/>
        <v/>
      </c>
      <c r="CF86" s="371"/>
      <c r="CG86" s="371"/>
      <c r="CH86" s="371"/>
      <c r="CI86" s="371"/>
      <c r="CJ86" s="379"/>
      <c r="CK86" s="383"/>
      <c r="CL86" s="383"/>
      <c r="CM86" s="370"/>
      <c r="CN86" s="370"/>
      <c r="CO86" s="370"/>
      <c r="CP86" s="370"/>
      <c r="CQ86" s="370"/>
      <c r="CR86" s="370"/>
      <c r="CS86" s="370"/>
      <c r="CT86" s="262"/>
      <c r="CU86" s="262"/>
      <c r="CV86" s="262"/>
      <c r="CW86" s="262"/>
      <c r="CX86" s="371"/>
      <c r="CY86" s="371"/>
      <c r="CZ86" s="455"/>
    </row>
    <row r="87" spans="1:104" s="67" customFormat="1" ht="12">
      <c r="A87" s="72">
        <v>67</v>
      </c>
      <c r="B87" s="103"/>
      <c r="C87" s="807"/>
      <c r="D87" s="103"/>
      <c r="E87" s="103"/>
      <c r="F87" s="103"/>
      <c r="G87" s="103"/>
      <c r="H87" s="217"/>
      <c r="I87" s="217"/>
      <c r="J87" s="217"/>
      <c r="K87" s="353"/>
      <c r="L87" s="353"/>
      <c r="M87" s="401"/>
      <c r="N87" s="401"/>
      <c r="O87" s="789"/>
      <c r="P87" s="798"/>
      <c r="Q87" s="401"/>
      <c r="R87" s="401"/>
      <c r="S87" s="401"/>
      <c r="T87" s="401"/>
      <c r="U87" s="401"/>
      <c r="V87" s="401"/>
      <c r="W87" s="799"/>
      <c r="X87" s="792"/>
      <c r="Y87" s="505"/>
      <c r="Z87" s="505"/>
      <c r="AA87" s="505"/>
      <c r="AB87" s="505"/>
      <c r="AC87" s="218"/>
      <c r="AD87" s="218"/>
      <c r="AE87" s="218"/>
      <c r="AF87" s="218"/>
      <c r="AG87" s="218"/>
      <c r="AH87" s="218"/>
      <c r="AI87" s="218"/>
      <c r="AJ87" s="218"/>
      <c r="AK87" s="218"/>
      <c r="AL87" s="218"/>
      <c r="AM87" s="218"/>
      <c r="AN87" s="218"/>
      <c r="AO87" s="218"/>
      <c r="AP87" s="218"/>
      <c r="AQ87" s="218"/>
      <c r="AR87" s="218"/>
      <c r="AS87" s="218"/>
      <c r="AT87" s="218"/>
      <c r="AU87" s="218"/>
      <c r="AV87" s="218"/>
      <c r="AW87" s="218"/>
      <c r="AX87" s="218"/>
      <c r="AY87" s="218"/>
      <c r="AZ87" s="218"/>
      <c r="BA87" s="218"/>
      <c r="BB87" s="218"/>
      <c r="BC87" s="218"/>
      <c r="BD87" s="218"/>
      <c r="BE87" s="218"/>
      <c r="BF87" s="218"/>
      <c r="BG87" s="218"/>
      <c r="BH87" s="218"/>
      <c r="BI87" s="218"/>
      <c r="BJ87" s="218"/>
      <c r="BK87" s="218"/>
      <c r="BL87" s="218"/>
      <c r="BM87" s="218"/>
      <c r="BN87" s="218"/>
      <c r="BO87" s="218"/>
      <c r="BP87" s="218"/>
      <c r="BQ87" s="218"/>
      <c r="BR87" s="218"/>
      <c r="BS87" s="218"/>
      <c r="BT87" s="218"/>
      <c r="BU87" s="218"/>
      <c r="BV87" s="218"/>
      <c r="BW87" s="218"/>
      <c r="BX87" s="103"/>
      <c r="BY87" s="218"/>
      <c r="BZ87" s="218"/>
      <c r="CA87" s="218"/>
      <c r="CB87" s="218"/>
      <c r="CC87" s="218"/>
      <c r="CD87" s="218"/>
      <c r="CE87" s="371" t="str">
        <f t="shared" si="2"/>
        <v/>
      </c>
      <c r="CF87" s="371"/>
      <c r="CG87" s="371"/>
      <c r="CH87" s="371"/>
      <c r="CI87" s="371"/>
      <c r="CJ87" s="379"/>
      <c r="CK87" s="383"/>
      <c r="CL87" s="383"/>
      <c r="CM87" s="370"/>
      <c r="CN87" s="370"/>
      <c r="CO87" s="370"/>
      <c r="CP87" s="370"/>
      <c r="CQ87" s="370"/>
      <c r="CR87" s="370"/>
      <c r="CS87" s="370"/>
      <c r="CT87" s="262"/>
      <c r="CU87" s="262"/>
      <c r="CV87" s="262"/>
      <c r="CW87" s="262"/>
      <c r="CX87" s="371"/>
      <c r="CY87" s="371"/>
      <c r="CZ87" s="455"/>
    </row>
    <row r="88" spans="1:104" s="67" customFormat="1" ht="12">
      <c r="A88" s="72">
        <v>68</v>
      </c>
      <c r="B88" s="103"/>
      <c r="C88" s="807"/>
      <c r="D88" s="103"/>
      <c r="E88" s="103"/>
      <c r="F88" s="103"/>
      <c r="G88" s="103"/>
      <c r="H88" s="217"/>
      <c r="I88" s="217"/>
      <c r="J88" s="217"/>
      <c r="K88" s="353"/>
      <c r="L88" s="353"/>
      <c r="M88" s="401"/>
      <c r="N88" s="401"/>
      <c r="O88" s="789"/>
      <c r="P88" s="798"/>
      <c r="Q88" s="401"/>
      <c r="R88" s="401"/>
      <c r="S88" s="401"/>
      <c r="T88" s="401"/>
      <c r="U88" s="401"/>
      <c r="V88" s="401"/>
      <c r="W88" s="799"/>
      <c r="X88" s="792"/>
      <c r="Y88" s="505"/>
      <c r="Z88" s="505"/>
      <c r="AA88" s="505"/>
      <c r="AB88" s="505"/>
      <c r="AC88" s="218"/>
      <c r="AD88" s="218"/>
      <c r="AE88" s="218"/>
      <c r="AF88" s="218"/>
      <c r="AG88" s="218"/>
      <c r="AH88" s="218"/>
      <c r="AI88" s="218"/>
      <c r="AJ88" s="218"/>
      <c r="AK88" s="218"/>
      <c r="AL88" s="218"/>
      <c r="AM88" s="218"/>
      <c r="AN88" s="218"/>
      <c r="AO88" s="218"/>
      <c r="AP88" s="218"/>
      <c r="AQ88" s="218"/>
      <c r="AR88" s="218"/>
      <c r="AS88" s="218"/>
      <c r="AT88" s="218"/>
      <c r="AU88" s="218"/>
      <c r="AV88" s="218"/>
      <c r="AW88" s="218"/>
      <c r="AX88" s="218"/>
      <c r="AY88" s="218"/>
      <c r="AZ88" s="218"/>
      <c r="BA88" s="218"/>
      <c r="BB88" s="218"/>
      <c r="BC88" s="218"/>
      <c r="BD88" s="218"/>
      <c r="BE88" s="218"/>
      <c r="BF88" s="218"/>
      <c r="BG88" s="218"/>
      <c r="BH88" s="218"/>
      <c r="BI88" s="218"/>
      <c r="BJ88" s="218"/>
      <c r="BK88" s="218"/>
      <c r="BL88" s="218"/>
      <c r="BM88" s="218"/>
      <c r="BN88" s="218"/>
      <c r="BO88" s="218"/>
      <c r="BP88" s="218"/>
      <c r="BQ88" s="218"/>
      <c r="BR88" s="218"/>
      <c r="BS88" s="218"/>
      <c r="BT88" s="218"/>
      <c r="BU88" s="218"/>
      <c r="BV88" s="218"/>
      <c r="BW88" s="218"/>
      <c r="BX88" s="103"/>
      <c r="BY88" s="218"/>
      <c r="BZ88" s="218"/>
      <c r="CA88" s="218"/>
      <c r="CB88" s="218"/>
      <c r="CC88" s="218"/>
      <c r="CD88" s="218"/>
      <c r="CE88" s="371" t="str">
        <f t="shared" si="2"/>
        <v/>
      </c>
      <c r="CF88" s="371"/>
      <c r="CG88" s="371"/>
      <c r="CH88" s="371"/>
      <c r="CI88" s="371"/>
      <c r="CJ88" s="379"/>
      <c r="CK88" s="383"/>
      <c r="CL88" s="383"/>
      <c r="CM88" s="370"/>
      <c r="CN88" s="370"/>
      <c r="CO88" s="370"/>
      <c r="CP88" s="370"/>
      <c r="CQ88" s="370"/>
      <c r="CR88" s="370"/>
      <c r="CS88" s="370"/>
      <c r="CT88" s="262"/>
      <c r="CU88" s="262"/>
      <c r="CV88" s="262"/>
      <c r="CW88" s="262"/>
      <c r="CX88" s="371"/>
      <c r="CY88" s="371"/>
      <c r="CZ88" s="455"/>
    </row>
    <row r="89" spans="1:104" s="67" customFormat="1" ht="12">
      <c r="A89" s="72">
        <v>69</v>
      </c>
      <c r="B89" s="103"/>
      <c r="C89" s="807"/>
      <c r="D89" s="103"/>
      <c r="E89" s="103"/>
      <c r="F89" s="103"/>
      <c r="G89" s="103"/>
      <c r="H89" s="217"/>
      <c r="I89" s="217"/>
      <c r="J89" s="217"/>
      <c r="K89" s="353"/>
      <c r="L89" s="353"/>
      <c r="M89" s="401"/>
      <c r="N89" s="401"/>
      <c r="O89" s="789"/>
      <c r="P89" s="798"/>
      <c r="Q89" s="401"/>
      <c r="R89" s="401"/>
      <c r="S89" s="401"/>
      <c r="T89" s="401"/>
      <c r="U89" s="401"/>
      <c r="V89" s="401"/>
      <c r="W89" s="799"/>
      <c r="X89" s="792"/>
      <c r="Y89" s="505"/>
      <c r="Z89" s="505"/>
      <c r="AA89" s="505"/>
      <c r="AB89" s="505"/>
      <c r="AC89" s="218"/>
      <c r="AD89" s="218"/>
      <c r="AE89" s="218"/>
      <c r="AF89" s="218"/>
      <c r="AG89" s="218"/>
      <c r="AH89" s="218"/>
      <c r="AI89" s="218"/>
      <c r="AJ89" s="218"/>
      <c r="AK89" s="218"/>
      <c r="AL89" s="218"/>
      <c r="AM89" s="218"/>
      <c r="AN89" s="218"/>
      <c r="AO89" s="218"/>
      <c r="AP89" s="218"/>
      <c r="AQ89" s="218"/>
      <c r="AR89" s="218"/>
      <c r="AS89" s="218"/>
      <c r="AT89" s="218"/>
      <c r="AU89" s="218"/>
      <c r="AV89" s="218"/>
      <c r="AW89" s="218"/>
      <c r="AX89" s="218"/>
      <c r="AY89" s="218"/>
      <c r="AZ89" s="218"/>
      <c r="BA89" s="218"/>
      <c r="BB89" s="218"/>
      <c r="BC89" s="218"/>
      <c r="BD89" s="218"/>
      <c r="BE89" s="218"/>
      <c r="BF89" s="218"/>
      <c r="BG89" s="218"/>
      <c r="BH89" s="218"/>
      <c r="BI89" s="218"/>
      <c r="BJ89" s="218"/>
      <c r="BK89" s="218"/>
      <c r="BL89" s="218"/>
      <c r="BM89" s="218"/>
      <c r="BN89" s="218"/>
      <c r="BO89" s="218"/>
      <c r="BP89" s="218"/>
      <c r="BQ89" s="218"/>
      <c r="BR89" s="218"/>
      <c r="BS89" s="218"/>
      <c r="BT89" s="218"/>
      <c r="BU89" s="218"/>
      <c r="BV89" s="218"/>
      <c r="BW89" s="218"/>
      <c r="BX89" s="103"/>
      <c r="BY89" s="218"/>
      <c r="BZ89" s="218"/>
      <c r="CA89" s="218"/>
      <c r="CB89" s="218"/>
      <c r="CC89" s="218"/>
      <c r="CD89" s="218"/>
      <c r="CE89" s="371" t="str">
        <f t="shared" si="2"/>
        <v/>
      </c>
      <c r="CF89" s="371"/>
      <c r="CG89" s="371"/>
      <c r="CH89" s="371"/>
      <c r="CI89" s="371"/>
      <c r="CJ89" s="379"/>
      <c r="CK89" s="383"/>
      <c r="CL89" s="383"/>
      <c r="CM89" s="370"/>
      <c r="CN89" s="370"/>
      <c r="CO89" s="370"/>
      <c r="CP89" s="370"/>
      <c r="CQ89" s="370"/>
      <c r="CR89" s="370"/>
      <c r="CS89" s="370"/>
      <c r="CT89" s="262"/>
      <c r="CU89" s="262"/>
      <c r="CV89" s="262"/>
      <c r="CW89" s="262"/>
      <c r="CX89" s="371"/>
      <c r="CY89" s="371"/>
      <c r="CZ89" s="455"/>
    </row>
    <row r="90" spans="1:104" s="67" customFormat="1" ht="12">
      <c r="A90" s="72">
        <v>70</v>
      </c>
      <c r="B90" s="103"/>
      <c r="C90" s="807"/>
      <c r="D90" s="103"/>
      <c r="E90" s="103"/>
      <c r="F90" s="103"/>
      <c r="G90" s="103"/>
      <c r="H90" s="217"/>
      <c r="I90" s="217"/>
      <c r="J90" s="217"/>
      <c r="K90" s="353"/>
      <c r="L90" s="353"/>
      <c r="M90" s="401"/>
      <c r="N90" s="401"/>
      <c r="O90" s="789"/>
      <c r="P90" s="798"/>
      <c r="Q90" s="401"/>
      <c r="R90" s="401"/>
      <c r="S90" s="401"/>
      <c r="T90" s="401"/>
      <c r="U90" s="401"/>
      <c r="V90" s="401"/>
      <c r="W90" s="799"/>
      <c r="X90" s="792"/>
      <c r="Y90" s="505"/>
      <c r="Z90" s="505"/>
      <c r="AA90" s="505"/>
      <c r="AB90" s="505"/>
      <c r="AC90" s="218"/>
      <c r="AD90" s="218"/>
      <c r="AE90" s="218"/>
      <c r="AF90" s="218"/>
      <c r="AG90" s="218"/>
      <c r="AH90" s="218"/>
      <c r="AI90" s="218"/>
      <c r="AJ90" s="218"/>
      <c r="AK90" s="218"/>
      <c r="AL90" s="218"/>
      <c r="AM90" s="218"/>
      <c r="AN90" s="218"/>
      <c r="AO90" s="218"/>
      <c r="AP90" s="218"/>
      <c r="AQ90" s="218"/>
      <c r="AR90" s="218"/>
      <c r="AS90" s="218"/>
      <c r="AT90" s="218"/>
      <c r="AU90" s="218"/>
      <c r="AV90" s="218"/>
      <c r="AW90" s="218"/>
      <c r="AX90" s="218"/>
      <c r="AY90" s="218"/>
      <c r="AZ90" s="218"/>
      <c r="BA90" s="218"/>
      <c r="BB90" s="218"/>
      <c r="BC90" s="218"/>
      <c r="BD90" s="218"/>
      <c r="BE90" s="218"/>
      <c r="BF90" s="218"/>
      <c r="BG90" s="218"/>
      <c r="BH90" s="218"/>
      <c r="BI90" s="218"/>
      <c r="BJ90" s="218"/>
      <c r="BK90" s="218"/>
      <c r="BL90" s="218"/>
      <c r="BM90" s="218"/>
      <c r="BN90" s="218"/>
      <c r="BO90" s="218"/>
      <c r="BP90" s="218"/>
      <c r="BQ90" s="218"/>
      <c r="BR90" s="218"/>
      <c r="BS90" s="218"/>
      <c r="BT90" s="218"/>
      <c r="BU90" s="218"/>
      <c r="BV90" s="218"/>
      <c r="BW90" s="218"/>
      <c r="BX90" s="103"/>
      <c r="BY90" s="218"/>
      <c r="BZ90" s="218"/>
      <c r="CA90" s="218"/>
      <c r="CB90" s="218"/>
      <c r="CC90" s="218"/>
      <c r="CD90" s="218"/>
      <c r="CE90" s="371" t="str">
        <f t="shared" si="2"/>
        <v/>
      </c>
      <c r="CF90" s="371"/>
      <c r="CG90" s="371"/>
      <c r="CH90" s="371"/>
      <c r="CI90" s="371"/>
      <c r="CJ90" s="379"/>
      <c r="CK90" s="383"/>
      <c r="CL90" s="383"/>
      <c r="CM90" s="370"/>
      <c r="CN90" s="370"/>
      <c r="CO90" s="370"/>
      <c r="CP90" s="370"/>
      <c r="CQ90" s="370"/>
      <c r="CR90" s="370"/>
      <c r="CS90" s="370"/>
      <c r="CT90" s="262"/>
      <c r="CU90" s="262"/>
      <c r="CV90" s="262"/>
      <c r="CW90" s="262"/>
      <c r="CX90" s="371"/>
      <c r="CY90" s="371"/>
      <c r="CZ90" s="455"/>
    </row>
    <row r="91" spans="1:104" s="67" customFormat="1" ht="12">
      <c r="A91" s="72">
        <v>71</v>
      </c>
      <c r="B91" s="103"/>
      <c r="C91" s="807"/>
      <c r="D91" s="103"/>
      <c r="E91" s="103"/>
      <c r="F91" s="103"/>
      <c r="G91" s="103"/>
      <c r="H91" s="217"/>
      <c r="I91" s="217"/>
      <c r="J91" s="217"/>
      <c r="K91" s="353"/>
      <c r="L91" s="353"/>
      <c r="M91" s="401"/>
      <c r="N91" s="401"/>
      <c r="O91" s="789"/>
      <c r="P91" s="798"/>
      <c r="Q91" s="401"/>
      <c r="R91" s="401"/>
      <c r="S91" s="401"/>
      <c r="T91" s="401"/>
      <c r="U91" s="401"/>
      <c r="V91" s="401"/>
      <c r="W91" s="799"/>
      <c r="X91" s="792"/>
      <c r="Y91" s="505"/>
      <c r="Z91" s="505"/>
      <c r="AA91" s="505"/>
      <c r="AB91" s="505"/>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8"/>
      <c r="AY91" s="218"/>
      <c r="AZ91" s="218"/>
      <c r="BA91" s="218"/>
      <c r="BB91" s="218"/>
      <c r="BC91" s="218"/>
      <c r="BD91" s="218"/>
      <c r="BE91" s="218"/>
      <c r="BF91" s="218"/>
      <c r="BG91" s="218"/>
      <c r="BH91" s="218"/>
      <c r="BI91" s="218"/>
      <c r="BJ91" s="218"/>
      <c r="BK91" s="218"/>
      <c r="BL91" s="218"/>
      <c r="BM91" s="218"/>
      <c r="BN91" s="218"/>
      <c r="BO91" s="218"/>
      <c r="BP91" s="218"/>
      <c r="BQ91" s="218"/>
      <c r="BR91" s="218"/>
      <c r="BS91" s="218"/>
      <c r="BT91" s="218"/>
      <c r="BU91" s="218"/>
      <c r="BV91" s="218"/>
      <c r="BW91" s="218"/>
      <c r="BX91" s="103"/>
      <c r="BY91" s="218"/>
      <c r="BZ91" s="218"/>
      <c r="CA91" s="218"/>
      <c r="CB91" s="218"/>
      <c r="CC91" s="218"/>
      <c r="CD91" s="218"/>
      <c r="CE91" s="371" t="str">
        <f t="shared" si="2"/>
        <v/>
      </c>
      <c r="CF91" s="371"/>
      <c r="CG91" s="371"/>
      <c r="CH91" s="371"/>
      <c r="CI91" s="371"/>
      <c r="CJ91" s="379"/>
      <c r="CK91" s="383"/>
      <c r="CL91" s="383"/>
      <c r="CM91" s="370"/>
      <c r="CN91" s="370"/>
      <c r="CO91" s="370"/>
      <c r="CP91" s="370"/>
      <c r="CQ91" s="370"/>
      <c r="CR91" s="370"/>
      <c r="CS91" s="370"/>
      <c r="CT91" s="262"/>
      <c r="CU91" s="262"/>
      <c r="CV91" s="262"/>
      <c r="CW91" s="262"/>
      <c r="CX91" s="371"/>
      <c r="CY91" s="371"/>
      <c r="CZ91" s="455"/>
    </row>
    <row r="92" spans="1:104" s="67" customFormat="1" ht="12">
      <c r="A92" s="72">
        <v>72</v>
      </c>
      <c r="B92" s="103"/>
      <c r="C92" s="807"/>
      <c r="D92" s="103"/>
      <c r="E92" s="103"/>
      <c r="F92" s="103"/>
      <c r="G92" s="103"/>
      <c r="H92" s="217"/>
      <c r="I92" s="217"/>
      <c r="J92" s="217"/>
      <c r="K92" s="353"/>
      <c r="L92" s="353"/>
      <c r="M92" s="401"/>
      <c r="N92" s="401"/>
      <c r="O92" s="789"/>
      <c r="P92" s="798"/>
      <c r="Q92" s="401"/>
      <c r="R92" s="401"/>
      <c r="S92" s="401"/>
      <c r="T92" s="401"/>
      <c r="U92" s="401"/>
      <c r="V92" s="401"/>
      <c r="W92" s="799"/>
      <c r="X92" s="792"/>
      <c r="Y92" s="505"/>
      <c r="Z92" s="505"/>
      <c r="AA92" s="505"/>
      <c r="AB92" s="505"/>
      <c r="AC92" s="218"/>
      <c r="AD92" s="218"/>
      <c r="AE92" s="218"/>
      <c r="AF92" s="218"/>
      <c r="AG92" s="218"/>
      <c r="AH92" s="218"/>
      <c r="AI92" s="218"/>
      <c r="AJ92" s="218"/>
      <c r="AK92" s="218"/>
      <c r="AL92" s="218"/>
      <c r="AM92" s="218"/>
      <c r="AN92" s="218"/>
      <c r="AO92" s="218"/>
      <c r="AP92" s="218"/>
      <c r="AQ92" s="218"/>
      <c r="AR92" s="218"/>
      <c r="AS92" s="218"/>
      <c r="AT92" s="218"/>
      <c r="AU92" s="218"/>
      <c r="AV92" s="218"/>
      <c r="AW92" s="218"/>
      <c r="AX92" s="218"/>
      <c r="AY92" s="218"/>
      <c r="AZ92" s="218"/>
      <c r="BA92" s="218"/>
      <c r="BB92" s="218"/>
      <c r="BC92" s="218"/>
      <c r="BD92" s="218"/>
      <c r="BE92" s="218"/>
      <c r="BF92" s="218"/>
      <c r="BG92" s="218"/>
      <c r="BH92" s="218"/>
      <c r="BI92" s="218"/>
      <c r="BJ92" s="218"/>
      <c r="BK92" s="218"/>
      <c r="BL92" s="218"/>
      <c r="BM92" s="218"/>
      <c r="BN92" s="218"/>
      <c r="BO92" s="218"/>
      <c r="BP92" s="218"/>
      <c r="BQ92" s="218"/>
      <c r="BR92" s="218"/>
      <c r="BS92" s="218"/>
      <c r="BT92" s="218"/>
      <c r="BU92" s="218"/>
      <c r="BV92" s="218"/>
      <c r="BW92" s="218"/>
      <c r="BX92" s="103"/>
      <c r="BY92" s="218"/>
      <c r="BZ92" s="218"/>
      <c r="CA92" s="218"/>
      <c r="CB92" s="218"/>
      <c r="CC92" s="218"/>
      <c r="CD92" s="218"/>
      <c r="CE92" s="371" t="str">
        <f t="shared" si="2"/>
        <v/>
      </c>
      <c r="CF92" s="371"/>
      <c r="CG92" s="371"/>
      <c r="CH92" s="371"/>
      <c r="CI92" s="371"/>
      <c r="CJ92" s="379"/>
      <c r="CK92" s="383"/>
      <c r="CL92" s="383"/>
      <c r="CM92" s="370"/>
      <c r="CN92" s="370"/>
      <c r="CO92" s="370"/>
      <c r="CP92" s="370"/>
      <c r="CQ92" s="370"/>
      <c r="CR92" s="370"/>
      <c r="CS92" s="370"/>
      <c r="CT92" s="262"/>
      <c r="CU92" s="262"/>
      <c r="CV92" s="262"/>
      <c r="CW92" s="262"/>
      <c r="CX92" s="371"/>
      <c r="CY92" s="371"/>
      <c r="CZ92" s="455"/>
    </row>
    <row r="93" spans="1:104" s="67" customFormat="1" ht="12">
      <c r="A93" s="72">
        <v>73</v>
      </c>
      <c r="B93" s="103"/>
      <c r="C93" s="807"/>
      <c r="D93" s="103"/>
      <c r="E93" s="103"/>
      <c r="F93" s="103"/>
      <c r="G93" s="103"/>
      <c r="H93" s="217"/>
      <c r="I93" s="217"/>
      <c r="J93" s="217"/>
      <c r="K93" s="353"/>
      <c r="L93" s="353"/>
      <c r="M93" s="401"/>
      <c r="N93" s="401"/>
      <c r="O93" s="789"/>
      <c r="P93" s="798"/>
      <c r="Q93" s="401"/>
      <c r="R93" s="401"/>
      <c r="S93" s="401"/>
      <c r="T93" s="401"/>
      <c r="U93" s="401"/>
      <c r="V93" s="401"/>
      <c r="W93" s="799"/>
      <c r="X93" s="792"/>
      <c r="Y93" s="505"/>
      <c r="Z93" s="505"/>
      <c r="AA93" s="505"/>
      <c r="AB93" s="505"/>
      <c r="AC93" s="218"/>
      <c r="AD93" s="218"/>
      <c r="AE93" s="218"/>
      <c r="AF93" s="218"/>
      <c r="AG93" s="218"/>
      <c r="AH93" s="218"/>
      <c r="AI93" s="218"/>
      <c r="AJ93" s="218"/>
      <c r="AK93" s="218"/>
      <c r="AL93" s="218"/>
      <c r="AM93" s="218"/>
      <c r="AN93" s="218"/>
      <c r="AO93" s="218"/>
      <c r="AP93" s="218"/>
      <c r="AQ93" s="218"/>
      <c r="AR93" s="218"/>
      <c r="AS93" s="218"/>
      <c r="AT93" s="218"/>
      <c r="AU93" s="218"/>
      <c r="AV93" s="218"/>
      <c r="AW93" s="218"/>
      <c r="AX93" s="218"/>
      <c r="AY93" s="218"/>
      <c r="AZ93" s="218"/>
      <c r="BA93" s="218"/>
      <c r="BB93" s="218"/>
      <c r="BC93" s="218"/>
      <c r="BD93" s="218"/>
      <c r="BE93" s="218"/>
      <c r="BF93" s="218"/>
      <c r="BG93" s="218"/>
      <c r="BH93" s="218"/>
      <c r="BI93" s="218"/>
      <c r="BJ93" s="218"/>
      <c r="BK93" s="218"/>
      <c r="BL93" s="218"/>
      <c r="BM93" s="218"/>
      <c r="BN93" s="218"/>
      <c r="BO93" s="218"/>
      <c r="BP93" s="218"/>
      <c r="BQ93" s="218"/>
      <c r="BR93" s="218"/>
      <c r="BS93" s="218"/>
      <c r="BT93" s="218"/>
      <c r="BU93" s="218"/>
      <c r="BV93" s="218"/>
      <c r="BW93" s="218"/>
      <c r="BX93" s="103"/>
      <c r="BY93" s="218"/>
      <c r="BZ93" s="218"/>
      <c r="CA93" s="218"/>
      <c r="CB93" s="218"/>
      <c r="CC93" s="218"/>
      <c r="CD93" s="218"/>
      <c r="CE93" s="371" t="str">
        <f t="shared" si="2"/>
        <v/>
      </c>
      <c r="CF93" s="371"/>
      <c r="CG93" s="371"/>
      <c r="CH93" s="371"/>
      <c r="CI93" s="371"/>
      <c r="CJ93" s="379"/>
      <c r="CK93" s="383"/>
      <c r="CL93" s="383"/>
      <c r="CM93" s="370"/>
      <c r="CN93" s="370"/>
      <c r="CO93" s="370"/>
      <c r="CP93" s="370"/>
      <c r="CQ93" s="370"/>
      <c r="CR93" s="370"/>
      <c r="CS93" s="370"/>
      <c r="CT93" s="262"/>
      <c r="CU93" s="262"/>
      <c r="CV93" s="262"/>
      <c r="CW93" s="262"/>
      <c r="CX93" s="371"/>
      <c r="CY93" s="371"/>
      <c r="CZ93" s="455"/>
    </row>
    <row r="94" spans="1:104" s="67" customFormat="1" ht="12">
      <c r="A94" s="72">
        <v>74</v>
      </c>
      <c r="B94" s="103"/>
      <c r="C94" s="807"/>
      <c r="D94" s="103"/>
      <c r="E94" s="103"/>
      <c r="F94" s="103"/>
      <c r="G94" s="103"/>
      <c r="H94" s="217"/>
      <c r="I94" s="217"/>
      <c r="J94" s="217"/>
      <c r="K94" s="353"/>
      <c r="L94" s="353"/>
      <c r="M94" s="401"/>
      <c r="N94" s="401"/>
      <c r="O94" s="789"/>
      <c r="P94" s="798"/>
      <c r="Q94" s="401"/>
      <c r="R94" s="401"/>
      <c r="S94" s="401"/>
      <c r="T94" s="401"/>
      <c r="U94" s="401"/>
      <c r="V94" s="401"/>
      <c r="W94" s="799"/>
      <c r="X94" s="792"/>
      <c r="Y94" s="505"/>
      <c r="Z94" s="505"/>
      <c r="AA94" s="505"/>
      <c r="AB94" s="505"/>
      <c r="AC94" s="218"/>
      <c r="AD94" s="218"/>
      <c r="AE94" s="218"/>
      <c r="AF94" s="218"/>
      <c r="AG94" s="218"/>
      <c r="AH94" s="218"/>
      <c r="AI94" s="218"/>
      <c r="AJ94" s="218"/>
      <c r="AK94" s="218"/>
      <c r="AL94" s="218"/>
      <c r="AM94" s="218"/>
      <c r="AN94" s="218"/>
      <c r="AO94" s="218"/>
      <c r="AP94" s="218"/>
      <c r="AQ94" s="218"/>
      <c r="AR94" s="218"/>
      <c r="AS94" s="218"/>
      <c r="AT94" s="218"/>
      <c r="AU94" s="218"/>
      <c r="AV94" s="218"/>
      <c r="AW94" s="218"/>
      <c r="AX94" s="218"/>
      <c r="AY94" s="218"/>
      <c r="AZ94" s="218"/>
      <c r="BA94" s="218"/>
      <c r="BB94" s="218"/>
      <c r="BC94" s="218"/>
      <c r="BD94" s="218"/>
      <c r="BE94" s="218"/>
      <c r="BF94" s="218"/>
      <c r="BG94" s="218"/>
      <c r="BH94" s="218"/>
      <c r="BI94" s="218"/>
      <c r="BJ94" s="218"/>
      <c r="BK94" s="218"/>
      <c r="BL94" s="218"/>
      <c r="BM94" s="218"/>
      <c r="BN94" s="218"/>
      <c r="BO94" s="218"/>
      <c r="BP94" s="218"/>
      <c r="BQ94" s="218"/>
      <c r="BR94" s="218"/>
      <c r="BS94" s="218"/>
      <c r="BT94" s="218"/>
      <c r="BU94" s="218"/>
      <c r="BV94" s="218"/>
      <c r="BW94" s="218"/>
      <c r="BX94" s="103"/>
      <c r="BY94" s="218"/>
      <c r="BZ94" s="218"/>
      <c r="CA94" s="218"/>
      <c r="CB94" s="218"/>
      <c r="CC94" s="218"/>
      <c r="CD94" s="218"/>
      <c r="CE94" s="371" t="str">
        <f t="shared" si="2"/>
        <v/>
      </c>
      <c r="CF94" s="371"/>
      <c r="CG94" s="371"/>
      <c r="CH94" s="371"/>
      <c r="CI94" s="371"/>
      <c r="CJ94" s="379"/>
      <c r="CK94" s="383"/>
      <c r="CL94" s="383"/>
      <c r="CM94" s="370"/>
      <c r="CN94" s="370"/>
      <c r="CO94" s="370"/>
      <c r="CP94" s="370"/>
      <c r="CQ94" s="370"/>
      <c r="CR94" s="370"/>
      <c r="CS94" s="370"/>
      <c r="CT94" s="262"/>
      <c r="CU94" s="262"/>
      <c r="CV94" s="262"/>
      <c r="CW94" s="262"/>
      <c r="CX94" s="371"/>
      <c r="CY94" s="371"/>
      <c r="CZ94" s="455"/>
    </row>
    <row r="95" spans="1:104" s="67" customFormat="1" ht="12">
      <c r="A95" s="72">
        <v>75</v>
      </c>
      <c r="B95" s="103"/>
      <c r="C95" s="807"/>
      <c r="D95" s="103"/>
      <c r="E95" s="103"/>
      <c r="F95" s="103"/>
      <c r="G95" s="103"/>
      <c r="H95" s="217"/>
      <c r="I95" s="217"/>
      <c r="J95" s="217"/>
      <c r="K95" s="353"/>
      <c r="L95" s="353"/>
      <c r="M95" s="401"/>
      <c r="N95" s="401"/>
      <c r="O95" s="789"/>
      <c r="P95" s="798"/>
      <c r="Q95" s="401"/>
      <c r="R95" s="401"/>
      <c r="S95" s="401"/>
      <c r="T95" s="401"/>
      <c r="U95" s="401"/>
      <c r="V95" s="401"/>
      <c r="W95" s="799"/>
      <c r="X95" s="792"/>
      <c r="Y95" s="505"/>
      <c r="Z95" s="505"/>
      <c r="AA95" s="505"/>
      <c r="AB95" s="505"/>
      <c r="AC95" s="218"/>
      <c r="AD95" s="218"/>
      <c r="AE95" s="218"/>
      <c r="AF95" s="218"/>
      <c r="AG95" s="218"/>
      <c r="AH95" s="218"/>
      <c r="AI95" s="218"/>
      <c r="AJ95" s="218"/>
      <c r="AK95" s="218"/>
      <c r="AL95" s="218"/>
      <c r="AM95" s="218"/>
      <c r="AN95" s="218"/>
      <c r="AO95" s="218"/>
      <c r="AP95" s="218"/>
      <c r="AQ95" s="218"/>
      <c r="AR95" s="218"/>
      <c r="AS95" s="218"/>
      <c r="AT95" s="218"/>
      <c r="AU95" s="218"/>
      <c r="AV95" s="218"/>
      <c r="AW95" s="218"/>
      <c r="AX95" s="218"/>
      <c r="AY95" s="218"/>
      <c r="AZ95" s="218"/>
      <c r="BA95" s="218"/>
      <c r="BB95" s="218"/>
      <c r="BC95" s="218"/>
      <c r="BD95" s="218"/>
      <c r="BE95" s="218"/>
      <c r="BF95" s="218"/>
      <c r="BG95" s="218"/>
      <c r="BH95" s="218"/>
      <c r="BI95" s="218"/>
      <c r="BJ95" s="218"/>
      <c r="BK95" s="218"/>
      <c r="BL95" s="218"/>
      <c r="BM95" s="218"/>
      <c r="BN95" s="218"/>
      <c r="BO95" s="218"/>
      <c r="BP95" s="218"/>
      <c r="BQ95" s="218"/>
      <c r="BR95" s="218"/>
      <c r="BS95" s="218"/>
      <c r="BT95" s="218"/>
      <c r="BU95" s="218"/>
      <c r="BV95" s="218"/>
      <c r="BW95" s="218"/>
      <c r="BX95" s="103"/>
      <c r="BY95" s="218"/>
      <c r="BZ95" s="218"/>
      <c r="CA95" s="218"/>
      <c r="CB95" s="218"/>
      <c r="CC95" s="218"/>
      <c r="CD95" s="218"/>
      <c r="CE95" s="371" t="str">
        <f t="shared" si="2"/>
        <v/>
      </c>
      <c r="CF95" s="371"/>
      <c r="CG95" s="371"/>
      <c r="CH95" s="371"/>
      <c r="CI95" s="371"/>
      <c r="CJ95" s="379"/>
      <c r="CK95" s="383"/>
      <c r="CL95" s="383"/>
      <c r="CM95" s="370"/>
      <c r="CN95" s="370"/>
      <c r="CO95" s="370"/>
      <c r="CP95" s="370"/>
      <c r="CQ95" s="370"/>
      <c r="CR95" s="370"/>
      <c r="CS95" s="370"/>
      <c r="CT95" s="262"/>
      <c r="CU95" s="262"/>
      <c r="CV95" s="262"/>
      <c r="CW95" s="262"/>
      <c r="CX95" s="371"/>
      <c r="CY95" s="371"/>
      <c r="CZ95" s="455"/>
    </row>
    <row r="96" spans="1:104" s="67" customFormat="1" ht="12">
      <c r="A96" s="72">
        <v>76</v>
      </c>
      <c r="B96" s="103"/>
      <c r="C96" s="807"/>
      <c r="D96" s="103"/>
      <c r="E96" s="103"/>
      <c r="F96" s="103"/>
      <c r="G96" s="103"/>
      <c r="H96" s="217"/>
      <c r="I96" s="217"/>
      <c r="J96" s="217"/>
      <c r="K96" s="353"/>
      <c r="L96" s="353"/>
      <c r="M96" s="401"/>
      <c r="N96" s="401"/>
      <c r="O96" s="789"/>
      <c r="P96" s="798"/>
      <c r="Q96" s="401"/>
      <c r="R96" s="401"/>
      <c r="S96" s="401"/>
      <c r="T96" s="401"/>
      <c r="U96" s="401"/>
      <c r="V96" s="401"/>
      <c r="W96" s="799"/>
      <c r="X96" s="792"/>
      <c r="Y96" s="505"/>
      <c r="Z96" s="505"/>
      <c r="AA96" s="505"/>
      <c r="AB96" s="505"/>
      <c r="AC96" s="218"/>
      <c r="AD96" s="218"/>
      <c r="AE96" s="218"/>
      <c r="AF96" s="218"/>
      <c r="AG96" s="218"/>
      <c r="AH96" s="218"/>
      <c r="AI96" s="218"/>
      <c r="AJ96" s="218"/>
      <c r="AK96" s="218"/>
      <c r="AL96" s="218"/>
      <c r="AM96" s="218"/>
      <c r="AN96" s="218"/>
      <c r="AO96" s="218"/>
      <c r="AP96" s="218"/>
      <c r="AQ96" s="218"/>
      <c r="AR96" s="218"/>
      <c r="AS96" s="218"/>
      <c r="AT96" s="218"/>
      <c r="AU96" s="218"/>
      <c r="AV96" s="218"/>
      <c r="AW96" s="218"/>
      <c r="AX96" s="218"/>
      <c r="AY96" s="218"/>
      <c r="AZ96" s="218"/>
      <c r="BA96" s="218"/>
      <c r="BB96" s="218"/>
      <c r="BC96" s="218"/>
      <c r="BD96" s="218"/>
      <c r="BE96" s="218"/>
      <c r="BF96" s="218"/>
      <c r="BG96" s="218"/>
      <c r="BH96" s="218"/>
      <c r="BI96" s="218"/>
      <c r="BJ96" s="218"/>
      <c r="BK96" s="218"/>
      <c r="BL96" s="218"/>
      <c r="BM96" s="218"/>
      <c r="BN96" s="218"/>
      <c r="BO96" s="218"/>
      <c r="BP96" s="218"/>
      <c r="BQ96" s="218"/>
      <c r="BR96" s="218"/>
      <c r="BS96" s="218"/>
      <c r="BT96" s="218"/>
      <c r="BU96" s="218"/>
      <c r="BV96" s="218"/>
      <c r="BW96" s="218"/>
      <c r="BX96" s="103"/>
      <c r="BY96" s="218"/>
      <c r="BZ96" s="218"/>
      <c r="CA96" s="218"/>
      <c r="CB96" s="218"/>
      <c r="CC96" s="218"/>
      <c r="CD96" s="218"/>
      <c r="CE96" s="371" t="str">
        <f t="shared" si="2"/>
        <v/>
      </c>
      <c r="CF96" s="371"/>
      <c r="CG96" s="371"/>
      <c r="CH96" s="371"/>
      <c r="CI96" s="371"/>
      <c r="CJ96" s="379"/>
      <c r="CK96" s="383"/>
      <c r="CL96" s="383"/>
      <c r="CM96" s="370"/>
      <c r="CN96" s="370"/>
      <c r="CO96" s="370"/>
      <c r="CP96" s="370"/>
      <c r="CQ96" s="370"/>
      <c r="CR96" s="370"/>
      <c r="CS96" s="370"/>
      <c r="CT96" s="262"/>
      <c r="CU96" s="262"/>
      <c r="CV96" s="262"/>
      <c r="CW96" s="262"/>
      <c r="CX96" s="371"/>
      <c r="CY96" s="371"/>
      <c r="CZ96" s="455"/>
    </row>
    <row r="97" spans="1:104" s="67" customFormat="1" ht="12">
      <c r="A97" s="72">
        <v>77</v>
      </c>
      <c r="B97" s="103"/>
      <c r="C97" s="807"/>
      <c r="D97" s="103"/>
      <c r="E97" s="103"/>
      <c r="F97" s="103"/>
      <c r="G97" s="103"/>
      <c r="H97" s="217"/>
      <c r="I97" s="217"/>
      <c r="J97" s="217"/>
      <c r="K97" s="353"/>
      <c r="L97" s="353"/>
      <c r="M97" s="401"/>
      <c r="N97" s="401"/>
      <c r="O97" s="789"/>
      <c r="P97" s="798"/>
      <c r="Q97" s="401"/>
      <c r="R97" s="401"/>
      <c r="S97" s="401"/>
      <c r="T97" s="401"/>
      <c r="U97" s="401"/>
      <c r="V97" s="401"/>
      <c r="W97" s="799"/>
      <c r="X97" s="792"/>
      <c r="Y97" s="505"/>
      <c r="Z97" s="505"/>
      <c r="AA97" s="505"/>
      <c r="AB97" s="505"/>
      <c r="AC97" s="218"/>
      <c r="AD97" s="218"/>
      <c r="AE97" s="218"/>
      <c r="AF97" s="218"/>
      <c r="AG97" s="218"/>
      <c r="AH97" s="218"/>
      <c r="AI97" s="218"/>
      <c r="AJ97" s="218"/>
      <c r="AK97" s="218"/>
      <c r="AL97" s="218"/>
      <c r="AM97" s="218"/>
      <c r="AN97" s="218"/>
      <c r="AO97" s="218"/>
      <c r="AP97" s="218"/>
      <c r="AQ97" s="218"/>
      <c r="AR97" s="218"/>
      <c r="AS97" s="218"/>
      <c r="AT97" s="218"/>
      <c r="AU97" s="218"/>
      <c r="AV97" s="218"/>
      <c r="AW97" s="218"/>
      <c r="AX97" s="218"/>
      <c r="AY97" s="218"/>
      <c r="AZ97" s="218"/>
      <c r="BA97" s="218"/>
      <c r="BB97" s="218"/>
      <c r="BC97" s="218"/>
      <c r="BD97" s="218"/>
      <c r="BE97" s="218"/>
      <c r="BF97" s="218"/>
      <c r="BG97" s="218"/>
      <c r="BH97" s="218"/>
      <c r="BI97" s="218"/>
      <c r="BJ97" s="218"/>
      <c r="BK97" s="218"/>
      <c r="BL97" s="218"/>
      <c r="BM97" s="218"/>
      <c r="BN97" s="218"/>
      <c r="BO97" s="218"/>
      <c r="BP97" s="218"/>
      <c r="BQ97" s="218"/>
      <c r="BR97" s="218"/>
      <c r="BS97" s="218"/>
      <c r="BT97" s="218"/>
      <c r="BU97" s="218"/>
      <c r="BV97" s="218"/>
      <c r="BW97" s="218"/>
      <c r="BX97" s="103"/>
      <c r="BY97" s="218"/>
      <c r="BZ97" s="218"/>
      <c r="CA97" s="218"/>
      <c r="CB97" s="218"/>
      <c r="CC97" s="218"/>
      <c r="CD97" s="218"/>
      <c r="CE97" s="371" t="str">
        <f t="shared" si="2"/>
        <v/>
      </c>
      <c r="CF97" s="371"/>
      <c r="CG97" s="371"/>
      <c r="CH97" s="371"/>
      <c r="CI97" s="371"/>
      <c r="CJ97" s="379"/>
      <c r="CK97" s="383"/>
      <c r="CL97" s="383"/>
      <c r="CM97" s="370"/>
      <c r="CN97" s="370"/>
      <c r="CO97" s="370"/>
      <c r="CP97" s="370"/>
      <c r="CQ97" s="370"/>
      <c r="CR97" s="370"/>
      <c r="CS97" s="370"/>
      <c r="CT97" s="262"/>
      <c r="CU97" s="262"/>
      <c r="CV97" s="262"/>
      <c r="CW97" s="262"/>
      <c r="CX97" s="371"/>
      <c r="CY97" s="371"/>
      <c r="CZ97" s="455"/>
    </row>
    <row r="98" spans="1:104" s="67" customFormat="1" ht="12">
      <c r="A98" s="72">
        <v>78</v>
      </c>
      <c r="B98" s="103"/>
      <c r="C98" s="807"/>
      <c r="D98" s="103"/>
      <c r="E98" s="103"/>
      <c r="F98" s="103"/>
      <c r="G98" s="103"/>
      <c r="H98" s="217"/>
      <c r="I98" s="217"/>
      <c r="J98" s="217"/>
      <c r="K98" s="353"/>
      <c r="L98" s="353"/>
      <c r="M98" s="401"/>
      <c r="N98" s="401"/>
      <c r="O98" s="789"/>
      <c r="P98" s="798"/>
      <c r="Q98" s="401"/>
      <c r="R98" s="401"/>
      <c r="S98" s="401"/>
      <c r="T98" s="401"/>
      <c r="U98" s="401"/>
      <c r="V98" s="401"/>
      <c r="W98" s="799"/>
      <c r="X98" s="792"/>
      <c r="Y98" s="505"/>
      <c r="Z98" s="505"/>
      <c r="AA98" s="505"/>
      <c r="AB98" s="505"/>
      <c r="AC98" s="218"/>
      <c r="AD98" s="218"/>
      <c r="AE98" s="218"/>
      <c r="AF98" s="218"/>
      <c r="AG98" s="218"/>
      <c r="AH98" s="218"/>
      <c r="AI98" s="218"/>
      <c r="AJ98" s="218"/>
      <c r="AK98" s="218"/>
      <c r="AL98" s="218"/>
      <c r="AM98" s="218"/>
      <c r="AN98" s="218"/>
      <c r="AO98" s="218"/>
      <c r="AP98" s="218"/>
      <c r="AQ98" s="218"/>
      <c r="AR98" s="218"/>
      <c r="AS98" s="218"/>
      <c r="AT98" s="218"/>
      <c r="AU98" s="218"/>
      <c r="AV98" s="218"/>
      <c r="AW98" s="218"/>
      <c r="AX98" s="218"/>
      <c r="AY98" s="218"/>
      <c r="AZ98" s="218"/>
      <c r="BA98" s="218"/>
      <c r="BB98" s="218"/>
      <c r="BC98" s="218"/>
      <c r="BD98" s="218"/>
      <c r="BE98" s="218"/>
      <c r="BF98" s="218"/>
      <c r="BG98" s="218"/>
      <c r="BH98" s="218"/>
      <c r="BI98" s="218"/>
      <c r="BJ98" s="218"/>
      <c r="BK98" s="218"/>
      <c r="BL98" s="218"/>
      <c r="BM98" s="218"/>
      <c r="BN98" s="218"/>
      <c r="BO98" s="218"/>
      <c r="BP98" s="218"/>
      <c r="BQ98" s="218"/>
      <c r="BR98" s="218"/>
      <c r="BS98" s="218"/>
      <c r="BT98" s="218"/>
      <c r="BU98" s="218"/>
      <c r="BV98" s="218"/>
      <c r="BW98" s="218"/>
      <c r="BX98" s="103"/>
      <c r="BY98" s="218"/>
      <c r="BZ98" s="218"/>
      <c r="CA98" s="218"/>
      <c r="CB98" s="218"/>
      <c r="CC98" s="218"/>
      <c r="CD98" s="218"/>
      <c r="CE98" s="371" t="str">
        <f t="shared" si="2"/>
        <v/>
      </c>
      <c r="CF98" s="371"/>
      <c r="CG98" s="371"/>
      <c r="CH98" s="371"/>
      <c r="CI98" s="371"/>
      <c r="CJ98" s="379"/>
      <c r="CK98" s="383"/>
      <c r="CL98" s="383"/>
      <c r="CM98" s="370"/>
      <c r="CN98" s="370"/>
      <c r="CO98" s="370"/>
      <c r="CP98" s="370"/>
      <c r="CQ98" s="370"/>
      <c r="CR98" s="370"/>
      <c r="CS98" s="370"/>
      <c r="CT98" s="262"/>
      <c r="CU98" s="262"/>
      <c r="CV98" s="262"/>
      <c r="CW98" s="262"/>
      <c r="CX98" s="371"/>
      <c r="CY98" s="371"/>
      <c r="CZ98" s="455"/>
    </row>
    <row r="99" spans="1:104" s="67" customFormat="1" ht="12">
      <c r="A99" s="72">
        <v>79</v>
      </c>
      <c r="B99" s="103"/>
      <c r="C99" s="807"/>
      <c r="D99" s="103"/>
      <c r="E99" s="103"/>
      <c r="F99" s="103"/>
      <c r="G99" s="103"/>
      <c r="H99" s="217"/>
      <c r="I99" s="217"/>
      <c r="J99" s="217"/>
      <c r="K99" s="353"/>
      <c r="L99" s="353"/>
      <c r="M99" s="401"/>
      <c r="N99" s="401"/>
      <c r="O99" s="789"/>
      <c r="P99" s="798"/>
      <c r="Q99" s="401"/>
      <c r="R99" s="401"/>
      <c r="S99" s="401"/>
      <c r="T99" s="401"/>
      <c r="U99" s="401"/>
      <c r="V99" s="401"/>
      <c r="W99" s="799"/>
      <c r="X99" s="792"/>
      <c r="Y99" s="505"/>
      <c r="Z99" s="505"/>
      <c r="AA99" s="505"/>
      <c r="AB99" s="505"/>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8"/>
      <c r="AY99" s="218"/>
      <c r="AZ99" s="218"/>
      <c r="BA99" s="218"/>
      <c r="BB99" s="218"/>
      <c r="BC99" s="218"/>
      <c r="BD99" s="218"/>
      <c r="BE99" s="218"/>
      <c r="BF99" s="218"/>
      <c r="BG99" s="218"/>
      <c r="BH99" s="218"/>
      <c r="BI99" s="218"/>
      <c r="BJ99" s="218"/>
      <c r="BK99" s="218"/>
      <c r="BL99" s="218"/>
      <c r="BM99" s="218"/>
      <c r="BN99" s="218"/>
      <c r="BO99" s="218"/>
      <c r="BP99" s="218"/>
      <c r="BQ99" s="218"/>
      <c r="BR99" s="218"/>
      <c r="BS99" s="218"/>
      <c r="BT99" s="218"/>
      <c r="BU99" s="218"/>
      <c r="BV99" s="218"/>
      <c r="BW99" s="218"/>
      <c r="BX99" s="103"/>
      <c r="BY99" s="218"/>
      <c r="BZ99" s="218"/>
      <c r="CA99" s="218"/>
      <c r="CB99" s="218"/>
      <c r="CC99" s="218"/>
      <c r="CD99" s="218"/>
      <c r="CE99" s="371" t="str">
        <f t="shared" si="2"/>
        <v/>
      </c>
      <c r="CF99" s="371"/>
      <c r="CG99" s="371"/>
      <c r="CH99" s="371"/>
      <c r="CI99" s="371"/>
      <c r="CJ99" s="379"/>
      <c r="CK99" s="383"/>
      <c r="CL99" s="383"/>
      <c r="CM99" s="370"/>
      <c r="CN99" s="370"/>
      <c r="CO99" s="370"/>
      <c r="CP99" s="370"/>
      <c r="CQ99" s="370"/>
      <c r="CR99" s="370"/>
      <c r="CS99" s="370"/>
      <c r="CT99" s="262"/>
      <c r="CU99" s="262"/>
      <c r="CV99" s="262"/>
      <c r="CW99" s="262"/>
      <c r="CX99" s="371"/>
      <c r="CY99" s="371"/>
      <c r="CZ99" s="455"/>
    </row>
    <row r="100" spans="1:104" s="67" customFormat="1" ht="12">
      <c r="A100" s="72">
        <v>80</v>
      </c>
      <c r="B100" s="103"/>
      <c r="C100" s="807"/>
      <c r="D100" s="103"/>
      <c r="E100" s="103"/>
      <c r="F100" s="103"/>
      <c r="G100" s="103"/>
      <c r="H100" s="217"/>
      <c r="I100" s="217"/>
      <c r="J100" s="217"/>
      <c r="K100" s="353"/>
      <c r="L100" s="353"/>
      <c r="M100" s="401"/>
      <c r="N100" s="401"/>
      <c r="O100" s="789"/>
      <c r="P100" s="798"/>
      <c r="Q100" s="401"/>
      <c r="R100" s="401"/>
      <c r="S100" s="401"/>
      <c r="T100" s="401"/>
      <c r="U100" s="401"/>
      <c r="V100" s="401"/>
      <c r="W100" s="799"/>
      <c r="X100" s="792"/>
      <c r="Y100" s="505"/>
      <c r="Z100" s="505"/>
      <c r="AA100" s="505"/>
      <c r="AB100" s="505"/>
      <c r="AC100" s="218"/>
      <c r="AD100" s="218"/>
      <c r="AE100" s="218"/>
      <c r="AF100" s="218"/>
      <c r="AG100" s="218"/>
      <c r="AH100" s="218"/>
      <c r="AI100" s="218"/>
      <c r="AJ100" s="218"/>
      <c r="AK100" s="218"/>
      <c r="AL100" s="218"/>
      <c r="AM100" s="218"/>
      <c r="AN100" s="218"/>
      <c r="AO100" s="218"/>
      <c r="AP100" s="218"/>
      <c r="AQ100" s="218"/>
      <c r="AR100" s="218"/>
      <c r="AS100" s="218"/>
      <c r="AT100" s="218"/>
      <c r="AU100" s="218"/>
      <c r="AV100" s="218"/>
      <c r="AW100" s="218"/>
      <c r="AX100" s="218"/>
      <c r="AY100" s="218"/>
      <c r="AZ100" s="218"/>
      <c r="BA100" s="218"/>
      <c r="BB100" s="218"/>
      <c r="BC100" s="218"/>
      <c r="BD100" s="218"/>
      <c r="BE100" s="218"/>
      <c r="BF100" s="218"/>
      <c r="BG100" s="218"/>
      <c r="BH100" s="218"/>
      <c r="BI100" s="218"/>
      <c r="BJ100" s="218"/>
      <c r="BK100" s="218"/>
      <c r="BL100" s="218"/>
      <c r="BM100" s="218"/>
      <c r="BN100" s="218"/>
      <c r="BO100" s="218"/>
      <c r="BP100" s="218"/>
      <c r="BQ100" s="218"/>
      <c r="BR100" s="218"/>
      <c r="BS100" s="218"/>
      <c r="BT100" s="218"/>
      <c r="BU100" s="218"/>
      <c r="BV100" s="218"/>
      <c r="BW100" s="218"/>
      <c r="BX100" s="103"/>
      <c r="BY100" s="218"/>
      <c r="BZ100" s="218"/>
      <c r="CA100" s="218"/>
      <c r="CB100" s="218"/>
      <c r="CC100" s="218"/>
      <c r="CD100" s="218"/>
      <c r="CE100" s="371" t="str">
        <f t="shared" si="2"/>
        <v/>
      </c>
      <c r="CF100" s="371"/>
      <c r="CG100" s="371"/>
      <c r="CH100" s="371"/>
      <c r="CI100" s="371"/>
      <c r="CJ100" s="379"/>
      <c r="CK100" s="383"/>
      <c r="CL100" s="383"/>
      <c r="CM100" s="370"/>
      <c r="CN100" s="370"/>
      <c r="CO100" s="370"/>
      <c r="CP100" s="370"/>
      <c r="CQ100" s="370"/>
      <c r="CR100" s="370"/>
      <c r="CS100" s="370"/>
      <c r="CT100" s="262"/>
      <c r="CU100" s="262"/>
      <c r="CV100" s="262"/>
      <c r="CW100" s="262"/>
      <c r="CX100" s="371"/>
      <c r="CY100" s="371"/>
      <c r="CZ100" s="455"/>
    </row>
    <row r="101" spans="1:104" s="67" customFormat="1" ht="12">
      <c r="A101" s="390"/>
      <c r="B101" s="391"/>
      <c r="C101" s="808"/>
      <c r="D101" s="391"/>
      <c r="E101" s="391"/>
      <c r="F101" s="391"/>
      <c r="G101" s="391"/>
      <c r="H101" s="392"/>
      <c r="I101" s="392"/>
      <c r="J101" s="392"/>
      <c r="K101" s="393"/>
      <c r="L101" s="393"/>
      <c r="M101" s="394"/>
      <c r="N101" s="394"/>
      <c r="O101" s="394"/>
      <c r="P101" s="394"/>
      <c r="Q101" s="394"/>
      <c r="R101" s="394"/>
      <c r="S101" s="394"/>
      <c r="T101" s="394"/>
      <c r="U101" s="394"/>
      <c r="V101" s="394"/>
      <c r="W101" s="394"/>
      <c r="X101" s="394"/>
      <c r="Y101" s="394"/>
      <c r="Z101" s="506"/>
      <c r="AA101" s="506"/>
      <c r="AB101" s="506"/>
      <c r="AC101" s="395"/>
      <c r="AD101" s="395"/>
      <c r="AE101" s="395"/>
      <c r="AF101" s="395"/>
      <c r="AG101" s="395"/>
      <c r="AH101" s="395"/>
      <c r="AI101" s="395"/>
      <c r="AJ101" s="395"/>
      <c r="AK101" s="395"/>
      <c r="AL101" s="395"/>
      <c r="AM101" s="395"/>
      <c r="AN101" s="395"/>
      <c r="AO101" s="395"/>
      <c r="AP101" s="395"/>
      <c r="AQ101" s="395"/>
      <c r="AR101" s="395"/>
      <c r="AS101" s="395"/>
      <c r="AT101" s="395"/>
      <c r="AU101" s="395"/>
      <c r="AV101" s="395"/>
      <c r="AW101" s="395"/>
      <c r="AX101" s="395"/>
      <c r="AY101" s="395"/>
      <c r="AZ101" s="395"/>
      <c r="BA101" s="395"/>
      <c r="BB101" s="395"/>
      <c r="BC101" s="395"/>
      <c r="BD101" s="395"/>
      <c r="BE101" s="395"/>
      <c r="BF101" s="395"/>
      <c r="BG101" s="395"/>
      <c r="BH101" s="395"/>
      <c r="BI101" s="395"/>
      <c r="BJ101" s="395"/>
      <c r="BK101" s="395"/>
      <c r="BL101" s="395"/>
      <c r="BM101" s="395"/>
      <c r="BN101" s="395"/>
      <c r="BO101" s="395"/>
      <c r="BP101" s="395"/>
      <c r="BQ101" s="395"/>
      <c r="BR101" s="395"/>
      <c r="BS101" s="395"/>
      <c r="BT101" s="395"/>
      <c r="BU101" s="395"/>
      <c r="BV101" s="395"/>
      <c r="BW101" s="395"/>
      <c r="BX101" s="391"/>
      <c r="BY101" s="395"/>
      <c r="BZ101" s="395"/>
      <c r="CA101" s="395"/>
      <c r="CB101" s="395"/>
      <c r="CC101" s="395"/>
      <c r="CD101" s="395"/>
      <c r="CE101" s="67" t="str">
        <f>IF( COUNTIF($AC101:$BW101,"◎")=1,INDEX($AC$15:$BW$15,AN219,MATCH("◎",$AC101:$BW101,0)),"" )</f>
        <v/>
      </c>
      <c r="CJ101" s="396"/>
      <c r="CK101" s="397"/>
      <c r="CL101" s="397"/>
      <c r="CM101" s="398"/>
      <c r="CN101" s="398"/>
      <c r="CO101" s="398"/>
      <c r="CP101" s="398"/>
      <c r="CQ101" s="398"/>
      <c r="CR101" s="398"/>
      <c r="CS101" s="398"/>
      <c r="CT101" s="398"/>
      <c r="CU101" s="398"/>
      <c r="CV101" s="399"/>
      <c r="CW101" s="399"/>
      <c r="CX101" s="399"/>
      <c r="CY101" s="399"/>
    </row>
    <row r="102" spans="1:104" s="67" customFormat="1" ht="12">
      <c r="A102" s="390"/>
      <c r="B102" s="391"/>
      <c r="C102" s="808"/>
      <c r="D102" s="391"/>
      <c r="E102" s="391"/>
      <c r="F102" s="391"/>
      <c r="G102" s="391"/>
      <c r="H102" s="392"/>
      <c r="I102" s="392"/>
      <c r="J102" s="392"/>
      <c r="K102" s="393"/>
      <c r="L102" s="393"/>
      <c r="M102" s="394"/>
      <c r="N102" s="394"/>
      <c r="O102" s="394"/>
      <c r="P102" s="394"/>
      <c r="Q102" s="394"/>
      <c r="R102" s="394"/>
      <c r="S102" s="394"/>
      <c r="T102" s="394"/>
      <c r="U102" s="394"/>
      <c r="V102" s="394"/>
      <c r="W102" s="394"/>
      <c r="X102" s="394"/>
      <c r="Y102" s="394"/>
      <c r="Z102" s="506"/>
      <c r="AA102" s="506"/>
      <c r="AB102" s="506"/>
      <c r="AC102" s="395"/>
      <c r="AD102" s="395"/>
      <c r="AE102" s="395"/>
      <c r="AF102" s="395"/>
      <c r="AG102" s="395"/>
      <c r="AH102" s="395"/>
      <c r="AI102" s="395"/>
      <c r="AJ102" s="395"/>
      <c r="AK102" s="395"/>
      <c r="AL102" s="395"/>
      <c r="AM102" s="395"/>
      <c r="AN102" s="395"/>
      <c r="AO102" s="395"/>
      <c r="AP102" s="395"/>
      <c r="AQ102" s="395"/>
      <c r="AR102" s="395"/>
      <c r="AS102" s="395"/>
      <c r="AT102" s="395"/>
      <c r="AU102" s="395"/>
      <c r="AV102" s="395"/>
      <c r="AW102" s="395"/>
      <c r="AX102" s="395"/>
      <c r="AY102" s="395"/>
      <c r="AZ102" s="395"/>
      <c r="BA102" s="395"/>
      <c r="BB102" s="395"/>
      <c r="BC102" s="395"/>
      <c r="BD102" s="395"/>
      <c r="BE102" s="395"/>
      <c r="BF102" s="395"/>
      <c r="BG102" s="395"/>
      <c r="BH102" s="395"/>
      <c r="BI102" s="395"/>
      <c r="BJ102" s="395"/>
      <c r="BK102" s="395"/>
      <c r="BL102" s="395"/>
      <c r="BM102" s="395"/>
      <c r="BN102" s="395"/>
      <c r="BO102" s="395"/>
      <c r="BP102" s="395"/>
      <c r="BQ102" s="395"/>
      <c r="BR102" s="395"/>
      <c r="BS102" s="395"/>
      <c r="BT102" s="395"/>
      <c r="BU102" s="395"/>
      <c r="BV102" s="395"/>
      <c r="BW102" s="395"/>
      <c r="BX102" s="391"/>
      <c r="BY102" s="395"/>
      <c r="BZ102" s="395"/>
      <c r="CA102" s="395"/>
      <c r="CB102" s="395"/>
      <c r="CC102" s="395"/>
      <c r="CD102" s="395"/>
      <c r="CE102" s="67" t="str">
        <f>IF( COUNTIF($AC102:$BW102,"◎")=1,INDEX($AC$15:$BW$15,AN220,MATCH("◎",$AC102:$BW102,0)),"" )</f>
        <v/>
      </c>
      <c r="CJ102" s="396"/>
      <c r="CK102" s="397"/>
      <c r="CL102" s="397"/>
      <c r="CM102" s="398"/>
      <c r="CN102" s="398"/>
      <c r="CO102" s="398"/>
      <c r="CP102" s="398"/>
      <c r="CQ102" s="398"/>
      <c r="CR102" s="398"/>
      <c r="CS102" s="398"/>
      <c r="CT102" s="398"/>
      <c r="CU102" s="398"/>
      <c r="CV102" s="399"/>
      <c r="CW102" s="399"/>
      <c r="CX102" s="399"/>
      <c r="CY102" s="399"/>
    </row>
    <row r="103" spans="1:104" s="67" customFormat="1" ht="12">
      <c r="A103" s="390"/>
      <c r="B103" s="391"/>
      <c r="C103" s="808"/>
      <c r="D103" s="391"/>
      <c r="E103" s="391"/>
      <c r="F103" s="391"/>
      <c r="G103" s="391"/>
      <c r="H103" s="392"/>
      <c r="I103" s="392"/>
      <c r="J103" s="392"/>
      <c r="K103" s="393"/>
      <c r="L103" s="393"/>
      <c r="M103" s="394"/>
      <c r="N103" s="394"/>
      <c r="O103" s="394"/>
      <c r="P103" s="394"/>
      <c r="Q103" s="394"/>
      <c r="R103" s="394"/>
      <c r="S103" s="394"/>
      <c r="T103" s="394"/>
      <c r="U103" s="394"/>
      <c r="V103" s="394"/>
      <c r="W103" s="394"/>
      <c r="X103" s="394"/>
      <c r="Y103" s="394"/>
      <c r="Z103" s="506"/>
      <c r="AA103" s="506"/>
      <c r="AB103" s="506"/>
      <c r="AC103" s="395"/>
      <c r="AD103" s="395"/>
      <c r="AE103" s="395"/>
      <c r="AF103" s="395"/>
      <c r="AG103" s="395"/>
      <c r="AH103" s="395"/>
      <c r="AI103" s="395"/>
      <c r="AJ103" s="395"/>
      <c r="AK103" s="395"/>
      <c r="AL103" s="395"/>
      <c r="AM103" s="395"/>
      <c r="AN103" s="395"/>
      <c r="AO103" s="395"/>
      <c r="AP103" s="395"/>
      <c r="AQ103" s="395"/>
      <c r="AR103" s="395"/>
      <c r="AS103" s="395"/>
      <c r="AT103" s="395"/>
      <c r="AU103" s="395"/>
      <c r="AV103" s="395"/>
      <c r="AW103" s="395"/>
      <c r="AX103" s="395"/>
      <c r="AY103" s="395"/>
      <c r="AZ103" s="395"/>
      <c r="BA103" s="395"/>
      <c r="BB103" s="395"/>
      <c r="BC103" s="395"/>
      <c r="BD103" s="395"/>
      <c r="BE103" s="395"/>
      <c r="BF103" s="395"/>
      <c r="BG103" s="395"/>
      <c r="BH103" s="395"/>
      <c r="BI103" s="395"/>
      <c r="BJ103" s="395"/>
      <c r="BK103" s="395"/>
      <c r="BL103" s="395"/>
      <c r="BM103" s="395"/>
      <c r="BN103" s="395"/>
      <c r="BO103" s="395"/>
      <c r="BP103" s="395"/>
      <c r="BQ103" s="395"/>
      <c r="BR103" s="395"/>
      <c r="BS103" s="395"/>
      <c r="BT103" s="395"/>
      <c r="BU103" s="395"/>
      <c r="BV103" s="395"/>
      <c r="BW103" s="395"/>
      <c r="BX103" s="391"/>
      <c r="BY103" s="395"/>
      <c r="BZ103" s="395"/>
      <c r="CA103" s="395"/>
      <c r="CB103" s="395"/>
      <c r="CC103" s="395"/>
      <c r="CD103" s="395"/>
      <c r="CE103" s="67" t="str">
        <f>IF( COUNTIF($AC103:$BW103,"◎")=1,INDEX($AC$15:$BW$15,AN221,MATCH("◎",$AC103:$BW103,0)),"" )</f>
        <v/>
      </c>
      <c r="CJ103" s="396"/>
      <c r="CK103" s="397"/>
      <c r="CL103" s="397"/>
      <c r="CM103" s="398"/>
      <c r="CN103" s="398"/>
      <c r="CO103" s="398"/>
      <c r="CP103" s="398"/>
      <c r="CQ103" s="398"/>
      <c r="CR103" s="398"/>
      <c r="CS103" s="398"/>
      <c r="CT103" s="398"/>
      <c r="CU103" s="398"/>
      <c r="CV103" s="399"/>
      <c r="CW103" s="399"/>
      <c r="CX103" s="399"/>
      <c r="CY103" s="399"/>
    </row>
    <row r="104" spans="1:104" s="67" customFormat="1">
      <c r="A104" s="390"/>
      <c r="B104" s="391"/>
      <c r="C104" s="808"/>
      <c r="D104" s="391"/>
      <c r="E104" s="391"/>
      <c r="F104" s="391"/>
      <c r="G104" s="391"/>
      <c r="H104" s="392"/>
      <c r="I104" s="392"/>
      <c r="J104" s="392"/>
      <c r="K104" s="393"/>
      <c r="L104" s="393"/>
      <c r="M104" s="394"/>
      <c r="N104" s="394"/>
      <c r="O104" s="394"/>
      <c r="P104" s="394"/>
      <c r="Q104" s="394"/>
      <c r="R104" s="394"/>
      <c r="S104" s="394"/>
      <c r="T104" s="394"/>
      <c r="U104" s="394"/>
      <c r="V104" s="394"/>
      <c r="W104" s="394"/>
      <c r="X104" s="394"/>
      <c r="Y104" s="394"/>
      <c r="Z104" s="506"/>
      <c r="AA104" s="506"/>
      <c r="AB104" s="506"/>
      <c r="AC104" s="395"/>
      <c r="AD104" s="395"/>
      <c r="AE104" s="395"/>
      <c r="AF104" s="395"/>
      <c r="AG104" s="395"/>
      <c r="AH104" s="395"/>
      <c r="AI104" s="395"/>
      <c r="AJ104" s="395"/>
      <c r="AK104" s="395"/>
      <c r="AL104" s="395"/>
      <c r="AM104" s="395"/>
      <c r="AN104" s="395"/>
      <c r="AO104" s="395"/>
      <c r="AP104" s="395"/>
      <c r="AQ104" s="395"/>
      <c r="AR104" s="395"/>
      <c r="AS104" s="395"/>
      <c r="AT104" s="395"/>
      <c r="AU104" s="395"/>
      <c r="AV104" s="395"/>
      <c r="AW104" s="395"/>
      <c r="AX104" s="395"/>
      <c r="AY104" s="395"/>
      <c r="AZ104" s="395"/>
      <c r="BA104" s="395"/>
      <c r="BB104" s="395"/>
      <c r="BC104" s="395"/>
      <c r="BD104" s="395"/>
      <c r="BE104" s="395"/>
      <c r="BF104" s="395"/>
      <c r="BG104" s="395"/>
      <c r="BH104" s="395"/>
      <c r="BI104" s="395"/>
      <c r="BJ104" s="395"/>
      <c r="BK104" s="395"/>
      <c r="BL104" s="395"/>
      <c r="BM104" s="395"/>
      <c r="BN104" s="395"/>
      <c r="BO104" s="395"/>
      <c r="BP104" s="395"/>
      <c r="BQ104" s="395"/>
      <c r="BR104" s="395"/>
      <c r="BS104" s="395"/>
      <c r="BT104" s="395"/>
      <c r="BU104" s="395"/>
      <c r="BV104" s="395"/>
      <c r="BW104" s="395"/>
      <c r="BX104" s="391"/>
      <c r="BY104" s="395"/>
      <c r="BZ104" s="395"/>
      <c r="CA104" s="395"/>
      <c r="CB104" s="395"/>
      <c r="CC104" s="395"/>
      <c r="CD104"/>
      <c r="CE104" s="67" t="str">
        <f>IF( COUNTIF($AC104:$BW104,"◎")=1,INDEX($AC$15:$BW$15,AN222,MATCH("◎",$AC104:$BW104,0)),"" )</f>
        <v/>
      </c>
      <c r="CJ104" s="396"/>
      <c r="CK104" s="397"/>
      <c r="CL104" s="397"/>
      <c r="CM104" s="398"/>
      <c r="CN104" s="398"/>
      <c r="CO104" s="398"/>
      <c r="CP104" s="398"/>
      <c r="CQ104" s="398"/>
      <c r="CR104" s="398"/>
      <c r="CS104" s="398"/>
      <c r="CT104" s="398"/>
      <c r="CU104" s="398"/>
      <c r="CV104" s="399"/>
      <c r="CW104" s="399"/>
      <c r="CX104" s="399"/>
      <c r="CY104" s="399"/>
    </row>
    <row r="105" spans="1:104" s="67" customFormat="1">
      <c r="A105" s="390"/>
      <c r="B105" s="391"/>
      <c r="C105" s="808"/>
      <c r="D105" s="391"/>
      <c r="E105" s="391"/>
      <c r="F105" s="391"/>
      <c r="G105" s="391"/>
      <c r="H105" s="392"/>
      <c r="I105" s="392"/>
      <c r="J105" s="392"/>
      <c r="K105" s="393"/>
      <c r="L105" s="393"/>
      <c r="M105" s="394"/>
      <c r="N105" s="394"/>
      <c r="O105" s="394"/>
      <c r="P105" s="394"/>
      <c r="Q105" s="394"/>
      <c r="R105" s="394"/>
      <c r="S105" s="394"/>
      <c r="T105" s="394"/>
      <c r="U105" s="394"/>
      <c r="V105" s="394"/>
      <c r="W105" s="394"/>
      <c r="X105" s="394"/>
      <c r="Y105" s="394"/>
      <c r="Z105" s="506"/>
      <c r="AA105" s="506"/>
      <c r="AB105" s="506"/>
      <c r="AC105" s="395"/>
      <c r="AD105" s="395"/>
      <c r="AE105" s="395"/>
      <c r="AF105" s="395"/>
      <c r="AG105" s="395"/>
      <c r="AH105" s="395"/>
      <c r="AI105" s="395"/>
      <c r="AJ105" s="395"/>
      <c r="AK105" s="395"/>
      <c r="AL105" s="395"/>
      <c r="AM105" s="395"/>
      <c r="AN105" s="395"/>
      <c r="AO105" s="395"/>
      <c r="AP105" s="395"/>
      <c r="AQ105" s="395"/>
      <c r="AR105" s="395"/>
      <c r="AS105" s="395"/>
      <c r="AT105" s="395"/>
      <c r="AU105" s="395"/>
      <c r="AV105" s="395"/>
      <c r="AW105" s="395"/>
      <c r="AX105" s="395"/>
      <c r="AY105" s="395"/>
      <c r="AZ105" s="395"/>
      <c r="BA105" s="395"/>
      <c r="BB105" s="395"/>
      <c r="BC105" s="395"/>
      <c r="BD105" s="395"/>
      <c r="BE105" s="395"/>
      <c r="BF105" s="395"/>
      <c r="BG105" s="395"/>
      <c r="BH105" s="395"/>
      <c r="BI105" s="395"/>
      <c r="BJ105" s="395"/>
      <c r="BK105" s="395"/>
      <c r="BL105" s="395"/>
      <c r="BM105" s="395"/>
      <c r="BN105" s="395"/>
      <c r="BO105" s="395"/>
      <c r="BP105" s="395"/>
      <c r="BQ105" s="395"/>
      <c r="BR105" s="395"/>
      <c r="BS105" s="395"/>
      <c r="BT105" s="395"/>
      <c r="BU105" s="395"/>
      <c r="BV105" s="395"/>
      <c r="BW105" s="395"/>
      <c r="BX105" s="391"/>
      <c r="BY105" s="395"/>
      <c r="BZ105" s="395"/>
      <c r="CA105" s="395"/>
      <c r="CB105" s="395"/>
      <c r="CC105" s="395"/>
      <c r="CD105"/>
      <c r="CE105" s="67" t="str">
        <f>IF( COUNTIF($AC105:$BW105,"◎")=1,INDEX($AC$15:$BW$15,AN223,MATCH("◎",$AC105:$BW105,0)),"" )</f>
        <v/>
      </c>
      <c r="CJ105" s="396"/>
      <c r="CK105" s="397"/>
      <c r="CL105" s="397"/>
      <c r="CM105" s="398"/>
      <c r="CN105" s="398"/>
      <c r="CO105" s="398"/>
      <c r="CP105" s="398"/>
      <c r="CQ105" s="398"/>
      <c r="CR105" s="398"/>
      <c r="CS105" s="398"/>
      <c r="CT105" s="398"/>
      <c r="CU105" s="398"/>
      <c r="CV105" s="399"/>
      <c r="CW105" s="399"/>
      <c r="CX105" s="399"/>
      <c r="CY105" s="399"/>
    </row>
  </sheetData>
  <sheetProtection insertRows="0"/>
  <customSheetViews>
    <customSheetView guid="{96F83B05-D121-40EB-85BB-212F4250A2EA}" scale="70" showPageBreaks="1" fitToPage="1" printArea="1" view="pageBreakPreview" topLeftCell="A4">
      <selection activeCell="F10" sqref="F10"/>
      <pageMargins left="0.39370078740157483" right="0.39370078740157483" top="0.59055118110236227" bottom="0.78740157480314965" header="0.51181102362204722" footer="0.51181102362204722"/>
      <pageSetup paperSize="8" scale="47" fitToHeight="0" orientation="landscape" horizontalDpi="300" verticalDpi="300" r:id="rId1"/>
      <headerFooter alignWithMargins="0"/>
    </customSheetView>
  </customSheetViews>
  <mergeCells count="31">
    <mergeCell ref="A13:A15"/>
    <mergeCell ref="G13:G14"/>
    <mergeCell ref="D13:F14"/>
    <mergeCell ref="J13:L14"/>
    <mergeCell ref="B13:C14"/>
    <mergeCell ref="H13:I14"/>
    <mergeCell ref="M13:O14"/>
    <mergeCell ref="P13:W13"/>
    <mergeCell ref="Q14:W14"/>
    <mergeCell ref="CX1:CZ1"/>
    <mergeCell ref="H5:K5"/>
    <mergeCell ref="CJ14:CJ15"/>
    <mergeCell ref="AC13:BX14"/>
    <mergeCell ref="CF14:CI14"/>
    <mergeCell ref="BY13:CL13"/>
    <mergeCell ref="CE14:CE15"/>
    <mergeCell ref="CL14:CL15"/>
    <mergeCell ref="CK14:CK15"/>
    <mergeCell ref="BY14:CD14"/>
    <mergeCell ref="CM14:CT14"/>
    <mergeCell ref="CU14:CW14"/>
    <mergeCell ref="CM13:CW13"/>
    <mergeCell ref="AC12:CZ12"/>
    <mergeCell ref="X13:AB13"/>
    <mergeCell ref="AB14:AB15"/>
    <mergeCell ref="X14:Y14"/>
    <mergeCell ref="Z14:AA14"/>
    <mergeCell ref="CX14:CX15"/>
    <mergeCell ref="CZ14:CZ15"/>
    <mergeCell ref="CX13:CZ13"/>
    <mergeCell ref="CY14:CY15"/>
  </mergeCells>
  <phoneticPr fontId="7"/>
  <dataValidations count="21">
    <dataValidation allowBlank="1" showInputMessage="1" showErrorMessage="1" prompt="契約事業者名を記入してください。" sqref="BX21:BX100" xr:uid="{00000000-0002-0000-0600-000000000000}"/>
    <dataValidation type="list" allowBlank="1" showInputMessage="1" showErrorMessage="1" sqref="J11" xr:uid="{00000000-0002-0000-0600-000001000000}">
      <formula1>"該当なし"</formula1>
    </dataValidation>
    <dataValidation type="decimal" operator="greaterThanOrEqual" allowBlank="1" showInputMessage="1" showErrorMessage="1" sqref="H21:I100 H106:J65536" xr:uid="{00000000-0002-0000-0600-000002000000}">
      <formula1>0</formula1>
    </dataValidation>
    <dataValidation type="list" allowBlank="1" showInputMessage="1" showErrorMessage="1" prompt="契約事業者に◎_x000a_その他の入札参加事業者に○_x000a_裾切りにより入札に参加できなかった者に×" sqref="AC21:BW100" xr:uid="{00000000-0002-0000-0600-000003000000}">
      <formula1>"○,◎,×"</formula1>
    </dataValidation>
    <dataValidation allowBlank="1" showInputMessage="1" showErrorMessage="1" prompt="「電力供給会社が３者に満たない」及び「少額随契」以外の理由がある場合は、その理由を記入してください。" sqref="CT21:CT100" xr:uid="{00000000-0002-0000-0600-000004000000}"/>
    <dataValidation type="list" allowBlank="1" showInputMessage="1" showErrorMessage="1" sqref="CH20 CF16:CF20 CG17:CG18 CM16:CS100 CX16:CX100 Z16:Z100 O16:X100" xr:uid="{00000000-0002-0000-0600-000005000000}">
      <formula1>"○"</formula1>
    </dataValidation>
    <dataValidation type="list" allowBlank="1" showInputMessage="1" showErrorMessage="1" prompt="情報の開示方法として該当する項目に ○" sqref="CF21:CI100" xr:uid="{00000000-0002-0000-0600-000006000000}">
      <formula1>"○"</formula1>
    </dataValidation>
    <dataValidation type="list" allowBlank="1" showInputMessage="1" showErrorMessage="1" prompt="施設がある地域の旧一般電気事業者を選択。" sqref="D21:D100" xr:uid="{00000000-0002-0000-0600-000007000000}">
      <formula1>"北海道電力,東北電力,東京電力,中部電力,北陸電力,関西電力,中国電力,四国電力,九州電力,沖縄電力"</formula1>
    </dataValidation>
    <dataValidation type="whole" operator="greaterThanOrEqual" allowBlank="1" showInputMessage="1" showErrorMessage="1" promptTitle="複数年契約の場合は「複数年」、単年契約の場合は「単年」" sqref="K16:K100 L16:L20" xr:uid="{00000000-0002-0000-0600-000008000000}">
      <formula1>0</formula1>
    </dataValidation>
    <dataValidation type="list" allowBlank="1" showInputMessage="1" showErrorMessage="1" sqref="G16:G100" xr:uid="{00000000-0002-0000-0600-000009000000}">
      <formula1>"従量電灯,低圧電力"</formula1>
    </dataValidation>
    <dataValidation allowBlank="1" showInputMessage="1" showErrorMessage="1" prompt="「今後の見通し」で「実施困難」を選択した場合に、その具体的な理由を記入してください。" sqref="CW21:CW100" xr:uid="{00000000-0002-0000-0600-00000A000000}"/>
    <dataValidation allowBlank="1" showInputMessage="1" showErrorMessage="1" prompt="小数点以下第４位を切り捨て、小数点以下第３位まで記入してください。" sqref="CJ21:CJ100" xr:uid="{00000000-0002-0000-0600-00000B000000}"/>
    <dataValidation allowBlank="1" showInputMessage="1" showErrorMessage="1" prompt="小数点以下第２位を切り捨て、小数点以下第１位まで記入してください。" sqref="CK21:CK100" xr:uid="{00000000-0002-0000-0600-00000C000000}"/>
    <dataValidation allowBlank="1" showInputMessage="1" showErrorMessage="1" prompt="「その他」の内容を具体的に記述してください。" sqref="CD16:CD100" xr:uid="{00000000-0002-0000-0600-00000D000000}"/>
    <dataValidation allowBlank="1" showInputMessage="1" showErrorMessage="1" prompt="二酸化炭素排出係数以外の評価項目について〇印をつけてください。" sqref="CD1:CD13 CD101:CD65536 CD15" xr:uid="{00000000-0002-0000-0600-00000E000000}"/>
    <dataValidation type="list" allowBlank="1" showInputMessage="1" showErrorMessage="1" sqref="CY16:CY100" xr:uid="{00000000-0002-0000-0600-00000F000000}">
      <formula1>"実施予定,検討中,未検討,実施困難"</formula1>
    </dataValidation>
    <dataValidation type="list" allowBlank="1" showInputMessage="1" showErrorMessage="1" prompt="二酸化炭素排出係数以外の評価項目について〇印をつけてください。" sqref="BY16:CC100" xr:uid="{00000000-0002-0000-0600-000010000000}">
      <formula1>"〇"</formula1>
    </dataValidation>
    <dataValidation type="list" allowBlank="1" showInputMessage="1" showErrorMessage="1" sqref="Y16:Y100" xr:uid="{00000000-0002-0000-0600-000011000000}">
      <formula1>"5%,10%,15%,20%,25%,30%,35%,40%,45%,50%,55%,60%,65%,70%,75%,80%,85%,90%,95%,100%"</formula1>
    </dataValidation>
    <dataValidation type="list" allowBlank="1" showInputMessage="1" showErrorMessage="1" sqref="CU16:CU100" xr:uid="{00000000-0002-0000-0600-000012000000}">
      <formula1>"令和６年度分から実施済み,令和６年度分から実施予定,令和７年度分から実施予定,長期契約終了後に検討又は実施予定,実施時期を検討中,実施困難"</formula1>
    </dataValidation>
    <dataValidation type="list" allowBlank="1" showInputMessage="1" showErrorMessage="1" sqref="M16:M100" xr:uid="{00000000-0002-0000-0600-000013000000}">
      <formula1>"A,B,C,D,E"</formula1>
    </dataValidation>
    <dataValidation type="decimal" allowBlank="1" showInputMessage="1" showErrorMessage="1" sqref="AB16:AB100" xr:uid="{502310EE-4D02-462F-BA34-B05B83800443}">
      <formula1>0</formula1>
      <formula2>100</formula2>
    </dataValidation>
  </dataValidations>
  <pageMargins left="0.39370078740157483" right="0.39370078740157483" top="0.59055118110236227" bottom="0.78740157480314965" header="0.51181102362204722" footer="0.51181102362204722"/>
  <pageSetup paperSize="8" scale="29" orientation="landscape" horizontalDpi="300" verticalDpi="300"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dimension ref="A1:K22"/>
  <sheetViews>
    <sheetView zoomScaleNormal="100" workbookViewId="0"/>
  </sheetViews>
  <sheetFormatPr defaultRowHeight="13.2"/>
  <cols>
    <col min="1" max="1" width="7.6640625" customWidth="1"/>
    <col min="2" max="3" width="15.77734375" customWidth="1"/>
    <col min="4" max="6" width="12.77734375" customWidth="1"/>
    <col min="7" max="7" width="12.6640625" customWidth="1"/>
    <col min="8" max="8" width="5.21875" customWidth="1"/>
    <col min="11" max="11" width="8.88671875" hidden="1" customWidth="1"/>
  </cols>
  <sheetData>
    <row r="1" spans="1:11" ht="20.100000000000001" customHeight="1">
      <c r="E1" s="364"/>
      <c r="G1" s="90" t="s">
        <v>775</v>
      </c>
    </row>
    <row r="2" spans="1:11">
      <c r="E2" s="317"/>
      <c r="G2" s="317"/>
      <c r="K2" t="s">
        <v>1164</v>
      </c>
    </row>
    <row r="3" spans="1:11" ht="19.2">
      <c r="A3" s="872" t="s">
        <v>777</v>
      </c>
      <c r="B3" s="872"/>
      <c r="C3" s="872"/>
      <c r="D3" s="872"/>
      <c r="E3" s="872"/>
      <c r="F3" s="872"/>
      <c r="G3" s="872"/>
      <c r="K3" t="s">
        <v>1165</v>
      </c>
    </row>
    <row r="4" spans="1:11" ht="19.2">
      <c r="E4" s="325"/>
      <c r="K4" t="s">
        <v>1166</v>
      </c>
    </row>
    <row r="5" spans="1:11">
      <c r="C5" s="363"/>
      <c r="D5" s="56"/>
      <c r="E5" s="56" t="s">
        <v>91</v>
      </c>
      <c r="F5" s="875" t="str">
        <f>【調達機関情報】!$D$69</f>
        <v>　</v>
      </c>
      <c r="G5" s="875"/>
      <c r="K5" t="s">
        <v>1167</v>
      </c>
    </row>
    <row r="6" spans="1:11">
      <c r="K6" t="s">
        <v>1174</v>
      </c>
    </row>
    <row r="7" spans="1:11">
      <c r="K7" t="s">
        <v>1175</v>
      </c>
    </row>
    <row r="8" spans="1:11" s="2" customFormat="1" ht="48" customHeight="1">
      <c r="A8" s="514" t="s">
        <v>1163</v>
      </c>
      <c r="B8" s="966" t="s">
        <v>1177</v>
      </c>
      <c r="C8" s="966"/>
      <c r="D8" s="966"/>
      <c r="E8" s="966"/>
      <c r="F8" s="966"/>
      <c r="G8" s="966"/>
    </row>
    <row r="10" spans="1:11" ht="15" customHeight="1">
      <c r="A10" s="712" t="s">
        <v>1170</v>
      </c>
      <c r="B10" s="713" t="s">
        <v>1178</v>
      </c>
      <c r="C10" s="710"/>
      <c r="D10" s="2" t="s">
        <v>1173</v>
      </c>
    </row>
    <row r="11" spans="1:11" ht="15" customHeight="1">
      <c r="A11" s="712"/>
      <c r="B11" s="714" t="s">
        <v>1176</v>
      </c>
      <c r="C11" s="711"/>
      <c r="D11" s="2" t="s">
        <v>1182</v>
      </c>
    </row>
    <row r="12" spans="1:11" ht="15" customHeight="1">
      <c r="A12" s="712" t="s">
        <v>1171</v>
      </c>
      <c r="B12" s="713" t="s">
        <v>1179</v>
      </c>
      <c r="C12" s="711"/>
      <c r="D12" s="2" t="s">
        <v>1181</v>
      </c>
    </row>
    <row r="13" spans="1:11" ht="15" customHeight="1">
      <c r="A13" s="712" t="s">
        <v>1172</v>
      </c>
      <c r="B13" s="713" t="s">
        <v>1184</v>
      </c>
      <c r="C13" s="711"/>
      <c r="D13" s="2" t="s">
        <v>1185</v>
      </c>
    </row>
    <row r="14" spans="1:11" ht="15" customHeight="1">
      <c r="A14" s="712" t="s">
        <v>1183</v>
      </c>
      <c r="B14" s="713" t="s">
        <v>1180</v>
      </c>
      <c r="C14" s="710"/>
      <c r="D14" s="2" t="s">
        <v>1173</v>
      </c>
    </row>
    <row r="16" spans="1:11" s="715" customFormat="1" ht="19.95" customHeight="1">
      <c r="B16" s="715" t="s">
        <v>1186</v>
      </c>
    </row>
    <row r="17" spans="1:7" ht="91.2" customHeight="1">
      <c r="A17" s="515"/>
      <c r="B17" s="963"/>
      <c r="C17" s="964"/>
      <c r="D17" s="964"/>
      <c r="E17" s="964"/>
      <c r="F17" s="964"/>
      <c r="G17" s="965"/>
    </row>
    <row r="20" spans="1:7" s="2" customFormat="1" ht="33" customHeight="1">
      <c r="A20" s="514" t="s">
        <v>1168</v>
      </c>
      <c r="B20" s="966" t="s">
        <v>1169</v>
      </c>
      <c r="C20" s="966"/>
      <c r="D20" s="966"/>
      <c r="E20" s="966"/>
      <c r="F20" s="966"/>
      <c r="G20" s="966"/>
    </row>
    <row r="22" spans="1:7" ht="91.2" customHeight="1">
      <c r="A22" s="515" t="s">
        <v>776</v>
      </c>
      <c r="B22" s="963"/>
      <c r="C22" s="964"/>
      <c r="D22" s="964"/>
      <c r="E22" s="964"/>
      <c r="F22" s="964"/>
      <c r="G22" s="965"/>
    </row>
  </sheetData>
  <mergeCells count="6">
    <mergeCell ref="B22:G22"/>
    <mergeCell ref="B17:G17"/>
    <mergeCell ref="B8:G8"/>
    <mergeCell ref="A3:G3"/>
    <mergeCell ref="F5:G5"/>
    <mergeCell ref="B20:G20"/>
  </mergeCells>
  <phoneticPr fontId="7"/>
  <dataValidations count="3">
    <dataValidation imeMode="on" allowBlank="1" showInputMessage="1" showErrorMessage="1" sqref="D5:F5" xr:uid="{00000000-0002-0000-0700-000000000000}"/>
    <dataValidation type="list" allowBlank="1" showInputMessage="1" showErrorMessage="1" sqref="C10" xr:uid="{00000000-0002-0000-0700-000001000000}">
      <formula1>$K$2:$K$5</formula1>
    </dataValidation>
    <dataValidation type="list" allowBlank="1" showInputMessage="1" showErrorMessage="1" sqref="C14" xr:uid="{00000000-0002-0000-0700-000002000000}">
      <formula1>$K$6:$K$7</formula1>
    </dataValidation>
  </dataValidations>
  <pageMargins left="0.7" right="0.7" top="0.75" bottom="0.75" header="0.3" footer="0.3"/>
  <pageSetup paperSize="9" scale="99" orientation="portrait" horizontalDpi="4294967293" verticalDpi="0" r:id="rId1"/>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H48"/>
  <sheetViews>
    <sheetView view="pageBreakPreview" zoomScale="113" zoomScaleNormal="100" zoomScaleSheetLayoutView="100" workbookViewId="0"/>
  </sheetViews>
  <sheetFormatPr defaultRowHeight="13.2"/>
  <cols>
    <col min="1" max="1" width="9" customWidth="1"/>
    <col min="2" max="3" width="20.6640625" customWidth="1"/>
    <col min="4" max="4" width="3.44140625" customWidth="1"/>
    <col min="7" max="7" width="8.33203125" customWidth="1"/>
    <col min="8" max="8" width="11.109375" customWidth="1"/>
  </cols>
  <sheetData>
    <row r="1" spans="1:8" ht="20.100000000000001" customHeight="1">
      <c r="H1" s="90" t="s">
        <v>12</v>
      </c>
    </row>
    <row r="2" spans="1:8" ht="14.4" customHeight="1">
      <c r="G2" s="2"/>
    </row>
    <row r="3" spans="1:8" ht="19.2">
      <c r="A3" s="63" t="s">
        <v>1237</v>
      </c>
      <c r="B3" s="64"/>
      <c r="C3" s="64"/>
      <c r="D3" s="64"/>
      <c r="E3" s="64"/>
      <c r="F3" s="64"/>
      <c r="G3" s="64"/>
      <c r="H3" s="64"/>
    </row>
    <row r="5" spans="1:8">
      <c r="C5" s="363" t="s">
        <v>91</v>
      </c>
      <c r="D5" s="968" t="str">
        <f>【調達機関情報】!D69</f>
        <v>　</v>
      </c>
      <c r="E5" s="968"/>
      <c r="F5" s="968"/>
      <c r="G5" s="968"/>
      <c r="H5" s="968"/>
    </row>
    <row r="8" spans="1:8" ht="16.350000000000001" customHeight="1" thickBot="1">
      <c r="A8" s="9" t="s">
        <v>5</v>
      </c>
    </row>
    <row r="9" spans="1:8" s="2" customFormat="1" ht="21" customHeight="1" thickBot="1">
      <c r="A9" s="11"/>
      <c r="B9" s="970" t="s">
        <v>6</v>
      </c>
      <c r="C9" s="971"/>
      <c r="E9" s="967" t="s">
        <v>1289</v>
      </c>
      <c r="F9" s="967"/>
      <c r="G9" s="967"/>
      <c r="H9" s="967"/>
    </row>
    <row r="10" spans="1:8" ht="15" thickTop="1">
      <c r="A10" s="9"/>
      <c r="B10" s="13" t="s">
        <v>7</v>
      </c>
      <c r="C10" s="972" t="s">
        <v>8</v>
      </c>
      <c r="E10" s="967"/>
      <c r="F10" s="967"/>
      <c r="G10" s="967"/>
      <c r="H10" s="967"/>
    </row>
    <row r="11" spans="1:8" ht="27" customHeight="1">
      <c r="A11" s="9"/>
      <c r="B11" s="12" t="s">
        <v>9</v>
      </c>
      <c r="C11" s="973"/>
      <c r="E11" s="967"/>
      <c r="F11" s="967"/>
      <c r="G11" s="967"/>
      <c r="H11" s="967"/>
    </row>
    <row r="12" spans="1:8" s="2" customFormat="1" ht="26.25" customHeight="1" thickBot="1">
      <c r="A12" s="11"/>
      <c r="B12" s="100">
        <v>0</v>
      </c>
      <c r="C12" s="101">
        <v>0</v>
      </c>
      <c r="E12" s="967"/>
      <c r="F12" s="967"/>
      <c r="G12" s="967"/>
      <c r="H12" s="967"/>
    </row>
    <row r="13" spans="1:8" ht="15" thickBot="1">
      <c r="A13" s="9"/>
      <c r="E13" s="967"/>
      <c r="F13" s="967"/>
      <c r="G13" s="967"/>
      <c r="H13" s="967"/>
    </row>
    <row r="14" spans="1:8" s="2" customFormat="1" ht="21" customHeight="1" thickBot="1">
      <c r="A14" s="11"/>
      <c r="B14" s="970" t="s">
        <v>10</v>
      </c>
      <c r="C14" s="971"/>
      <c r="E14" s="967"/>
      <c r="F14" s="967"/>
      <c r="G14" s="967"/>
      <c r="H14" s="967"/>
    </row>
    <row r="15" spans="1:8" ht="15" customHeight="1" thickTop="1">
      <c r="A15" s="9"/>
      <c r="B15" s="13" t="s">
        <v>7</v>
      </c>
      <c r="C15" s="972" t="s">
        <v>11</v>
      </c>
      <c r="E15" s="967"/>
      <c r="F15" s="967"/>
      <c r="G15" s="967"/>
      <c r="H15" s="967"/>
    </row>
    <row r="16" spans="1:8" ht="27" customHeight="1">
      <c r="A16" s="9"/>
      <c r="B16" s="12" t="s">
        <v>9</v>
      </c>
      <c r="C16" s="973"/>
      <c r="E16" s="967"/>
      <c r="F16" s="967"/>
      <c r="G16" s="967"/>
      <c r="H16" s="967"/>
    </row>
    <row r="17" spans="1:8" s="2" customFormat="1" ht="26.25" customHeight="1" thickBot="1">
      <c r="A17" s="11"/>
      <c r="B17" s="100">
        <v>0</v>
      </c>
      <c r="C17" s="101">
        <v>0</v>
      </c>
      <c r="E17" s="967"/>
      <c r="F17" s="967"/>
      <c r="G17" s="967"/>
      <c r="H17" s="967"/>
    </row>
    <row r="18" spans="1:8" ht="14.4">
      <c r="A18" s="9"/>
      <c r="E18" s="297"/>
    </row>
    <row r="19" spans="1:8" ht="13.8">
      <c r="A19" s="10"/>
    </row>
    <row r="20" spans="1:8" ht="16.350000000000001" customHeight="1">
      <c r="A20" s="9" t="s">
        <v>13</v>
      </c>
    </row>
    <row r="21" spans="1:8" ht="16.350000000000001" customHeight="1">
      <c r="B21" t="s">
        <v>422</v>
      </c>
    </row>
    <row r="23" spans="1:8">
      <c r="B23" s="974" t="s">
        <v>423</v>
      </c>
      <c r="C23" s="975"/>
      <c r="D23" s="976"/>
      <c r="E23" s="194" t="s">
        <v>420</v>
      </c>
      <c r="F23" s="194" t="s">
        <v>421</v>
      </c>
    </row>
    <row r="24" spans="1:8">
      <c r="B24" s="331" t="s">
        <v>497</v>
      </c>
      <c r="C24" s="332"/>
      <c r="D24" s="332"/>
      <c r="E24" s="333">
        <v>0</v>
      </c>
      <c r="F24" s="333">
        <v>0</v>
      </c>
    </row>
    <row r="25" spans="1:8">
      <c r="B25" s="331" t="s">
        <v>426</v>
      </c>
      <c r="C25" s="332"/>
      <c r="D25" s="332"/>
      <c r="E25" s="333">
        <v>0</v>
      </c>
      <c r="F25" s="333">
        <v>0</v>
      </c>
    </row>
    <row r="26" spans="1:8">
      <c r="B26" s="331" t="s">
        <v>425</v>
      </c>
      <c r="C26" s="332"/>
      <c r="D26" s="332"/>
      <c r="E26" s="333">
        <v>0</v>
      </c>
      <c r="F26" s="333">
        <v>0</v>
      </c>
    </row>
    <row r="27" spans="1:8" ht="13.8" thickBot="1">
      <c r="B27" s="336" t="s">
        <v>424</v>
      </c>
      <c r="C27" s="337"/>
      <c r="D27" s="337"/>
      <c r="E27" s="338">
        <v>0</v>
      </c>
      <c r="F27" s="338">
        <v>0</v>
      </c>
    </row>
    <row r="28" spans="1:8" ht="13.8" thickTop="1">
      <c r="B28" s="334" t="s">
        <v>244</v>
      </c>
      <c r="C28" s="95"/>
      <c r="D28" s="95"/>
      <c r="E28" s="335">
        <f>SUM(E24:E25)</f>
        <v>0</v>
      </c>
      <c r="F28" s="335">
        <f>SUM(F24:F25)</f>
        <v>0</v>
      </c>
    </row>
    <row r="30" spans="1:8">
      <c r="B30" t="s">
        <v>427</v>
      </c>
    </row>
    <row r="31" spans="1:8" s="2" customFormat="1" ht="27" customHeight="1">
      <c r="B31" s="324" t="s">
        <v>428</v>
      </c>
      <c r="C31" s="969"/>
      <c r="D31" s="969"/>
      <c r="E31" s="969"/>
      <c r="F31" s="969"/>
      <c r="G31" s="969"/>
      <c r="H31" s="969"/>
    </row>
    <row r="32" spans="1:8" s="2" customFormat="1" ht="27" customHeight="1">
      <c r="B32" s="324" t="s">
        <v>429</v>
      </c>
      <c r="C32" s="969"/>
      <c r="D32" s="969"/>
      <c r="E32" s="969"/>
      <c r="F32" s="969"/>
      <c r="G32" s="969"/>
      <c r="H32" s="969"/>
    </row>
    <row r="33" spans="1:8" s="2" customFormat="1" ht="27" customHeight="1">
      <c r="B33" s="324" t="s">
        <v>430</v>
      </c>
      <c r="C33" s="969"/>
      <c r="D33" s="969"/>
      <c r="E33" s="969"/>
      <c r="F33" s="969"/>
      <c r="G33" s="969"/>
      <c r="H33" s="969"/>
    </row>
    <row r="35" spans="1:8" ht="13.8" thickBot="1"/>
    <row r="36" spans="1:8" ht="16.350000000000001" customHeight="1" thickBot="1">
      <c r="A36" s="9" t="s">
        <v>1290</v>
      </c>
      <c r="C36" s="981" t="s">
        <v>122</v>
      </c>
      <c r="D36" s="982"/>
      <c r="E36" s="816" t="s">
        <v>1291</v>
      </c>
      <c r="F36" s="815" t="s">
        <v>1292</v>
      </c>
    </row>
    <row r="37" spans="1:8">
      <c r="C37" s="983" t="s">
        <v>1293</v>
      </c>
      <c r="D37" s="984"/>
      <c r="E37" s="818">
        <v>0</v>
      </c>
      <c r="F37" s="819">
        <v>0</v>
      </c>
    </row>
    <row r="38" spans="1:8">
      <c r="C38" s="977" t="s">
        <v>1294</v>
      </c>
      <c r="D38" s="978"/>
      <c r="E38" s="820">
        <v>0</v>
      </c>
      <c r="F38" s="821">
        <v>0</v>
      </c>
    </row>
    <row r="39" spans="1:8">
      <c r="C39" s="977" t="s">
        <v>1295</v>
      </c>
      <c r="D39" s="978"/>
      <c r="E39" s="820">
        <v>0</v>
      </c>
      <c r="F39" s="821">
        <v>0</v>
      </c>
    </row>
    <row r="40" spans="1:8">
      <c r="C40" s="977" t="s">
        <v>1296</v>
      </c>
      <c r="D40" s="978"/>
      <c r="E40" s="820">
        <v>0</v>
      </c>
      <c r="F40" s="821">
        <v>0</v>
      </c>
    </row>
    <row r="41" spans="1:8">
      <c r="C41" s="977" t="s">
        <v>1344</v>
      </c>
      <c r="D41" s="978"/>
      <c r="E41" s="820">
        <v>0</v>
      </c>
      <c r="F41" s="821">
        <v>0</v>
      </c>
    </row>
    <row r="42" spans="1:8">
      <c r="C42" s="977" t="s">
        <v>1297</v>
      </c>
      <c r="D42" s="978"/>
      <c r="E42" s="820">
        <v>0</v>
      </c>
      <c r="F42" s="821">
        <v>0</v>
      </c>
    </row>
    <row r="43" spans="1:8">
      <c r="C43" s="829" t="s">
        <v>1298</v>
      </c>
      <c r="D43" s="830"/>
      <c r="E43" s="820">
        <v>0</v>
      </c>
      <c r="F43" s="821">
        <v>0</v>
      </c>
    </row>
    <row r="44" spans="1:8" ht="13.8" thickBot="1">
      <c r="C44" s="979" t="s">
        <v>1301</v>
      </c>
      <c r="D44" s="980"/>
      <c r="E44" s="831">
        <v>0</v>
      </c>
      <c r="F44" s="832">
        <v>0</v>
      </c>
    </row>
    <row r="45" spans="1:8" ht="13.8" thickBot="1">
      <c r="C45" s="814" t="s">
        <v>244</v>
      </c>
      <c r="D45" s="817"/>
      <c r="E45" s="822">
        <f>SUM(E37:E44)</f>
        <v>0</v>
      </c>
      <c r="F45" s="823">
        <f>SUM(F37:F44)</f>
        <v>0</v>
      </c>
    </row>
    <row r="46" spans="1:8">
      <c r="C46" s="824" t="s">
        <v>1299</v>
      </c>
    </row>
    <row r="47" spans="1:8">
      <c r="C47" s="824" t="s">
        <v>1300</v>
      </c>
    </row>
    <row r="48" spans="1:8">
      <c r="C48" s="824" t="s">
        <v>1305</v>
      </c>
    </row>
  </sheetData>
  <customSheetViews>
    <customSheetView guid="{96F83B05-D121-40EB-85BB-212F4250A2EA}" scale="85" showPageBreaks="1" printArea="1" view="pageBreakPreview">
      <pageMargins left="0.39370078740157483" right="0.39370078740157483" top="0.98425196850393704" bottom="0.98425196850393704" header="0.51181102362204722" footer="0.51181102362204722"/>
      <pageSetup paperSize="9" orientation="portrait" r:id="rId1"/>
      <headerFooter alignWithMargins="0"/>
    </customSheetView>
    <customSheetView guid="{0199004E-6640-4BE5-B2D5-6A0A715378D4}" showPageBreaks="1" printArea="1" view="pageBreakPreview">
      <pageMargins left="0.39370078740157483" right="0.39370078740157483" top="0.98425196850393704" bottom="0.98425196850393704" header="0.51181102362204722" footer="0.51181102362204722"/>
      <pageSetup paperSize="9" orientation="portrait" r:id="rId2"/>
      <headerFooter alignWithMargins="0"/>
    </customSheetView>
  </customSheetViews>
  <mergeCells count="18">
    <mergeCell ref="C42:D42"/>
    <mergeCell ref="C44:D44"/>
    <mergeCell ref="C36:D36"/>
    <mergeCell ref="C39:D39"/>
    <mergeCell ref="C37:D37"/>
    <mergeCell ref="C38:D38"/>
    <mergeCell ref="C40:D40"/>
    <mergeCell ref="C41:D41"/>
    <mergeCell ref="E9:H17"/>
    <mergeCell ref="D5:H5"/>
    <mergeCell ref="C31:H31"/>
    <mergeCell ref="C32:H32"/>
    <mergeCell ref="C33:H33"/>
    <mergeCell ref="B9:C9"/>
    <mergeCell ref="C10:C11"/>
    <mergeCell ref="C15:C16"/>
    <mergeCell ref="B14:C14"/>
    <mergeCell ref="B23:D23"/>
  </mergeCells>
  <phoneticPr fontId="7"/>
  <dataValidations count="3">
    <dataValidation type="decimal" imeMode="disabled" operator="greaterThanOrEqual" allowBlank="1" showInputMessage="1" showErrorMessage="1" prompt="調達した自動車のうち総合評価落札方式によるものの台数を記入する。" sqref="C17 C12" xr:uid="{00000000-0002-0000-0800-000000000000}">
      <formula1>0</formula1>
    </dataValidation>
    <dataValidation type="decimal" imeMode="disabled" operator="greaterThanOrEqual" allowBlank="1" showInputMessage="1" showErrorMessage="1" prompt="自動車の賃貸借台数の総数を記入してください。" sqref="B17" xr:uid="{00000000-0002-0000-0800-000001000000}">
      <formula1>0</formula1>
    </dataValidation>
    <dataValidation type="decimal" imeMode="disabled" operator="greaterThanOrEqual" allowBlank="1" showInputMessage="1" showErrorMessage="1" prompt="自動車の購入台数の総数を記入してください。" sqref="B12" xr:uid="{00000000-0002-0000-0800-000002000000}">
      <formula1>0</formula1>
    </dataValidation>
  </dataValidations>
  <pageMargins left="0.39370078740157483" right="0.39370078740157483" top="0.78740157480314965" bottom="0.78740157480314965" header="0.51181102362204722" footer="0.51181102362204722"/>
  <pageSetup paperSize="9" orientation="portrait" r:id="rId3"/>
  <headerFooter alignWithMargins="0"/>
  <ignoredErrors>
    <ignoredError sqref="D5" unlockedFormula="1"/>
    <ignoredError sqref="E28:F28" formulaRange="1"/>
  </ignoredError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5B3CB8B7167914BACF3B6FECA535FB8" ma:contentTypeVersion="14" ma:contentTypeDescription="新しいドキュメントを作成します。" ma:contentTypeScope="" ma:versionID="52234ad15a8311046f241d8266c003e9">
  <xsd:schema xmlns:xsd="http://www.w3.org/2001/XMLSchema" xmlns:xs="http://www.w3.org/2001/XMLSchema" xmlns:p="http://schemas.microsoft.com/office/2006/metadata/properties" xmlns:ns2="acd276d6-825f-4adf-b230-fb8f800f4f96" xmlns:ns3="e9d33e58-4a70-4799-89b5-fbd48a9ef91c" targetNamespace="http://schemas.microsoft.com/office/2006/metadata/properties" ma:root="true" ma:fieldsID="ccedd9dd2988c165a1a4a5943ed5c859" ns2:_="" ns3:_="">
    <xsd:import namespace="acd276d6-825f-4adf-b230-fb8f800f4f96"/>
    <xsd:import namespace="e9d33e58-4a70-4799-89b5-fbd48a9ef91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d276d6-825f-4adf-b230-fb8f800f4f9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9d33e58-4a70-4799-89b5-fbd48a9ef91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005c10d3-8ddc-45f9-9d29-4fe495a40e50}" ma:internalName="TaxCatchAll" ma:showField="CatchAllData" ma:web="e9d33e58-4a70-4799-89b5-fbd48a9ef9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9d33e58-4a70-4799-89b5-fbd48a9ef91c" xsi:nil="true"/>
    <lcf76f155ced4ddcb4097134ff3c332f xmlns="acd276d6-825f-4adf-b230-fb8f800f4f9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70D91E-5C70-45F0-A633-0A948A90E3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d276d6-825f-4adf-b230-fb8f800f4f96"/>
    <ds:schemaRef ds:uri="e9d33e58-4a70-4799-89b5-fbd48a9ef9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562847-2428-47D6-9493-5A13EAA20CA6}">
  <ds:schemaRefs>
    <ds:schemaRef ds:uri="http://schemas.microsoft.com/office/2006/metadata/properties"/>
    <ds:schemaRef ds:uri="http://schemas.microsoft.com/office/infopath/2007/PartnerControls"/>
    <ds:schemaRef ds:uri="0454e445-24c6-42bd-81c6-3c3397b5cfe9"/>
    <ds:schemaRef ds:uri="a6f4d0f9-d1b2-454c-a056-ff8e13498c24"/>
    <ds:schemaRef ds:uri="e9d33e58-4a70-4799-89b5-fbd48a9ef91c"/>
    <ds:schemaRef ds:uri="acd276d6-825f-4adf-b230-fb8f800f4f96"/>
  </ds:schemaRefs>
</ds:datastoreItem>
</file>

<file path=customXml/itemProps3.xml><?xml version="1.0" encoding="utf-8"?>
<ds:datastoreItem xmlns:ds="http://schemas.openxmlformats.org/officeDocument/2006/customXml" ds:itemID="{47BCB54C-A648-4DA8-ABE4-716CD0C411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29</vt:i4>
      </vt:variant>
      <vt:variant>
        <vt:lpstr>名前付き一覧</vt:lpstr>
      </vt:variant>
      <vt:variant>
        <vt:i4>24</vt:i4>
      </vt:variant>
    </vt:vector>
  </HeadingPairs>
  <TitlesOfParts>
    <vt:vector size="53" baseType="lpstr">
      <vt:lpstr>はじめに</vt:lpstr>
      <vt:lpstr>留意点</vt:lpstr>
      <vt:lpstr>Sheet1</vt:lpstr>
      <vt:lpstr>【調達機関情報】</vt:lpstr>
      <vt:lpstr>【1-1】電気（概要）</vt:lpstr>
      <vt:lpstr>【1-2】電気（高圧・特別高圧）</vt:lpstr>
      <vt:lpstr>【1-3】電気（低圧等）</vt:lpstr>
      <vt:lpstr>【1-4】電気（アンケート）</vt:lpstr>
      <vt:lpstr>【2-1】自動車（概要）</vt:lpstr>
      <vt:lpstr>【2-2】自動車（詳細）</vt:lpstr>
      <vt:lpstr>【3-1】船舶1（概略設計・基本設計）</vt:lpstr>
      <vt:lpstr>【3-2】船舶2（小型船舶）</vt:lpstr>
      <vt:lpstr>【4-1A】建築物設計（概要）</vt:lpstr>
      <vt:lpstr>【4-1B】建築物設計（詳細）</vt:lpstr>
      <vt:lpstr>【4-2A】建築物維持管理（概要）</vt:lpstr>
      <vt:lpstr>【4-2B】建築物維持管理（詳細）</vt:lpstr>
      <vt:lpstr>【4-2B】建築物維持管理（詳細）※記載例</vt:lpstr>
      <vt:lpstr>一覧</vt:lpstr>
      <vt:lpstr>【4-3A】建築物改修（改修計画）</vt:lpstr>
      <vt:lpstr>【4-3B】建築物改修（ESCO検討）</vt:lpstr>
      <vt:lpstr>【4-3C】建築物改修（ESCO事業）</vt:lpstr>
      <vt:lpstr>【4-3D】建築物改修（その他概要）</vt:lpstr>
      <vt:lpstr>【4-3E】建築物改修（その他詳細）</vt:lpstr>
      <vt:lpstr>【4-3E】建築物改修（その他詳細）※記載例</vt:lpstr>
      <vt:lpstr>【5-1】産廃（概要）</vt:lpstr>
      <vt:lpstr>【5-2】産廃（詳細）</vt:lpstr>
      <vt:lpstr>【5-3】産廃（アンケート）</vt:lpstr>
      <vt:lpstr>(参考)産廃換算表</vt:lpstr>
      <vt:lpstr>【6】その他</vt:lpstr>
      <vt:lpstr>'(参考)産廃換算表'!Print_Area</vt:lpstr>
      <vt:lpstr>'【1-1】電気（概要）'!Print_Area</vt:lpstr>
      <vt:lpstr>'【1-2】電気（高圧・特別高圧）'!Print_Area</vt:lpstr>
      <vt:lpstr>'【1-3】電気（低圧等）'!Print_Area</vt:lpstr>
      <vt:lpstr>'【2-1】自動車（概要）'!Print_Area</vt:lpstr>
      <vt:lpstr>'【2-2】自動車（詳細）'!Print_Area</vt:lpstr>
      <vt:lpstr>'【4-1B】建築物設計（詳細）'!Print_Area</vt:lpstr>
      <vt:lpstr>'【4-2A】建築物維持管理（概要）'!Print_Area</vt:lpstr>
      <vt:lpstr>'【4-2B】建築物維持管理（詳細）'!Print_Area</vt:lpstr>
      <vt:lpstr>'【4-2B】建築物維持管理（詳細）※記載例'!Print_Area</vt:lpstr>
      <vt:lpstr>'【4-3A】建築物改修（改修計画）'!Print_Area</vt:lpstr>
      <vt:lpstr>'【4-3B】建築物改修（ESCO検討）'!Print_Area</vt:lpstr>
      <vt:lpstr>'【4-3C】建築物改修（ESCO事業）'!Print_Area</vt:lpstr>
      <vt:lpstr>'【4-3D】建築物改修（その他概要）'!Print_Area</vt:lpstr>
      <vt:lpstr>'【4-3E】建築物改修（その他詳細）'!Print_Area</vt:lpstr>
      <vt:lpstr>'【4-3E】建築物改修（その他詳細）※記載例'!Print_Area</vt:lpstr>
      <vt:lpstr>'【5-1】産廃（概要）'!Print_Area</vt:lpstr>
      <vt:lpstr>'【5-2】産廃（詳細）'!Print_Area</vt:lpstr>
      <vt:lpstr>'【5-3】産廃（アンケート）'!Print_Area</vt:lpstr>
      <vt:lpstr>【調達機関情報】!Print_Area</vt:lpstr>
      <vt:lpstr>はじめに!Print_Area</vt:lpstr>
      <vt:lpstr>留意点!Print_Area</vt:lpstr>
      <vt:lpstr>'【1-2】電気（高圧・特別高圧）'!Print_Titles</vt:lpstr>
      <vt:lpstr>'【1-3】電気（低圧等）'!Print_Titles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0x01010015B3CB8B7167914BACF3B6FECA535FB8</vt:lpwstr>
  </property>
  <property fmtid="{D5CDD505-2E9C-101B-9397-08002B2CF9AE}" pid="3" name="MediaServiceImageTags">
    <vt:lpwstr/>
  </property>
</Properties>
</file>