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123" documentId="13_ncr:1_{F508C7E0-97C8-4DCA-8E67-31658EC30F3A}" xr6:coauthVersionLast="47" xr6:coauthVersionMax="47" xr10:uidLastSave="{B4A17767-4418-40A7-A19A-231AAA368A75}"/>
  <bookViews>
    <workbookView xWindow="17" yWindow="17" windowWidth="16440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0" i="207" l="1"/>
  <c r="R60" i="207"/>
  <c r="Q60" i="207"/>
  <c r="P60" i="207"/>
  <c r="O60" i="207"/>
  <c r="N60" i="207"/>
  <c r="M60" i="207"/>
  <c r="L60" i="207"/>
  <c r="K60" i="207"/>
  <c r="J60" i="207"/>
  <c r="I60" i="207"/>
  <c r="H60" i="207"/>
  <c r="G60" i="207"/>
  <c r="F60" i="207"/>
  <c r="E60" i="207"/>
  <c r="S59" i="207"/>
  <c r="R59" i="207"/>
  <c r="Q59" i="207"/>
  <c r="P59" i="207"/>
  <c r="O59" i="207"/>
  <c r="N59" i="207"/>
  <c r="M59" i="207"/>
  <c r="L59" i="207"/>
  <c r="K59" i="207"/>
  <c r="J59" i="207"/>
  <c r="I59" i="207"/>
  <c r="H59" i="207"/>
  <c r="G59" i="207"/>
  <c r="F59" i="207"/>
  <c r="E59" i="207"/>
  <c r="S58" i="207"/>
  <c r="R58" i="207"/>
  <c r="Q58" i="207"/>
  <c r="P58" i="207"/>
  <c r="O58" i="207"/>
  <c r="N58" i="207"/>
  <c r="M58" i="207"/>
  <c r="L58" i="207"/>
  <c r="K58" i="207"/>
  <c r="J58" i="207"/>
  <c r="I58" i="207"/>
  <c r="H58" i="207"/>
  <c r="G58" i="207"/>
  <c r="F58" i="207"/>
  <c r="E58" i="207"/>
  <c r="S57" i="207"/>
  <c r="R57" i="207"/>
  <c r="Q57" i="207"/>
  <c r="P57" i="207"/>
  <c r="O57" i="207"/>
  <c r="N57" i="207"/>
  <c r="M57" i="207"/>
  <c r="L57" i="207"/>
  <c r="K57" i="207"/>
  <c r="J57" i="207"/>
  <c r="I57" i="207"/>
  <c r="H57" i="207"/>
  <c r="G57" i="207"/>
  <c r="F57" i="207"/>
  <c r="E57" i="207"/>
  <c r="S56" i="207"/>
  <c r="R56" i="207"/>
  <c r="Q56" i="207"/>
  <c r="P56" i="207"/>
  <c r="O56" i="207"/>
  <c r="N56" i="207"/>
  <c r="M56" i="207"/>
  <c r="L56" i="207"/>
  <c r="K56" i="207"/>
  <c r="J56" i="207"/>
  <c r="I56" i="207"/>
  <c r="H56" i="207"/>
  <c r="G56" i="207"/>
  <c r="F56" i="207"/>
  <c r="E56" i="207"/>
  <c r="S55" i="207"/>
  <c r="R55" i="207"/>
  <c r="Q55" i="207"/>
  <c r="P55" i="207"/>
  <c r="O55" i="207"/>
  <c r="N55" i="207"/>
  <c r="M55" i="207"/>
  <c r="L55" i="207"/>
  <c r="K55" i="207"/>
  <c r="J55" i="207"/>
  <c r="I55" i="207"/>
  <c r="H55" i="207"/>
  <c r="G55" i="207"/>
  <c r="F55" i="207"/>
  <c r="E55" i="207"/>
  <c r="S54" i="207"/>
  <c r="R54" i="207"/>
  <c r="Q54" i="207"/>
  <c r="P54" i="207"/>
  <c r="O54" i="207"/>
  <c r="N54" i="207"/>
  <c r="M54" i="207"/>
  <c r="L54" i="207"/>
  <c r="K54" i="207"/>
  <c r="J54" i="207"/>
  <c r="I54" i="207"/>
  <c r="H54" i="207"/>
  <c r="G54" i="207"/>
  <c r="F54" i="207"/>
  <c r="E54" i="207"/>
  <c r="B49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B43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B37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B31" i="207"/>
  <c r="R30" i="207"/>
  <c r="R24" i="207"/>
  <c r="R18" i="207"/>
  <c r="R12" i="207"/>
  <c r="A3" i="207"/>
  <c r="G26" i="57"/>
  <c r="F26" i="57"/>
  <c r="E26" i="57"/>
  <c r="H25" i="57"/>
  <c r="H24" i="57"/>
  <c r="H23" i="57"/>
  <c r="H22" i="57"/>
  <c r="H26" i="57" s="1"/>
  <c r="G16" i="57"/>
  <c r="F16" i="57"/>
  <c r="E16" i="57"/>
  <c r="G15" i="57"/>
  <c r="F15" i="57"/>
  <c r="E15" i="57"/>
  <c r="Z11" i="128" s="1"/>
  <c r="C7" i="57"/>
  <c r="A3" i="57"/>
  <c r="A3" i="126"/>
  <c r="I82" i="221"/>
  <c r="H82" i="221"/>
  <c r="G82" i="221"/>
  <c r="F82" i="221"/>
  <c r="E82" i="221"/>
  <c r="I70" i="221"/>
  <c r="H70" i="221"/>
  <c r="G70" i="221"/>
  <c r="F70" i="221"/>
  <c r="E70" i="221"/>
  <c r="D70" i="221"/>
  <c r="C70" i="221"/>
  <c r="A24" i="221"/>
  <c r="A23" i="221"/>
  <c r="A22" i="221"/>
  <c r="A20" i="221"/>
  <c r="A19" i="221"/>
  <c r="A18" i="221"/>
  <c r="A16" i="221"/>
  <c r="A15" i="221"/>
  <c r="A14" i="221"/>
  <c r="A12" i="221"/>
  <c r="A9" i="221"/>
  <c r="A8" i="221"/>
  <c r="B4" i="221"/>
  <c r="A3" i="221"/>
  <c r="A2" i="218"/>
  <c r="D3" i="216"/>
  <c r="AO11" i="128"/>
  <c r="AN11" i="128"/>
  <c r="AM11" i="128"/>
  <c r="AL11" i="128"/>
  <c r="AK11" i="128"/>
  <c r="AJ11" i="128"/>
  <c r="AI11" i="128"/>
  <c r="AH11" i="128"/>
  <c r="AG11" i="128"/>
  <c r="AF11" i="128"/>
  <c r="AE11" i="128"/>
  <c r="AD11" i="128"/>
  <c r="AC11" i="128"/>
  <c r="AB11" i="128"/>
  <c r="AA11" i="128"/>
  <c r="Y11" i="128"/>
  <c r="V11" i="128"/>
  <c r="U11" i="128"/>
  <c r="T11" i="128"/>
  <c r="S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D11" i="128"/>
  <c r="C11" i="128"/>
  <c r="B11" i="128"/>
</calcChain>
</file>

<file path=xl/sharedStrings.xml><?xml version="1.0" encoding="utf-8"?>
<sst xmlns="http://schemas.openxmlformats.org/spreadsheetml/2006/main" count="841" uniqueCount="524">
  <si>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</si>
  <si>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</si>
  <si>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</si>
  <si>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</si>
  <si>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</si>
  <si>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</si>
  <si>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</si>
  <si>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</si>
  <si>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</si>
  <si>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</si>
  <si>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</si>
  <si>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</si>
  <si>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</si>
  <si>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</si>
  <si>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</si>
  <si>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</si>
  <si>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</si>
  <si>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</si>
  <si>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</si>
  <si>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</si>
  <si>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</si>
  <si>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</si>
  <si>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</si>
  <si>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</si>
  <si>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</si>
  <si>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</si>
  <si>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</si>
  <si>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</si>
  <si>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</si>
  <si>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</si>
  <si>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</si>
  <si>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</si>
  <si>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</si>
  <si>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</si>
  <si>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</si>
  <si>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</si>
  <si>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</si>
  <si>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</si>
  <si>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</si>
  <si>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</si>
  <si>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</si>
  <si>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</si>
  <si>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</si>
  <si>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</si>
  <si>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</si>
  <si>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</si>
  <si>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</si>
  <si>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</si>
  <si>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</si>
  <si>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</si>
  <si>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</si>
  <si>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</si>
  <si>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</si>
  <si>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</si>
  <si>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</si>
  <si>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</si>
  <si>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</si>
  <si>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</si>
  <si>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</si>
  <si>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</si>
  <si>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</si>
  <si>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</si>
  <si>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</si>
  <si>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</si>
  <si>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１．</t>
    <phoneticPr fontId="4"/>
  </si>
  <si>
    <t>主な水準点における過去10年の沈下量経年変化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</si>
  <si>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</si>
  <si>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</si>
  <si>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</si>
  <si>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</si>
  <si>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</si>
  <si>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</si>
  <si>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</si>
  <si>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</si>
  <si>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</si>
  <si>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</si>
  <si>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</si>
  <si>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</si>
  <si>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</si>
  <si>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</si>
  <si>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</si>
  <si>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</si>
  <si>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</si>
  <si>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</si>
  <si>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</si>
  <si>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</si>
  <si>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</si>
  <si>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</si>
  <si>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</si>
  <si>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</si>
  <si>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</si>
  <si>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</si>
  <si>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</si>
  <si>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</si>
  <si>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</si>
  <si>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</si>
  <si>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</si>
  <si>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</si>
  <si>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</si>
  <si>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</si>
  <si>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</si>
  <si>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</si>
  <si>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</si>
  <si>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</si>
  <si>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</si>
  <si>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</si>
  <si>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</si>
  <si>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</si>
  <si>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</si>
  <si>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</si>
  <si>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</si>
  <si>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</si>
  <si>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</si>
  <si>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</si>
  <si>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</si>
  <si>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</si>
  <si>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</si>
  <si>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</si>
  <si>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</si>
  <si>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</si>
  <si>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</si>
  <si>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</si>
  <si>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</si>
  <si>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</si>
  <si>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</si>
  <si>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</si>
  <si>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</si>
  <si>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</si>
  <si>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</si>
  <si>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</si>
  <si>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</si>
  <si>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</si>
  <si>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</si>
  <si>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</si>
  <si>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</si>
  <si>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</si>
  <si>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</si>
  <si>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</si>
  <si>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</si>
  <si>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</si>
  <si>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</si>
  <si>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</si>
  <si>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</si>
  <si>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</si>
  <si>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</si>
  <si>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</si>
  <si>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</si>
  <si>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</si>
  <si>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</si>
  <si>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</si>
  <si>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</si>
  <si>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</si>
  <si>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</si>
  <si>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</si>
  <si>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</si>
  <si>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</si>
  <si>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</si>
  <si>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</si>
  <si>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</si>
  <si>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</si>
  <si>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</si>
  <si>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</si>
  <si>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</si>
  <si>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</si>
  <si>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</si>
  <si>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</si>
  <si>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</si>
  <si>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</si>
  <si>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</si>
  <si>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</si>
  <si>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</si>
  <si>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</si>
  <si>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</si>
  <si>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</si>
  <si>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</si>
  <si>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</si>
  <si>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</si>
  <si>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</si>
  <si>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</si>
  <si>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</si>
  <si>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</si>
  <si>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</si>
  <si>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</si>
  <si>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</si>
  <si>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</si>
  <si>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</si>
  <si>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</si>
  <si>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</si>
  <si>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</si>
  <si>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</si>
  <si>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</si>
  <si>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茨城県</t>
  </si>
  <si>
    <t>地域名</t>
    <rPh sb="0" eb="3">
      <t>チイキメイ</t>
    </rPh>
    <phoneticPr fontId="4"/>
  </si>
  <si>
    <t>関東平野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</si>
  <si>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</si>
  <si>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</si>
  <si>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</si>
  <si>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</si>
  <si>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</si>
  <si>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</si>
  <si>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</si>
  <si>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</si>
  <si>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</si>
  <si>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</si>
  <si>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</si>
  <si>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</si>
  <si>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</si>
  <si>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</si>
  <si>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</si>
  <si>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</si>
  <si>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</si>
  <si>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</si>
  <si>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</si>
  <si>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</si>
  <si>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</si>
  <si>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</si>
  <si>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</si>
  <si>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</si>
  <si>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</si>
  <si>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</si>
  <si>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</si>
  <si>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</si>
  <si>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</si>
  <si>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</si>
  <si>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</si>
  <si>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</si>
  <si>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</si>
  <si>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</si>
  <si>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</si>
  <si>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</si>
  <si>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</si>
  <si>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</si>
  <si>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</si>
  <si>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</si>
  <si>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</si>
  <si>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</si>
  <si>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</si>
  <si>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</si>
  <si>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</si>
  <si>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</si>
  <si>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</si>
  <si>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</si>
  <si>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</si>
  <si>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</si>
  <si>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</si>
  <si>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</si>
  <si>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</si>
  <si>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</si>
  <si>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</si>
  <si>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</si>
  <si>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</si>
  <si>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</si>
  <si>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</si>
  <si>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</si>
  <si>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</si>
  <si>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</si>
  <si>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</si>
  <si>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</si>
  <si>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</si>
  <si>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</si>
  <si>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</si>
  <si>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</si>
  <si>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</si>
  <si>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</si>
  <si>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</si>
  <si>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</si>
  <si>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</si>
  <si>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</si>
  <si>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</si>
  <si>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</si>
  <si>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</si>
  <si>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</si>
  <si>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</si>
  <si>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</si>
  <si>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</si>
  <si>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</si>
  <si>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</si>
  <si>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</si>
  <si>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</si>
  <si>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</si>
  <si>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</si>
  <si>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</si>
  <si>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</si>
  <si>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</si>
  <si>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</si>
  <si>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</si>
  <si>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</si>
  <si>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</si>
  <si>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</si>
  <si>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</si>
  <si>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</si>
  <si>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</si>
  <si>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</si>
  <si>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</si>
  <si>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</si>
  <si>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</si>
  <si>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</si>
  <si>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</si>
  <si>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</si>
  <si>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</si>
  <si>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</si>
  <si>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</si>
  <si>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</si>
  <si>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</si>
  <si>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</si>
  <si>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</si>
  <si>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</si>
  <si>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</si>
  <si>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</si>
  <si>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</si>
  <si>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SK54-13</t>
    <phoneticPr fontId="4"/>
  </si>
  <si>
    <t>水準点所在地</t>
    <phoneticPr fontId="4"/>
  </si>
  <si>
    <t>五霞町川妻</t>
    <rPh sb="0" eb="3">
      <t>ゴカマチ</t>
    </rPh>
    <rPh sb="3" eb="5">
      <t>カワツマ</t>
    </rPh>
    <phoneticPr fontId="4"/>
  </si>
  <si>
    <t>古河市三和</t>
    <rPh sb="0" eb="3">
      <t>コガシ</t>
    </rPh>
    <rPh sb="3" eb="5">
      <t>ミワ</t>
    </rPh>
    <phoneticPr fontId="4"/>
  </si>
  <si>
    <t>境町下小橋</t>
    <phoneticPr fontId="4"/>
  </si>
  <si>
    <t>所轄機関</t>
    <phoneticPr fontId="4"/>
  </si>
  <si>
    <t>茨城県</t>
    <phoneticPr fontId="4"/>
  </si>
  <si>
    <t>茨城県</t>
    <rPh sb="0" eb="3">
      <t>イバラキケン</t>
    </rPh>
    <phoneticPr fontId="4"/>
  </si>
  <si>
    <t>ー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</si>
  <si>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</si>
  <si>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S50~R6</t>
    <phoneticPr fontId="4"/>
  </si>
  <si>
    <t>H2～R6</t>
    <phoneticPr fontId="4"/>
  </si>
  <si>
    <t>S55～R6</t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</si>
  <si>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</si>
  <si>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S50～R6</t>
    <phoneticPr fontId="4"/>
  </si>
  <si>
    <t>R1～R6</t>
    <phoneticPr fontId="4"/>
  </si>
  <si>
    <t>R６</t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</si>
  <si>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</si>
  <si>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</si>
  <si>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</si>
  <si>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</si>
  <si>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</si>
  <si>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</si>
  <si>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</si>
  <si>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</si>
  <si>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</si>
  <si>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</si>
  <si>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</si>
  <si>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</si>
  <si>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</si>
  <si>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</si>
  <si>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</si>
  <si>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</si>
  <si>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１．沈下量の基準点は、つくば市（所在地：北条字甲山）</t>
    <rPh sb="6" eb="8">
      <t>キジュン</t>
    </rPh>
    <rPh sb="8" eb="9">
      <t>テン</t>
    </rPh>
    <phoneticPr fontId="4"/>
  </si>
  <si>
    <t>２．測量の基準日：1月1日</t>
    <rPh sb="10" eb="11">
      <t>ガツ</t>
    </rPh>
    <rPh sb="12" eb="13">
      <t>ニチ</t>
    </rPh>
    <phoneticPr fontId="4"/>
  </si>
  <si>
    <t>２　代表的な観測井における過去10年の地下水位経年変化</t>
    <phoneticPr fontId="4"/>
  </si>
  <si>
    <t>茨城県関東平野</t>
  </si>
  <si>
    <t>観測井名称</t>
    <phoneticPr fontId="4"/>
  </si>
  <si>
    <t>取手地区観測所１号井</t>
    <rPh sb="2" eb="7">
      <t>チクカンソクジョ</t>
    </rPh>
    <phoneticPr fontId="4"/>
  </si>
  <si>
    <t>取手地区観測所２号井</t>
    <rPh sb="2" eb="7">
      <t>チクカンソクジョ</t>
    </rPh>
    <phoneticPr fontId="4"/>
  </si>
  <si>
    <t>取手地区観測所３号井</t>
    <rPh sb="2" eb="7">
      <t>チクカンソクジョ</t>
    </rPh>
    <phoneticPr fontId="4"/>
  </si>
  <si>
    <t>守谷地区観測所２号井</t>
    <rPh sb="0" eb="2">
      <t>モリヤ</t>
    </rPh>
    <rPh sb="2" eb="7">
      <t>チクカンソクジョ</t>
    </rPh>
    <rPh sb="8" eb="10">
      <t>ゴウセイ</t>
    </rPh>
    <phoneticPr fontId="4"/>
  </si>
  <si>
    <t>守谷地区観測所３号井</t>
    <rPh sb="0" eb="2">
      <t>モリヤ</t>
    </rPh>
    <rPh sb="2" eb="7">
      <t>チクカンソクジョ</t>
    </rPh>
    <rPh sb="8" eb="10">
      <t>ゴウセイ</t>
    </rPh>
    <phoneticPr fontId="4"/>
  </si>
  <si>
    <t>観測井所在地</t>
    <phoneticPr fontId="4"/>
  </si>
  <si>
    <t>取手市桑原</t>
  </si>
  <si>
    <t>同左</t>
    <rPh sb="0" eb="2">
      <t>ドウサ</t>
    </rPh>
    <phoneticPr fontId="4"/>
  </si>
  <si>
    <t>守谷市百合ヶ丘</t>
    <rPh sb="0" eb="3">
      <t>モリヤシ</t>
    </rPh>
    <rPh sb="3" eb="7">
      <t>ユリガオカ</t>
    </rPh>
    <phoneticPr fontId="53"/>
  </si>
  <si>
    <t>同左</t>
    <phoneticPr fontId="53"/>
  </si>
  <si>
    <t>観測井標高(T.P.m)</t>
  </si>
  <si>
    <t>ストレーナー位置
（地表面下深さ）</t>
    <phoneticPr fontId="4"/>
  </si>
  <si>
    <t>41.52～62.58</t>
    <phoneticPr fontId="4"/>
  </si>
  <si>
    <t>133.5～144.5</t>
  </si>
  <si>
    <t>164.3～184.4</t>
  </si>
  <si>
    <t>106.5～134.0</t>
    <phoneticPr fontId="4"/>
  </si>
  <si>
    <t>182.0～193.0
204.0～237.0</t>
    <phoneticPr fontId="4"/>
  </si>
  <si>
    <t>同左</t>
    <rPh sb="0" eb="2">
      <t>ドウヒダリ</t>
    </rPh>
    <phoneticPr fontId="4"/>
  </si>
  <si>
    <t>同左</t>
  </si>
  <si>
    <t>地下水の類別</t>
  </si>
  <si>
    <t>被圧地下水</t>
    <rPh sb="0" eb="2">
      <t>ヒアツ</t>
    </rPh>
    <rPh sb="2" eb="5">
      <t>チカスイ</t>
    </rPh>
    <phoneticPr fontId="4"/>
  </si>
  <si>
    <t>設置年度</t>
    <rPh sb="2" eb="3">
      <t>ネン</t>
    </rPh>
    <rPh sb="3" eb="4">
      <t>ド</t>
    </rPh>
    <phoneticPr fontId="4"/>
  </si>
  <si>
    <t>S53</t>
  </si>
  <si>
    <t>S57</t>
    <phoneticPr fontId="4"/>
  </si>
  <si>
    <t>既往最低水位</t>
    <phoneticPr fontId="4"/>
  </si>
  <si>
    <t>S59　－1.48</t>
    <phoneticPr fontId="4"/>
  </si>
  <si>
    <t>H２　－6.38</t>
    <phoneticPr fontId="4"/>
  </si>
  <si>
    <t>H６　-12.22</t>
    <phoneticPr fontId="4"/>
  </si>
  <si>
    <t>H8　-15.10</t>
    <phoneticPr fontId="4"/>
  </si>
  <si>
    <t>H3　－16.09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</si>
  <si>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</si>
  <si>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</si>
  <si>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</si>
  <si>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</si>
  <si>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</si>
  <si>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</si>
  <si>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水位の定義：年平均地下水位（基準面：Ｔ.P.）</t>
    <rPh sb="0" eb="2">
      <t>スイイ</t>
    </rPh>
    <rPh sb="3" eb="5">
      <t>テイギ</t>
    </rPh>
    <rPh sb="6" eb="7">
      <t>ネン</t>
    </rPh>
    <phoneticPr fontId="4"/>
  </si>
  <si>
    <t>既往最低水位は、記録のあるS５９～R６を対象としている。</t>
    <rPh sb="0" eb="2">
      <t>キオウ</t>
    </rPh>
    <rPh sb="2" eb="6">
      <t>サイテイスイイ</t>
    </rPh>
    <rPh sb="8" eb="10">
      <t>キロク</t>
    </rPh>
    <rPh sb="20" eb="22">
      <t>タイショウ</t>
    </rPh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</si>
  <si>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</si>
  <si>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</si>
  <si>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</si>
  <si>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</si>
  <si>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</si>
  <si>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</si>
  <si>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に関わる</t>
    </r>
    <r>
      <rPr>
        <b/>
        <sz val="8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</si>
  <si>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</si>
  <si>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</si>
  <si>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</si>
  <si>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</si>
  <si>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</si>
  <si>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</si>
  <si>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</si>
  <si>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</si>
  <si>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</si>
  <si>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</si>
  <si>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取手市</t>
    <rPh sb="0" eb="3">
      <t>トリデシ</t>
    </rPh>
    <phoneticPr fontId="4"/>
  </si>
  <si>
    <t>-</t>
  </si>
  <si>
    <t>□</t>
  </si>
  <si>
    <t>龍ケ崎市</t>
    <rPh sb="0" eb="4">
      <t>リュウガサキシ</t>
    </rPh>
    <phoneticPr fontId="4"/>
  </si>
  <si>
    <t>境町</t>
    <rPh sb="0" eb="2">
      <t>サカイマチ</t>
    </rPh>
    <phoneticPr fontId="4"/>
  </si>
  <si>
    <t>■</t>
  </si>
  <si>
    <t>守谷市</t>
    <rPh sb="0" eb="2">
      <t>モリヤ</t>
    </rPh>
    <rPh sb="2" eb="3">
      <t>シ</t>
    </rPh>
    <phoneticPr fontId="4"/>
  </si>
  <si>
    <t>◆</t>
  </si>
  <si>
    <t>坂東市</t>
    <rPh sb="0" eb="3">
      <t>バンドウシ</t>
    </rPh>
    <phoneticPr fontId="4"/>
  </si>
  <si>
    <t>常総市</t>
    <rPh sb="0" eb="3">
      <t>ジョウソウシ</t>
    </rPh>
    <phoneticPr fontId="4"/>
  </si>
  <si>
    <t>つくばみらい市</t>
    <rPh sb="6" eb="7">
      <t>シ</t>
    </rPh>
    <phoneticPr fontId="4"/>
  </si>
  <si>
    <t>古河市</t>
    <rPh sb="0" eb="3">
      <t>コガシ</t>
    </rPh>
    <phoneticPr fontId="4"/>
  </si>
  <si>
    <t xml:space="preserve">                                                            </t>
    <phoneticPr fontId="4"/>
  </si>
  <si>
    <t>五霞町</t>
    <rPh sb="0" eb="3">
      <t>ゴカマチ</t>
    </rPh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</si>
  <si>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</si>
  <si>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</si>
  <si>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</si>
  <si>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</si>
  <si>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</si>
  <si>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</si>
  <si>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</si>
  <si>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</si>
  <si>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</si>
  <si>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</si>
  <si>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</si>
  <si>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</si>
  <si>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</si>
  <si>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</si>
  <si>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</si>
  <si>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</si>
  <si>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</si>
  <si>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</si>
  <si>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</si>
  <si>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</si>
  <si>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</si>
  <si>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</si>
  <si>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</si>
  <si>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○</t>
  </si>
  <si>
    <t>地盤沈下対策事業にて、被害が著しい農業用施設の対策を実施中。一部対策済み。</t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</si>
  <si>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</si>
  <si>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</si>
  <si>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</si>
  <si>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</si>
  <si>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</si>
  <si>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</si>
  <si>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</si>
  <si>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</si>
  <si>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</si>
  <si>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</si>
  <si>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</si>
  <si>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</si>
  <si>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</si>
  <si>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</si>
  <si>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</si>
  <si>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</si>
  <si>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一級水準測量</t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</si>
  <si>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</si>
  <si>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</si>
  <si>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</si>
  <si>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</si>
  <si>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二級水準測量</t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</si>
  <si>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</si>
  <si>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</si>
  <si>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</si>
  <si>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</si>
  <si>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</si>
  <si>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</si>
  <si>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</si>
  <si>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管内市町村</t>
    <rPh sb="0" eb="2">
      <t>カンナイ</t>
    </rPh>
    <rPh sb="2" eb="5">
      <t>シチョウソン</t>
    </rPh>
    <phoneticPr fontId="5"/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</si>
  <si>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</si>
  <si>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</si>
  <si>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</si>
  <si>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</si>
  <si>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</si>
  <si>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</si>
  <si>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</si>
  <si>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</si>
  <si>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</si>
  <si>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</si>
  <si>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</si>
  <si>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</si>
  <si>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</si>
  <si>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</si>
  <si>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</si>
  <si>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</si>
  <si>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</si>
  <si>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取手・藤代地区</t>
    <rPh sb="0" eb="2">
      <t>トリデ</t>
    </rPh>
    <rPh sb="3" eb="5">
      <t>フジシロ</t>
    </rPh>
    <rPh sb="5" eb="7">
      <t>チク</t>
    </rPh>
    <phoneticPr fontId="4"/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</si>
  <si>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</si>
  <si>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</si>
  <si>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</si>
  <si>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</si>
  <si>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</si>
  <si>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</si>
  <si>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古河地区</t>
    <rPh sb="0" eb="4">
      <t>コガチク</t>
    </rPh>
    <phoneticPr fontId="4"/>
  </si>
  <si>
    <t>②　計</t>
    <rPh sb="2" eb="3">
      <t>ケイ</t>
    </rPh>
    <phoneticPr fontId="4"/>
  </si>
  <si>
    <t>五霞地区</t>
    <rPh sb="0" eb="4">
      <t>ゴカチク</t>
    </rPh>
    <phoneticPr fontId="4"/>
  </si>
  <si>
    <t>③　計</t>
    <rPh sb="2" eb="3">
      <t>ケイ</t>
    </rPh>
    <phoneticPr fontId="4"/>
  </si>
  <si>
    <t>結城地区</t>
    <rPh sb="0" eb="4">
      <t>ユウキチク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</si>
  <si>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</si>
  <si>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</si>
  <si>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</si>
  <si>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</si>
  <si>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</si>
  <si>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</si>
  <si>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</si>
  <si>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</si>
  <si>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</si>
  <si>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</si>
  <si>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</si>
  <si>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県条例による地下水採取量 報告書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</si>
  <si>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</si>
  <si>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</si>
  <si>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</si>
  <si>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</si>
  <si>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国土交通省</t>
    <rPh sb="0" eb="2">
      <t>コクド</t>
    </rPh>
    <rPh sb="2" eb="5">
      <t>コウツウショウ</t>
    </rPh>
    <phoneticPr fontId="4"/>
  </si>
  <si>
    <t>総和地区３号井</t>
    <rPh sb="0" eb="2">
      <t>ソウワ</t>
    </rPh>
    <rPh sb="2" eb="4">
      <t>チク</t>
    </rPh>
    <rPh sb="5" eb="6">
      <t>ゴウ</t>
    </rPh>
    <rPh sb="6" eb="7">
      <t>イ</t>
    </rPh>
    <phoneticPr fontId="4"/>
  </si>
  <si>
    <t>五霞地区２号井</t>
    <rPh sb="0" eb="1">
      <t>ゴ</t>
    </rPh>
    <rPh sb="1" eb="2">
      <t>カスミ</t>
    </rPh>
    <rPh sb="2" eb="4">
      <t>チク</t>
    </rPh>
    <rPh sb="5" eb="6">
      <t>ゴウ</t>
    </rPh>
    <rPh sb="6" eb="7">
      <t>イ</t>
    </rPh>
    <phoneticPr fontId="4"/>
  </si>
  <si>
    <t>S53</t>
    <phoneticPr fontId="4"/>
  </si>
  <si>
    <t>S56</t>
    <phoneticPr fontId="4"/>
  </si>
  <si>
    <t>古河市葛生</t>
  </si>
  <si>
    <t>五霞町栗橋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</si>
</sst>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0.0_);\(0.0\)"/>
  </numFmts>
  <fonts count="6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ＭＳ 明朝"/>
      <family val="1"/>
      <charset val="128"/>
    </font>
    <font>
      <b/>
      <sz val="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1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</cellStyleXfs>
  <cellXfs count="446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4" fillId="0" borderId="0" xfId="0" applyFont="1" applyAlignment="1" applyProtection="1">
      <alignment horizontal="left" vertical="center"/>
      <protection locked="0" hidden="1"/>
    </xf>
    <xf numFmtId="0" fontId="44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0" fillId="0" borderId="0" xfId="62" applyFont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179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180" fontId="26" fillId="0" borderId="0" xfId="0" applyNumberFormat="1" applyFont="1" applyProtection="1">
      <alignment vertical="center"/>
      <protection locked="0"/>
    </xf>
    <xf numFmtId="0" fontId="54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5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2" borderId="57" xfId="55" applyFont="1" applyFill="1" applyBorder="1" applyAlignment="1">
      <alignment horizontal="center" vertical="center" wrapText="1"/>
    </xf>
    <xf numFmtId="181" fontId="26" fillId="2" borderId="57" xfId="33" applyNumberFormat="1" applyFont="1" applyFill="1" applyBorder="1" applyAlignment="1" applyProtection="1">
      <alignment horizontal="center" vertical="center" wrapText="1"/>
    </xf>
    <xf numFmtId="182" fontId="26" fillId="2" borderId="57" xfId="55" applyNumberFormat="1" applyFont="1" applyFill="1" applyBorder="1" applyAlignment="1">
      <alignment horizontal="center" vertical="center" wrapText="1"/>
    </xf>
    <xf numFmtId="181" fontId="26" fillId="2" borderId="57" xfId="55" applyNumberFormat="1" applyFont="1" applyFill="1" applyBorder="1" applyAlignment="1">
      <alignment horizontal="center" vertical="center" wrapText="1"/>
    </xf>
    <xf numFmtId="0" fontId="39" fillId="34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31" fillId="0" borderId="0" xfId="0" applyFont="1" applyProtection="1">
      <alignment vertical="center"/>
      <protection locked="0"/>
    </xf>
    <xf numFmtId="0" fontId="29" fillId="0" borderId="0" xfId="60" applyFont="1" applyAlignment="1" applyProtection="1">
      <alignment horizontal="center" vertical="center"/>
      <protection locked="0"/>
    </xf>
    <xf numFmtId="0" fontId="55" fillId="0" borderId="57" xfId="60" applyFont="1" applyBorder="1" applyAlignment="1" applyProtection="1">
      <alignment horizontal="center" vertical="center" wrapText="1"/>
      <protection locked="0"/>
    </xf>
    <xf numFmtId="0" fontId="55" fillId="0" borderId="57" xfId="0" applyFont="1" applyBorder="1" applyAlignment="1" applyProtection="1">
      <alignment horizontal="center" vertical="center" wrapText="1"/>
      <protection locked="0"/>
    </xf>
    <xf numFmtId="0" fontId="55" fillId="0" borderId="4" xfId="60" applyFont="1" applyBorder="1" applyAlignment="1" applyProtection="1">
      <alignment horizontal="center" vertical="center" wrapText="1"/>
      <protection locked="0"/>
    </xf>
    <xf numFmtId="49" fontId="55" fillId="0" borderId="2" xfId="60" applyNumberFormat="1" applyFont="1" applyBorder="1" applyAlignment="1" applyProtection="1">
      <alignment horizontal="center" vertical="center"/>
      <protection locked="0"/>
    </xf>
    <xf numFmtId="49" fontId="55" fillId="0" borderId="12" xfId="60" applyNumberFormat="1" applyFont="1" applyBorder="1" applyAlignment="1" applyProtection="1">
      <alignment horizontal="center" vertical="center"/>
      <protection locked="0"/>
    </xf>
    <xf numFmtId="0" fontId="55" fillId="0" borderId="57" xfId="0" applyFont="1" applyBorder="1" applyAlignment="1" applyProtection="1">
      <alignment horizontal="center" vertical="center"/>
      <protection locked="0"/>
    </xf>
    <xf numFmtId="49" fontId="55" fillId="0" borderId="57" xfId="60" applyNumberFormat="1" applyFont="1" applyBorder="1" applyAlignment="1" applyProtection="1">
      <alignment horizontal="center" vertical="center"/>
      <protection locked="0"/>
    </xf>
    <xf numFmtId="49" fontId="55" fillId="0" borderId="4" xfId="60" applyNumberFormat="1" applyFont="1" applyBorder="1" applyAlignment="1" applyProtection="1">
      <alignment horizontal="center" vertical="center"/>
      <protection locked="0"/>
    </xf>
    <xf numFmtId="49" fontId="55" fillId="0" borderId="1" xfId="60" applyNumberFormat="1" applyFont="1" applyBorder="1" applyAlignment="1" applyProtection="1">
      <alignment horizontal="center" vertical="center"/>
      <protection locked="0"/>
    </xf>
    <xf numFmtId="178" fontId="55" fillId="0" borderId="48" xfId="60" applyNumberFormat="1" applyFont="1" applyBorder="1" applyProtection="1">
      <alignment vertical="center"/>
      <protection locked="0"/>
    </xf>
    <xf numFmtId="178" fontId="55" fillId="0" borderId="1" xfId="60" applyNumberFormat="1" applyFont="1" applyBorder="1" applyAlignment="1" applyProtection="1">
      <alignment horizontal="center" vertical="center"/>
      <protection locked="0"/>
    </xf>
    <xf numFmtId="0" fontId="55" fillId="0" borderId="57" xfId="0" applyFont="1" applyBorder="1" applyAlignment="1" applyProtection="1">
      <alignment horizontal="center" vertical="center" shrinkToFit="1"/>
      <protection locked="0"/>
    </xf>
    <xf numFmtId="178" fontId="55" fillId="0" borderId="5" xfId="60" applyNumberFormat="1" applyFont="1" applyBorder="1" applyAlignment="1" applyProtection="1">
      <alignment horizontal="center" vertical="center"/>
      <protection locked="0"/>
    </xf>
    <xf numFmtId="178" fontId="55" fillId="0" borderId="57" xfId="60" applyNumberFormat="1" applyFont="1" applyBorder="1" applyAlignment="1" applyProtection="1">
      <alignment horizontal="center" vertical="center"/>
      <protection locked="0"/>
    </xf>
    <xf numFmtId="0" fontId="55" fillId="0" borderId="57" xfId="0" applyFont="1" applyBorder="1" applyAlignment="1" applyProtection="1">
      <alignment horizontal="center" vertical="center" wrapText="1" shrinkToFit="1"/>
      <protection locked="0"/>
    </xf>
    <xf numFmtId="178" fontId="55" fillId="0" borderId="48" xfId="60" applyNumberFormat="1" applyFont="1" applyBorder="1" applyAlignment="1" applyProtection="1">
      <alignment vertical="center" wrapText="1"/>
      <protection locked="0"/>
    </xf>
    <xf numFmtId="0" fontId="55" fillId="0" borderId="57" xfId="60" applyFont="1" applyBorder="1" applyAlignment="1" applyProtection="1">
      <alignment horizontal="center" vertical="center"/>
      <protection locked="0"/>
    </xf>
    <xf numFmtId="0" fontId="55" fillId="0" borderId="0" xfId="60" applyFont="1" applyProtection="1">
      <alignment vertical="center"/>
      <protection locked="0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55" fillId="0" borderId="0" xfId="0" applyFont="1" applyProtection="1">
      <alignment vertical="center"/>
      <protection locked="0"/>
    </xf>
    <xf numFmtId="177" fontId="55" fillId="0" borderId="2" xfId="60" applyNumberFormat="1" applyFont="1" applyBorder="1" applyProtection="1">
      <alignment vertical="center"/>
      <protection locked="0"/>
    </xf>
    <xf numFmtId="49" fontId="55" fillId="0" borderId="0" xfId="58" applyNumberFormat="1" applyFont="1" applyAlignment="1" applyProtection="1">
      <alignment vertical="center" wrapText="1"/>
      <protection locked="0"/>
    </xf>
    <xf numFmtId="182" fontId="55" fillId="0" borderId="57" xfId="58" applyNumberFormat="1" applyFont="1" applyBorder="1" applyAlignment="1" applyProtection="1">
      <alignment horizontal="center" vertical="center" wrapText="1"/>
      <protection locked="0"/>
    </xf>
    <xf numFmtId="49" fontId="55" fillId="0" borderId="57" xfId="58" applyNumberFormat="1" applyFont="1" applyBorder="1" applyAlignment="1" applyProtection="1">
      <alignment horizontal="center" vertical="center" wrapText="1"/>
      <protection locked="0"/>
    </xf>
    <xf numFmtId="177" fontId="55" fillId="0" borderId="57" xfId="58" applyNumberFormat="1" applyFont="1" applyBorder="1" applyAlignment="1" applyProtection="1">
      <alignment horizontal="center" vertical="center" wrapText="1"/>
      <protection locked="0"/>
    </xf>
    <xf numFmtId="0" fontId="55" fillId="0" borderId="4" xfId="58" applyFont="1" applyBorder="1" applyAlignment="1" applyProtection="1">
      <alignment horizontal="center" vertical="center" wrapText="1"/>
      <protection locked="0"/>
    </xf>
    <xf numFmtId="182" fontId="55" fillId="0" borderId="4" xfId="58" applyNumberFormat="1" applyFont="1" applyBorder="1" applyAlignment="1" applyProtection="1">
      <alignment horizontal="center" vertical="center" wrapText="1"/>
      <protection locked="0"/>
    </xf>
    <xf numFmtId="182" fontId="55" fillId="0" borderId="4" xfId="0" applyNumberFormat="1" applyFont="1" applyBorder="1" applyAlignment="1" applyProtection="1">
      <alignment horizontal="center" vertical="center" wrapText="1"/>
      <protection locked="0"/>
    </xf>
    <xf numFmtId="182" fontId="55" fillId="0" borderId="57" xfId="58" applyNumberFormat="1" applyFont="1" applyBorder="1" applyAlignment="1" applyProtection="1">
      <alignment horizontal="right" vertical="center" wrapText="1"/>
      <protection locked="0"/>
    </xf>
    <xf numFmtId="177" fontId="55" fillId="0" borderId="57" xfId="58" applyNumberFormat="1" applyFont="1" applyBorder="1" applyAlignment="1" applyProtection="1">
      <alignment horizontal="right" vertical="center" wrapText="1"/>
      <protection locked="0"/>
    </xf>
    <xf numFmtId="0" fontId="55" fillId="0" borderId="57" xfId="58" applyFont="1" applyBorder="1" applyAlignment="1" applyProtection="1">
      <alignment horizontal="right" vertical="center" wrapText="1"/>
      <protection locked="0"/>
    </xf>
    <xf numFmtId="182" fontId="55" fillId="0" borderId="57" xfId="0" applyNumberFormat="1" applyFont="1" applyBorder="1" applyAlignment="1" applyProtection="1">
      <alignment horizontal="right" vertical="center" wrapText="1"/>
      <protection locked="0"/>
    </xf>
    <xf numFmtId="0" fontId="55" fillId="0" borderId="0" xfId="58" applyFont="1" applyProtection="1">
      <alignment vertical="center"/>
      <protection locked="0"/>
    </xf>
    <xf numFmtId="49" fontId="55" fillId="0" borderId="0" xfId="58" applyNumberFormat="1" applyFont="1" applyAlignment="1" applyProtection="1">
      <alignment horizontal="right" vertical="center"/>
      <protection locked="0"/>
    </xf>
    <xf numFmtId="0" fontId="55" fillId="0" borderId="0" xfId="57" applyFont="1" applyProtection="1">
      <alignment vertical="center"/>
      <protection locked="0"/>
    </xf>
    <xf numFmtId="0" fontId="55" fillId="0" borderId="0" xfId="59" applyFont="1" applyProtection="1">
      <alignment vertical="center"/>
      <protection locked="0"/>
    </xf>
    <xf numFmtId="0" fontId="58" fillId="0" borderId="8" xfId="57" applyFont="1" applyBorder="1" applyAlignment="1">
      <alignment vertical="center" wrapText="1"/>
    </xf>
    <xf numFmtId="0" fontId="58" fillId="0" borderId="12" xfId="61" applyFont="1" applyBorder="1" applyAlignment="1">
      <alignment horizontal="center" vertical="center"/>
    </xf>
    <xf numFmtId="0" fontId="58" fillId="0" borderId="54" xfId="61" applyFont="1" applyBorder="1" applyAlignment="1">
      <alignment horizontal="center" vertical="center"/>
    </xf>
    <xf numFmtId="0" fontId="58" fillId="0" borderId="50" xfId="0" applyFont="1" applyBorder="1" applyAlignment="1">
      <alignment horizontal="center" vertical="center"/>
    </xf>
    <xf numFmtId="0" fontId="58" fillId="0" borderId="51" xfId="0" applyFont="1" applyBorder="1" applyAlignment="1">
      <alignment horizontal="center" vertical="center"/>
    </xf>
    <xf numFmtId="0" fontId="58" fillId="0" borderId="55" xfId="0" applyFont="1" applyBorder="1" applyAlignment="1">
      <alignment horizontal="center" vertical="center"/>
    </xf>
    <xf numFmtId="0" fontId="58" fillId="0" borderId="5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 vertical="center"/>
    </xf>
    <xf numFmtId="49" fontId="55" fillId="0" borderId="57" xfId="60" applyNumberFormat="1" applyFont="1" applyBorder="1" applyAlignment="1" applyProtection="1">
      <alignment horizontal="center" vertical="center" wrapText="1"/>
      <protection locked="0"/>
    </xf>
    <xf numFmtId="181" fontId="55" fillId="0" borderId="57" xfId="60" applyNumberFormat="1" applyFont="1" applyBorder="1" applyAlignment="1" applyProtection="1">
      <alignment horizontal="center" vertical="center" wrapText="1"/>
      <protection locked="0"/>
    </xf>
    <xf numFmtId="181" fontId="59" fillId="0" borderId="57" xfId="60" applyNumberFormat="1" applyFont="1" applyBorder="1" applyAlignment="1" applyProtection="1">
      <alignment horizontal="center" vertical="center" wrapText="1"/>
      <protection locked="0"/>
    </xf>
    <xf numFmtId="180" fontId="55" fillId="0" borderId="57" xfId="60" applyNumberFormat="1" applyFont="1" applyBorder="1" applyAlignment="1" applyProtection="1">
      <alignment horizontal="center" vertical="center" wrapText="1"/>
      <protection locked="0"/>
    </xf>
    <xf numFmtId="0" fontId="55" fillId="0" borderId="57" xfId="61" applyFont="1" applyBorder="1" applyAlignment="1" applyProtection="1">
      <alignment horizontal="center" vertical="center"/>
      <protection locked="0"/>
    </xf>
    <xf numFmtId="0" fontId="55" fillId="0" borderId="57" xfId="61" applyFont="1" applyBorder="1" applyAlignment="1" applyProtection="1">
      <alignment horizontal="center" vertical="center" wrapText="1"/>
      <protection locked="0"/>
    </xf>
    <xf numFmtId="0" fontId="60" fillId="0" borderId="57" xfId="59" applyFont="1" applyBorder="1" applyAlignment="1">
      <alignment horizontal="center" vertical="center"/>
    </xf>
    <xf numFmtId="180" fontId="61" fillId="0" borderId="57" xfId="58" applyNumberFormat="1" applyFont="1" applyBorder="1" applyAlignment="1" applyProtection="1">
      <alignment horizontal="center" vertical="center" wrapText="1"/>
      <protection hidden="1"/>
    </xf>
    <xf numFmtId="0" fontId="55" fillId="0" borderId="9" xfId="0" applyFont="1" applyBorder="1">
      <alignment vertical="center"/>
    </xf>
    <xf numFmtId="49" fontId="55" fillId="0" borderId="0" xfId="58" applyNumberFormat="1" applyFont="1" applyAlignment="1">
      <alignment horizontal="left" vertical="center"/>
    </xf>
    <xf numFmtId="0" fontId="55" fillId="0" borderId="16" xfId="0" applyFont="1" applyBorder="1" applyAlignment="1">
      <alignment horizontal="left" vertical="center" wrapText="1"/>
    </xf>
    <xf numFmtId="0" fontId="55" fillId="0" borderId="7" xfId="0" applyFont="1" applyBorder="1" applyAlignment="1">
      <alignment horizontal="left" vertical="center" wrapText="1"/>
    </xf>
    <xf numFmtId="0" fontId="55" fillId="0" borderId="0" xfId="0" applyFont="1">
      <alignment vertical="center"/>
    </xf>
    <xf numFmtId="0" fontId="55" fillId="0" borderId="9" xfId="59" applyFont="1" applyBorder="1">
      <alignment vertical="center"/>
    </xf>
    <xf numFmtId="0" fontId="55" fillId="0" borderId="0" xfId="59" applyFont="1">
      <alignment vertical="center"/>
    </xf>
    <xf numFmtId="0" fontId="55" fillId="0" borderId="5" xfId="57" applyFont="1" applyBorder="1" applyAlignment="1" applyProtection="1">
      <alignment horizontal="center" vertical="center"/>
      <protection locked="0"/>
    </xf>
    <xf numFmtId="0" fontId="55" fillId="0" borderId="4" xfId="57" applyFont="1" applyBorder="1" applyAlignment="1" applyProtection="1">
      <alignment horizontal="center" vertical="center"/>
      <protection locked="0"/>
    </xf>
    <xf numFmtId="0" fontId="55" fillId="0" borderId="4" xfId="0" applyFont="1" applyBorder="1" applyAlignment="1" applyProtection="1">
      <alignment horizontal="center" vertical="center" wrapText="1"/>
      <protection locked="0"/>
    </xf>
    <xf numFmtId="0" fontId="55" fillId="0" borderId="57" xfId="0" applyFont="1" applyBorder="1" applyAlignment="1" applyProtection="1">
      <alignment horizontal="center" vertical="center" wrapText="1"/>
      <protection hidden="1"/>
    </xf>
    <xf numFmtId="0" fontId="55" fillId="0" borderId="57" xfId="0" applyFont="1" applyBorder="1" applyAlignment="1" applyProtection="1">
      <alignment horizontal="center" vertical="center" wrapText="1"/>
      <protection locked="0" hidden="1"/>
    </xf>
    <xf numFmtId="0" fontId="55" fillId="0" borderId="57" xfId="57" applyFont="1" applyBorder="1" applyAlignment="1" applyProtection="1">
      <alignment horizontal="center" vertical="center" wrapText="1"/>
      <protection locked="0" hidden="1"/>
    </xf>
    <xf numFmtId="0" fontId="55" fillId="0" borderId="57" xfId="57" applyFont="1" applyBorder="1" applyAlignment="1" applyProtection="1">
      <alignment horizontal="center" vertical="center" wrapText="1"/>
      <protection locked="0"/>
    </xf>
    <xf numFmtId="0" fontId="55" fillId="0" borderId="57" xfId="57" applyFont="1" applyBorder="1" applyAlignment="1" applyProtection="1">
      <alignment horizontal="center" vertical="center"/>
      <protection locked="0"/>
    </xf>
    <xf numFmtId="182" fontId="55" fillId="0" borderId="57" xfId="33" applyNumberFormat="1" applyFont="1" applyFill="1" applyBorder="1" applyAlignment="1" applyProtection="1">
      <alignment horizontal="right" vertical="center"/>
      <protection locked="0"/>
    </xf>
    <xf numFmtId="0" fontId="55" fillId="0" borderId="57" xfId="33" quotePrefix="1" applyNumberFormat="1" applyFont="1" applyFill="1" applyBorder="1" applyAlignment="1" applyProtection="1">
      <alignment horizontal="right" vertical="center"/>
      <protection locked="0"/>
    </xf>
    <xf numFmtId="3" fontId="55" fillId="0" borderId="57" xfId="33" applyNumberFormat="1" applyFont="1" applyFill="1" applyBorder="1" applyAlignment="1" applyProtection="1">
      <alignment horizontal="center" vertical="center"/>
      <protection locked="0"/>
    </xf>
    <xf numFmtId="176" fontId="55" fillId="0" borderId="57" xfId="33" applyNumberFormat="1" applyFont="1" applyFill="1" applyBorder="1" applyAlignment="1" applyProtection="1">
      <alignment horizontal="center" vertical="center"/>
      <protection locked="0"/>
    </xf>
    <xf numFmtId="0" fontId="55" fillId="0" borderId="57" xfId="57" applyFont="1" applyBorder="1" applyProtection="1">
      <alignment vertical="center"/>
      <protection locked="0"/>
    </xf>
    <xf numFmtId="184" fontId="55" fillId="0" borderId="57" xfId="0" applyNumberFormat="1" applyFont="1" applyBorder="1" applyAlignment="1" applyProtection="1">
      <alignment horizontal="right" vertical="center" wrapText="1"/>
      <protection hidden="1"/>
    </xf>
    <xf numFmtId="183" fontId="55" fillId="0" borderId="57" xfId="0" applyNumberFormat="1" applyFont="1" applyBorder="1" applyAlignment="1" applyProtection="1">
      <alignment horizontal="right" vertical="center" wrapText="1"/>
      <protection hidden="1"/>
    </xf>
    <xf numFmtId="0" fontId="55" fillId="0" borderId="48" xfId="57" applyFont="1" applyBorder="1" applyProtection="1">
      <alignment vertical="center"/>
      <protection locked="0"/>
    </xf>
    <xf numFmtId="0" fontId="60" fillId="0" borderId="0" xfId="0" applyFont="1" applyAlignment="1" applyProtection="1">
      <alignment horizontal="left" vertical="center"/>
      <protection locked="0"/>
    </xf>
    <xf numFmtId="0" fontId="55" fillId="0" borderId="57" xfId="56" applyFont="1" applyBorder="1" applyAlignment="1" applyProtection="1">
      <alignment horizontal="right" vertical="center"/>
      <protection locked="0"/>
    </xf>
    <xf numFmtId="0" fontId="55" fillId="0" borderId="57" xfId="0" applyFont="1" applyBorder="1" applyAlignment="1" applyProtection="1">
      <alignment horizontal="right" vertical="center" wrapText="1"/>
      <protection hidden="1"/>
    </xf>
    <xf numFmtId="49" fontId="55" fillId="0" borderId="57" xfId="0" applyNumberFormat="1" applyFont="1" applyBorder="1" applyAlignment="1" applyProtection="1">
      <alignment horizontal="center" vertical="center" wrapText="1"/>
      <protection locked="0"/>
    </xf>
    <xf numFmtId="187" fontId="55" fillId="0" borderId="57" xfId="0" applyNumberFormat="1" applyFont="1" applyBorder="1" applyAlignment="1" applyProtection="1">
      <alignment horizontal="center" vertical="center" wrapText="1"/>
      <protection locked="0"/>
    </xf>
    <xf numFmtId="185" fontId="55" fillId="0" borderId="57" xfId="0" applyNumberFormat="1" applyFont="1" applyBorder="1" applyAlignment="1" applyProtection="1">
      <alignment horizontal="center" vertical="center" wrapText="1"/>
      <protection locked="0"/>
    </xf>
    <xf numFmtId="179" fontId="55" fillId="0" borderId="57" xfId="0" applyNumberFormat="1" applyFont="1" applyBorder="1" applyAlignment="1" applyProtection="1">
      <alignment horizontal="center" vertical="center" wrapText="1"/>
      <protection locked="0"/>
    </xf>
    <xf numFmtId="0" fontId="55" fillId="0" borderId="13" xfId="0" applyFont="1" applyBorder="1" applyAlignment="1" applyProtection="1">
      <alignment horizontal="center" vertical="center" wrapText="1"/>
      <protection locked="0"/>
    </xf>
    <xf numFmtId="179" fontId="55" fillId="0" borderId="13" xfId="0" applyNumberFormat="1" applyFont="1" applyBorder="1" applyAlignment="1" applyProtection="1">
      <alignment horizontal="center" vertical="center" wrapText="1"/>
      <protection locked="0"/>
    </xf>
    <xf numFmtId="186" fontId="55" fillId="0" borderId="13" xfId="0" applyNumberFormat="1" applyFont="1" applyBorder="1" applyAlignment="1" applyProtection="1">
      <alignment horizontal="center" vertical="center" wrapText="1"/>
      <protection locked="0"/>
    </xf>
    <xf numFmtId="181" fontId="55" fillId="0" borderId="13" xfId="0" applyNumberFormat="1" applyFont="1" applyBorder="1" applyAlignment="1" applyProtection="1">
      <alignment horizontal="center" vertical="center" wrapText="1"/>
      <protection locked="0"/>
    </xf>
    <xf numFmtId="49" fontId="55" fillId="0" borderId="2" xfId="0" applyNumberFormat="1" applyFont="1" applyBorder="1" applyAlignment="1" applyProtection="1">
      <alignment horizontal="center" vertical="center" wrapText="1"/>
      <protection locked="0"/>
    </xf>
    <xf numFmtId="181" fontId="55" fillId="0" borderId="2" xfId="0" applyNumberFormat="1" applyFont="1" applyBorder="1" applyAlignment="1" applyProtection="1">
      <alignment horizontal="center" vertical="center" wrapText="1"/>
      <protection locked="0"/>
    </xf>
    <xf numFmtId="181" fontId="55" fillId="0" borderId="57" xfId="0" applyNumberFormat="1" applyFont="1" applyBorder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vertical="center" textRotation="255"/>
      <protection locked="0"/>
    </xf>
    <xf numFmtId="179" fontId="55" fillId="0" borderId="0" xfId="0" applyNumberFormat="1" applyFont="1" applyProtection="1">
      <alignment vertical="center"/>
      <protection locked="0"/>
    </xf>
    <xf numFmtId="0" fontId="55" fillId="0" borderId="56" xfId="0" applyFont="1" applyBorder="1" applyProtection="1">
      <alignment vertical="center"/>
      <protection locked="0"/>
    </xf>
    <xf numFmtId="0" fontId="55" fillId="0" borderId="1" xfId="0" applyFont="1" applyBorder="1" applyProtection="1">
      <alignment vertical="center"/>
      <protection locked="0"/>
    </xf>
    <xf numFmtId="179" fontId="55" fillId="0" borderId="5" xfId="0" applyNumberFormat="1" applyFont="1" applyBorder="1" applyProtection="1">
      <alignment vertical="center"/>
      <protection locked="0"/>
    </xf>
    <xf numFmtId="179" fontId="55" fillId="0" borderId="56" xfId="0" applyNumberFormat="1" applyFont="1" applyBorder="1" applyProtection="1">
      <alignment vertical="center"/>
      <protection locked="0"/>
    </xf>
    <xf numFmtId="0" fontId="55" fillId="0" borderId="16" xfId="0" applyFont="1" applyBorder="1" applyProtection="1">
      <alignment vertical="center"/>
      <protection locked="0"/>
    </xf>
    <xf numFmtId="0" fontId="55" fillId="0" borderId="4" xfId="0" applyFont="1" applyBorder="1" applyProtection="1">
      <alignment vertic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179" fontId="55" fillId="0" borderId="5" xfId="0" applyNumberFormat="1" applyFont="1" applyBorder="1" applyAlignment="1" applyProtection="1">
      <alignment horizontal="left" vertical="center"/>
      <protection locked="0"/>
    </xf>
    <xf numFmtId="0" fontId="55" fillId="0" borderId="56" xfId="0" applyFont="1" applyBorder="1" applyAlignment="1" applyProtection="1">
      <alignment horizontal="center" vertical="center" wrapText="1"/>
      <protection locked="0"/>
    </xf>
    <xf numFmtId="179" fontId="55" fillId="0" borderId="56" xfId="0" applyNumberFormat="1" applyFont="1" applyBorder="1" applyAlignment="1" applyProtection="1">
      <alignment horizontal="center" vertical="center" wrapText="1"/>
      <protection locked="0"/>
    </xf>
    <xf numFmtId="179" fontId="55" fillId="0" borderId="57" xfId="0" applyNumberFormat="1" applyFont="1" applyBorder="1" applyAlignment="1">
      <alignment horizontal="center" vertical="center" wrapText="1"/>
    </xf>
    <xf numFmtId="186" fontId="55" fillId="0" borderId="57" xfId="0" applyNumberFormat="1" applyFont="1" applyBorder="1" applyAlignment="1">
      <alignment horizontal="center" vertical="center" wrapText="1"/>
    </xf>
    <xf numFmtId="181" fontId="55" fillId="0" borderId="57" xfId="0" applyNumberFormat="1" applyFont="1" applyBorder="1" applyAlignment="1">
      <alignment horizontal="center" vertical="center" wrapText="1"/>
    </xf>
    <xf numFmtId="186" fontId="55" fillId="0" borderId="57" xfId="0" applyNumberFormat="1" applyFont="1" applyBorder="1" applyAlignment="1" applyProtection="1">
      <alignment horizontal="center" vertical="center" wrapText="1"/>
      <protection locked="0"/>
    </xf>
    <xf numFmtId="0" fontId="55" fillId="0" borderId="2" xfId="0" applyFont="1" applyBorder="1" applyAlignment="1" applyProtection="1">
      <alignment horizontal="center" vertical="center" wrapText="1"/>
      <protection locked="0"/>
    </xf>
    <xf numFmtId="0" fontId="27" fillId="35" borderId="56" xfId="55" applyFont="1" applyFill="1" applyBorder="1" applyAlignment="1">
      <alignment horizontal="centerContinuous" vertical="center"/>
    </xf>
    <xf numFmtId="0" fontId="26" fillId="0" borderId="56" xfId="55" applyFont="1" applyBorder="1" applyAlignment="1">
      <alignment horizontal="centerContinuous" vertical="top" wrapText="1"/>
    </xf>
    <xf numFmtId="0" fontId="39" fillId="34" borderId="56" xfId="0" applyFont="1" applyFill="1" applyBorder="1">
      <alignment vertical="center"/>
    </xf>
    <xf numFmtId="0" fontId="39" fillId="0" borderId="56" xfId="0" applyFont="1" applyBorder="1" applyAlignment="1">
      <alignment horizontal="left" vertical="center"/>
    </xf>
    <xf numFmtId="0" fontId="39" fillId="34" borderId="56" xfId="0" applyFont="1" applyFill="1" applyBorder="1" applyAlignment="1">
      <alignment horizontal="left" vertical="center"/>
    </xf>
    <xf numFmtId="0" fontId="39" fillId="37" borderId="56" xfId="0" applyFont="1" applyFill="1" applyBorder="1" applyAlignment="1">
      <alignment horizontal="left" vertical="center"/>
    </xf>
    <xf numFmtId="0" fontId="55" fillId="0" borderId="56" xfId="57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  <xf numFmtId="0" fontId="52" fillId="0" borderId="57" xfId="0" applyFont="1" applyBorder="1" applyAlignment="1" applyProtection="1">
      <alignment horizontal="center" vertical="center" wrapText="1"/>
      <protection locked="0"/>
    </xf>
    <xf numFmtId="0" fontId="51" fillId="0" borderId="57" xfId="0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Protection="1">
      <alignment vertical="center"/>
      <protection locked="0"/>
    </xf>
    <xf numFmtId="0" fontId="26" fillId="0" borderId="7" xfId="0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18" xfId="0" applyFont="1" applyBorder="1" applyProtection="1">
      <alignment vertical="center"/>
      <protection locked="0"/>
    </xf>
    <xf numFmtId="0" fontId="26" fillId="0" borderId="12" xfId="0" applyFont="1" applyBorder="1" applyProtection="1">
      <alignment vertical="center"/>
      <protection locked="0"/>
    </xf>
    <xf numFmtId="182" fontId="55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/>
    </xf>
    <xf numFmtId="188" fontId="55" fillId="0" borderId="57" xfId="58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56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5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56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5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55" fillId="0" borderId="5" xfId="57" applyFont="1" applyBorder="1" applyAlignment="1" applyProtection="1">
      <alignment horizontal="center" vertical="center"/>
      <protection locked="0"/>
    </xf>
    <xf numFmtId="0" fontId="55" fillId="0" borderId="4" xfId="57" applyFont="1" applyBorder="1" applyAlignment="1" applyProtection="1">
      <alignment horizontal="center" vertical="center"/>
      <protection locked="0"/>
    </xf>
    <xf numFmtId="0" fontId="55" fillId="0" borderId="57" xfId="57" applyFont="1" applyBorder="1" applyAlignment="1" applyProtection="1">
      <alignment horizontal="center" vertical="center"/>
      <protection locked="0" hidden="1"/>
    </xf>
    <xf numFmtId="0" fontId="55" fillId="0" borderId="2" xfId="0" applyFont="1" applyBorder="1" applyAlignment="1" applyProtection="1">
      <alignment horizontal="center" vertical="center"/>
      <protection locked="0"/>
    </xf>
    <xf numFmtId="0" fontId="55" fillId="0" borderId="57" xfId="0" applyFont="1" applyBorder="1" applyAlignment="1" applyProtection="1">
      <alignment horizontal="center" vertical="center"/>
      <protection locked="0"/>
    </xf>
    <xf numFmtId="0" fontId="29" fillId="0" borderId="0" xfId="60" applyFont="1" applyAlignment="1" applyProtection="1">
      <alignment horizontal="center" vertical="center" wrapText="1"/>
      <protection locked="0"/>
    </xf>
    <xf numFmtId="0" fontId="55" fillId="0" borderId="10" xfId="0" applyFont="1" applyBorder="1" applyAlignment="1" applyProtection="1">
      <alignment horizontal="left" vertical="center" wrapText="1"/>
      <protection locked="0"/>
    </xf>
    <xf numFmtId="0" fontId="55" fillId="0" borderId="18" xfId="0" applyFont="1" applyBorder="1" applyAlignment="1" applyProtection="1">
      <alignment horizontal="left" vertical="center" wrapText="1"/>
      <protection locked="0"/>
    </xf>
    <xf numFmtId="0" fontId="55" fillId="0" borderId="12" xfId="0" applyFont="1" applyBorder="1" applyAlignment="1" applyProtection="1">
      <alignment horizontal="left" vertical="center" wrapText="1"/>
      <protection locked="0"/>
    </xf>
    <xf numFmtId="0" fontId="55" fillId="0" borderId="1" xfId="0" applyFont="1" applyBorder="1" applyAlignment="1" applyProtection="1">
      <alignment horizontal="center" vertical="center"/>
      <protection locked="0"/>
    </xf>
    <xf numFmtId="49" fontId="55" fillId="0" borderId="20" xfId="60" applyNumberFormat="1" applyFont="1" applyBorder="1" applyAlignment="1" applyProtection="1">
      <alignment horizontal="center" vertical="center" wrapText="1"/>
      <protection locked="0"/>
    </xf>
    <xf numFmtId="49" fontId="55" fillId="0" borderId="21" xfId="60" applyNumberFormat="1" applyFont="1" applyBorder="1" applyAlignment="1" applyProtection="1">
      <alignment horizontal="center" vertical="center" wrapText="1"/>
      <protection locked="0"/>
    </xf>
    <xf numFmtId="49" fontId="55" fillId="0" borderId="22" xfId="60" applyNumberFormat="1" applyFont="1" applyBorder="1" applyAlignment="1" applyProtection="1">
      <alignment horizontal="center" vertical="center" wrapText="1"/>
      <protection locked="0"/>
    </xf>
    <xf numFmtId="49" fontId="55" fillId="0" borderId="23" xfId="60" applyNumberFormat="1" applyFont="1" applyBorder="1" applyAlignment="1" applyProtection="1">
      <alignment horizontal="center" vertical="center" wrapText="1"/>
      <protection locked="0"/>
    </xf>
    <xf numFmtId="49" fontId="55" fillId="0" borderId="41" xfId="60" applyNumberFormat="1" applyFont="1" applyBorder="1" applyAlignment="1" applyProtection="1">
      <alignment horizontal="center" vertical="center" wrapText="1"/>
      <protection locked="0"/>
    </xf>
    <xf numFmtId="0" fontId="55" fillId="0" borderId="9" xfId="60" applyFont="1" applyBorder="1" applyAlignment="1" applyProtection="1">
      <alignment horizontal="center" vertical="center" textRotation="255"/>
      <protection locked="0"/>
    </xf>
    <xf numFmtId="0" fontId="55" fillId="0" borderId="3" xfId="60" applyFont="1" applyBorder="1" applyAlignment="1" applyProtection="1">
      <alignment horizontal="center" vertical="center" textRotation="255"/>
      <protection locked="0"/>
    </xf>
    <xf numFmtId="0" fontId="55" fillId="0" borderId="2" xfId="60" applyFont="1" applyBorder="1" applyAlignment="1" applyProtection="1">
      <alignment horizontal="center" vertical="center" textRotation="255"/>
      <protection locked="0"/>
    </xf>
    <xf numFmtId="0" fontId="55" fillId="0" borderId="15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55" fillId="0" borderId="7" xfId="0" applyFont="1" applyBorder="1" applyAlignment="1" applyProtection="1">
      <alignment horizontal="left" vertical="center" wrapText="1"/>
      <protection locked="0"/>
    </xf>
    <xf numFmtId="0" fontId="55" fillId="0" borderId="9" xfId="0" applyFont="1" applyBorder="1" applyAlignment="1" applyProtection="1">
      <alignment horizontal="left" vertical="center" wrapText="1"/>
      <protection locked="0"/>
    </xf>
    <xf numFmtId="0" fontId="55" fillId="0" borderId="17" xfId="0" applyFont="1" applyBorder="1" applyAlignment="1" applyProtection="1">
      <alignment horizontal="left" vertical="center" wrapText="1"/>
      <protection locked="0"/>
    </xf>
    <xf numFmtId="0" fontId="55" fillId="0" borderId="9" xfId="60" applyFont="1" applyBorder="1" applyAlignment="1" applyProtection="1">
      <alignment horizontal="left" vertical="center" wrapText="1"/>
      <protection locked="0"/>
    </xf>
    <xf numFmtId="0" fontId="55" fillId="0" borderId="3" xfId="58" applyFont="1" applyBorder="1" applyAlignment="1" applyProtection="1">
      <alignment horizontal="center" vertical="top"/>
      <protection locked="0"/>
    </xf>
    <xf numFmtId="0" fontId="55" fillId="0" borderId="2" xfId="58" applyFont="1" applyBorder="1" applyAlignment="1" applyProtection="1">
      <alignment horizontal="center" vertical="top"/>
      <protection locked="0"/>
    </xf>
    <xf numFmtId="49" fontId="55" fillId="0" borderId="15" xfId="58" applyNumberFormat="1" applyFont="1" applyBorder="1" applyAlignment="1" applyProtection="1">
      <alignment horizontal="left" vertical="center" wrapText="1"/>
      <protection locked="0"/>
    </xf>
    <xf numFmtId="0" fontId="55" fillId="0" borderId="16" xfId="0" applyFont="1" applyBorder="1" applyAlignment="1" applyProtection="1">
      <alignment horizontal="left" vertical="center" wrapText="1"/>
      <protection locked="0"/>
    </xf>
    <xf numFmtId="0" fontId="55" fillId="0" borderId="9" xfId="58" applyFont="1" applyBorder="1" applyAlignment="1" applyProtection="1">
      <alignment horizontal="left" vertical="center" wrapText="1"/>
      <protection locked="0"/>
    </xf>
    <xf numFmtId="0" fontId="55" fillId="0" borderId="0" xfId="58" applyFont="1" applyAlignment="1" applyProtection="1">
      <alignment horizontal="left" vertical="center" wrapText="1"/>
      <protection locked="0"/>
    </xf>
    <xf numFmtId="0" fontId="55" fillId="0" borderId="10" xfId="58" applyFont="1" applyBorder="1" applyAlignment="1" applyProtection="1">
      <alignment horizontal="left" vertical="center" wrapText="1"/>
      <protection locked="0"/>
    </xf>
    <xf numFmtId="49" fontId="55" fillId="0" borderId="5" xfId="58" applyNumberFormat="1" applyFont="1" applyBorder="1" applyAlignment="1" applyProtection="1">
      <alignment horizontal="center" vertical="center" wrapText="1"/>
      <protection locked="0"/>
    </xf>
    <xf numFmtId="49" fontId="55" fillId="0" borderId="4" xfId="58" applyNumberFormat="1" applyFont="1" applyBorder="1" applyAlignment="1" applyProtection="1">
      <alignment horizontal="center" vertical="center" wrapText="1"/>
      <protection locked="0"/>
    </xf>
    <xf numFmtId="0" fontId="55" fillId="0" borderId="5" xfId="0" applyFont="1" applyBorder="1" applyAlignment="1" applyProtection="1">
      <alignment horizontal="center" vertical="center" wrapText="1"/>
      <protection locked="0"/>
    </xf>
    <xf numFmtId="0" fontId="55" fillId="0" borderId="4" xfId="0" applyFont="1" applyBorder="1" applyAlignment="1" applyProtection="1">
      <alignment horizontal="center" vertical="center" wrapText="1"/>
      <protection locked="0"/>
    </xf>
    <xf numFmtId="0" fontId="55" fillId="0" borderId="1" xfId="58" applyFont="1" applyBorder="1" applyAlignment="1" applyProtection="1">
      <alignment horizontal="center" textRotation="255"/>
      <protection locked="0"/>
    </xf>
    <xf numFmtId="0" fontId="55" fillId="0" borderId="3" xfId="58" applyFont="1" applyBorder="1" applyAlignment="1" applyProtection="1">
      <alignment horizontal="center" textRotation="255"/>
      <protection locked="0"/>
    </xf>
    <xf numFmtId="0" fontId="55" fillId="0" borderId="18" xfId="58" applyFont="1" applyBorder="1" applyAlignment="1">
      <alignment horizontal="center" vertical="center" wrapText="1"/>
    </xf>
    <xf numFmtId="0" fontId="55" fillId="0" borderId="9" xfId="59" applyFont="1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5" fillId="0" borderId="17" xfId="0" applyFont="1" applyBorder="1" applyAlignment="1">
      <alignment horizontal="left" vertical="center" wrapText="1"/>
    </xf>
    <xf numFmtId="0" fontId="55" fillId="0" borderId="10" xfId="59" applyFont="1" applyBorder="1" applyAlignment="1">
      <alignment horizontal="left" vertical="center" wrapText="1"/>
    </xf>
    <xf numFmtId="0" fontId="55" fillId="0" borderId="18" xfId="0" applyFont="1" applyBorder="1" applyAlignment="1">
      <alignment horizontal="left" vertical="center" wrapText="1"/>
    </xf>
    <xf numFmtId="0" fontId="55" fillId="0" borderId="12" xfId="0" applyFont="1" applyBorder="1" applyAlignment="1">
      <alignment horizontal="left" vertical="center" wrapText="1"/>
    </xf>
    <xf numFmtId="0" fontId="58" fillId="0" borderId="26" xfId="61" applyFont="1" applyBorder="1" applyAlignment="1">
      <alignment horizontal="center" vertical="center" wrapText="1"/>
    </xf>
    <xf numFmtId="0" fontId="58" fillId="0" borderId="8" xfId="61" applyFont="1" applyBorder="1" applyAlignment="1">
      <alignment horizontal="center" vertical="center"/>
    </xf>
    <xf numFmtId="0" fontId="58" fillId="0" borderId="26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80" fontId="62" fillId="0" borderId="57" xfId="61" applyNumberFormat="1" applyFont="1" applyBorder="1" applyAlignment="1" applyProtection="1">
      <alignment horizontal="center" vertical="center" wrapText="1"/>
      <protection hidden="1"/>
    </xf>
    <xf numFmtId="0" fontId="57" fillId="0" borderId="45" xfId="57" applyFont="1" applyBorder="1" applyAlignment="1">
      <alignment horizontal="left" vertical="center" wrapText="1"/>
    </xf>
    <xf numFmtId="0" fontId="57" fillId="0" borderId="46" xfId="57" applyFont="1" applyBorder="1" applyAlignment="1">
      <alignment horizontal="left" vertical="center" wrapText="1"/>
    </xf>
    <xf numFmtId="0" fontId="57" fillId="0" borderId="47" xfId="57" applyFont="1" applyBorder="1" applyAlignment="1">
      <alignment horizontal="left" vertical="center" wrapText="1"/>
    </xf>
    <xf numFmtId="0" fontId="57" fillId="0" borderId="24" xfId="57" applyFont="1" applyBorder="1" applyAlignment="1">
      <alignment horizontal="center" vertical="top" wrapText="1"/>
    </xf>
    <xf numFmtId="0" fontId="57" fillId="0" borderId="9" xfId="57" applyFont="1" applyBorder="1" applyAlignment="1">
      <alignment horizontal="center" vertical="top" wrapText="1"/>
    </xf>
    <xf numFmtId="0" fontId="57" fillId="0" borderId="25" xfId="57" applyFont="1" applyBorder="1" applyAlignment="1">
      <alignment horizontal="center" vertical="top" wrapText="1"/>
    </xf>
    <xf numFmtId="0" fontId="58" fillId="0" borderId="44" xfId="57" applyFont="1" applyBorder="1" applyAlignment="1">
      <alignment horizontal="center" vertical="center" wrapText="1"/>
    </xf>
    <xf numFmtId="0" fontId="58" fillId="0" borderId="26" xfId="57" applyFont="1" applyBorder="1" applyAlignment="1">
      <alignment horizontal="center" vertical="center" wrapText="1"/>
    </xf>
    <xf numFmtId="0" fontId="58" fillId="0" borderId="8" xfId="57" applyFont="1" applyBorder="1" applyAlignment="1">
      <alignment horizontal="center" vertical="center" wrapText="1"/>
    </xf>
    <xf numFmtId="0" fontId="58" fillId="0" borderId="27" xfId="57" applyFont="1" applyBorder="1" applyAlignment="1">
      <alignment horizontal="center" vertical="center" wrapText="1"/>
    </xf>
    <xf numFmtId="0" fontId="58" fillId="0" borderId="28" xfId="57" applyFont="1" applyBorder="1" applyAlignment="1">
      <alignment horizontal="center" vertical="center" wrapText="1"/>
    </xf>
    <xf numFmtId="0" fontId="58" fillId="0" borderId="42" xfId="57" applyFont="1" applyBorder="1" applyAlignment="1">
      <alignment horizontal="center" vertical="center" wrapText="1"/>
    </xf>
    <xf numFmtId="0" fontId="58" fillId="0" borderId="43" xfId="57" applyFont="1" applyBorder="1" applyAlignment="1">
      <alignment horizontal="center" vertical="center" wrapText="1"/>
    </xf>
    <xf numFmtId="0" fontId="58" fillId="0" borderId="1" xfId="57" applyFont="1" applyBorder="1" applyAlignment="1">
      <alignment horizontal="center" vertical="center" wrapText="1"/>
    </xf>
    <xf numFmtId="0" fontId="58" fillId="0" borderId="11" xfId="57" applyFont="1" applyBorder="1" applyAlignment="1">
      <alignment horizontal="center" vertical="center" wrapText="1"/>
    </xf>
    <xf numFmtId="0" fontId="26" fillId="0" borderId="57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55" fillId="0" borderId="1" xfId="57" applyFont="1" applyBorder="1" applyAlignment="1" applyProtection="1">
      <alignment horizontal="center" vertical="center" wrapText="1"/>
      <protection locked="0"/>
    </xf>
    <xf numFmtId="0" fontId="55" fillId="0" borderId="2" xfId="57" applyFont="1" applyBorder="1" applyAlignment="1" applyProtection="1">
      <alignment horizontal="center" vertical="center" wrapText="1"/>
      <protection locked="0"/>
    </xf>
    <xf numFmtId="0" fontId="55" fillId="0" borderId="57" xfId="57" applyFont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/>
      <protection hidden="1"/>
    </xf>
    <xf numFmtId="0" fontId="55" fillId="0" borderId="3" xfId="0" applyFont="1" applyBorder="1" applyAlignment="1" applyProtection="1">
      <alignment horizontal="center" vertical="center"/>
      <protection hidden="1"/>
    </xf>
    <xf numFmtId="0" fontId="55" fillId="0" borderId="2" xfId="0" applyFont="1" applyBorder="1" applyAlignment="1" applyProtection="1">
      <alignment horizontal="center" vertical="center"/>
      <protection hidden="1"/>
    </xf>
    <xf numFmtId="0" fontId="55" fillId="0" borderId="57" xfId="57" applyFont="1" applyBorder="1" applyAlignment="1" applyProtection="1">
      <alignment horizontal="center" vertical="center"/>
      <protection locked="0"/>
    </xf>
    <xf numFmtId="0" fontId="60" fillId="0" borderId="57" xfId="57" applyFont="1" applyBorder="1" applyAlignment="1" applyProtection="1">
      <alignment horizontal="center" vertical="center"/>
      <protection locked="0"/>
    </xf>
    <xf numFmtId="0" fontId="55" fillId="0" borderId="1" xfId="57" applyFont="1" applyBorder="1" applyAlignment="1" applyProtection="1">
      <alignment horizontal="center" vertical="center"/>
      <protection locked="0"/>
    </xf>
    <xf numFmtId="0" fontId="55" fillId="0" borderId="2" xfId="57" applyFont="1" applyBorder="1" applyAlignment="1" applyProtection="1">
      <alignment horizontal="center" vertical="center"/>
      <protection locked="0"/>
    </xf>
    <xf numFmtId="0" fontId="55" fillId="0" borderId="1" xfId="0" applyFont="1" applyBorder="1" applyAlignment="1" applyProtection="1">
      <alignment horizontal="center" vertical="center" textRotation="255" wrapText="1"/>
      <protection locked="0"/>
    </xf>
    <xf numFmtId="0" fontId="55" fillId="0" borderId="3" xfId="0" applyFont="1" applyBorder="1" applyAlignment="1" applyProtection="1">
      <alignment horizontal="center" vertical="center" textRotation="255" wrapText="1"/>
      <protection locked="0"/>
    </xf>
    <xf numFmtId="0" fontId="55" fillId="0" borderId="2" xfId="0" applyFont="1" applyBorder="1" applyAlignment="1" applyProtection="1">
      <alignment horizontal="center" vertical="center" textRotation="255" wrapText="1"/>
      <protection locked="0"/>
    </xf>
    <xf numFmtId="0" fontId="55" fillId="0" borderId="11" xfId="0" applyFont="1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55" fillId="0" borderId="3" xfId="0" applyFont="1" applyBorder="1" applyAlignment="1" applyProtection="1">
      <alignment horizontal="center" vertical="center"/>
      <protection locked="0"/>
    </xf>
    <xf numFmtId="0" fontId="55" fillId="0" borderId="5" xfId="0" applyFont="1" applyBorder="1" applyAlignment="1" applyProtection="1">
      <alignment horizontal="left" vertical="center" wrapText="1"/>
      <protection locked="0"/>
    </xf>
    <xf numFmtId="0" fontId="55" fillId="0" borderId="56" xfId="0" applyFont="1" applyBorder="1" applyAlignment="1" applyProtection="1">
      <alignment horizontal="left" vertical="center" wrapText="1"/>
      <protection locked="0"/>
    </xf>
    <xf numFmtId="0" fontId="55" fillId="0" borderId="4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55" fillId="0" borderId="39" xfId="0" applyFont="1" applyBorder="1" applyAlignment="1" applyProtection="1">
      <alignment horizontal="center" vertical="center"/>
      <protection locked="0"/>
    </xf>
    <xf numFmtId="0" fontId="55" fillId="0" borderId="40" xfId="0" applyFont="1" applyBorder="1" applyAlignment="1" applyProtection="1">
      <alignment horizontal="center" vertical="center"/>
      <protection locked="0"/>
    </xf>
    <xf numFmtId="0" fontId="55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55" fillId="0" borderId="38" xfId="0" applyFont="1" applyBorder="1" applyAlignment="1" applyProtection="1">
      <alignment horizontal="center" vertical="center"/>
      <protection locked="0"/>
    </xf>
    <xf numFmtId="0" fontId="55" fillId="0" borderId="17" xfId="0" applyFont="1" applyBorder="1" applyAlignment="1" applyProtection="1">
      <alignment horizontal="center" vertical="center"/>
      <protection locked="0"/>
    </xf>
    <xf numFmtId="0" fontId="55" fillId="0" borderId="12" xfId="0" applyFont="1" applyBorder="1" applyAlignment="1" applyProtection="1">
      <alignment horizontal="center" vertical="center"/>
      <protection locked="0"/>
    </xf>
    <xf numFmtId="0" fontId="55" fillId="0" borderId="1" xfId="0" applyFont="1" applyBorder="1" applyAlignment="1" applyProtection="1">
      <alignment horizontal="center" vertical="center" wrapText="1"/>
      <protection locked="0" hidden="1"/>
    </xf>
    <xf numFmtId="0" fontId="55" fillId="0" borderId="3" xfId="0" applyFont="1" applyBorder="1" applyAlignment="1" applyProtection="1">
      <alignment horizontal="center" vertical="center" wrapText="1"/>
      <protection locked="0" hidden="1"/>
    </xf>
    <xf numFmtId="0" fontId="55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55" fillId="0" borderId="11" xfId="0" applyFont="1" applyBorder="1" applyAlignment="1" applyProtection="1">
      <alignment horizontal="center" vertical="center" wrapText="1"/>
      <protection locked="0" hidden="1"/>
    </xf>
    <xf numFmtId="0" fontId="55" fillId="0" borderId="1" xfId="0" applyFont="1" applyBorder="1" applyAlignment="1" applyProtection="1">
      <alignment horizontal="center" vertical="center" textRotation="255"/>
      <protection locked="0"/>
    </xf>
    <xf numFmtId="0" fontId="55" fillId="0" borderId="3" xfId="0" applyFont="1" applyBorder="1" applyAlignment="1" applyProtection="1">
      <alignment horizontal="center" vertical="center" textRotation="255"/>
      <protection locked="0"/>
    </xf>
    <xf numFmtId="0" fontId="55" fillId="0" borderId="2" xfId="0" applyFont="1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00000000-0005-0000-0000-00001E000000}"/>
    <cellStyle name="ハイパーリンク 3" xfId="69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2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6" xr:uid="{00000000-0005-0000-0000-000037000000}"/>
    <cellStyle name="標準 2 4 2" xfId="70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4" xr:uid="{00000000-0005-0000-0000-00003F000000}"/>
    <cellStyle name="標準 9 2" xfId="68" xr:uid="{00000000-0005-0000-0000-000040000000}"/>
    <cellStyle name="標準_17年度　概況様式集(18年度参考用)" xfId="55" xr:uid="{00000000-0005-0000-0000-000041000000}"/>
    <cellStyle name="標準_テンプレート案060809" xfId="56" xr:uid="{00000000-0005-0000-0000-000042000000}"/>
    <cellStyle name="標準_回答　地盤沈下の概況様式（国提出）　差替え" xfId="57" xr:uid="{00000000-0005-0000-0000-000043000000}"/>
    <cellStyle name="標準_関東平野南部（東京都）" xfId="58" xr:uid="{00000000-0005-0000-0000-000044000000}"/>
    <cellStyle name="標準_関東平野北部（栃木県）" xfId="59" xr:uid="{00000000-0005-0000-0000-000045000000}"/>
    <cellStyle name="標準_青森平野" xfId="60" xr:uid="{00000000-0005-0000-0000-000046000000}"/>
    <cellStyle name="標準_地盤沈下の概況様式" xfId="61" xr:uid="{00000000-0005-0000-0000-000047000000}"/>
    <cellStyle name="標準_調査票（enquete）" xfId="62" xr:uid="{00000000-0005-0000-0000-000048000000}"/>
    <cellStyle name="良い 2" xfId="63" xr:uid="{00000000-0005-0000-0000-000049000000}"/>
  </cellStyles>
  <dxfs count="5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224896</xdr:colOff>
      <xdr:row>6</xdr:row>
      <xdr:rowOff>26458</xdr:rowOff>
    </xdr:from>
    <xdr:to>
      <xdr:col>19</xdr:col>
      <xdr:colOff>450903</xdr:colOff>
      <xdr:row>8</xdr:row>
      <xdr:rowOff>236802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784167" y="1905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715120" y="257240"/>
          <a:ext cx="1403480" cy="357673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5" dataDxfId="54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3" dataCellStyle="標準_調査票（enquete）"/>
    <tableColumn id="2" xr3:uid="{00000000-0010-0000-0000-000002000000}" name="青森県" dataDxfId="52" dataCellStyle="標準_調査票（enquete）"/>
    <tableColumn id="3" xr3:uid="{00000000-0010-0000-0000-000003000000}" name="岩手県" dataDxfId="51" dataCellStyle="標準_調査票（enquete）"/>
    <tableColumn id="4" xr3:uid="{00000000-0010-0000-0000-000004000000}" name="宮城県" dataDxfId="50" dataCellStyle="標準_調査票（enquete）"/>
    <tableColumn id="5" xr3:uid="{00000000-0010-0000-0000-000005000000}" name="秋田県" dataDxfId="49" dataCellStyle="標準_調査票（enquete）"/>
    <tableColumn id="6" xr3:uid="{00000000-0010-0000-0000-000006000000}" name="山形県" dataDxfId="48" dataCellStyle="標準_調査票（enquete）"/>
    <tableColumn id="7" xr3:uid="{00000000-0010-0000-0000-000007000000}" name="福島県" dataDxfId="47" dataCellStyle="標準_調査票（enquete）"/>
    <tableColumn id="8" xr3:uid="{00000000-0010-0000-0000-000008000000}" name="茨城県" dataDxfId="46" dataCellStyle="標準_調査票（enquete）"/>
    <tableColumn id="9" xr3:uid="{00000000-0010-0000-0000-000009000000}" name="栃木県" dataDxfId="45" dataCellStyle="標準_調査票（enquete）"/>
    <tableColumn id="10" xr3:uid="{00000000-0010-0000-0000-00000A000000}" name="群馬県" dataDxfId="44" dataCellStyle="標準_調査票（enquete）"/>
    <tableColumn id="11" xr3:uid="{00000000-0010-0000-0000-00000B000000}" name="埼玉県" dataDxfId="43" dataCellStyle="標準_調査票（enquete）"/>
    <tableColumn id="12" xr3:uid="{00000000-0010-0000-0000-00000C000000}" name="千葉県" dataDxfId="42" dataCellStyle="標準_調査票（enquete）"/>
    <tableColumn id="13" xr3:uid="{00000000-0010-0000-0000-00000D000000}" name="東京都" dataDxfId="41" dataCellStyle="標準_調査票（enquete）"/>
    <tableColumn id="14" xr3:uid="{00000000-0010-0000-0000-00000E000000}" name="神奈川県" dataDxfId="40" dataCellStyle="標準_調査票（enquete）"/>
    <tableColumn id="15" xr3:uid="{00000000-0010-0000-0000-00000F000000}" name="新潟県" dataDxfId="39" dataCellStyle="標準_調査票（enquete）"/>
    <tableColumn id="16" xr3:uid="{00000000-0010-0000-0000-000010000000}" name="富山県" dataDxfId="38" dataCellStyle="標準_調査票（enquete）"/>
    <tableColumn id="17" xr3:uid="{00000000-0010-0000-0000-000011000000}" name="石川県" dataDxfId="37" dataCellStyle="標準_調査票（enquete）"/>
    <tableColumn id="18" xr3:uid="{00000000-0010-0000-0000-000012000000}" name="福井県" dataDxfId="36" dataCellStyle="標準_調査票（enquete）"/>
    <tableColumn id="19" xr3:uid="{00000000-0010-0000-0000-000013000000}" name="山梨県" dataDxfId="35" dataCellStyle="標準_調査票（enquete）"/>
    <tableColumn id="20" xr3:uid="{00000000-0010-0000-0000-000014000000}" name="長野県" dataDxfId="34" dataCellStyle="標準_調査票（enquete）"/>
    <tableColumn id="21" xr3:uid="{00000000-0010-0000-0000-000015000000}" name="岐阜県" dataDxfId="33" dataCellStyle="標準_調査票（enquete）"/>
    <tableColumn id="22" xr3:uid="{00000000-0010-0000-0000-000016000000}" name="静岡県" dataDxfId="32" dataCellStyle="標準_調査票（enquete）"/>
    <tableColumn id="23" xr3:uid="{00000000-0010-0000-0000-000017000000}" name="愛知県" dataDxfId="31" dataCellStyle="標準_調査票（enquete）"/>
    <tableColumn id="24" xr3:uid="{00000000-0010-0000-0000-000018000000}" name="三重県" dataDxfId="30" dataCellStyle="標準_調査票（enquete）"/>
    <tableColumn id="25" xr3:uid="{00000000-0010-0000-0000-000019000000}" name="滋賀県" dataDxfId="29" dataCellStyle="標準_調査票（enquete）"/>
    <tableColumn id="26" xr3:uid="{00000000-0010-0000-0000-00001A000000}" name="京都府" dataDxfId="28" dataCellStyle="標準_調査票（enquete）"/>
    <tableColumn id="27" xr3:uid="{00000000-0010-0000-0000-00001B000000}" name="大阪府" dataDxfId="27" dataCellStyle="標準_調査票（enquete）"/>
    <tableColumn id="28" xr3:uid="{00000000-0010-0000-0000-00001C000000}" name="兵庫県" dataDxfId="26" dataCellStyle="標準_調査票（enquete）"/>
    <tableColumn id="29" xr3:uid="{00000000-0010-0000-0000-00001D000000}" name="奈良県" dataDxfId="25" dataCellStyle="標準_調査票（enquete）"/>
    <tableColumn id="30" xr3:uid="{00000000-0010-0000-0000-00001E000000}" name="和歌山県" dataDxfId="24" dataCellStyle="標準_調査票（enquete）"/>
    <tableColumn id="31" xr3:uid="{00000000-0010-0000-0000-00001F000000}" name="鳥取県" dataDxfId="23" dataCellStyle="標準_調査票（enquete）"/>
    <tableColumn id="32" xr3:uid="{00000000-0010-0000-0000-000020000000}" name="島根県" dataDxfId="22" dataCellStyle="標準_調査票（enquete）"/>
    <tableColumn id="33" xr3:uid="{00000000-0010-0000-0000-000021000000}" name="岡山県" dataDxfId="21" dataCellStyle="標準_調査票（enquete）"/>
    <tableColumn id="34" xr3:uid="{00000000-0010-0000-0000-000022000000}" name="広島県" dataDxfId="20" dataCellStyle="標準_調査票（enquete）"/>
    <tableColumn id="35" xr3:uid="{00000000-0010-0000-0000-000023000000}" name="山口県" dataDxfId="19" dataCellStyle="標準_調査票（enquete）"/>
    <tableColumn id="36" xr3:uid="{00000000-0010-0000-0000-000024000000}" name="徳島県" dataDxfId="18" dataCellStyle="標準_調査票（enquete）"/>
    <tableColumn id="37" xr3:uid="{00000000-0010-0000-0000-000025000000}" name="香川県" dataDxfId="17" dataCellStyle="標準_調査票（enquete）"/>
    <tableColumn id="38" xr3:uid="{00000000-0010-0000-0000-000026000000}" name="愛媛県" dataDxfId="16" dataCellStyle="標準_調査票（enquete）"/>
    <tableColumn id="39" xr3:uid="{00000000-0010-0000-0000-000027000000}" name="高知県" dataDxfId="15" dataCellStyle="標準_調査票（enquete）"/>
    <tableColumn id="40" xr3:uid="{00000000-0010-0000-0000-000028000000}" name="福岡県" dataDxfId="14" dataCellStyle="標準_調査票（enquete）"/>
    <tableColumn id="41" xr3:uid="{00000000-0010-0000-0000-000029000000}" name="佐賀県" dataDxfId="13" dataCellStyle="標準_調査票（enquete）"/>
    <tableColumn id="42" xr3:uid="{00000000-0010-0000-0000-00002A000000}" name="長崎県" dataDxfId="12" dataCellStyle="標準_調査票（enquete）"/>
    <tableColumn id="43" xr3:uid="{00000000-0010-0000-0000-00002B000000}" name="熊本県" dataDxfId="11" dataCellStyle="標準_調査票（enquete）"/>
    <tableColumn id="44" xr3:uid="{00000000-0010-0000-0000-00002C000000}" name="大分県" dataDxfId="10" dataCellStyle="標準_調査票（enquete）"/>
    <tableColumn id="45" xr3:uid="{00000000-0010-0000-0000-00002D000000}" name="宮崎県" dataDxfId="9" dataCellStyle="標準_調査票（enquete）"/>
    <tableColumn id="46" xr3:uid="{00000000-0010-0000-0000-00002E000000}" name="鹿児島県" dataDxfId="8" dataCellStyle="標準_調査票（enquete）"/>
    <tableColumn id="47" xr3:uid="{00000000-0010-0000-0000-00002F000000}" name="沖縄県" dataDxfId="7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H16" sqref="H16"/>
    </sheetView>
  </sheetViews>
  <sheetFormatPr defaultColWidth="9" defaultRowHeight="18" x14ac:dyDescent="0.25"/>
  <cols>
    <col min="1" max="1" width="8.4609375" style="47" customWidth="1"/>
    <col min="2" max="3" width="9" style="47"/>
    <col min="4" max="4" width="9.84375" style="55" customWidth="1"/>
    <col min="5" max="5" width="10.84375" style="47" customWidth="1"/>
    <col min="6" max="6" width="8.84375" style="47" customWidth="1"/>
    <col min="7" max="21" width="8.15234375" style="47" customWidth="1"/>
    <col min="22" max="22" width="8.15234375" style="51" customWidth="1"/>
    <col min="23" max="23" width="12.15234375" style="51" customWidth="1"/>
    <col min="24" max="24" width="11" style="51" customWidth="1"/>
    <col min="25" max="25" width="15.23046875" style="51" customWidth="1"/>
    <col min="26" max="26" width="13.4609375" style="47" customWidth="1"/>
    <col min="27" max="29" width="8.84375" style="47" customWidth="1"/>
    <col min="30" max="39" width="10.4609375" style="47" customWidth="1"/>
    <col min="40" max="41" width="11" style="47" customWidth="1"/>
    <col min="42" max="16384" width="9" style="47"/>
  </cols>
  <sheetData>
    <row r="1" spans="1:43" ht="22.75" x14ac:dyDescent="0.25">
      <c r="B1" s="81" t="s">
        <v>0</v>
      </c>
      <c r="C1" s="48"/>
      <c r="D1" s="49"/>
      <c r="E1" s="48"/>
      <c r="F1" s="48"/>
      <c r="G1" s="48"/>
      <c r="H1" s="48"/>
      <c r="I1" s="48"/>
      <c r="J1" s="48" t="s">
        <v>1</v>
      </c>
      <c r="L1" s="50"/>
      <c r="M1" s="50"/>
      <c r="N1" s="50"/>
      <c r="O1" s="261"/>
      <c r="P1" s="262"/>
      <c r="Q1" s="257"/>
      <c r="R1" s="258"/>
      <c r="S1" s="258"/>
      <c r="T1" s="258"/>
      <c r="U1" s="258"/>
    </row>
    <row r="2" spans="1:43" ht="51.65" customHeight="1" x14ac:dyDescent="0.25">
      <c r="A2" s="292" t="s">
        <v>2</v>
      </c>
      <c r="B2" s="278" t="s">
        <v>3</v>
      </c>
      <c r="C2" s="278" t="s">
        <v>4</v>
      </c>
      <c r="D2" s="265" t="s">
        <v>516</v>
      </c>
      <c r="E2" s="259" t="s">
        <v>5</v>
      </c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63" t="s">
        <v>6</v>
      </c>
      <c r="X2" s="239"/>
      <c r="Y2" s="110" t="s">
        <v>7</v>
      </c>
      <c r="Z2" s="259" t="s">
        <v>8</v>
      </c>
      <c r="AA2" s="260"/>
      <c r="AB2" s="260"/>
      <c r="AC2" s="291"/>
      <c r="AD2" s="289" t="s">
        <v>9</v>
      </c>
      <c r="AE2" s="260"/>
      <c r="AF2" s="260"/>
      <c r="AG2" s="260"/>
      <c r="AH2" s="260"/>
      <c r="AI2" s="260"/>
      <c r="AJ2" s="260"/>
      <c r="AK2" s="260"/>
      <c r="AL2" s="260"/>
      <c r="AM2" s="260"/>
      <c r="AN2" s="278" t="s">
        <v>4</v>
      </c>
      <c r="AO2" s="278" t="s">
        <v>3</v>
      </c>
    </row>
    <row r="3" spans="1:43" ht="14.25" customHeight="1" x14ac:dyDescent="0.25">
      <c r="A3" s="293"/>
      <c r="B3" s="279"/>
      <c r="C3" s="279"/>
      <c r="D3" s="295"/>
      <c r="E3" s="263" t="s">
        <v>10</v>
      </c>
      <c r="F3" s="64"/>
      <c r="G3" s="263" t="s">
        <v>11</v>
      </c>
      <c r="H3" s="274"/>
      <c r="I3" s="274"/>
      <c r="J3" s="274"/>
      <c r="K3" s="263" t="s">
        <v>12</v>
      </c>
      <c r="L3" s="274"/>
      <c r="M3" s="274"/>
      <c r="N3" s="274"/>
      <c r="O3" s="263" t="s">
        <v>13</v>
      </c>
      <c r="P3" s="274"/>
      <c r="Q3" s="274"/>
      <c r="R3" s="274"/>
      <c r="S3" s="263" t="s">
        <v>14</v>
      </c>
      <c r="T3" s="274"/>
      <c r="U3" s="274"/>
      <c r="V3" s="274"/>
      <c r="W3" s="315" t="s">
        <v>15</v>
      </c>
      <c r="X3" s="315" t="s">
        <v>16</v>
      </c>
      <c r="Y3" s="65" t="s">
        <v>17</v>
      </c>
      <c r="Z3" s="297" t="s">
        <v>18</v>
      </c>
      <c r="AA3" s="300" t="s">
        <v>19</v>
      </c>
      <c r="AB3" s="301"/>
      <c r="AC3" s="302"/>
      <c r="AD3" s="289" t="s">
        <v>20</v>
      </c>
      <c r="AE3" s="290"/>
      <c r="AF3" s="290"/>
      <c r="AG3" s="290"/>
      <c r="AH3" s="290"/>
      <c r="AI3" s="290"/>
      <c r="AJ3" s="290"/>
      <c r="AK3" s="289" t="s">
        <v>21</v>
      </c>
      <c r="AL3" s="290"/>
      <c r="AM3" s="284" t="s">
        <v>22</v>
      </c>
      <c r="AN3" s="279"/>
      <c r="AO3" s="279"/>
    </row>
    <row r="4" spans="1:43" ht="35.5" customHeight="1" x14ac:dyDescent="0.25">
      <c r="A4" s="293"/>
      <c r="B4" s="279"/>
      <c r="C4" s="279"/>
      <c r="D4" s="295"/>
      <c r="E4" s="264"/>
      <c r="F4" s="66"/>
      <c r="G4" s="275"/>
      <c r="H4" s="276"/>
      <c r="I4" s="276"/>
      <c r="J4" s="276"/>
      <c r="K4" s="275"/>
      <c r="L4" s="276"/>
      <c r="M4" s="276"/>
      <c r="N4" s="276"/>
      <c r="O4" s="275"/>
      <c r="P4" s="276"/>
      <c r="Q4" s="276"/>
      <c r="R4" s="276"/>
      <c r="S4" s="275"/>
      <c r="T4" s="276"/>
      <c r="U4" s="276"/>
      <c r="V4" s="276"/>
      <c r="W4" s="316"/>
      <c r="X4" s="316"/>
      <c r="Y4" s="67" t="s">
        <v>23</v>
      </c>
      <c r="Z4" s="298"/>
      <c r="AA4" s="303"/>
      <c r="AB4" s="304"/>
      <c r="AC4" s="305"/>
      <c r="AD4" s="280" t="s">
        <v>24</v>
      </c>
      <c r="AE4" s="281"/>
      <c r="AF4" s="280" t="s">
        <v>25</v>
      </c>
      <c r="AG4" s="281"/>
      <c r="AH4" s="281"/>
      <c r="AI4" s="281"/>
      <c r="AJ4" s="281"/>
      <c r="AK4" s="284" t="s">
        <v>26</v>
      </c>
      <c r="AL4" s="284" t="s">
        <v>27</v>
      </c>
      <c r="AM4" s="285"/>
      <c r="AN4" s="279"/>
      <c r="AO4" s="279"/>
    </row>
    <row r="5" spans="1:43" ht="11.5" customHeight="1" x14ac:dyDescent="0.25">
      <c r="A5" s="293"/>
      <c r="B5" s="279"/>
      <c r="C5" s="279"/>
      <c r="D5" s="295"/>
      <c r="E5" s="264"/>
      <c r="F5" s="268" t="s">
        <v>28</v>
      </c>
      <c r="G5" s="265" t="s">
        <v>29</v>
      </c>
      <c r="H5" s="265" t="s">
        <v>30</v>
      </c>
      <c r="I5" s="271" t="s">
        <v>31</v>
      </c>
      <c r="J5" s="265" t="s">
        <v>32</v>
      </c>
      <c r="K5" s="265" t="s">
        <v>29</v>
      </c>
      <c r="L5" s="265" t="s">
        <v>30</v>
      </c>
      <c r="M5" s="271" t="s">
        <v>31</v>
      </c>
      <c r="N5" s="265" t="s">
        <v>32</v>
      </c>
      <c r="O5" s="265" t="s">
        <v>29</v>
      </c>
      <c r="P5" s="265" t="s">
        <v>33</v>
      </c>
      <c r="Q5" s="271" t="s">
        <v>31</v>
      </c>
      <c r="R5" s="265" t="s">
        <v>32</v>
      </c>
      <c r="S5" s="263" t="s">
        <v>34</v>
      </c>
      <c r="T5" s="263" t="s">
        <v>35</v>
      </c>
      <c r="U5" s="263" t="s">
        <v>36</v>
      </c>
      <c r="V5" s="319" t="s">
        <v>37</v>
      </c>
      <c r="W5" s="68"/>
      <c r="X5" s="69"/>
      <c r="Y5" s="70"/>
      <c r="Z5" s="299"/>
      <c r="AA5" s="306"/>
      <c r="AB5" s="307"/>
      <c r="AC5" s="308"/>
      <c r="AD5" s="282"/>
      <c r="AE5" s="283"/>
      <c r="AF5" s="282"/>
      <c r="AG5" s="283"/>
      <c r="AH5" s="283"/>
      <c r="AI5" s="283"/>
      <c r="AJ5" s="283"/>
      <c r="AK5" s="285"/>
      <c r="AL5" s="285"/>
      <c r="AM5" s="285"/>
      <c r="AN5" s="279"/>
      <c r="AO5" s="279"/>
    </row>
    <row r="6" spans="1:43" ht="19.5" customHeight="1" x14ac:dyDescent="0.25">
      <c r="A6" s="293"/>
      <c r="B6" s="279"/>
      <c r="C6" s="279"/>
      <c r="D6" s="295"/>
      <c r="E6" s="264"/>
      <c r="F6" s="269"/>
      <c r="G6" s="266"/>
      <c r="H6" s="266"/>
      <c r="I6" s="272"/>
      <c r="J6" s="266"/>
      <c r="K6" s="266"/>
      <c r="L6" s="266"/>
      <c r="M6" s="272"/>
      <c r="N6" s="266"/>
      <c r="O6" s="266"/>
      <c r="P6" s="277"/>
      <c r="Q6" s="272"/>
      <c r="R6" s="266"/>
      <c r="S6" s="264"/>
      <c r="T6" s="264"/>
      <c r="U6" s="264"/>
      <c r="V6" s="320"/>
      <c r="W6" s="317" t="s">
        <v>38</v>
      </c>
      <c r="X6" s="317" t="s">
        <v>38</v>
      </c>
      <c r="Y6" s="71" t="s">
        <v>39</v>
      </c>
      <c r="Z6" s="312" t="s">
        <v>40</v>
      </c>
      <c r="AA6" s="286" t="s">
        <v>41</v>
      </c>
      <c r="AB6" s="271" t="s">
        <v>42</v>
      </c>
      <c r="AC6" s="309" t="s">
        <v>43</v>
      </c>
      <c r="AD6" s="284" t="s">
        <v>44</v>
      </c>
      <c r="AE6" s="284" t="s">
        <v>45</v>
      </c>
      <c r="AF6" s="284" t="s">
        <v>46</v>
      </c>
      <c r="AG6" s="284" t="s">
        <v>47</v>
      </c>
      <c r="AH6" s="284" t="s">
        <v>48</v>
      </c>
      <c r="AI6" s="284" t="s">
        <v>49</v>
      </c>
      <c r="AJ6" s="284" t="s">
        <v>50</v>
      </c>
      <c r="AK6" s="285"/>
      <c r="AL6" s="285"/>
      <c r="AM6" s="285"/>
      <c r="AN6" s="279"/>
      <c r="AO6" s="279"/>
    </row>
    <row r="7" spans="1:43" ht="13.5" customHeight="1" x14ac:dyDescent="0.25">
      <c r="A7" s="293"/>
      <c r="B7" s="279"/>
      <c r="C7" s="279"/>
      <c r="D7" s="295"/>
      <c r="E7" s="264"/>
      <c r="F7" s="269"/>
      <c r="G7" s="266"/>
      <c r="H7" s="266"/>
      <c r="I7" s="272"/>
      <c r="J7" s="266"/>
      <c r="K7" s="266"/>
      <c r="L7" s="266"/>
      <c r="M7" s="272"/>
      <c r="N7" s="266"/>
      <c r="O7" s="266"/>
      <c r="P7" s="277"/>
      <c r="Q7" s="272"/>
      <c r="R7" s="266"/>
      <c r="S7" s="264"/>
      <c r="T7" s="264"/>
      <c r="U7" s="264"/>
      <c r="V7" s="320"/>
      <c r="W7" s="317"/>
      <c r="X7" s="317"/>
      <c r="Y7" s="72" t="s">
        <v>51</v>
      </c>
      <c r="Z7" s="313"/>
      <c r="AA7" s="287"/>
      <c r="AB7" s="272"/>
      <c r="AC7" s="310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79"/>
      <c r="AO7" s="279"/>
    </row>
    <row r="8" spans="1:43" ht="18" customHeight="1" x14ac:dyDescent="0.25">
      <c r="A8" s="293"/>
      <c r="B8" s="279"/>
      <c r="C8" s="279"/>
      <c r="D8" s="295"/>
      <c r="E8" s="264"/>
      <c r="F8" s="269"/>
      <c r="G8" s="266"/>
      <c r="H8" s="266"/>
      <c r="I8" s="272"/>
      <c r="J8" s="266"/>
      <c r="K8" s="266"/>
      <c r="L8" s="266"/>
      <c r="M8" s="272"/>
      <c r="N8" s="266"/>
      <c r="O8" s="266"/>
      <c r="P8" s="266" t="s">
        <v>52</v>
      </c>
      <c r="Q8" s="272"/>
      <c r="R8" s="266"/>
      <c r="S8" s="264"/>
      <c r="T8" s="264"/>
      <c r="U8" s="264"/>
      <c r="V8" s="320"/>
      <c r="W8" s="317"/>
      <c r="X8" s="317"/>
      <c r="Y8" s="72" t="s">
        <v>53</v>
      </c>
      <c r="Z8" s="313"/>
      <c r="AA8" s="287"/>
      <c r="AB8" s="272"/>
      <c r="AC8" s="310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79"/>
      <c r="AO8" s="279"/>
    </row>
    <row r="9" spans="1:43" ht="15.65" customHeight="1" x14ac:dyDescent="0.25">
      <c r="A9" s="293"/>
      <c r="B9" s="279"/>
      <c r="C9" s="279"/>
      <c r="D9" s="296"/>
      <c r="E9" s="264"/>
      <c r="F9" s="270"/>
      <c r="G9" s="267"/>
      <c r="H9" s="267"/>
      <c r="I9" s="273"/>
      <c r="J9" s="267"/>
      <c r="K9" s="267"/>
      <c r="L9" s="267"/>
      <c r="M9" s="273"/>
      <c r="N9" s="267"/>
      <c r="O9" s="267"/>
      <c r="P9" s="267"/>
      <c r="Q9" s="273"/>
      <c r="R9" s="267"/>
      <c r="S9" s="264"/>
      <c r="T9" s="264"/>
      <c r="U9" s="264"/>
      <c r="V9" s="321"/>
      <c r="W9" s="318"/>
      <c r="X9" s="318"/>
      <c r="Y9" s="73"/>
      <c r="Z9" s="314"/>
      <c r="AA9" s="288"/>
      <c r="AB9" s="273"/>
      <c r="AC9" s="311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79"/>
      <c r="AO9" s="279"/>
    </row>
    <row r="10" spans="1:43" ht="63" customHeight="1" x14ac:dyDescent="0.25">
      <c r="A10" s="294"/>
      <c r="B10" s="111"/>
      <c r="C10" s="111"/>
      <c r="D10" s="112"/>
      <c r="E10" s="112"/>
      <c r="F10" s="111"/>
      <c r="G10" s="74" t="s">
        <v>54</v>
      </c>
      <c r="H10" s="240"/>
      <c r="I10" s="240"/>
      <c r="J10" s="75"/>
      <c r="K10" s="74" t="s">
        <v>54</v>
      </c>
      <c r="L10" s="240"/>
      <c r="M10" s="240"/>
      <c r="N10" s="75"/>
      <c r="O10" s="113" t="s">
        <v>54</v>
      </c>
      <c r="P10" s="114"/>
      <c r="Q10" s="114"/>
      <c r="R10" s="114"/>
      <c r="S10" s="113" t="s">
        <v>55</v>
      </c>
      <c r="T10" s="114"/>
      <c r="U10" s="114"/>
      <c r="V10" s="114"/>
      <c r="W10" s="115"/>
      <c r="X10" s="115"/>
      <c r="Y10" s="76"/>
      <c r="Z10" s="77"/>
      <c r="AA10" s="77"/>
      <c r="AB10" s="77"/>
      <c r="AC10" s="77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</row>
    <row r="11" spans="1:43" s="55" customFormat="1" ht="44.5" customHeight="1" x14ac:dyDescent="0.25">
      <c r="A11" s="116"/>
      <c r="B11" s="117" t="str">
        <f>IF(ｼｰﾄ0!C3="","",ｼｰﾄ0!C3)</f>
        <v>茨城県</v>
      </c>
      <c r="C11" s="117" t="str">
        <f>IF(ｼｰﾄ0!C4="","",ｼｰﾄ0!C4)</f>
        <v>関東平野</v>
      </c>
      <c r="D11" s="117" t="str">
        <f>IF(OR(ｼｰﾄ1!D22&lt;&gt;"",ｼｰﾄ1!E22&lt;&gt;"",ｼｰﾄ1!F22&lt;&gt;""),"○","")</f>
        <v>○</v>
      </c>
      <c r="E11" s="118">
        <f>IF(ｼｰﾄ3!C70&lt;&gt;"",ｼｰﾄ3!C70,"")</f>
        <v>207.8</v>
      </c>
      <c r="F11" s="118" t="str">
        <f>IF(ｼｰﾄ3!D70&lt;&gt;"",ｼｰﾄ3!D70,"")</f>
        <v/>
      </c>
      <c r="G11" s="119">
        <f>IF(ｼｰﾄ1!D11&lt;&gt;"",ｼｰﾄ1!D11,"")</f>
        <v>134.16999999999999</v>
      </c>
      <c r="H11" s="120" t="str">
        <f>IF(ｼｰﾄ1!D9&lt;&gt;"",ｼｰﾄ1!D9,"")</f>
        <v>S50～R6</v>
      </c>
      <c r="I11" s="120">
        <f>IF(ｼｰﾄ1!D5&lt;&gt;"",ｼｰﾄ1!D5,"")</f>
        <v>82</v>
      </c>
      <c r="J11" s="120" t="str">
        <f>IF(ｼｰﾄ1!D6&lt;&gt;"",ｼｰﾄ1!D6,"")</f>
        <v>五霞町川妻</v>
      </c>
      <c r="K11" s="119">
        <f>IF(ｼｰﾄ1!E12&lt;&gt;"",ｼｰﾄ1!E12,"")</f>
        <v>3.26</v>
      </c>
      <c r="L11" s="120" t="str">
        <f>IF(ｼｰﾄ1!E9&lt;&gt;"",ｼｰﾄ1!E9,"")</f>
        <v>R1～R6</v>
      </c>
      <c r="M11" s="120">
        <f>IF(ｼｰﾄ1!E5&lt;&gt;"",ｼｰﾄ1!E5,"")</f>
        <v>9</v>
      </c>
      <c r="N11" s="120" t="str">
        <f>IF(ｼｰﾄ1!E6&lt;&gt;"",ｼｰﾄ1!E6,"")</f>
        <v>古河市三和</v>
      </c>
      <c r="O11" s="119">
        <f>IF(ｼｰﾄ1!F13&lt;&gt;"",ｼｰﾄ1!F13,"")</f>
        <v>0.68</v>
      </c>
      <c r="P11" s="120" t="str">
        <f>IF(ｼｰﾄ1!F9&lt;&gt;"",ｼｰﾄ1!F9,"")</f>
        <v>R６</v>
      </c>
      <c r="Q11" s="120" t="str">
        <f>IF(ｼｰﾄ1!F5&lt;&gt;"",ｼｰﾄ1!F5,"")</f>
        <v>SK54-13</v>
      </c>
      <c r="R11" s="120" t="str">
        <f>IF(ｼｰﾄ1!F6&lt;&gt;"",ｼｰﾄ1!F6,"")</f>
        <v>境町下小橋</v>
      </c>
      <c r="S11" s="120" t="str">
        <f>IF(ｼｰﾄ3!E70&lt;&gt;"",ｼｰﾄ3!E70,"")</f>
        <v>-</v>
      </c>
      <c r="T11" s="120" t="str">
        <f>IF(ｼｰﾄ3!F70&lt;&gt;"",ｼｰﾄ3!F70,"")</f>
        <v>-</v>
      </c>
      <c r="U11" s="120" t="str">
        <f>IF(ｼｰﾄ3!G70&lt;&gt;"",ｼｰﾄ3!G70,"")</f>
        <v>-</v>
      </c>
      <c r="V11" s="120" t="str">
        <f>IF(ｼｰﾄ3!H70&lt;&gt;"",ｼｰﾄ3!H70,"")</f>
        <v>-</v>
      </c>
      <c r="W11" s="1"/>
      <c r="X11" s="1"/>
      <c r="Y11" s="1" t="str">
        <f>IF(ｼｰﾄ3!I70&lt;&gt;"",ｼｰﾄ3!I70,"")</f>
        <v>■ ◆ □</v>
      </c>
      <c r="Z11" s="2">
        <f>IF(ｼｰﾄ5!E15&lt;&gt;"",ｼｰﾄ5!E15,"")</f>
        <v>189</v>
      </c>
      <c r="AA11" s="3">
        <f>IF(ｼｰﾄ5!E26="","",ｼｰﾄ5!E26)</f>
        <v>52</v>
      </c>
      <c r="AB11" s="3" t="str">
        <f>IF(ｼｰﾄ5!F26="","",ｼｰﾄ5!F26)</f>
        <v/>
      </c>
      <c r="AC11" s="3" t="str">
        <f>IF(ｼｰﾄ5!G26="","",ｼｰﾄ5!G26)</f>
        <v/>
      </c>
      <c r="AD11" s="117" t="str">
        <f>IF(ｼｰﾄ4!C8="","",ｼｰﾄ4!C8)</f>
        <v/>
      </c>
      <c r="AE11" s="117" t="str">
        <f>IF(ｼｰﾄ4!D8="","",ｼｰﾄ4!D8)</f>
        <v/>
      </c>
      <c r="AF11" s="117" t="str">
        <f>IF(ｼｰﾄ4!E8="","",ｼｰﾄ4!E8)</f>
        <v/>
      </c>
      <c r="AG11" s="117" t="str">
        <f>IF(ｼｰﾄ4!F8="","",ｼｰﾄ4!F8)</f>
        <v/>
      </c>
      <c r="AH11" s="117" t="str">
        <f>IF(ｼｰﾄ4!G8="","",ｼｰﾄ4!G8)</f>
        <v/>
      </c>
      <c r="AI11" s="117" t="str">
        <f>IF(ｼｰﾄ4!H8="","",ｼｰﾄ4!H8)</f>
        <v>○</v>
      </c>
      <c r="AJ11" s="117" t="str">
        <f>IF(ｼｰﾄ4!I8="","",ｼｰﾄ4!I8)</f>
        <v/>
      </c>
      <c r="AK11" s="117" t="str">
        <f>IF(ｼｰﾄ4!J8="","",ｼｰﾄ4!J8)</f>
        <v/>
      </c>
      <c r="AL11" s="117" t="str">
        <f>IF(ｼｰﾄ4!K8="","",ｼｰﾄ4!K8)</f>
        <v/>
      </c>
      <c r="AM11" s="117" t="str">
        <f>IF(ｼｰﾄ4!L8="","",ｼｰﾄ4!L8)</f>
        <v/>
      </c>
      <c r="AN11" s="117" t="str">
        <f>IF(ｼｰﾄ0!C4="","",ｼｰﾄ0!C4)</f>
        <v>関東平野</v>
      </c>
      <c r="AO11" s="117" t="str">
        <f>IF(ｼｰﾄ0!C3="","",ｼｰﾄ0!C3)</f>
        <v>茨城県</v>
      </c>
      <c r="AP11" s="54"/>
      <c r="AQ11" s="54"/>
    </row>
    <row r="12" spans="1:43" x14ac:dyDescent="0.25"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82"/>
      <c r="T12" s="82"/>
      <c r="U12" s="82"/>
      <c r="V12" s="82"/>
      <c r="W12" s="82"/>
      <c r="X12" s="82"/>
      <c r="Y12" s="82"/>
    </row>
    <row r="13" spans="1:43" ht="19.3" x14ac:dyDescent="0.25">
      <c r="B13" s="56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3"/>
      <c r="T13" s="53"/>
      <c r="U13" s="53"/>
      <c r="V13" s="105"/>
      <c r="W13" s="105"/>
      <c r="X13" s="105"/>
      <c r="Y13" s="105"/>
    </row>
    <row r="14" spans="1:43" s="57" customFormat="1" ht="19.3" x14ac:dyDescent="0.25">
      <c r="D14" s="55"/>
      <c r="K14" s="56"/>
      <c r="L14" s="56"/>
      <c r="M14" s="56"/>
      <c r="N14" s="56"/>
      <c r="O14" s="56"/>
      <c r="P14" s="56"/>
      <c r="Q14" s="56"/>
      <c r="R14" s="58"/>
      <c r="S14" s="58"/>
      <c r="V14" s="59"/>
      <c r="W14" s="59"/>
      <c r="X14" s="59"/>
      <c r="Y14" s="59"/>
      <c r="AE14" s="58"/>
      <c r="AF14" s="58"/>
    </row>
    <row r="15" spans="1:43" s="57" customFormat="1" ht="30.9" x14ac:dyDescent="0.25">
      <c r="D15" s="55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V15" s="59"/>
      <c r="W15" s="59"/>
      <c r="X15" s="59"/>
      <c r="Y15" s="59"/>
      <c r="AE15" s="60" t="s">
        <v>56</v>
      </c>
      <c r="AF15" s="58"/>
    </row>
    <row r="16" spans="1:43" s="57" customFormat="1" x14ac:dyDescent="0.25">
      <c r="D16" s="55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V16" s="59"/>
      <c r="W16" s="59"/>
      <c r="X16" s="59"/>
      <c r="Y16" s="59"/>
    </row>
    <row r="17" spans="4:25" s="57" customFormat="1" x14ac:dyDescent="0.25">
      <c r="D17" s="55"/>
      <c r="V17" s="59"/>
      <c r="W17" s="59"/>
      <c r="X17" s="59"/>
      <c r="Y17" s="59"/>
    </row>
    <row r="18" spans="4:25" s="57" customFormat="1" x14ac:dyDescent="0.25">
      <c r="D18" s="55"/>
      <c r="V18" s="59"/>
      <c r="W18" s="59"/>
      <c r="X18" s="59"/>
      <c r="Y18" s="59"/>
    </row>
    <row r="19" spans="4:25" s="57" customFormat="1" x14ac:dyDescent="0.25">
      <c r="D19" s="55"/>
      <c r="V19" s="59"/>
      <c r="W19" s="59"/>
      <c r="X19" s="59"/>
      <c r="Y19" s="59"/>
    </row>
    <row r="20" spans="4:25" s="57" customFormat="1" ht="32.5" customHeight="1" x14ac:dyDescent="0.25">
      <c r="D20" s="55"/>
      <c r="V20" s="59"/>
      <c r="W20" s="59"/>
      <c r="X20" s="59"/>
      <c r="Y20" s="59"/>
    </row>
    <row r="21" spans="4:25" s="57" customFormat="1" x14ac:dyDescent="0.25">
      <c r="D21" s="55"/>
      <c r="V21" s="59"/>
      <c r="W21" s="59"/>
      <c r="X21" s="59"/>
      <c r="Y21" s="59"/>
    </row>
    <row r="22" spans="4:25" s="57" customFormat="1" x14ac:dyDescent="0.25">
      <c r="D22" s="55"/>
      <c r="V22" s="59"/>
      <c r="W22" s="59"/>
      <c r="X22" s="59"/>
      <c r="Y22" s="59"/>
    </row>
    <row r="23" spans="4:25" s="57" customFormat="1" x14ac:dyDescent="0.25">
      <c r="D23" s="55"/>
      <c r="V23" s="59"/>
      <c r="W23" s="59"/>
      <c r="X23" s="59"/>
      <c r="Y23" s="59"/>
    </row>
    <row r="24" spans="4:25" s="57" customFormat="1" x14ac:dyDescent="0.25">
      <c r="D24" s="55"/>
      <c r="V24" s="59"/>
      <c r="W24" s="59"/>
      <c r="X24" s="59"/>
      <c r="Y24" s="59"/>
    </row>
    <row r="25" spans="4:25" s="57" customFormat="1" x14ac:dyDescent="0.25">
      <c r="D25" s="55"/>
      <c r="V25" s="59"/>
      <c r="W25" s="59"/>
      <c r="X25" s="59"/>
      <c r="Y25" s="59"/>
    </row>
    <row r="26" spans="4:25" s="57" customFormat="1" x14ac:dyDescent="0.25">
      <c r="D26" s="55"/>
      <c r="V26" s="59"/>
      <c r="W26" s="59"/>
      <c r="X26" s="59"/>
      <c r="Y26" s="59"/>
    </row>
    <row r="27" spans="4:25" s="57" customFormat="1" x14ac:dyDescent="0.25">
      <c r="D27" s="55"/>
      <c r="V27" s="59"/>
      <c r="W27" s="59"/>
      <c r="X27" s="59"/>
      <c r="Y27" s="59"/>
    </row>
    <row r="32" spans="4:25" ht="19.3" x14ac:dyDescent="0.25">
      <c r="F32" s="52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</row>
    <row r="33" spans="6:19" ht="19.3" x14ac:dyDescent="0.25"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53"/>
    </row>
    <row r="34" spans="6:19" ht="19.3" x14ac:dyDescent="0.25"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53"/>
    </row>
    <row r="35" spans="6:19" ht="19.3" x14ac:dyDescent="0.25"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53"/>
    </row>
    <row r="36" spans="6:19" ht="19.3" x14ac:dyDescent="0.25"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53"/>
    </row>
    <row r="37" spans="6:19" ht="19.3" x14ac:dyDescent="0.25"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52" spans="29:29" x14ac:dyDescent="0.25">
      <c r="AC52" s="47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69140625" defaultRowHeight="15.45" outlineLevelRow="1" outlineLevelCol="1" x14ac:dyDescent="0.25"/>
  <cols>
    <col min="1" max="1" width="8.4609375" style="41" customWidth="1"/>
    <col min="2" max="2" width="66.23046875" style="41" customWidth="1"/>
    <col min="3" max="3" width="5.84375" style="41" customWidth="1"/>
    <col min="4" max="4" width="7" style="39" hidden="1" customWidth="1" outlineLevel="1"/>
    <col min="5" max="5" width="7.84375" style="46" hidden="1" customWidth="1" outlineLevel="1"/>
    <col min="6" max="6" width="53.84375" style="39" hidden="1" customWidth="1" outlineLevel="1"/>
    <col min="7" max="7" width="8.84375" style="41" collapsed="1"/>
    <col min="8" max="16384" width="8.69140625" style="41"/>
  </cols>
  <sheetData>
    <row r="1" spans="1:6" ht="24.75" customHeight="1" x14ac:dyDescent="0.25">
      <c r="A1" s="322" t="s">
        <v>58</v>
      </c>
      <c r="B1" s="322"/>
      <c r="C1" s="40"/>
      <c r="D1" s="323" t="s">
        <v>59</v>
      </c>
      <c r="E1" s="324"/>
      <c r="F1" s="325"/>
    </row>
    <row r="2" spans="1:6" ht="15" customHeight="1" x14ac:dyDescent="0.25">
      <c r="A2" s="326" t="s">
        <v>60</v>
      </c>
      <c r="B2" s="327"/>
      <c r="D2" s="121" t="s">
        <v>61</v>
      </c>
      <c r="E2" s="35"/>
      <c r="F2" s="35"/>
    </row>
    <row r="3" spans="1:6" ht="15" customHeight="1" x14ac:dyDescent="0.25">
      <c r="A3" s="122" t="s">
        <v>62</v>
      </c>
      <c r="B3" s="32" t="s">
        <v>63</v>
      </c>
      <c r="D3" s="34"/>
      <c r="E3" s="241"/>
      <c r="F3" s="35"/>
    </row>
    <row r="4" spans="1:6" x14ac:dyDescent="0.25">
      <c r="A4" s="122" t="s">
        <v>64</v>
      </c>
      <c r="B4" s="123" t="s">
        <v>65</v>
      </c>
      <c r="D4" s="42"/>
      <c r="E4" s="242" t="s">
        <v>66</v>
      </c>
      <c r="F4" s="33" t="s">
        <v>67</v>
      </c>
    </row>
    <row r="5" spans="1:6" x14ac:dyDescent="0.25">
      <c r="A5" s="122" t="s">
        <v>68</v>
      </c>
      <c r="B5" s="123" t="s">
        <v>69</v>
      </c>
      <c r="D5" s="42"/>
      <c r="E5" s="242" t="s">
        <v>70</v>
      </c>
      <c r="F5" s="33" t="s">
        <v>71</v>
      </c>
    </row>
    <row r="6" spans="1:6" x14ac:dyDescent="0.25">
      <c r="A6" s="122" t="s">
        <v>72</v>
      </c>
      <c r="B6" s="123" t="s">
        <v>73</v>
      </c>
      <c r="D6" s="42"/>
      <c r="E6" s="242" t="s">
        <v>74</v>
      </c>
      <c r="F6" s="33" t="s">
        <v>75</v>
      </c>
    </row>
    <row r="7" spans="1:6" x14ac:dyDescent="0.25">
      <c r="A7" s="122" t="s">
        <v>76</v>
      </c>
      <c r="B7" s="123" t="s">
        <v>75</v>
      </c>
      <c r="D7" s="42"/>
      <c r="E7" s="242" t="s">
        <v>77</v>
      </c>
      <c r="F7" s="33" t="s">
        <v>78</v>
      </c>
    </row>
    <row r="8" spans="1:6" x14ac:dyDescent="0.25">
      <c r="A8" s="122" t="s">
        <v>79</v>
      </c>
      <c r="B8" s="123" t="s">
        <v>80</v>
      </c>
      <c r="D8" s="42"/>
      <c r="E8" s="242" t="s">
        <v>81</v>
      </c>
      <c r="F8" s="33" t="s">
        <v>82</v>
      </c>
    </row>
    <row r="9" spans="1:6" x14ac:dyDescent="0.25">
      <c r="A9" s="122" t="s">
        <v>83</v>
      </c>
      <c r="B9" s="123" t="s">
        <v>84</v>
      </c>
      <c r="D9" s="42"/>
      <c r="E9" s="242"/>
      <c r="F9" s="33"/>
    </row>
    <row r="10" spans="1:6" x14ac:dyDescent="0.25">
      <c r="D10" s="42"/>
      <c r="E10" s="242" t="s">
        <v>85</v>
      </c>
      <c r="F10" s="33" t="s">
        <v>86</v>
      </c>
    </row>
    <row r="11" spans="1:6" hidden="1" outlineLevel="1" x14ac:dyDescent="0.25">
      <c r="A11" s="34" t="s">
        <v>87</v>
      </c>
      <c r="B11" s="35"/>
      <c r="D11" s="34" t="s">
        <v>88</v>
      </c>
      <c r="E11" s="243"/>
      <c r="F11" s="35"/>
    </row>
    <row r="12" spans="1:6" hidden="1" outlineLevel="1" x14ac:dyDescent="0.25">
      <c r="A12" s="122" t="s">
        <v>64</v>
      </c>
      <c r="B12" s="123" t="s">
        <v>89</v>
      </c>
      <c r="D12" s="42"/>
      <c r="E12" s="244" t="s">
        <v>90</v>
      </c>
      <c r="F12" s="36" t="s">
        <v>91</v>
      </c>
    </row>
    <row r="13" spans="1:6" hidden="1" outlineLevel="1" x14ac:dyDescent="0.25">
      <c r="A13" s="122" t="s">
        <v>68</v>
      </c>
      <c r="B13" s="123" t="s">
        <v>82</v>
      </c>
      <c r="D13" s="42"/>
      <c r="E13" s="244" t="s">
        <v>92</v>
      </c>
      <c r="F13" s="36" t="s">
        <v>93</v>
      </c>
    </row>
    <row r="14" spans="1:6" hidden="1" outlineLevel="1" x14ac:dyDescent="0.25">
      <c r="A14" s="122" t="s">
        <v>72</v>
      </c>
      <c r="B14" s="123" t="s">
        <v>94</v>
      </c>
      <c r="D14" s="42"/>
      <c r="E14" s="244" t="s">
        <v>95</v>
      </c>
      <c r="F14" s="36" t="s">
        <v>96</v>
      </c>
    </row>
    <row r="15" spans="1:6" hidden="1" outlineLevel="1" x14ac:dyDescent="0.25">
      <c r="A15" s="122" t="s">
        <v>76</v>
      </c>
      <c r="B15" s="123" t="s">
        <v>97</v>
      </c>
      <c r="D15" s="42"/>
      <c r="E15" s="244" t="s">
        <v>98</v>
      </c>
      <c r="F15" s="36" t="s">
        <v>99</v>
      </c>
    </row>
    <row r="16" spans="1:6" hidden="1" outlineLevel="1" x14ac:dyDescent="0.25">
      <c r="A16" s="122" t="s">
        <v>79</v>
      </c>
      <c r="B16" s="123" t="s">
        <v>100</v>
      </c>
      <c r="D16" s="42"/>
      <c r="E16" s="244" t="s">
        <v>101</v>
      </c>
      <c r="F16" s="36" t="s">
        <v>102</v>
      </c>
    </row>
    <row r="17" spans="1:6" hidden="1" outlineLevel="1" x14ac:dyDescent="0.25">
      <c r="A17" s="122" t="s">
        <v>83</v>
      </c>
      <c r="B17" s="123" t="s">
        <v>103</v>
      </c>
      <c r="D17" s="42"/>
      <c r="E17" s="244" t="s">
        <v>104</v>
      </c>
      <c r="F17" s="36" t="s">
        <v>105</v>
      </c>
    </row>
    <row r="18" spans="1:6" hidden="1" outlineLevel="1" x14ac:dyDescent="0.25">
      <c r="A18" s="122" t="s">
        <v>106</v>
      </c>
      <c r="B18" s="123" t="s">
        <v>107</v>
      </c>
      <c r="D18" s="34" t="s">
        <v>108</v>
      </c>
      <c r="E18" s="243"/>
      <c r="F18" s="35"/>
    </row>
    <row r="19" spans="1:6" hidden="1" outlineLevel="1" x14ac:dyDescent="0.25">
      <c r="A19" s="122" t="s">
        <v>109</v>
      </c>
      <c r="B19" s="123" t="s">
        <v>110</v>
      </c>
      <c r="D19" s="42"/>
      <c r="E19" s="244" t="s">
        <v>111</v>
      </c>
      <c r="F19" s="36" t="s">
        <v>112</v>
      </c>
    </row>
    <row r="20" spans="1:6" hidden="1" outlineLevel="1" x14ac:dyDescent="0.25">
      <c r="A20" s="122" t="s">
        <v>113</v>
      </c>
      <c r="B20" s="123" t="s">
        <v>114</v>
      </c>
      <c r="D20" s="42"/>
      <c r="E20" s="244" t="s">
        <v>115</v>
      </c>
      <c r="F20" s="36" t="s">
        <v>116</v>
      </c>
    </row>
    <row r="21" spans="1:6" hidden="1" outlineLevel="1" x14ac:dyDescent="0.25">
      <c r="A21" s="122" t="s">
        <v>117</v>
      </c>
      <c r="B21" s="123" t="s">
        <v>118</v>
      </c>
      <c r="D21" s="42"/>
      <c r="E21" s="244" t="s">
        <v>119</v>
      </c>
      <c r="F21" s="36" t="s">
        <v>120</v>
      </c>
    </row>
    <row r="22" spans="1:6" hidden="1" outlineLevel="1" x14ac:dyDescent="0.25">
      <c r="A22" s="122" t="s">
        <v>121</v>
      </c>
      <c r="B22" s="123" t="s">
        <v>122</v>
      </c>
      <c r="D22" s="42"/>
      <c r="E22" s="244" t="s">
        <v>123</v>
      </c>
      <c r="F22" s="36" t="s">
        <v>124</v>
      </c>
    </row>
    <row r="23" spans="1:6" hidden="1" outlineLevel="1" x14ac:dyDescent="0.25">
      <c r="A23" s="122" t="s">
        <v>125</v>
      </c>
      <c r="B23" s="123" t="s">
        <v>126</v>
      </c>
      <c r="D23" s="42"/>
      <c r="E23" s="244" t="s">
        <v>127</v>
      </c>
      <c r="F23" s="36" t="s">
        <v>128</v>
      </c>
    </row>
    <row r="24" spans="1:6" hidden="1" outlineLevel="1" x14ac:dyDescent="0.25">
      <c r="A24" s="122" t="s">
        <v>129</v>
      </c>
      <c r="B24" s="123" t="s">
        <v>130</v>
      </c>
      <c r="D24" s="42"/>
      <c r="E24" s="244" t="s">
        <v>131</v>
      </c>
      <c r="F24" s="36" t="s">
        <v>132</v>
      </c>
    </row>
    <row r="25" spans="1:6" hidden="1" outlineLevel="1" x14ac:dyDescent="0.25">
      <c r="A25" s="122" t="s">
        <v>133</v>
      </c>
      <c r="B25" s="123" t="s">
        <v>134</v>
      </c>
      <c r="D25" s="42"/>
      <c r="E25" s="244" t="s">
        <v>135</v>
      </c>
      <c r="F25" s="36" t="s">
        <v>136</v>
      </c>
    </row>
    <row r="26" spans="1:6" hidden="1" outlineLevel="1" x14ac:dyDescent="0.25">
      <c r="A26" s="122" t="s">
        <v>137</v>
      </c>
      <c r="B26" s="123" t="s">
        <v>138</v>
      </c>
      <c r="D26" s="42"/>
      <c r="E26" s="244" t="s">
        <v>139</v>
      </c>
      <c r="F26" s="36" t="s">
        <v>140</v>
      </c>
    </row>
    <row r="27" spans="1:6" hidden="1" outlineLevel="1" x14ac:dyDescent="0.25">
      <c r="A27" s="122" t="s">
        <v>141</v>
      </c>
      <c r="B27" s="123" t="s">
        <v>142</v>
      </c>
      <c r="D27" s="34" t="s">
        <v>143</v>
      </c>
      <c r="E27" s="243"/>
      <c r="F27" s="35"/>
    </row>
    <row r="28" spans="1:6" collapsed="1" x14ac:dyDescent="0.25">
      <c r="B28" s="43"/>
      <c r="D28" s="42"/>
      <c r="E28" s="242" t="s">
        <v>144</v>
      </c>
      <c r="F28" s="33" t="s">
        <v>145</v>
      </c>
    </row>
    <row r="29" spans="1:6" collapsed="1" x14ac:dyDescent="0.25">
      <c r="A29" s="37"/>
      <c r="D29" s="42"/>
      <c r="E29" s="242" t="s">
        <v>146</v>
      </c>
      <c r="F29" s="33" t="s">
        <v>147</v>
      </c>
    </row>
    <row r="30" spans="1:6" x14ac:dyDescent="0.25">
      <c r="D30" s="42"/>
      <c r="E30" s="242" t="s">
        <v>148</v>
      </c>
      <c r="F30" s="33" t="s">
        <v>149</v>
      </c>
    </row>
    <row r="31" spans="1:6" x14ac:dyDescent="0.25">
      <c r="D31" s="42"/>
      <c r="E31" s="242" t="s">
        <v>150</v>
      </c>
      <c r="F31" s="33" t="s">
        <v>114</v>
      </c>
    </row>
    <row r="32" spans="1:6" x14ac:dyDescent="0.25">
      <c r="D32" s="42"/>
      <c r="E32" s="242" t="s">
        <v>151</v>
      </c>
      <c r="F32" s="33" t="s">
        <v>118</v>
      </c>
    </row>
    <row r="33" spans="4:6" x14ac:dyDescent="0.25">
      <c r="D33" s="42"/>
      <c r="E33" s="242" t="s">
        <v>152</v>
      </c>
      <c r="F33" s="33" t="s">
        <v>153</v>
      </c>
    </row>
    <row r="34" spans="4:6" x14ac:dyDescent="0.25">
      <c r="D34" s="42"/>
      <c r="E34" s="242" t="s">
        <v>154</v>
      </c>
      <c r="F34" s="33" t="s">
        <v>155</v>
      </c>
    </row>
    <row r="35" spans="4:6" x14ac:dyDescent="0.25">
      <c r="D35" s="42"/>
      <c r="E35" s="242" t="s">
        <v>156</v>
      </c>
      <c r="F35" s="33" t="s">
        <v>157</v>
      </c>
    </row>
    <row r="36" spans="4:6" x14ac:dyDescent="0.25">
      <c r="D36" s="42"/>
      <c r="E36" s="242" t="s">
        <v>158</v>
      </c>
      <c r="F36" s="33" t="s">
        <v>159</v>
      </c>
    </row>
    <row r="37" spans="4:6" x14ac:dyDescent="0.25">
      <c r="D37" s="42"/>
      <c r="E37" s="242" t="s">
        <v>160</v>
      </c>
      <c r="F37" s="33" t="s">
        <v>161</v>
      </c>
    </row>
    <row r="38" spans="4:6" x14ac:dyDescent="0.25">
      <c r="D38" s="42"/>
      <c r="E38" s="242" t="s">
        <v>162</v>
      </c>
      <c r="F38" s="33" t="s">
        <v>163</v>
      </c>
    </row>
    <row r="39" spans="4:6" x14ac:dyDescent="0.25">
      <c r="D39" s="34" t="s">
        <v>164</v>
      </c>
      <c r="E39" s="243"/>
      <c r="F39" s="35"/>
    </row>
    <row r="40" spans="4:6" x14ac:dyDescent="0.25">
      <c r="D40" s="42"/>
      <c r="E40" s="242" t="s">
        <v>165</v>
      </c>
      <c r="F40" s="33" t="s">
        <v>84</v>
      </c>
    </row>
    <row r="41" spans="4:6" x14ac:dyDescent="0.25">
      <c r="D41" s="42"/>
      <c r="E41" s="244" t="s">
        <v>166</v>
      </c>
      <c r="F41" s="36" t="s">
        <v>167</v>
      </c>
    </row>
    <row r="42" spans="4:6" x14ac:dyDescent="0.25">
      <c r="D42" s="42"/>
      <c r="E42" s="244" t="s">
        <v>168</v>
      </c>
      <c r="F42" s="36" t="s">
        <v>169</v>
      </c>
    </row>
    <row r="43" spans="4:6" x14ac:dyDescent="0.25">
      <c r="D43" s="42"/>
      <c r="E43" s="244" t="s">
        <v>170</v>
      </c>
      <c r="F43" s="36" t="s">
        <v>171</v>
      </c>
    </row>
    <row r="44" spans="4:6" x14ac:dyDescent="0.25">
      <c r="D44" s="42"/>
      <c r="E44" s="244" t="s">
        <v>172</v>
      </c>
      <c r="F44" s="36" t="s">
        <v>173</v>
      </c>
    </row>
    <row r="45" spans="4:6" x14ac:dyDescent="0.25">
      <c r="D45" s="42"/>
      <c r="E45" s="244" t="s">
        <v>174</v>
      </c>
      <c r="F45" s="36" t="s">
        <v>175</v>
      </c>
    </row>
    <row r="46" spans="4:6" x14ac:dyDescent="0.25">
      <c r="D46" s="42"/>
      <c r="E46" s="244" t="s">
        <v>176</v>
      </c>
      <c r="F46" s="36" t="s">
        <v>177</v>
      </c>
    </row>
    <row r="47" spans="4:6" x14ac:dyDescent="0.25">
      <c r="D47" s="34" t="s">
        <v>178</v>
      </c>
      <c r="E47" s="243"/>
      <c r="F47" s="35"/>
    </row>
    <row r="48" spans="4:6" ht="26.25" customHeight="1" x14ac:dyDescent="0.25">
      <c r="D48" s="42"/>
      <c r="E48" s="244" t="s">
        <v>179</v>
      </c>
      <c r="F48" s="36" t="s">
        <v>180</v>
      </c>
    </row>
    <row r="49" spans="4:6" x14ac:dyDescent="0.25">
      <c r="D49" s="42"/>
      <c r="E49" s="244" t="s">
        <v>181</v>
      </c>
      <c r="F49" s="36" t="s">
        <v>182</v>
      </c>
    </row>
    <row r="50" spans="4:6" x14ac:dyDescent="0.25">
      <c r="D50" s="42"/>
      <c r="E50" s="244" t="s">
        <v>183</v>
      </c>
      <c r="F50" s="36" t="s">
        <v>184</v>
      </c>
    </row>
    <row r="51" spans="4:6" x14ac:dyDescent="0.25">
      <c r="D51" s="42"/>
      <c r="E51" s="242" t="s">
        <v>185</v>
      </c>
      <c r="F51" s="33" t="s">
        <v>186</v>
      </c>
    </row>
    <row r="52" spans="4:6" x14ac:dyDescent="0.25">
      <c r="E52" s="44"/>
      <c r="F52" s="38"/>
    </row>
    <row r="53" spans="4:6" x14ac:dyDescent="0.25">
      <c r="E53" s="45"/>
      <c r="F53" s="39" t="s">
        <v>187</v>
      </c>
    </row>
    <row r="55" spans="4:6" x14ac:dyDescent="0.25">
      <c r="D55" s="39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22" sqref="D22"/>
    </sheetView>
  </sheetViews>
  <sheetFormatPr defaultColWidth="9" defaultRowHeight="18" x14ac:dyDescent="0.25"/>
  <cols>
    <col min="1" max="1" width="2.84375" style="31" customWidth="1"/>
    <col min="2" max="2" width="11.84375" style="31" bestFit="1" customWidth="1"/>
    <col min="3" max="3" width="39.15234375" style="31" customWidth="1"/>
    <col min="4" max="4" width="9" style="31" customWidth="1"/>
    <col min="5" max="6" width="12.69140625" style="31" customWidth="1"/>
    <col min="7" max="7" width="9" style="31" customWidth="1"/>
    <col min="8" max="9" width="9" style="31"/>
    <col min="10" max="10" width="9.69140625" style="31" bestFit="1" customWidth="1"/>
    <col min="11" max="14" width="9" style="31"/>
    <col min="15" max="15" width="11" style="31" customWidth="1"/>
    <col min="16" max="17" width="14.15234375" style="31" bestFit="1" customWidth="1"/>
    <col min="18" max="30" width="9" style="31"/>
    <col min="31" max="31" width="11" style="31" customWidth="1"/>
    <col min="32" max="44" width="9" style="31"/>
    <col min="45" max="45" width="10.15234375" style="31" customWidth="1"/>
    <col min="46" max="46" width="9" style="31"/>
    <col min="47" max="47" width="11" style="31" customWidth="1"/>
    <col min="48" max="16384" width="9" style="31"/>
  </cols>
  <sheetData>
    <row r="1" spans="2:48" s="84" customFormat="1" ht="19.5" customHeight="1" x14ac:dyDescent="0.25">
      <c r="B1" s="83"/>
      <c r="C1" s="94" t="s">
        <v>189</v>
      </c>
    </row>
    <row r="2" spans="2:48" s="84" customFormat="1" ht="16.5" customHeight="1" x14ac:dyDescent="0.25">
      <c r="B2" s="85"/>
      <c r="C2" s="86"/>
    </row>
    <row r="3" spans="2:48" s="84" customFormat="1" ht="33" customHeight="1" x14ac:dyDescent="0.25">
      <c r="B3" s="87" t="s">
        <v>190</v>
      </c>
      <c r="C3" s="247" t="s">
        <v>191</v>
      </c>
    </row>
    <row r="4" spans="2:48" s="84" customFormat="1" ht="35.15" customHeight="1" x14ac:dyDescent="0.25">
      <c r="B4" s="87" t="s">
        <v>192</v>
      </c>
      <c r="C4" s="248" t="s">
        <v>193</v>
      </c>
    </row>
    <row r="8" spans="2:48" ht="19.5" customHeight="1" x14ac:dyDescent="0.25"/>
    <row r="9" spans="2:48" hidden="1" x14ac:dyDescent="0.25"/>
    <row r="10" spans="2:48" hidden="1" x14ac:dyDescent="0.25">
      <c r="B10" s="31" t="s">
        <v>194</v>
      </c>
      <c r="C10" s="31" t="s">
        <v>195</v>
      </c>
      <c r="D10" s="31" t="s">
        <v>196</v>
      </c>
      <c r="E10" s="31" t="s">
        <v>197</v>
      </c>
      <c r="F10" s="31" t="s">
        <v>198</v>
      </c>
      <c r="G10" s="31" t="s">
        <v>199</v>
      </c>
      <c r="H10" s="31" t="s">
        <v>200</v>
      </c>
      <c r="I10" s="31" t="s">
        <v>191</v>
      </c>
      <c r="J10" s="31" t="s">
        <v>201</v>
      </c>
      <c r="K10" s="31" t="s">
        <v>202</v>
      </c>
      <c r="L10" s="31" t="s">
        <v>203</v>
      </c>
      <c r="M10" s="31" t="s">
        <v>204</v>
      </c>
      <c r="N10" s="31" t="s">
        <v>205</v>
      </c>
      <c r="O10" s="31" t="s">
        <v>206</v>
      </c>
      <c r="P10" s="31" t="s">
        <v>207</v>
      </c>
      <c r="Q10" s="31" t="s">
        <v>208</v>
      </c>
      <c r="R10" s="31" t="s">
        <v>209</v>
      </c>
      <c r="S10" s="31" t="s">
        <v>210</v>
      </c>
      <c r="T10" s="31" t="s">
        <v>211</v>
      </c>
      <c r="U10" s="31" t="s">
        <v>212</v>
      </c>
      <c r="V10" s="31" t="s">
        <v>213</v>
      </c>
      <c r="W10" s="31" t="s">
        <v>214</v>
      </c>
      <c r="X10" s="31" t="s">
        <v>215</v>
      </c>
      <c r="Y10" s="31" t="s">
        <v>216</v>
      </c>
      <c r="Z10" s="31" t="s">
        <v>217</v>
      </c>
      <c r="AA10" s="31" t="s">
        <v>218</v>
      </c>
      <c r="AB10" s="31" t="s">
        <v>219</v>
      </c>
      <c r="AC10" s="31" t="s">
        <v>220</v>
      </c>
      <c r="AD10" s="31" t="s">
        <v>221</v>
      </c>
      <c r="AE10" s="31" t="s">
        <v>222</v>
      </c>
      <c r="AF10" s="31" t="s">
        <v>223</v>
      </c>
      <c r="AG10" s="31" t="s">
        <v>224</v>
      </c>
      <c r="AH10" s="31" t="s">
        <v>225</v>
      </c>
      <c r="AI10" s="31" t="s">
        <v>226</v>
      </c>
      <c r="AJ10" s="31" t="s">
        <v>227</v>
      </c>
      <c r="AK10" s="31" t="s">
        <v>228</v>
      </c>
      <c r="AL10" s="31" t="s">
        <v>229</v>
      </c>
      <c r="AM10" s="31" t="s">
        <v>230</v>
      </c>
      <c r="AN10" s="31" t="s">
        <v>231</v>
      </c>
      <c r="AO10" s="31" t="s">
        <v>232</v>
      </c>
      <c r="AP10" s="31" t="s">
        <v>233</v>
      </c>
      <c r="AQ10" s="31" t="s">
        <v>234</v>
      </c>
      <c r="AR10" s="31" t="s">
        <v>235</v>
      </c>
      <c r="AS10" s="31" t="s">
        <v>236</v>
      </c>
      <c r="AT10" s="31" t="s">
        <v>237</v>
      </c>
      <c r="AU10" s="31" t="s">
        <v>238</v>
      </c>
      <c r="AV10" s="31" t="s">
        <v>239</v>
      </c>
    </row>
    <row r="11" spans="2:48" hidden="1" x14ac:dyDescent="0.25">
      <c r="B11" s="31" t="s">
        <v>240</v>
      </c>
      <c r="C11" s="31" t="s">
        <v>241</v>
      </c>
      <c r="D11" s="31" t="s">
        <v>242</v>
      </c>
      <c r="E11" s="31" t="s">
        <v>243</v>
      </c>
      <c r="F11" s="31" t="s">
        <v>244</v>
      </c>
      <c r="G11" s="31" t="s">
        <v>245</v>
      </c>
      <c r="H11" s="31" t="s">
        <v>246</v>
      </c>
      <c r="I11" s="31" t="s">
        <v>193</v>
      </c>
      <c r="J11" s="31" t="s">
        <v>193</v>
      </c>
      <c r="K11" s="31" t="s">
        <v>193</v>
      </c>
      <c r="L11" s="31" t="s">
        <v>193</v>
      </c>
      <c r="M11" s="31" t="s">
        <v>247</v>
      </c>
      <c r="N11" s="31" t="s">
        <v>247</v>
      </c>
      <c r="O11" s="31" t="s">
        <v>247</v>
      </c>
      <c r="P11" s="31" t="s">
        <v>248</v>
      </c>
      <c r="Q11" s="31" t="s">
        <v>249</v>
      </c>
      <c r="R11" s="31" t="s">
        <v>250</v>
      </c>
      <c r="S11" s="31" t="s">
        <v>251</v>
      </c>
      <c r="T11" s="31" t="s">
        <v>252</v>
      </c>
      <c r="U11" s="31" t="s">
        <v>253</v>
      </c>
      <c r="V11" s="31" t="s">
        <v>254</v>
      </c>
      <c r="W11" s="31" t="s">
        <v>255</v>
      </c>
      <c r="X11" s="31" t="s">
        <v>254</v>
      </c>
      <c r="Y11" s="31" t="s">
        <v>256</v>
      </c>
      <c r="Z11" s="31" t="s">
        <v>257</v>
      </c>
      <c r="AA11" s="31" t="s">
        <v>258</v>
      </c>
      <c r="AB11" s="31" t="s">
        <v>259</v>
      </c>
      <c r="AC11" s="31" t="s">
        <v>260</v>
      </c>
      <c r="AD11" s="31" t="s">
        <v>261</v>
      </c>
      <c r="AE11" s="31" t="s">
        <v>262</v>
      </c>
      <c r="AF11" s="31" t="s">
        <v>263</v>
      </c>
      <c r="AG11" s="31" t="s">
        <v>264</v>
      </c>
      <c r="AH11" s="31" t="s">
        <v>265</v>
      </c>
      <c r="AI11" s="31" t="s">
        <v>266</v>
      </c>
      <c r="AJ11" s="31" t="s">
        <v>267</v>
      </c>
      <c r="AK11" s="31" t="s">
        <v>268</v>
      </c>
      <c r="AL11" s="31" t="s">
        <v>269</v>
      </c>
      <c r="AM11" s="31" t="s">
        <v>270</v>
      </c>
      <c r="AN11" s="31" t="s">
        <v>271</v>
      </c>
      <c r="AO11" s="31" t="s">
        <v>272</v>
      </c>
      <c r="AP11" s="31" t="s">
        <v>272</v>
      </c>
      <c r="AQ11" s="31" t="s">
        <v>273</v>
      </c>
      <c r="AR11" s="31" t="s">
        <v>274</v>
      </c>
      <c r="AS11" s="31" t="s">
        <v>275</v>
      </c>
      <c r="AT11" s="31" t="s">
        <v>276</v>
      </c>
      <c r="AU11" s="31" t="s">
        <v>277</v>
      </c>
      <c r="AV11" s="31" t="s">
        <v>278</v>
      </c>
    </row>
    <row r="12" spans="2:48" hidden="1" x14ac:dyDescent="0.25">
      <c r="B12" s="31" t="s">
        <v>279</v>
      </c>
      <c r="C12" s="31" t="s">
        <v>280</v>
      </c>
      <c r="E12" s="31" t="s">
        <v>281</v>
      </c>
      <c r="G12" s="31" t="s">
        <v>282</v>
      </c>
      <c r="H12" s="31" t="s">
        <v>283</v>
      </c>
      <c r="M12" s="31" t="s">
        <v>284</v>
      </c>
      <c r="O12" s="31" t="s">
        <v>285</v>
      </c>
      <c r="P12" s="31" t="s">
        <v>286</v>
      </c>
      <c r="R12" s="31" t="s">
        <v>287</v>
      </c>
      <c r="W12" s="31" t="s">
        <v>288</v>
      </c>
      <c r="X12" s="31" t="s">
        <v>289</v>
      </c>
      <c r="AC12" s="31" t="s">
        <v>290</v>
      </c>
      <c r="AL12" s="31" t="s">
        <v>291</v>
      </c>
    </row>
    <row r="13" spans="2:48" hidden="1" x14ac:dyDescent="0.25">
      <c r="B13" s="31" t="s">
        <v>292</v>
      </c>
      <c r="C13" s="31" t="s">
        <v>293</v>
      </c>
      <c r="E13" s="31" t="s">
        <v>294</v>
      </c>
      <c r="H13" s="31" t="s">
        <v>295</v>
      </c>
      <c r="O13" s="31" t="s">
        <v>296</v>
      </c>
      <c r="P13" s="31" t="s">
        <v>297</v>
      </c>
      <c r="W13" s="31" t="s">
        <v>298</v>
      </c>
      <c r="X13" s="31" t="s">
        <v>299</v>
      </c>
      <c r="AC13" s="31" t="s">
        <v>300</v>
      </c>
    </row>
    <row r="14" spans="2:48" hidden="1" x14ac:dyDescent="0.25">
      <c r="E14" s="31" t="s">
        <v>301</v>
      </c>
      <c r="P14" s="31" t="s">
        <v>302</v>
      </c>
      <c r="AC14" s="31" t="s">
        <v>259</v>
      </c>
    </row>
    <row r="15" spans="2:48" hidden="1" x14ac:dyDescent="0.25">
      <c r="P15" s="31" t="s">
        <v>303</v>
      </c>
    </row>
    <row r="16" spans="2:48" hidden="1" x14ac:dyDescent="0.25"/>
    <row r="17" spans="2:49" hidden="1" x14ac:dyDescent="0.25">
      <c r="B17" s="31" t="s">
        <v>194</v>
      </c>
      <c r="D17" s="31" t="s">
        <v>195</v>
      </c>
      <c r="E17" s="31" t="s">
        <v>196</v>
      </c>
      <c r="F17" s="31" t="s">
        <v>197</v>
      </c>
      <c r="G17" s="31" t="s">
        <v>198</v>
      </c>
      <c r="H17" s="31" t="s">
        <v>199</v>
      </c>
      <c r="I17" s="31" t="s">
        <v>200</v>
      </c>
      <c r="J17" s="31" t="s">
        <v>191</v>
      </c>
      <c r="K17" s="31" t="s">
        <v>201</v>
      </c>
      <c r="L17" s="31" t="s">
        <v>202</v>
      </c>
      <c r="M17" s="31" t="s">
        <v>203</v>
      </c>
      <c r="N17" s="31" t="s">
        <v>204</v>
      </c>
      <c r="O17" s="31" t="s">
        <v>205</v>
      </c>
      <c r="P17" s="31" t="s">
        <v>206</v>
      </c>
      <c r="Q17" s="31" t="s">
        <v>207</v>
      </c>
      <c r="R17" s="31" t="s">
        <v>208</v>
      </c>
      <c r="S17" s="31" t="s">
        <v>209</v>
      </c>
      <c r="T17" s="31" t="s">
        <v>210</v>
      </c>
      <c r="U17" s="31" t="s">
        <v>211</v>
      </c>
      <c r="V17" s="31" t="s">
        <v>212</v>
      </c>
      <c r="W17" s="31" t="s">
        <v>213</v>
      </c>
      <c r="X17" s="31" t="s">
        <v>214</v>
      </c>
      <c r="Y17" s="31" t="s">
        <v>215</v>
      </c>
      <c r="Z17" s="31" t="s">
        <v>216</v>
      </c>
      <c r="AA17" s="31" t="s">
        <v>217</v>
      </c>
      <c r="AB17" s="31" t="s">
        <v>218</v>
      </c>
      <c r="AC17" s="31" t="s">
        <v>219</v>
      </c>
      <c r="AD17" s="31" t="s">
        <v>220</v>
      </c>
      <c r="AE17" s="31" t="s">
        <v>221</v>
      </c>
      <c r="AF17" s="31" t="s">
        <v>222</v>
      </c>
      <c r="AG17" s="31" t="s">
        <v>223</v>
      </c>
      <c r="AH17" s="31" t="s">
        <v>224</v>
      </c>
      <c r="AI17" s="31" t="s">
        <v>225</v>
      </c>
      <c r="AJ17" s="31" t="s">
        <v>226</v>
      </c>
      <c r="AK17" s="31" t="s">
        <v>227</v>
      </c>
      <c r="AL17" s="31" t="s">
        <v>228</v>
      </c>
      <c r="AM17" s="31" t="s">
        <v>229</v>
      </c>
      <c r="AN17" s="31" t="s">
        <v>230</v>
      </c>
      <c r="AO17" s="31" t="s">
        <v>231</v>
      </c>
      <c r="AP17" s="31" t="s">
        <v>232</v>
      </c>
      <c r="AQ17" s="31" t="s">
        <v>233</v>
      </c>
      <c r="AR17" s="31" t="s">
        <v>234</v>
      </c>
      <c r="AS17" s="31" t="s">
        <v>235</v>
      </c>
      <c r="AT17" s="31" t="s">
        <v>236</v>
      </c>
      <c r="AU17" s="31" t="s">
        <v>237</v>
      </c>
      <c r="AV17" s="31" t="s">
        <v>238</v>
      </c>
      <c r="AW17" s="31" t="s">
        <v>239</v>
      </c>
    </row>
    <row r="18" spans="2:49" hidden="1" x14ac:dyDescent="0.25">
      <c r="B18" s="31" t="s">
        <v>240</v>
      </c>
      <c r="D18" s="31" t="s">
        <v>241</v>
      </c>
      <c r="E18" s="31" t="s">
        <v>242</v>
      </c>
      <c r="F18" s="31" t="s">
        <v>243</v>
      </c>
      <c r="G18" s="31" t="s">
        <v>244</v>
      </c>
      <c r="H18" s="31" t="s">
        <v>245</v>
      </c>
      <c r="I18" s="31" t="s">
        <v>246</v>
      </c>
      <c r="J18" s="104" t="s">
        <v>193</v>
      </c>
      <c r="K18" s="104" t="s">
        <v>193</v>
      </c>
      <c r="L18" s="104" t="s">
        <v>193</v>
      </c>
      <c r="M18" s="104" t="s">
        <v>193</v>
      </c>
      <c r="N18" s="104" t="s">
        <v>247</v>
      </c>
      <c r="O18" s="104" t="s">
        <v>247</v>
      </c>
      <c r="P18" s="104" t="s">
        <v>247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104" t="s">
        <v>254</v>
      </c>
      <c r="X18" s="31" t="s">
        <v>255</v>
      </c>
      <c r="Y18" s="104" t="s">
        <v>254</v>
      </c>
      <c r="Z18" s="104" t="s">
        <v>256</v>
      </c>
      <c r="AA18" s="31" t="s">
        <v>257</v>
      </c>
      <c r="AB18" s="31" t="s">
        <v>258</v>
      </c>
      <c r="AC18" s="31" t="s">
        <v>259</v>
      </c>
      <c r="AD18" s="31" t="s">
        <v>260</v>
      </c>
      <c r="AE18" s="31" t="s">
        <v>261</v>
      </c>
      <c r="AF18" s="31" t="s">
        <v>262</v>
      </c>
      <c r="AG18" s="31" t="s">
        <v>263</v>
      </c>
      <c r="AH18" s="31" t="s">
        <v>264</v>
      </c>
      <c r="AI18" s="31" t="s">
        <v>265</v>
      </c>
      <c r="AJ18" s="31" t="s">
        <v>266</v>
      </c>
      <c r="AK18" s="31" t="s">
        <v>267</v>
      </c>
      <c r="AL18" s="31" t="s">
        <v>268</v>
      </c>
      <c r="AM18" s="31" t="s">
        <v>269</v>
      </c>
      <c r="AN18" s="31" t="s">
        <v>270</v>
      </c>
      <c r="AO18" s="31" t="s">
        <v>271</v>
      </c>
      <c r="AP18" s="104" t="s">
        <v>272</v>
      </c>
      <c r="AQ18" s="104" t="s">
        <v>272</v>
      </c>
      <c r="AR18" s="31" t="s">
        <v>273</v>
      </c>
      <c r="AS18" s="31" t="s">
        <v>274</v>
      </c>
      <c r="AT18" s="31" t="s">
        <v>275</v>
      </c>
      <c r="AU18" s="31" t="s">
        <v>276</v>
      </c>
      <c r="AV18" s="31" t="s">
        <v>277</v>
      </c>
      <c r="AW18" s="31" t="s">
        <v>278</v>
      </c>
    </row>
    <row r="19" spans="2:49" hidden="1" x14ac:dyDescent="0.25">
      <c r="B19" s="31" t="s">
        <v>279</v>
      </c>
      <c r="D19" s="31" t="s">
        <v>280</v>
      </c>
      <c r="F19" s="31" t="s">
        <v>281</v>
      </c>
      <c r="H19" s="31" t="s">
        <v>282</v>
      </c>
      <c r="I19" s="31" t="s">
        <v>283</v>
      </c>
      <c r="N19" s="31" t="s">
        <v>284</v>
      </c>
      <c r="P19" s="31" t="s">
        <v>285</v>
      </c>
      <c r="Q19" s="31" t="s">
        <v>286</v>
      </c>
      <c r="S19" s="31" t="s">
        <v>287</v>
      </c>
      <c r="X19" s="31" t="s">
        <v>288</v>
      </c>
      <c r="Y19" s="31" t="s">
        <v>289</v>
      </c>
      <c r="AD19" s="31" t="s">
        <v>290</v>
      </c>
      <c r="AM19" s="31" t="s">
        <v>291</v>
      </c>
    </row>
    <row r="20" spans="2:49" hidden="1" x14ac:dyDescent="0.25">
      <c r="B20" s="31" t="s">
        <v>292</v>
      </c>
      <c r="D20" s="31" t="s">
        <v>293</v>
      </c>
      <c r="F20" s="31" t="s">
        <v>294</v>
      </c>
      <c r="I20" s="31" t="s">
        <v>295</v>
      </c>
      <c r="P20" s="31" t="s">
        <v>296</v>
      </c>
      <c r="Q20" s="31" t="s">
        <v>297</v>
      </c>
      <c r="X20" s="31" t="s">
        <v>298</v>
      </c>
      <c r="Y20" s="31" t="s">
        <v>299</v>
      </c>
      <c r="AD20" s="31" t="s">
        <v>300</v>
      </c>
    </row>
    <row r="21" spans="2:49" hidden="1" x14ac:dyDescent="0.25">
      <c r="F21" s="31" t="s">
        <v>301</v>
      </c>
      <c r="Q21" s="31" t="s">
        <v>302</v>
      </c>
      <c r="AD21" s="31" t="s">
        <v>259</v>
      </c>
    </row>
    <row r="22" spans="2:49" ht="22.5" customHeight="1" x14ac:dyDescent="0.25">
      <c r="Q22" s="31" t="s">
        <v>303</v>
      </c>
    </row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JC104"/>
  <sheetViews>
    <sheetView showGridLines="0" topLeftCell="B7" zoomScale="70" zoomScaleNormal="70" zoomScaleSheetLayoutView="80" workbookViewId="0">
      <selection activeCell="D12" sqref="D12"/>
    </sheetView>
  </sheetViews>
  <sheetFormatPr defaultColWidth="9" defaultRowHeight="14.15" x14ac:dyDescent="0.25"/>
  <cols>
    <col min="1" max="1" width="2.23046875" style="92" hidden="1" customWidth="1"/>
    <col min="2" max="2" width="7.4609375" style="16" customWidth="1"/>
    <col min="3" max="3" width="21.4609375" style="16" customWidth="1"/>
    <col min="4" max="4" width="28.84375" style="16" customWidth="1"/>
    <col min="5" max="5" width="30.84375" style="16" customWidth="1"/>
    <col min="6" max="6" width="22.69140625" style="16" customWidth="1"/>
    <col min="7" max="8" width="9" style="16"/>
    <col min="9" max="9" width="12.15234375" style="16" customWidth="1"/>
    <col min="10" max="10" width="13.53515625" style="16" customWidth="1"/>
    <col min="11" max="12" width="9" style="16"/>
    <col min="13" max="13" width="3.84375" style="16" customWidth="1"/>
    <col min="14" max="14" width="5.84375" style="16" bestFit="1" customWidth="1"/>
    <col min="15" max="15" width="3.23046875" style="16" bestFit="1" customWidth="1"/>
    <col min="16" max="16" width="5.84375" style="16" bestFit="1" customWidth="1"/>
    <col min="17" max="17" width="6.69140625" style="16" bestFit="1" customWidth="1"/>
    <col min="18" max="18" width="3.23046875" style="16" bestFit="1" customWidth="1"/>
    <col min="19" max="19" width="6.69140625" style="16" bestFit="1" customWidth="1"/>
    <col min="20" max="20" width="5.84375" style="16" bestFit="1" customWidth="1"/>
    <col min="21" max="21" width="3.23046875" style="16" bestFit="1" customWidth="1"/>
    <col min="22" max="23" width="6.69140625" style="16" bestFit="1" customWidth="1"/>
    <col min="24" max="24" width="3.23046875" style="16" bestFit="1" customWidth="1"/>
    <col min="25" max="25" width="6.69140625" style="16" bestFit="1" customWidth="1"/>
    <col min="26" max="26" width="5.84375" style="16" bestFit="1" customWidth="1"/>
    <col min="27" max="27" width="3.23046875" style="16" bestFit="1" customWidth="1"/>
    <col min="28" max="28" width="6.69140625" style="16" bestFit="1" customWidth="1"/>
    <col min="29" max="29" width="5.84375" style="16" bestFit="1" customWidth="1"/>
    <col min="30" max="30" width="3.23046875" style="16" bestFit="1" customWidth="1"/>
    <col min="31" max="31" width="6.69140625" style="16" customWidth="1"/>
    <col min="32" max="32" width="5" style="16" customWidth="1"/>
    <col min="33" max="33" width="3.23046875" style="16" bestFit="1" customWidth="1"/>
    <col min="34" max="34" width="6.69140625" style="16" bestFit="1" customWidth="1"/>
    <col min="35" max="35" width="5.84375" style="16" bestFit="1" customWidth="1"/>
    <col min="36" max="36" width="3.23046875" style="16" bestFit="1" customWidth="1"/>
    <col min="37" max="38" width="6.69140625" style="16" bestFit="1" customWidth="1"/>
    <col min="39" max="39" width="3.23046875" style="16" bestFit="1" customWidth="1"/>
    <col min="40" max="40" width="6.69140625" style="16" bestFit="1" customWidth="1"/>
    <col min="41" max="41" width="5.84375" style="16" bestFit="1" customWidth="1"/>
    <col min="42" max="42" width="3.23046875" style="16" bestFit="1" customWidth="1"/>
    <col min="43" max="43" width="6.84375" style="16" bestFit="1" customWidth="1"/>
    <col min="44" max="44" width="10.4609375" style="16" customWidth="1"/>
    <col min="45" max="45" width="3.23046875" style="16" bestFit="1" customWidth="1"/>
    <col min="46" max="46" width="6.69140625" style="16" bestFit="1" customWidth="1"/>
    <col min="47" max="47" width="13.4609375" style="16" customWidth="1"/>
    <col min="48" max="16384" width="9" style="16"/>
  </cols>
  <sheetData>
    <row r="1" spans="1:263" ht="18" x14ac:dyDescent="0.25">
      <c r="B1" s="80" t="s">
        <v>304</v>
      </c>
    </row>
    <row r="2" spans="1:263" s="19" customFormat="1" x14ac:dyDescent="0.25">
      <c r="A2" s="92"/>
      <c r="B2" s="17"/>
      <c r="C2" s="18"/>
      <c r="D2" s="18"/>
    </row>
    <row r="3" spans="1:263" ht="16.5" customHeight="1" x14ac:dyDescent="0.25">
      <c r="B3" s="328" t="s">
        <v>192</v>
      </c>
      <c r="C3" s="329"/>
      <c r="D3" s="330" t="str">
        <f>IF(ｼｰﾄ0!C4="","",ｼｰﾄ0!C3 &amp; (ｼｰﾄ0!C4))</f>
        <v>茨城県関東平野</v>
      </c>
      <c r="E3" s="330"/>
      <c r="F3" s="330"/>
      <c r="JC3" s="19">
        <v>1</v>
      </c>
    </row>
    <row r="4" spans="1:263" ht="54" customHeight="1" x14ac:dyDescent="0.25">
      <c r="B4" s="328" t="s">
        <v>305</v>
      </c>
      <c r="C4" s="329"/>
      <c r="D4" s="132" t="s">
        <v>306</v>
      </c>
      <c r="E4" s="133" t="s">
        <v>307</v>
      </c>
      <c r="F4" s="134" t="s">
        <v>308</v>
      </c>
    </row>
    <row r="5" spans="1:263" ht="26.15" customHeight="1" x14ac:dyDescent="0.25">
      <c r="B5" s="331" t="s">
        <v>309</v>
      </c>
      <c r="C5" s="331"/>
      <c r="D5" s="135">
        <v>82</v>
      </c>
      <c r="E5" s="135">
        <v>9</v>
      </c>
      <c r="F5" s="136" t="s">
        <v>310</v>
      </c>
    </row>
    <row r="6" spans="1:263" ht="26.15" customHeight="1" x14ac:dyDescent="0.25">
      <c r="B6" s="332" t="s">
        <v>311</v>
      </c>
      <c r="C6" s="332"/>
      <c r="D6" s="138" t="s">
        <v>312</v>
      </c>
      <c r="E6" s="138" t="s">
        <v>313</v>
      </c>
      <c r="F6" s="139" t="s">
        <v>314</v>
      </c>
    </row>
    <row r="7" spans="1:263" ht="25" customHeight="1" x14ac:dyDescent="0.25">
      <c r="B7" s="337" t="s">
        <v>315</v>
      </c>
      <c r="C7" s="337"/>
      <c r="D7" s="138" t="s">
        <v>316</v>
      </c>
      <c r="E7" s="138" t="s">
        <v>317</v>
      </c>
      <c r="F7" s="139" t="s">
        <v>318</v>
      </c>
    </row>
    <row r="8" spans="1:263" ht="27" customHeight="1" x14ac:dyDescent="0.25">
      <c r="B8" s="338" t="s">
        <v>319</v>
      </c>
      <c r="C8" s="339"/>
      <c r="D8" s="140" t="s">
        <v>320</v>
      </c>
      <c r="E8" s="138" t="s">
        <v>321</v>
      </c>
      <c r="F8" s="139" t="s">
        <v>322</v>
      </c>
    </row>
    <row r="9" spans="1:263" ht="26.25" customHeight="1" x14ac:dyDescent="0.25">
      <c r="B9" s="340" t="s">
        <v>323</v>
      </c>
      <c r="C9" s="341"/>
      <c r="D9" s="140" t="s">
        <v>324</v>
      </c>
      <c r="E9" s="140" t="s">
        <v>325</v>
      </c>
      <c r="F9" s="139" t="s">
        <v>326</v>
      </c>
    </row>
    <row r="10" spans="1:263" ht="30" customHeight="1" x14ac:dyDescent="0.25">
      <c r="B10" s="340" t="s">
        <v>327</v>
      </c>
      <c r="C10" s="342"/>
      <c r="D10" s="141"/>
      <c r="E10" s="142" t="s">
        <v>318</v>
      </c>
      <c r="F10" s="141"/>
    </row>
    <row r="11" spans="1:263" ht="29.25" customHeight="1" x14ac:dyDescent="0.25">
      <c r="B11" s="343" t="s">
        <v>328</v>
      </c>
      <c r="C11" s="143" t="s">
        <v>329</v>
      </c>
      <c r="D11" s="144">
        <v>134.16999999999999</v>
      </c>
      <c r="E11" s="144">
        <v>69.099999999999994</v>
      </c>
      <c r="F11" s="145">
        <v>59.6</v>
      </c>
    </row>
    <row r="12" spans="1:263" ht="30" customHeight="1" x14ac:dyDescent="0.25">
      <c r="B12" s="343"/>
      <c r="C12" s="146" t="s">
        <v>330</v>
      </c>
      <c r="D12" s="147"/>
      <c r="E12" s="144">
        <v>3.26</v>
      </c>
      <c r="F12" s="147"/>
    </row>
    <row r="13" spans="1:263" ht="30.75" customHeight="1" x14ac:dyDescent="0.25">
      <c r="B13" s="343"/>
      <c r="C13" s="143" t="s">
        <v>331</v>
      </c>
      <c r="D13" s="147"/>
      <c r="E13" s="147"/>
      <c r="F13" s="145">
        <v>0.68</v>
      </c>
    </row>
    <row r="14" spans="1:263" ht="19.5" customHeight="1" x14ac:dyDescent="0.25">
      <c r="B14" s="344"/>
      <c r="C14" s="137" t="s">
        <v>332</v>
      </c>
      <c r="D14" s="153">
        <v>-0.05</v>
      </c>
      <c r="E14" s="153">
        <v>0.66</v>
      </c>
      <c r="F14" s="153">
        <v>-0.02</v>
      </c>
    </row>
    <row r="15" spans="1:263" ht="19.5" customHeight="1" x14ac:dyDescent="0.25">
      <c r="B15" s="344"/>
      <c r="C15" s="137" t="s">
        <v>333</v>
      </c>
      <c r="D15" s="153">
        <v>1.23</v>
      </c>
      <c r="E15" s="153">
        <v>1.25</v>
      </c>
      <c r="F15" s="153">
        <v>1.46</v>
      </c>
    </row>
    <row r="16" spans="1:263" ht="19.5" customHeight="1" x14ac:dyDescent="0.25">
      <c r="B16" s="344"/>
      <c r="C16" s="137" t="s">
        <v>334</v>
      </c>
      <c r="D16" s="153">
        <v>0.59</v>
      </c>
      <c r="E16" s="153">
        <v>0.84</v>
      </c>
      <c r="F16" s="153">
        <v>0.62</v>
      </c>
    </row>
    <row r="17" spans="1:6" ht="19.5" customHeight="1" x14ac:dyDescent="0.25">
      <c r="B17" s="344"/>
      <c r="C17" s="137" t="s">
        <v>335</v>
      </c>
      <c r="D17" s="153">
        <v>1.27</v>
      </c>
      <c r="E17" s="153">
        <v>2.27</v>
      </c>
      <c r="F17" s="153">
        <v>1.18</v>
      </c>
    </row>
    <row r="18" spans="1:6" ht="19.5" customHeight="1" x14ac:dyDescent="0.25">
      <c r="B18" s="344"/>
      <c r="C18" s="137" t="s">
        <v>336</v>
      </c>
      <c r="D18" s="153">
        <v>0.52</v>
      </c>
      <c r="E18" s="153">
        <v>0.62</v>
      </c>
      <c r="F18" s="153">
        <v>0.62</v>
      </c>
    </row>
    <row r="19" spans="1:6" ht="19.5" customHeight="1" x14ac:dyDescent="0.25">
      <c r="B19" s="344"/>
      <c r="C19" s="148" t="s">
        <v>337</v>
      </c>
      <c r="D19" s="153">
        <v>-0.35</v>
      </c>
      <c r="E19" s="153">
        <v>0.62</v>
      </c>
      <c r="F19" s="153">
        <v>-0.22</v>
      </c>
    </row>
    <row r="20" spans="1:6" ht="19.5" customHeight="1" x14ac:dyDescent="0.25">
      <c r="B20" s="344"/>
      <c r="C20" s="148" t="s">
        <v>338</v>
      </c>
      <c r="D20" s="153">
        <v>0.42</v>
      </c>
      <c r="E20" s="153">
        <v>-0.02</v>
      </c>
      <c r="F20" s="153">
        <v>0.97</v>
      </c>
    </row>
    <row r="21" spans="1:6" ht="19.5" customHeight="1" x14ac:dyDescent="0.25">
      <c r="B21" s="344"/>
      <c r="C21" s="148" t="s">
        <v>339</v>
      </c>
      <c r="D21" s="153">
        <v>0.75</v>
      </c>
      <c r="E21" s="153">
        <v>1.48</v>
      </c>
      <c r="F21" s="153">
        <v>0.92</v>
      </c>
    </row>
    <row r="22" spans="1:6" ht="19.5" customHeight="1" x14ac:dyDescent="0.25">
      <c r="B22" s="344"/>
      <c r="C22" s="148" t="s">
        <v>340</v>
      </c>
      <c r="D22" s="153">
        <v>0.36</v>
      </c>
      <c r="E22" s="153">
        <v>0.76</v>
      </c>
      <c r="F22" s="153">
        <v>0.72</v>
      </c>
    </row>
    <row r="23" spans="1:6" ht="19.5" customHeight="1" x14ac:dyDescent="0.25">
      <c r="B23" s="345"/>
      <c r="C23" s="148" t="s">
        <v>341</v>
      </c>
      <c r="D23" s="153">
        <v>0.46</v>
      </c>
      <c r="E23" s="153">
        <v>0.42</v>
      </c>
      <c r="F23" s="153">
        <v>0.68</v>
      </c>
    </row>
    <row r="24" spans="1:6" s="90" customFormat="1" ht="12" customHeight="1" x14ac:dyDescent="0.25">
      <c r="A24" s="93"/>
      <c r="B24" s="149"/>
      <c r="C24" s="150" t="s">
        <v>342</v>
      </c>
      <c r="D24" s="346" t="s">
        <v>343</v>
      </c>
      <c r="E24" s="347"/>
      <c r="F24" s="348"/>
    </row>
    <row r="25" spans="1:6" s="90" customFormat="1" ht="12" customHeight="1" x14ac:dyDescent="0.25">
      <c r="A25" s="93"/>
      <c r="B25" s="149"/>
      <c r="C25" s="151"/>
      <c r="D25" s="349" t="s">
        <v>344</v>
      </c>
      <c r="E25" s="347"/>
      <c r="F25" s="350"/>
    </row>
    <row r="26" spans="1:6" s="90" customFormat="1" ht="12" customHeight="1" x14ac:dyDescent="0.25">
      <c r="A26" s="93"/>
      <c r="B26" s="149"/>
      <c r="C26" s="152"/>
      <c r="D26" s="349"/>
      <c r="E26" s="347"/>
      <c r="F26" s="350"/>
    </row>
    <row r="27" spans="1:6" s="90" customFormat="1" ht="12" customHeight="1" x14ac:dyDescent="0.25">
      <c r="A27" s="93"/>
      <c r="B27" s="149"/>
      <c r="C27" s="149"/>
      <c r="D27" s="351"/>
      <c r="E27" s="347"/>
      <c r="F27" s="350"/>
    </row>
    <row r="28" spans="1:6" s="90" customFormat="1" ht="12" customHeight="1" x14ac:dyDescent="0.25">
      <c r="A28" s="93"/>
      <c r="B28" s="149"/>
      <c r="C28" s="149"/>
      <c r="D28" s="334"/>
      <c r="E28" s="335"/>
      <c r="F28" s="336"/>
    </row>
    <row r="29" spans="1:6" s="90" customFormat="1" x14ac:dyDescent="0.25">
      <c r="A29" s="93"/>
    </row>
    <row r="30" spans="1:6" s="90" customFormat="1" x14ac:dyDescent="0.25">
      <c r="A30" s="93"/>
    </row>
    <row r="31" spans="1:6" s="90" customFormat="1" x14ac:dyDescent="0.25">
      <c r="A31" s="93"/>
    </row>
    <row r="32" spans="1:6" s="90" customFormat="1" x14ac:dyDescent="0.25">
      <c r="A32" s="93"/>
    </row>
    <row r="33" spans="1:3" s="90" customFormat="1" x14ac:dyDescent="0.25">
      <c r="A33" s="93"/>
    </row>
    <row r="34" spans="1:3" s="90" customFormat="1" ht="15" customHeight="1" x14ac:dyDescent="0.25">
      <c r="A34" s="93"/>
    </row>
    <row r="35" spans="1:3" s="90" customFormat="1" ht="24" customHeight="1" x14ac:dyDescent="0.25">
      <c r="A35" s="93"/>
    </row>
    <row r="40" spans="1:3" x14ac:dyDescent="0.25">
      <c r="C40" s="91"/>
    </row>
    <row r="41" spans="1:3" x14ac:dyDescent="0.25">
      <c r="C41" s="91"/>
    </row>
    <row r="64" ht="15" customHeight="1" x14ac:dyDescent="0.25"/>
    <row r="65" ht="15" customHeight="1" x14ac:dyDescent="0.25"/>
    <row r="66" ht="15" customHeight="1" x14ac:dyDescent="0.25"/>
    <row r="98" spans="5:5" x14ac:dyDescent="0.25">
      <c r="E98" s="333"/>
    </row>
    <row r="99" spans="5:5" x14ac:dyDescent="0.25">
      <c r="E99" s="333"/>
    </row>
    <row r="100" spans="5:5" x14ac:dyDescent="0.25">
      <c r="E100" s="333"/>
    </row>
    <row r="101" spans="5:5" x14ac:dyDescent="0.25">
      <c r="E101" s="333"/>
    </row>
    <row r="102" spans="5:5" x14ac:dyDescent="0.25">
      <c r="E102" s="333"/>
    </row>
    <row r="103" spans="5:5" x14ac:dyDescent="0.25">
      <c r="E103" s="333"/>
    </row>
    <row r="104" spans="5:5" x14ac:dyDescent="0.25">
      <c r="E104" s="131"/>
    </row>
  </sheetData>
  <sheetProtection formatCells="0"/>
  <mergeCells count="16">
    <mergeCell ref="E98:E103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56"/>
  <conditionalFormatting sqref="D12:D13">
    <cfRule type="expression" dxfId="6" priority="3">
      <formula>$D$5&lt;&gt;""</formula>
    </cfRule>
  </conditionalFormatting>
  <conditionalFormatting sqref="E13">
    <cfRule type="expression" dxfId="5" priority="1">
      <formula>$D$5&lt;&gt;""</formula>
    </cfRule>
  </conditionalFormatting>
  <conditionalFormatting sqref="F12">
    <cfRule type="expression" dxfId="4" priority="2">
      <formula>$D$5&lt;&gt;""</formula>
    </cfRule>
  </conditionalFormatting>
  <dataValidations xWindow="1236" yWindow="321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6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2" xr:uid="{00000000-0002-0000-0500-000007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1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J25"/>
  <sheetViews>
    <sheetView showGridLines="0" topLeftCell="D20" zoomScale="88" zoomScaleNormal="88" zoomScaleSheetLayoutView="90" workbookViewId="0">
      <selection activeCell="I23" sqref="I23"/>
    </sheetView>
  </sheetViews>
  <sheetFormatPr defaultColWidth="9" defaultRowHeight="14.15" x14ac:dyDescent="0.25"/>
  <cols>
    <col min="1" max="1" width="2.4609375" style="13" hidden="1" customWidth="1"/>
    <col min="2" max="2" width="6.84375" style="13" customWidth="1"/>
    <col min="3" max="3" width="14.23046875" style="13" customWidth="1"/>
    <col min="4" max="4" width="18.84375" style="13" customWidth="1"/>
    <col min="5" max="5" width="26.23046875" style="13" customWidth="1"/>
    <col min="6" max="6" width="23.4609375" style="13" customWidth="1"/>
    <col min="7" max="7" width="24.4609375" style="13" customWidth="1"/>
    <col min="8" max="8" width="17.69140625" style="13" bestFit="1" customWidth="1"/>
    <col min="9" max="10" width="17.69140625" style="13" customWidth="1"/>
    <col min="11" max="16384" width="9" style="13"/>
  </cols>
  <sheetData>
    <row r="1" spans="1:10" ht="18" x14ac:dyDescent="0.25">
      <c r="B1" s="79" t="s">
        <v>345</v>
      </c>
    </row>
    <row r="2" spans="1:10" x14ac:dyDescent="0.25">
      <c r="A2" s="20">
        <f>IF(COUNTA(D4:G20)&lt;&gt;0,1,2)</f>
        <v>1</v>
      </c>
      <c r="B2" s="14" t="s">
        <v>192</v>
      </c>
      <c r="D2" s="14"/>
      <c r="E2" s="15"/>
      <c r="F2" s="15"/>
      <c r="G2" s="15"/>
    </row>
    <row r="3" spans="1:10" ht="18.75" customHeight="1" x14ac:dyDescent="0.25">
      <c r="B3" s="365" t="s">
        <v>346</v>
      </c>
      <c r="C3" s="365"/>
      <c r="D3" s="154"/>
      <c r="E3" s="154"/>
      <c r="F3" s="154"/>
      <c r="G3" s="154"/>
      <c r="H3" s="152"/>
    </row>
    <row r="4" spans="1:10" ht="27" customHeight="1" x14ac:dyDescent="0.25">
      <c r="B4" s="359" t="s">
        <v>347</v>
      </c>
      <c r="C4" s="360"/>
      <c r="D4" s="155" t="s">
        <v>348</v>
      </c>
      <c r="E4" s="156" t="s">
        <v>349</v>
      </c>
      <c r="F4" s="156" t="s">
        <v>350</v>
      </c>
      <c r="G4" s="156" t="s">
        <v>351</v>
      </c>
      <c r="H4" s="156" t="s">
        <v>352</v>
      </c>
      <c r="I4" s="255" t="s">
        <v>518</v>
      </c>
      <c r="J4" s="156" t="s">
        <v>519</v>
      </c>
    </row>
    <row r="5" spans="1:10" ht="27" customHeight="1" x14ac:dyDescent="0.25">
      <c r="B5" s="359" t="s">
        <v>353</v>
      </c>
      <c r="C5" s="360"/>
      <c r="D5" s="155" t="s">
        <v>354</v>
      </c>
      <c r="E5" s="157" t="s">
        <v>355</v>
      </c>
      <c r="F5" s="157" t="s">
        <v>355</v>
      </c>
      <c r="G5" s="157" t="s">
        <v>356</v>
      </c>
      <c r="H5" s="157" t="s">
        <v>357</v>
      </c>
      <c r="I5" s="255" t="s">
        <v>522</v>
      </c>
      <c r="J5" s="157" t="s">
        <v>523</v>
      </c>
    </row>
    <row r="6" spans="1:10" ht="27" customHeight="1" x14ac:dyDescent="0.25">
      <c r="B6" s="359" t="s">
        <v>358</v>
      </c>
      <c r="C6" s="360"/>
      <c r="D6" s="158">
        <v>8.08</v>
      </c>
      <c r="E6" s="157">
        <v>6.7</v>
      </c>
      <c r="F6" s="157">
        <v>8.08</v>
      </c>
      <c r="G6" s="157">
        <v>17.989999999999998</v>
      </c>
      <c r="H6" s="157">
        <v>11.56</v>
      </c>
      <c r="I6" s="157">
        <v>18.75</v>
      </c>
      <c r="J6" s="157">
        <v>11.56</v>
      </c>
    </row>
    <row r="7" spans="1:10" ht="27" customHeight="1" x14ac:dyDescent="0.25">
      <c r="B7" s="359" t="s">
        <v>359</v>
      </c>
      <c r="C7" s="360"/>
      <c r="D7" s="159" t="s">
        <v>360</v>
      </c>
      <c r="E7" s="157" t="s">
        <v>361</v>
      </c>
      <c r="F7" s="157" t="s">
        <v>362</v>
      </c>
      <c r="G7" s="157" t="s">
        <v>363</v>
      </c>
      <c r="H7" s="157" t="s">
        <v>364</v>
      </c>
      <c r="I7" s="256">
        <v>-230</v>
      </c>
      <c r="J7" s="256">
        <v>-285</v>
      </c>
    </row>
    <row r="8" spans="1:10" ht="27" customHeight="1" x14ac:dyDescent="0.25">
      <c r="B8" s="359" t="s">
        <v>315</v>
      </c>
      <c r="C8" s="360"/>
      <c r="D8" s="155" t="s">
        <v>316</v>
      </c>
      <c r="E8" s="157" t="s">
        <v>365</v>
      </c>
      <c r="F8" s="157" t="s">
        <v>365</v>
      </c>
      <c r="G8" s="157" t="s">
        <v>366</v>
      </c>
      <c r="H8" s="157" t="s">
        <v>366</v>
      </c>
      <c r="I8" s="157" t="s">
        <v>517</v>
      </c>
      <c r="J8" s="157" t="s">
        <v>517</v>
      </c>
    </row>
    <row r="9" spans="1:10" ht="27" customHeight="1" x14ac:dyDescent="0.25">
      <c r="B9" s="359" t="s">
        <v>367</v>
      </c>
      <c r="C9" s="360"/>
      <c r="D9" s="155" t="s">
        <v>368</v>
      </c>
      <c r="E9" s="157" t="s">
        <v>365</v>
      </c>
      <c r="F9" s="157" t="s">
        <v>365</v>
      </c>
      <c r="G9" s="157" t="s">
        <v>366</v>
      </c>
      <c r="H9" s="157" t="s">
        <v>366</v>
      </c>
      <c r="I9" s="157"/>
      <c r="J9" s="157"/>
    </row>
    <row r="10" spans="1:10" ht="27" customHeight="1" x14ac:dyDescent="0.25">
      <c r="B10" s="359" t="s">
        <v>369</v>
      </c>
      <c r="C10" s="360"/>
      <c r="D10" s="155" t="s">
        <v>370</v>
      </c>
      <c r="E10" s="157" t="s">
        <v>365</v>
      </c>
      <c r="F10" s="157" t="s">
        <v>365</v>
      </c>
      <c r="G10" s="157" t="s">
        <v>371</v>
      </c>
      <c r="H10" s="157" t="s">
        <v>357</v>
      </c>
      <c r="I10" s="157" t="s">
        <v>520</v>
      </c>
      <c r="J10" s="157" t="s">
        <v>521</v>
      </c>
    </row>
    <row r="11" spans="1:10" ht="27" customHeight="1" x14ac:dyDescent="0.25">
      <c r="B11" s="361" t="s">
        <v>372</v>
      </c>
      <c r="C11" s="362"/>
      <c r="D11" s="160" t="s">
        <v>373</v>
      </c>
      <c r="E11" s="160" t="s">
        <v>374</v>
      </c>
      <c r="F11" s="157" t="s">
        <v>375</v>
      </c>
      <c r="G11" s="160" t="s">
        <v>376</v>
      </c>
      <c r="H11" s="160" t="s">
        <v>377</v>
      </c>
      <c r="I11" s="160"/>
      <c r="J11" s="254"/>
    </row>
    <row r="12" spans="1:10" ht="18.75" customHeight="1" x14ac:dyDescent="0.25">
      <c r="B12" s="363" t="s">
        <v>378</v>
      </c>
      <c r="C12" s="156" t="s">
        <v>379</v>
      </c>
      <c r="D12" s="161">
        <v>2.65</v>
      </c>
      <c r="E12" s="162">
        <v>0.51</v>
      </c>
      <c r="F12" s="163">
        <v>-4.03</v>
      </c>
      <c r="G12" s="163">
        <v>-4.2300000000000004</v>
      </c>
      <c r="H12" s="163">
        <v>-6.98</v>
      </c>
      <c r="I12" s="163">
        <v>-9.3699999999999992</v>
      </c>
      <c r="J12" s="163">
        <v>-11.17</v>
      </c>
    </row>
    <row r="13" spans="1:10" ht="18.75" customHeight="1" x14ac:dyDescent="0.25">
      <c r="B13" s="364"/>
      <c r="C13" s="156" t="s">
        <v>333</v>
      </c>
      <c r="D13" s="161">
        <v>2.64</v>
      </c>
      <c r="E13" s="162">
        <v>0.54</v>
      </c>
      <c r="F13" s="163">
        <v>-3.94</v>
      </c>
      <c r="G13" s="163">
        <v>-4.22</v>
      </c>
      <c r="H13" s="163">
        <v>-7.01</v>
      </c>
      <c r="I13" s="163">
        <v>-8.93</v>
      </c>
      <c r="J13" s="163">
        <v>-11.04</v>
      </c>
    </row>
    <row r="14" spans="1:10" ht="18.75" customHeight="1" x14ac:dyDescent="0.25">
      <c r="B14" s="364"/>
      <c r="C14" s="156" t="s">
        <v>334</v>
      </c>
      <c r="D14" s="161">
        <v>2.5</v>
      </c>
      <c r="E14" s="162">
        <v>0.36</v>
      </c>
      <c r="F14" s="163">
        <v>-4.13</v>
      </c>
      <c r="G14" s="163">
        <v>-4.95</v>
      </c>
      <c r="H14" s="163">
        <v>-7.42</v>
      </c>
      <c r="I14" s="163">
        <v>-9.17</v>
      </c>
      <c r="J14" s="163">
        <v>-11.5</v>
      </c>
    </row>
    <row r="15" spans="1:10" ht="18.75" customHeight="1" x14ac:dyDescent="0.25">
      <c r="B15" s="364"/>
      <c r="C15" s="156" t="s">
        <v>335</v>
      </c>
      <c r="D15" s="161">
        <v>2.54</v>
      </c>
      <c r="E15" s="162">
        <v>0.37</v>
      </c>
      <c r="F15" s="163">
        <v>-4.1500000000000004</v>
      </c>
      <c r="G15" s="163">
        <v>-4.7</v>
      </c>
      <c r="H15" s="163">
        <v>-7.33</v>
      </c>
      <c r="I15" s="163">
        <v>-9.59</v>
      </c>
      <c r="J15" s="163">
        <v>-11.92</v>
      </c>
    </row>
    <row r="16" spans="1:10" ht="18.75" customHeight="1" x14ac:dyDescent="0.25">
      <c r="B16" s="352" t="s">
        <v>380</v>
      </c>
      <c r="C16" s="137" t="s">
        <v>381</v>
      </c>
      <c r="D16" s="161">
        <v>2.54</v>
      </c>
      <c r="E16" s="162">
        <v>0.34</v>
      </c>
      <c r="F16" s="163">
        <v>-4.1399999999999997</v>
      </c>
      <c r="G16" s="163">
        <v>-4.33</v>
      </c>
      <c r="H16" s="163">
        <v>-6.9</v>
      </c>
      <c r="I16" s="163">
        <v>-9.68</v>
      </c>
      <c r="J16" s="163">
        <v>-11.55</v>
      </c>
    </row>
    <row r="17" spans="2:10" ht="18.75" customHeight="1" x14ac:dyDescent="0.25">
      <c r="B17" s="352"/>
      <c r="C17" s="137" t="s">
        <v>337</v>
      </c>
      <c r="D17" s="164">
        <v>2.95</v>
      </c>
      <c r="E17" s="162">
        <v>0.93</v>
      </c>
      <c r="F17" s="163">
        <v>-3.49</v>
      </c>
      <c r="G17" s="163">
        <v>-2.74</v>
      </c>
      <c r="H17" s="163">
        <v>-5.42</v>
      </c>
      <c r="I17" s="163">
        <v>-8.77</v>
      </c>
      <c r="J17" s="163">
        <v>-10.84</v>
      </c>
    </row>
    <row r="18" spans="2:10" ht="18.75" customHeight="1" x14ac:dyDescent="0.25">
      <c r="B18" s="352"/>
      <c r="C18" s="137" t="s">
        <v>338</v>
      </c>
      <c r="D18" s="164">
        <v>2.86</v>
      </c>
      <c r="E18" s="162">
        <v>0.88</v>
      </c>
      <c r="F18" s="163">
        <v>-3.51</v>
      </c>
      <c r="G18" s="163">
        <v>-3.12</v>
      </c>
      <c r="H18" s="163">
        <v>-5.7</v>
      </c>
      <c r="I18" s="163">
        <v>-9.2200000000000006</v>
      </c>
      <c r="J18" s="163">
        <v>-11.36</v>
      </c>
    </row>
    <row r="19" spans="2:10" ht="18.75" customHeight="1" x14ac:dyDescent="0.25">
      <c r="B19" s="352"/>
      <c r="C19" s="137" t="s">
        <v>339</v>
      </c>
      <c r="D19" s="164">
        <v>3.05</v>
      </c>
      <c r="E19" s="162">
        <v>1.1200000000000001</v>
      </c>
      <c r="F19" s="163">
        <v>-3.28</v>
      </c>
      <c r="G19" s="163">
        <v>-3.15</v>
      </c>
      <c r="H19" s="163">
        <v>-5.58</v>
      </c>
      <c r="I19" s="163">
        <v>-8.99</v>
      </c>
      <c r="J19" s="163">
        <v>-10.82</v>
      </c>
    </row>
    <row r="20" spans="2:10" ht="18.75" customHeight="1" x14ac:dyDescent="0.25">
      <c r="B20" s="352"/>
      <c r="C20" s="137" t="s">
        <v>340</v>
      </c>
      <c r="D20" s="164">
        <v>2.98</v>
      </c>
      <c r="E20" s="162">
        <v>1.1100000000000001</v>
      </c>
      <c r="F20" s="163">
        <v>-3.09</v>
      </c>
      <c r="G20" s="163">
        <v>-2.99</v>
      </c>
      <c r="H20" s="163">
        <v>-5.3</v>
      </c>
      <c r="I20" s="163">
        <v>-8.56</v>
      </c>
      <c r="J20" s="163">
        <v>-10.44</v>
      </c>
    </row>
    <row r="21" spans="2:10" ht="18.75" customHeight="1" x14ac:dyDescent="0.25">
      <c r="B21" s="353"/>
      <c r="C21" s="137" t="s">
        <v>341</v>
      </c>
      <c r="D21" s="164">
        <v>2.99</v>
      </c>
      <c r="E21" s="162">
        <v>1.17</v>
      </c>
      <c r="F21" s="163">
        <v>-2.96</v>
      </c>
      <c r="G21" s="163">
        <v>-3.04</v>
      </c>
      <c r="H21" s="163">
        <v>-5.24</v>
      </c>
      <c r="I21" s="163">
        <v>-8.41</v>
      </c>
      <c r="J21" s="163">
        <v>-10.53</v>
      </c>
    </row>
    <row r="22" spans="2:10" x14ac:dyDescent="0.25">
      <c r="B22" s="165"/>
      <c r="C22" s="166" t="s">
        <v>382</v>
      </c>
      <c r="D22" s="354" t="s">
        <v>383</v>
      </c>
      <c r="E22" s="355"/>
      <c r="F22" s="355"/>
      <c r="G22" s="355"/>
      <c r="H22" s="355"/>
      <c r="I22" s="249"/>
      <c r="J22" s="250"/>
    </row>
    <row r="23" spans="2:10" x14ac:dyDescent="0.25">
      <c r="B23" s="165"/>
      <c r="C23" s="165"/>
      <c r="D23" s="356" t="s">
        <v>384</v>
      </c>
      <c r="E23" s="357"/>
      <c r="F23" s="357"/>
      <c r="G23" s="357"/>
      <c r="H23" s="357"/>
      <c r="J23" s="251"/>
    </row>
    <row r="24" spans="2:10" x14ac:dyDescent="0.25">
      <c r="B24" s="165"/>
      <c r="C24" s="165"/>
      <c r="D24" s="356" t="s">
        <v>385</v>
      </c>
      <c r="E24" s="357"/>
      <c r="F24" s="357"/>
      <c r="G24" s="357"/>
      <c r="H24" s="357"/>
      <c r="J24" s="251"/>
    </row>
    <row r="25" spans="2:10" x14ac:dyDescent="0.25">
      <c r="B25" s="165"/>
      <c r="C25" s="165"/>
      <c r="D25" s="358"/>
      <c r="E25" s="335"/>
      <c r="F25" s="335"/>
      <c r="G25" s="335"/>
      <c r="H25" s="335"/>
      <c r="I25" s="252"/>
      <c r="J25" s="253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B15"/>
    <mergeCell ref="B16:B21"/>
    <mergeCell ref="D22:H22"/>
    <mergeCell ref="D23:H23"/>
    <mergeCell ref="D24:H24"/>
    <mergeCell ref="D25:H25"/>
  </mergeCells>
  <phoneticPr fontId="4"/>
  <pageMargins left="0.70866141732283472" right="0.55118110236220474" top="0.70866141732283472" bottom="0.6692913385826772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X96"/>
  <sheetViews>
    <sheetView showGridLines="0" topLeftCell="B10" zoomScale="96" zoomScaleNormal="96" zoomScaleSheetLayoutView="90" workbookViewId="0">
      <selection activeCell="M11" sqref="M11"/>
    </sheetView>
  </sheetViews>
  <sheetFormatPr defaultColWidth="9" defaultRowHeight="14.15" x14ac:dyDescent="0.25"/>
  <cols>
    <col min="1" max="1" width="2.4609375" style="26" hidden="1" customWidth="1"/>
    <col min="2" max="2" width="16.4609375" style="20" customWidth="1"/>
    <col min="3" max="3" width="12.69140625" style="20" customWidth="1"/>
    <col min="4" max="4" width="10.4609375" style="20" customWidth="1"/>
    <col min="5" max="8" width="8.69140625" style="20" customWidth="1"/>
    <col min="9" max="12" width="12" style="20" customWidth="1"/>
    <col min="13" max="24" width="9" style="20"/>
    <col min="25" max="25" width="12.84375" style="20" bestFit="1" customWidth="1"/>
    <col min="26" max="26" width="9" style="20"/>
    <col min="27" max="27" width="12.4609375" style="20" bestFit="1" customWidth="1"/>
    <col min="28" max="16384" width="9" style="20"/>
  </cols>
  <sheetData>
    <row r="1" spans="1:18" s="13" customFormat="1" ht="18" x14ac:dyDescent="0.25">
      <c r="B1" s="79" t="s">
        <v>386</v>
      </c>
    </row>
    <row r="2" spans="1:18" s="13" customFormat="1" x14ac:dyDescent="0.25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5">
      <c r="A3" s="21">
        <f>IF(COUNTA(B9:L69)&lt;&gt;0,1,2)</f>
        <v>1</v>
      </c>
      <c r="B3" s="14" t="s">
        <v>387</v>
      </c>
      <c r="C3" s="23"/>
      <c r="D3" s="14"/>
      <c r="E3" s="22"/>
      <c r="F3" s="22"/>
      <c r="G3" s="22"/>
      <c r="H3" s="22"/>
    </row>
    <row r="4" spans="1:18" s="13" customFormat="1" ht="14.6" thickBot="1" x14ac:dyDescent="0.3">
      <c r="A4" s="21"/>
      <c r="B4" s="357" t="str">
        <f>IF(ｼｰﾄ0!C4="","",ｼｰﾄ0!C3   &amp; (ｼｰﾄ0!C4) )</f>
        <v>茨城県関東平野</v>
      </c>
      <c r="C4" s="357"/>
      <c r="D4" s="167"/>
      <c r="E4" s="168"/>
      <c r="F4" s="168"/>
      <c r="G4" s="168"/>
      <c r="H4" s="168"/>
      <c r="I4" s="152"/>
      <c r="J4" s="152"/>
      <c r="K4" s="152"/>
      <c r="L4" s="152"/>
    </row>
    <row r="5" spans="1:18" ht="48.65" customHeight="1" x14ac:dyDescent="0.25">
      <c r="A5" s="24"/>
      <c r="B5" s="378" t="s">
        <v>388</v>
      </c>
      <c r="C5" s="381" t="s">
        <v>389</v>
      </c>
      <c r="D5" s="169"/>
      <c r="E5" s="384" t="s">
        <v>390</v>
      </c>
      <c r="F5" s="385"/>
      <c r="G5" s="385"/>
      <c r="H5" s="386"/>
      <c r="I5" s="372" t="s">
        <v>391</v>
      </c>
      <c r="J5" s="373"/>
      <c r="K5" s="374" t="s">
        <v>392</v>
      </c>
      <c r="L5" s="375"/>
    </row>
    <row r="6" spans="1:18" ht="37.5" customHeight="1" x14ac:dyDescent="0.25">
      <c r="A6" s="24"/>
      <c r="B6" s="379"/>
      <c r="C6" s="382"/>
      <c r="D6" s="387" t="s">
        <v>393</v>
      </c>
      <c r="E6" s="389" t="s">
        <v>34</v>
      </c>
      <c r="F6" s="391" t="s">
        <v>35</v>
      </c>
      <c r="G6" s="391" t="s">
        <v>36</v>
      </c>
      <c r="H6" s="387" t="s">
        <v>394</v>
      </c>
      <c r="I6" s="170" t="s">
        <v>395</v>
      </c>
      <c r="J6" s="171" t="s">
        <v>396</v>
      </c>
      <c r="K6" s="170" t="s">
        <v>397</v>
      </c>
      <c r="L6" s="172" t="s">
        <v>398</v>
      </c>
    </row>
    <row r="7" spans="1:18" ht="29.15" customHeight="1" thickBot="1" x14ac:dyDescent="0.3">
      <c r="A7" s="24"/>
      <c r="B7" s="380"/>
      <c r="C7" s="383"/>
      <c r="D7" s="388"/>
      <c r="E7" s="390"/>
      <c r="F7" s="392"/>
      <c r="G7" s="392"/>
      <c r="H7" s="388"/>
      <c r="I7" s="173" t="s">
        <v>399</v>
      </c>
      <c r="J7" s="174" t="s">
        <v>400</v>
      </c>
      <c r="K7" s="175" t="s">
        <v>401</v>
      </c>
      <c r="L7" s="176" t="s">
        <v>402</v>
      </c>
    </row>
    <row r="8" spans="1:18" ht="19.5" customHeight="1" thickTop="1" x14ac:dyDescent="0.25">
      <c r="A8" s="25" t="str">
        <f>IF(COUNTIF(E9:E69,"/")&gt;=1,1,"")</f>
        <v/>
      </c>
      <c r="B8" s="177" t="s">
        <v>403</v>
      </c>
      <c r="C8" s="178">
        <v>34.5</v>
      </c>
      <c r="D8" s="178"/>
      <c r="E8" s="178" t="s">
        <v>404</v>
      </c>
      <c r="F8" s="178" t="s">
        <v>404</v>
      </c>
      <c r="G8" s="178" t="s">
        <v>404</v>
      </c>
      <c r="H8" s="178" t="s">
        <v>404</v>
      </c>
      <c r="I8" s="178"/>
      <c r="J8" s="178"/>
      <c r="K8" s="178" t="s">
        <v>405</v>
      </c>
      <c r="L8" s="178"/>
    </row>
    <row r="9" spans="1:18" ht="19.5" customHeight="1" x14ac:dyDescent="0.25">
      <c r="A9" s="25">
        <f>IF(COUNTIF(E9:E69,"-")&gt;=1,2,"")</f>
        <v>2</v>
      </c>
      <c r="B9" s="177" t="s">
        <v>406</v>
      </c>
      <c r="C9" s="178">
        <v>0.6</v>
      </c>
      <c r="D9" s="178"/>
      <c r="E9" s="178" t="s">
        <v>404</v>
      </c>
      <c r="F9" s="178" t="s">
        <v>404</v>
      </c>
      <c r="G9" s="178" t="s">
        <v>404</v>
      </c>
      <c r="H9" s="178" t="s">
        <v>404</v>
      </c>
      <c r="I9" s="178"/>
      <c r="J9" s="178"/>
      <c r="K9" s="178" t="s">
        <v>405</v>
      </c>
      <c r="L9" s="178"/>
    </row>
    <row r="10" spans="1:18" ht="19.5" customHeight="1" x14ac:dyDescent="0.25">
      <c r="A10" s="25"/>
      <c r="B10" s="177" t="s">
        <v>407</v>
      </c>
      <c r="C10" s="178">
        <v>13.3</v>
      </c>
      <c r="D10" s="178"/>
      <c r="E10" s="178" t="s">
        <v>404</v>
      </c>
      <c r="F10" s="178" t="s">
        <v>404</v>
      </c>
      <c r="G10" s="178" t="s">
        <v>404</v>
      </c>
      <c r="H10" s="178" t="s">
        <v>404</v>
      </c>
      <c r="I10" s="178" t="s">
        <v>408</v>
      </c>
      <c r="J10" s="179"/>
      <c r="K10" s="178" t="s">
        <v>405</v>
      </c>
      <c r="L10" s="178"/>
    </row>
    <row r="11" spans="1:18" ht="19.5" customHeight="1" x14ac:dyDescent="0.25">
      <c r="A11" s="25"/>
      <c r="B11" s="177" t="s">
        <v>409</v>
      </c>
      <c r="C11" s="178">
        <v>20.2</v>
      </c>
      <c r="D11" s="178"/>
      <c r="E11" s="178" t="s">
        <v>404</v>
      </c>
      <c r="F11" s="178" t="s">
        <v>404</v>
      </c>
      <c r="G11" s="178" t="s">
        <v>404</v>
      </c>
      <c r="H11" s="178" t="s">
        <v>404</v>
      </c>
      <c r="I11" s="178"/>
      <c r="J11" s="178" t="s">
        <v>410</v>
      </c>
      <c r="K11" s="178" t="s">
        <v>405</v>
      </c>
      <c r="L11" s="178"/>
    </row>
    <row r="12" spans="1:18" ht="19.5" customHeight="1" x14ac:dyDescent="0.25">
      <c r="A12" s="25" t="str">
        <f>IF(COUNTIF(E9:E69,"#")&gt;=1,4,"")</f>
        <v/>
      </c>
      <c r="B12" s="177" t="s">
        <v>411</v>
      </c>
      <c r="C12" s="178">
        <v>58.2</v>
      </c>
      <c r="D12" s="178"/>
      <c r="E12" s="178" t="s">
        <v>404</v>
      </c>
      <c r="F12" s="178" t="s">
        <v>404</v>
      </c>
      <c r="G12" s="178" t="s">
        <v>404</v>
      </c>
      <c r="H12" s="178" t="s">
        <v>404</v>
      </c>
      <c r="I12" s="178" t="s">
        <v>408</v>
      </c>
      <c r="J12" s="179"/>
      <c r="K12" s="178" t="s">
        <v>405</v>
      </c>
      <c r="L12" s="178"/>
    </row>
    <row r="13" spans="1:18" ht="19.5" customHeight="1" x14ac:dyDescent="0.25">
      <c r="A13" s="24"/>
      <c r="B13" s="177" t="s">
        <v>412</v>
      </c>
      <c r="C13" s="178">
        <v>38.299999999999997</v>
      </c>
      <c r="D13" s="178"/>
      <c r="E13" s="178" t="s">
        <v>404</v>
      </c>
      <c r="F13" s="178" t="s">
        <v>404</v>
      </c>
      <c r="G13" s="178" t="s">
        <v>404</v>
      </c>
      <c r="H13" s="178" t="s">
        <v>404</v>
      </c>
      <c r="I13" s="178"/>
      <c r="J13" s="178" t="s">
        <v>410</v>
      </c>
      <c r="K13" s="178" t="s">
        <v>405</v>
      </c>
      <c r="L13" s="178"/>
    </row>
    <row r="14" spans="1:18" ht="19.5" customHeight="1" x14ac:dyDescent="0.25">
      <c r="A14" s="25">
        <f>IF(COUNTIF(F9:F69,"-")&gt;=1,2,"")</f>
        <v>2</v>
      </c>
      <c r="B14" s="177" t="s">
        <v>413</v>
      </c>
      <c r="C14" s="178">
        <v>2.2999999999999998</v>
      </c>
      <c r="D14" s="178"/>
      <c r="E14" s="178" t="s">
        <v>404</v>
      </c>
      <c r="F14" s="178" t="s">
        <v>404</v>
      </c>
      <c r="G14" s="178" t="s">
        <v>404</v>
      </c>
      <c r="H14" s="178" t="s">
        <v>404</v>
      </c>
      <c r="I14" s="178"/>
      <c r="J14" s="178"/>
      <c r="K14" s="178" t="s">
        <v>405</v>
      </c>
      <c r="L14" s="178"/>
    </row>
    <row r="15" spans="1:18" ht="19.5" customHeight="1" x14ac:dyDescent="0.25">
      <c r="A15" s="25" t="str">
        <f>IF(COUNTIF(F9:F69,"/")&gt;=1,1,"")</f>
        <v/>
      </c>
      <c r="B15" s="177" t="s">
        <v>414</v>
      </c>
      <c r="C15" s="178">
        <v>68.2</v>
      </c>
      <c r="D15" s="178"/>
      <c r="E15" s="178" t="s">
        <v>404</v>
      </c>
      <c r="F15" s="178" t="s">
        <v>404</v>
      </c>
      <c r="G15" s="178" t="s">
        <v>404</v>
      </c>
      <c r="H15" s="178" t="s">
        <v>404</v>
      </c>
      <c r="I15" s="178" t="s">
        <v>408</v>
      </c>
      <c r="J15" s="179"/>
      <c r="K15" s="178" t="s">
        <v>405</v>
      </c>
      <c r="L15" s="178"/>
      <c r="R15" s="20" t="s">
        <v>415</v>
      </c>
    </row>
    <row r="16" spans="1:18" ht="19.5" customHeight="1" x14ac:dyDescent="0.25">
      <c r="A16" s="25" t="str">
        <f>IF(COUNTIF(F9:F69,"#")&gt;=1,4,"")</f>
        <v/>
      </c>
      <c r="B16" s="177" t="s">
        <v>416</v>
      </c>
      <c r="C16" s="178">
        <v>6.7</v>
      </c>
      <c r="D16" s="178"/>
      <c r="E16" s="178" t="s">
        <v>404</v>
      </c>
      <c r="F16" s="178" t="s">
        <v>404</v>
      </c>
      <c r="G16" s="178" t="s">
        <v>404</v>
      </c>
      <c r="H16" s="178" t="s">
        <v>404</v>
      </c>
      <c r="I16" s="178" t="s">
        <v>408</v>
      </c>
      <c r="J16" s="179"/>
      <c r="K16" s="178" t="s">
        <v>405</v>
      </c>
      <c r="L16" s="178"/>
    </row>
    <row r="17" spans="1:24" ht="19.5" customHeight="1" x14ac:dyDescent="0.25">
      <c r="A17" s="24"/>
      <c r="B17" s="177"/>
      <c r="C17" s="178"/>
      <c r="D17" s="178"/>
      <c r="E17" s="180"/>
      <c r="F17" s="180"/>
      <c r="G17" s="180"/>
      <c r="H17" s="180"/>
      <c r="I17" s="181"/>
      <c r="J17" s="182"/>
      <c r="K17" s="182"/>
      <c r="L17" s="182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</row>
    <row r="18" spans="1:24" ht="19.5" customHeight="1" x14ac:dyDescent="0.25">
      <c r="A18" s="25" t="str">
        <f>IF(COUNTIF(G9:G69,"/")&gt;=1,1,"")</f>
        <v/>
      </c>
      <c r="B18" s="177"/>
      <c r="C18" s="178"/>
      <c r="D18" s="178"/>
      <c r="E18" s="180"/>
      <c r="F18" s="180"/>
      <c r="G18" s="180"/>
      <c r="H18" s="180"/>
      <c r="I18" s="181"/>
      <c r="J18" s="182"/>
      <c r="K18" s="182"/>
      <c r="L18" s="182"/>
    </row>
    <row r="19" spans="1:24" ht="19.5" customHeight="1" x14ac:dyDescent="0.25">
      <c r="A19" s="25">
        <f>IF(COUNTIF(G9:G69,"-")&gt;=1,2,"")</f>
        <v>2</v>
      </c>
      <c r="B19" s="177"/>
      <c r="C19" s="178"/>
      <c r="D19" s="178"/>
      <c r="E19" s="180"/>
      <c r="F19" s="180"/>
      <c r="G19" s="180"/>
      <c r="H19" s="180"/>
      <c r="I19" s="181"/>
      <c r="J19" s="182"/>
      <c r="K19" s="182"/>
      <c r="L19" s="182"/>
    </row>
    <row r="20" spans="1:24" ht="19.5" customHeight="1" x14ac:dyDescent="0.25">
      <c r="A20" s="25" t="str">
        <f>IF(COUNTIF(G9:G69,"#")&gt;=1,4,"")</f>
        <v/>
      </c>
      <c r="B20" s="177"/>
      <c r="C20" s="178"/>
      <c r="D20" s="178"/>
      <c r="E20" s="180"/>
      <c r="F20" s="180"/>
      <c r="G20" s="180"/>
      <c r="H20" s="180"/>
      <c r="I20" s="181"/>
      <c r="J20" s="182"/>
      <c r="K20" s="182"/>
      <c r="L20" s="182"/>
    </row>
    <row r="21" spans="1:24" ht="19.5" customHeight="1" x14ac:dyDescent="0.25">
      <c r="A21" s="24"/>
      <c r="B21" s="177"/>
      <c r="C21" s="178"/>
      <c r="D21" s="178"/>
      <c r="E21" s="180"/>
      <c r="F21" s="180"/>
      <c r="G21" s="180"/>
      <c r="H21" s="180"/>
      <c r="I21" s="181"/>
      <c r="J21" s="182"/>
      <c r="K21" s="182"/>
      <c r="L21" s="182"/>
    </row>
    <row r="22" spans="1:24" ht="19.5" customHeight="1" x14ac:dyDescent="0.25">
      <c r="A22" s="25" t="str">
        <f>IF(COUNTIF(H9:H69,"/")&gt;=1,1,"")</f>
        <v/>
      </c>
      <c r="B22" s="177"/>
      <c r="C22" s="178"/>
      <c r="D22" s="180"/>
      <c r="E22" s="180"/>
      <c r="F22" s="180"/>
      <c r="G22" s="181"/>
      <c r="H22" s="182"/>
      <c r="I22" s="182"/>
      <c r="J22" s="182"/>
      <c r="K22" s="182"/>
      <c r="L22" s="182"/>
    </row>
    <row r="23" spans="1:24" ht="19.5" customHeight="1" x14ac:dyDescent="0.25">
      <c r="A23" s="25">
        <f>IF(COUNTIF(H9:H69,"-")&gt;=1,2,"")</f>
        <v>2</v>
      </c>
      <c r="B23" s="177"/>
      <c r="C23" s="178"/>
      <c r="D23" s="180"/>
      <c r="E23" s="180"/>
      <c r="F23" s="180"/>
      <c r="G23" s="181"/>
      <c r="H23" s="182"/>
      <c r="I23" s="182"/>
      <c r="J23" s="182"/>
      <c r="K23" s="182"/>
      <c r="L23" s="182"/>
    </row>
    <row r="24" spans="1:24" ht="19.5" customHeight="1" x14ac:dyDescent="0.25">
      <c r="A24" s="25" t="str">
        <f>IF(COUNTIF(H9:H69,"#")&gt;=1,4,"")</f>
        <v/>
      </c>
      <c r="B24" s="177"/>
      <c r="C24" s="178"/>
      <c r="D24" s="180"/>
      <c r="E24" s="180"/>
      <c r="F24" s="180"/>
      <c r="G24" s="181"/>
      <c r="H24" s="182"/>
      <c r="I24" s="182"/>
      <c r="J24" s="182"/>
      <c r="K24" s="182"/>
      <c r="L24" s="182"/>
    </row>
    <row r="25" spans="1:24" ht="19.5" customHeight="1" x14ac:dyDescent="0.25">
      <c r="B25" s="177"/>
      <c r="C25" s="178"/>
      <c r="D25" s="180"/>
      <c r="E25" s="180"/>
      <c r="F25" s="180"/>
      <c r="G25" s="181"/>
      <c r="H25" s="182"/>
      <c r="I25" s="182"/>
      <c r="J25" s="182"/>
      <c r="K25" s="182"/>
      <c r="L25" s="182"/>
    </row>
    <row r="26" spans="1:24" ht="19.5" customHeight="1" x14ac:dyDescent="0.25">
      <c r="B26" s="177"/>
      <c r="C26" s="178"/>
      <c r="D26" s="180"/>
      <c r="E26" s="180"/>
      <c r="F26" s="180"/>
      <c r="G26" s="181"/>
      <c r="H26" s="182"/>
      <c r="I26" s="182"/>
      <c r="J26" s="182"/>
      <c r="K26" s="182"/>
      <c r="L26" s="182"/>
    </row>
    <row r="27" spans="1:24" ht="19.5" customHeight="1" x14ac:dyDescent="0.25">
      <c r="B27" s="177"/>
      <c r="C27" s="178"/>
      <c r="D27" s="180"/>
      <c r="E27" s="180"/>
      <c r="F27" s="180"/>
      <c r="G27" s="181"/>
      <c r="H27" s="182"/>
      <c r="I27" s="182"/>
      <c r="J27" s="182"/>
      <c r="K27" s="182"/>
      <c r="L27" s="182"/>
    </row>
    <row r="28" spans="1:24" ht="19.5" customHeight="1" x14ac:dyDescent="0.25">
      <c r="B28" s="177"/>
      <c r="C28" s="178"/>
      <c r="D28" s="180"/>
      <c r="E28" s="180"/>
      <c r="F28" s="180"/>
      <c r="G28" s="181"/>
      <c r="H28" s="182"/>
      <c r="I28" s="182"/>
      <c r="J28" s="182"/>
      <c r="K28" s="182"/>
      <c r="L28" s="182"/>
    </row>
    <row r="29" spans="1:24" ht="19.5" customHeight="1" x14ac:dyDescent="0.25">
      <c r="B29" s="177"/>
      <c r="C29" s="178"/>
      <c r="D29" s="180"/>
      <c r="E29" s="180"/>
      <c r="F29" s="180"/>
      <c r="G29" s="181"/>
      <c r="H29" s="182"/>
      <c r="I29" s="182"/>
      <c r="J29" s="182"/>
      <c r="K29" s="182"/>
      <c r="L29" s="182"/>
    </row>
    <row r="30" spans="1:24" ht="19.5" customHeight="1" x14ac:dyDescent="0.25">
      <c r="B30" s="177"/>
      <c r="C30" s="178"/>
      <c r="D30" s="180"/>
      <c r="E30" s="180"/>
      <c r="F30" s="180"/>
      <c r="G30" s="181"/>
      <c r="H30" s="182"/>
      <c r="I30" s="182"/>
      <c r="J30" s="182"/>
      <c r="K30" s="182"/>
      <c r="L30" s="182"/>
    </row>
    <row r="31" spans="1:24" ht="19.5" customHeight="1" x14ac:dyDescent="0.25">
      <c r="B31" s="177"/>
      <c r="C31" s="178"/>
      <c r="D31" s="180"/>
      <c r="E31" s="180"/>
      <c r="F31" s="180"/>
      <c r="G31" s="181"/>
      <c r="H31" s="182"/>
      <c r="I31" s="182"/>
      <c r="J31" s="182"/>
      <c r="K31" s="182"/>
      <c r="L31" s="182"/>
    </row>
    <row r="32" spans="1:24" ht="19.5" customHeight="1" x14ac:dyDescent="0.25">
      <c r="B32" s="177"/>
      <c r="C32" s="178"/>
      <c r="D32" s="178"/>
      <c r="E32" s="180"/>
      <c r="F32" s="180"/>
      <c r="G32" s="180"/>
      <c r="H32" s="180"/>
      <c r="I32" s="181"/>
      <c r="J32" s="182"/>
      <c r="K32" s="182"/>
      <c r="L32" s="182"/>
    </row>
    <row r="33" spans="2:12" ht="19.5" customHeight="1" x14ac:dyDescent="0.25">
      <c r="B33" s="177"/>
      <c r="C33" s="178"/>
      <c r="D33" s="178"/>
      <c r="E33" s="180"/>
      <c r="F33" s="180"/>
      <c r="G33" s="180"/>
      <c r="H33" s="180"/>
      <c r="I33" s="181"/>
      <c r="J33" s="182"/>
      <c r="K33" s="182"/>
      <c r="L33" s="182"/>
    </row>
    <row r="34" spans="2:12" ht="19.5" customHeight="1" x14ac:dyDescent="0.25">
      <c r="B34" s="177"/>
      <c r="C34" s="178"/>
      <c r="D34" s="178"/>
      <c r="E34" s="180"/>
      <c r="F34" s="180"/>
      <c r="G34" s="180"/>
      <c r="H34" s="180"/>
      <c r="I34" s="181"/>
      <c r="J34" s="182"/>
      <c r="K34" s="182"/>
      <c r="L34" s="182"/>
    </row>
    <row r="35" spans="2:12" ht="19.5" customHeight="1" x14ac:dyDescent="0.25">
      <c r="B35" s="177"/>
      <c r="C35" s="178"/>
      <c r="D35" s="178"/>
      <c r="E35" s="180"/>
      <c r="F35" s="180"/>
      <c r="G35" s="180"/>
      <c r="H35" s="180"/>
      <c r="I35" s="181"/>
      <c r="J35" s="182"/>
      <c r="K35" s="182"/>
      <c r="L35" s="182"/>
    </row>
    <row r="36" spans="2:12" ht="19.5" customHeight="1" x14ac:dyDescent="0.25">
      <c r="B36" s="177"/>
      <c r="C36" s="178"/>
      <c r="D36" s="178"/>
      <c r="E36" s="180"/>
      <c r="F36" s="180"/>
      <c r="G36" s="180"/>
      <c r="H36" s="180"/>
      <c r="I36" s="181"/>
      <c r="J36" s="182"/>
      <c r="K36" s="182"/>
      <c r="L36" s="182"/>
    </row>
    <row r="37" spans="2:12" ht="19.5" customHeight="1" x14ac:dyDescent="0.25">
      <c r="B37" s="177"/>
      <c r="C37" s="178"/>
      <c r="D37" s="178"/>
      <c r="E37" s="180"/>
      <c r="F37" s="180"/>
      <c r="G37" s="180"/>
      <c r="H37" s="180"/>
      <c r="I37" s="181"/>
      <c r="J37" s="182"/>
      <c r="K37" s="182"/>
      <c r="L37" s="182"/>
    </row>
    <row r="38" spans="2:12" ht="19.5" customHeight="1" x14ac:dyDescent="0.25">
      <c r="B38" s="177"/>
      <c r="C38" s="178"/>
      <c r="D38" s="178"/>
      <c r="E38" s="180"/>
      <c r="F38" s="180"/>
      <c r="G38" s="180"/>
      <c r="H38" s="180"/>
      <c r="I38" s="181"/>
      <c r="J38" s="182"/>
      <c r="K38" s="182"/>
      <c r="L38" s="182"/>
    </row>
    <row r="39" spans="2:12" ht="19.5" customHeight="1" x14ac:dyDescent="0.25">
      <c r="B39" s="177"/>
      <c r="C39" s="178"/>
      <c r="D39" s="178"/>
      <c r="E39" s="180"/>
      <c r="F39" s="180"/>
      <c r="G39" s="180"/>
      <c r="H39" s="180"/>
      <c r="I39" s="181"/>
      <c r="J39" s="182"/>
      <c r="K39" s="182"/>
      <c r="L39" s="182"/>
    </row>
    <row r="40" spans="2:12" ht="19.5" customHeight="1" x14ac:dyDescent="0.25">
      <c r="B40" s="177"/>
      <c r="C40" s="178"/>
      <c r="D40" s="178"/>
      <c r="E40" s="180"/>
      <c r="F40" s="180"/>
      <c r="G40" s="180"/>
      <c r="H40" s="180"/>
      <c r="I40" s="181"/>
      <c r="J40" s="182"/>
      <c r="K40" s="182"/>
      <c r="L40" s="182"/>
    </row>
    <row r="41" spans="2:12" ht="19.5" customHeight="1" x14ac:dyDescent="0.25">
      <c r="B41" s="177"/>
      <c r="C41" s="178"/>
      <c r="D41" s="178"/>
      <c r="E41" s="180"/>
      <c r="F41" s="180"/>
      <c r="G41" s="180"/>
      <c r="H41" s="180"/>
      <c r="I41" s="181"/>
      <c r="J41" s="182"/>
      <c r="K41" s="182"/>
      <c r="L41" s="182"/>
    </row>
    <row r="42" spans="2:12" ht="19.5" customHeight="1" x14ac:dyDescent="0.25">
      <c r="B42" s="177"/>
      <c r="C42" s="178"/>
      <c r="D42" s="178"/>
      <c r="E42" s="180"/>
      <c r="F42" s="180"/>
      <c r="G42" s="180"/>
      <c r="H42" s="180"/>
      <c r="I42" s="181"/>
      <c r="J42" s="182"/>
      <c r="K42" s="182"/>
      <c r="L42" s="182"/>
    </row>
    <row r="43" spans="2:12" ht="19.5" customHeight="1" x14ac:dyDescent="0.25">
      <c r="B43" s="177"/>
      <c r="C43" s="178"/>
      <c r="D43" s="178"/>
      <c r="E43" s="180"/>
      <c r="F43" s="180"/>
      <c r="G43" s="180"/>
      <c r="H43" s="180"/>
      <c r="I43" s="181"/>
      <c r="J43" s="182"/>
      <c r="K43" s="182"/>
      <c r="L43" s="182"/>
    </row>
    <row r="44" spans="2:12" ht="19.5" customHeight="1" x14ac:dyDescent="0.25">
      <c r="B44" s="177"/>
      <c r="C44" s="178"/>
      <c r="D44" s="178"/>
      <c r="E44" s="180"/>
      <c r="F44" s="180"/>
      <c r="G44" s="180"/>
      <c r="H44" s="180"/>
      <c r="I44" s="181"/>
      <c r="J44" s="182"/>
      <c r="K44" s="182"/>
      <c r="L44" s="182"/>
    </row>
    <row r="45" spans="2:12" ht="19.5" customHeight="1" x14ac:dyDescent="0.25">
      <c r="B45" s="177"/>
      <c r="C45" s="178"/>
      <c r="D45" s="178"/>
      <c r="E45" s="180"/>
      <c r="F45" s="180"/>
      <c r="G45" s="180"/>
      <c r="H45" s="180"/>
      <c r="I45" s="181"/>
      <c r="J45" s="182"/>
      <c r="K45" s="182"/>
      <c r="L45" s="182"/>
    </row>
    <row r="46" spans="2:12" ht="19.5" customHeight="1" x14ac:dyDescent="0.25">
      <c r="B46" s="177"/>
      <c r="C46" s="178"/>
      <c r="D46" s="178"/>
      <c r="E46" s="180"/>
      <c r="F46" s="180"/>
      <c r="G46" s="180"/>
      <c r="H46" s="180"/>
      <c r="I46" s="181"/>
      <c r="J46" s="182"/>
      <c r="K46" s="182"/>
      <c r="L46" s="182"/>
    </row>
    <row r="47" spans="2:12" ht="19.5" customHeight="1" x14ac:dyDescent="0.25">
      <c r="B47" s="177"/>
      <c r="C47" s="178"/>
      <c r="D47" s="178"/>
      <c r="E47" s="180"/>
      <c r="F47" s="180"/>
      <c r="G47" s="180"/>
      <c r="H47" s="180"/>
      <c r="I47" s="181"/>
      <c r="J47" s="182"/>
      <c r="K47" s="182"/>
      <c r="L47" s="182"/>
    </row>
    <row r="48" spans="2:12" ht="19.5" customHeight="1" x14ac:dyDescent="0.25">
      <c r="B48" s="177"/>
      <c r="C48" s="178"/>
      <c r="D48" s="178"/>
      <c r="E48" s="180"/>
      <c r="F48" s="180"/>
      <c r="G48" s="180"/>
      <c r="H48" s="180"/>
      <c r="I48" s="181"/>
      <c r="J48" s="182"/>
      <c r="K48" s="182"/>
      <c r="L48" s="182"/>
    </row>
    <row r="49" spans="2:12" ht="19.5" customHeight="1" x14ac:dyDescent="0.25">
      <c r="B49" s="177"/>
      <c r="C49" s="178"/>
      <c r="D49" s="178"/>
      <c r="E49" s="180"/>
      <c r="F49" s="180"/>
      <c r="G49" s="180"/>
      <c r="H49" s="180"/>
      <c r="I49" s="181"/>
      <c r="J49" s="182"/>
      <c r="K49" s="182"/>
      <c r="L49" s="182"/>
    </row>
    <row r="50" spans="2:12" ht="19.5" customHeight="1" x14ac:dyDescent="0.25">
      <c r="B50" s="177"/>
      <c r="C50" s="178"/>
      <c r="D50" s="178"/>
      <c r="E50" s="180"/>
      <c r="F50" s="180"/>
      <c r="G50" s="180"/>
      <c r="H50" s="180"/>
      <c r="I50" s="181"/>
      <c r="J50" s="182"/>
      <c r="K50" s="182"/>
      <c r="L50" s="182"/>
    </row>
    <row r="51" spans="2:12" ht="19.5" customHeight="1" x14ac:dyDescent="0.25">
      <c r="B51" s="177"/>
      <c r="C51" s="178"/>
      <c r="D51" s="178"/>
      <c r="E51" s="180"/>
      <c r="F51" s="180"/>
      <c r="G51" s="180"/>
      <c r="H51" s="180"/>
      <c r="I51" s="181"/>
      <c r="J51" s="182"/>
      <c r="K51" s="182"/>
      <c r="L51" s="182"/>
    </row>
    <row r="52" spans="2:12" ht="19.5" customHeight="1" x14ac:dyDescent="0.25">
      <c r="B52" s="177"/>
      <c r="C52" s="178"/>
      <c r="D52" s="178"/>
      <c r="E52" s="180"/>
      <c r="F52" s="180"/>
      <c r="G52" s="180"/>
      <c r="H52" s="180"/>
      <c r="I52" s="181"/>
      <c r="J52" s="182"/>
      <c r="K52" s="182"/>
      <c r="L52" s="182"/>
    </row>
    <row r="53" spans="2:12" ht="19.5" customHeight="1" x14ac:dyDescent="0.25">
      <c r="B53" s="177"/>
      <c r="C53" s="178"/>
      <c r="D53" s="178"/>
      <c r="E53" s="180"/>
      <c r="F53" s="180"/>
      <c r="G53" s="180"/>
      <c r="H53" s="180"/>
      <c r="I53" s="181"/>
      <c r="J53" s="182"/>
      <c r="K53" s="182"/>
      <c r="L53" s="182"/>
    </row>
    <row r="54" spans="2:12" ht="19.5" customHeight="1" x14ac:dyDescent="0.25">
      <c r="B54" s="177"/>
      <c r="C54" s="178"/>
      <c r="D54" s="178"/>
      <c r="E54" s="180"/>
      <c r="F54" s="180"/>
      <c r="G54" s="180"/>
      <c r="H54" s="180"/>
      <c r="I54" s="181"/>
      <c r="J54" s="182"/>
      <c r="K54" s="182"/>
      <c r="L54" s="182"/>
    </row>
    <row r="55" spans="2:12" ht="19.5" customHeight="1" x14ac:dyDescent="0.25">
      <c r="B55" s="177"/>
      <c r="C55" s="178"/>
      <c r="D55" s="178"/>
      <c r="E55" s="180"/>
      <c r="F55" s="180"/>
      <c r="G55" s="180"/>
      <c r="H55" s="180"/>
      <c r="I55" s="181"/>
      <c r="J55" s="182"/>
      <c r="K55" s="182"/>
      <c r="L55" s="182"/>
    </row>
    <row r="56" spans="2:12" ht="19.5" customHeight="1" x14ac:dyDescent="0.25">
      <c r="B56" s="177"/>
      <c r="C56" s="178"/>
      <c r="D56" s="178"/>
      <c r="E56" s="180"/>
      <c r="F56" s="180"/>
      <c r="G56" s="180"/>
      <c r="H56" s="180"/>
      <c r="I56" s="181"/>
      <c r="J56" s="182"/>
      <c r="K56" s="182"/>
      <c r="L56" s="182"/>
    </row>
    <row r="57" spans="2:12" ht="19.5" customHeight="1" x14ac:dyDescent="0.25">
      <c r="B57" s="177"/>
      <c r="C57" s="178"/>
      <c r="D57" s="178"/>
      <c r="E57" s="180"/>
      <c r="F57" s="180"/>
      <c r="G57" s="180"/>
      <c r="H57" s="180"/>
      <c r="I57" s="181"/>
      <c r="J57" s="182"/>
      <c r="K57" s="182"/>
      <c r="L57" s="182"/>
    </row>
    <row r="58" spans="2:12" ht="19.5" customHeight="1" x14ac:dyDescent="0.25">
      <c r="B58" s="177"/>
      <c r="C58" s="178"/>
      <c r="D58" s="178"/>
      <c r="E58" s="180"/>
      <c r="F58" s="180"/>
      <c r="G58" s="180"/>
      <c r="H58" s="180"/>
      <c r="I58" s="181"/>
      <c r="J58" s="182"/>
      <c r="K58" s="182"/>
      <c r="L58" s="182"/>
    </row>
    <row r="59" spans="2:12" ht="19.5" customHeight="1" x14ac:dyDescent="0.25">
      <c r="B59" s="177"/>
      <c r="C59" s="178"/>
      <c r="D59" s="178"/>
      <c r="E59" s="180"/>
      <c r="F59" s="180"/>
      <c r="G59" s="180"/>
      <c r="H59" s="180"/>
      <c r="I59" s="181"/>
      <c r="J59" s="182"/>
      <c r="K59" s="182"/>
      <c r="L59" s="182"/>
    </row>
    <row r="60" spans="2:12" ht="19.5" customHeight="1" x14ac:dyDescent="0.25">
      <c r="B60" s="177"/>
      <c r="C60" s="178"/>
      <c r="D60" s="178"/>
      <c r="E60" s="180"/>
      <c r="F60" s="180"/>
      <c r="G60" s="180"/>
      <c r="H60" s="180"/>
      <c r="I60" s="181"/>
      <c r="J60" s="182"/>
      <c r="K60" s="182"/>
      <c r="L60" s="182"/>
    </row>
    <row r="61" spans="2:12" ht="19.5" customHeight="1" x14ac:dyDescent="0.25">
      <c r="B61" s="177"/>
      <c r="C61" s="178"/>
      <c r="D61" s="178"/>
      <c r="E61" s="180"/>
      <c r="F61" s="180"/>
      <c r="G61" s="180"/>
      <c r="H61" s="180"/>
      <c r="I61" s="181"/>
      <c r="J61" s="182"/>
      <c r="K61" s="182"/>
      <c r="L61" s="182"/>
    </row>
    <row r="62" spans="2:12" ht="19.5" customHeight="1" x14ac:dyDescent="0.25">
      <c r="B62" s="177"/>
      <c r="C62" s="178"/>
      <c r="D62" s="178"/>
      <c r="E62" s="180"/>
      <c r="F62" s="180"/>
      <c r="G62" s="180"/>
      <c r="H62" s="180"/>
      <c r="I62" s="181"/>
      <c r="J62" s="182"/>
      <c r="K62" s="182"/>
      <c r="L62" s="182"/>
    </row>
    <row r="63" spans="2:12" ht="19.5" customHeight="1" x14ac:dyDescent="0.25">
      <c r="B63" s="177"/>
      <c r="C63" s="178"/>
      <c r="D63" s="178"/>
      <c r="E63" s="180"/>
      <c r="F63" s="180"/>
      <c r="G63" s="180"/>
      <c r="H63" s="180"/>
      <c r="I63" s="181"/>
      <c r="J63" s="182"/>
      <c r="K63" s="182"/>
      <c r="L63" s="182"/>
    </row>
    <row r="64" spans="2:12" ht="19.5" customHeight="1" x14ac:dyDescent="0.25">
      <c r="B64" s="177"/>
      <c r="C64" s="178"/>
      <c r="D64" s="178"/>
      <c r="E64" s="180"/>
      <c r="F64" s="180"/>
      <c r="G64" s="180"/>
      <c r="H64" s="180"/>
      <c r="I64" s="181"/>
      <c r="J64" s="182"/>
      <c r="K64" s="182"/>
      <c r="L64" s="182"/>
    </row>
    <row r="65" spans="2:12" ht="19.5" customHeight="1" x14ac:dyDescent="0.25">
      <c r="B65" s="177"/>
      <c r="C65" s="178"/>
      <c r="D65" s="178"/>
      <c r="E65" s="180"/>
      <c r="F65" s="180"/>
      <c r="G65" s="180"/>
      <c r="H65" s="180"/>
      <c r="I65" s="181"/>
      <c r="J65" s="182"/>
      <c r="K65" s="182"/>
      <c r="L65" s="182"/>
    </row>
    <row r="66" spans="2:12" ht="19.5" customHeight="1" x14ac:dyDescent="0.25">
      <c r="B66" s="177"/>
      <c r="C66" s="178"/>
      <c r="D66" s="178"/>
      <c r="E66" s="180"/>
      <c r="F66" s="180"/>
      <c r="G66" s="180"/>
      <c r="H66" s="180"/>
      <c r="I66" s="181"/>
      <c r="J66" s="182"/>
      <c r="K66" s="182"/>
      <c r="L66" s="182"/>
    </row>
    <row r="67" spans="2:12" ht="19.5" customHeight="1" x14ac:dyDescent="0.25">
      <c r="B67" s="177"/>
      <c r="C67" s="178"/>
      <c r="D67" s="178"/>
      <c r="E67" s="180"/>
      <c r="F67" s="180"/>
      <c r="G67" s="180"/>
      <c r="H67" s="180"/>
      <c r="I67" s="181"/>
      <c r="J67" s="182"/>
      <c r="K67" s="182"/>
      <c r="L67" s="182"/>
    </row>
    <row r="68" spans="2:12" ht="19.5" customHeight="1" x14ac:dyDescent="0.25">
      <c r="B68" s="177"/>
      <c r="C68" s="178"/>
      <c r="D68" s="178"/>
      <c r="E68" s="180"/>
      <c r="F68" s="180"/>
      <c r="G68" s="180"/>
      <c r="H68" s="180"/>
      <c r="I68" s="181"/>
      <c r="J68" s="182"/>
      <c r="K68" s="182"/>
      <c r="L68" s="182"/>
    </row>
    <row r="69" spans="2:12" ht="19.5" customHeight="1" x14ac:dyDescent="0.25">
      <c r="B69" s="177"/>
      <c r="C69" s="178"/>
      <c r="D69" s="178"/>
      <c r="E69" s="180"/>
      <c r="F69" s="180"/>
      <c r="G69" s="180"/>
      <c r="H69" s="180"/>
      <c r="I69" s="181"/>
      <c r="J69" s="182"/>
      <c r="K69" s="182"/>
      <c r="L69" s="182"/>
    </row>
    <row r="70" spans="2:12" ht="37.5" customHeight="1" x14ac:dyDescent="0.25">
      <c r="B70" s="183"/>
      <c r="C70" s="184">
        <f>IF(COUNTA(C9:C69)&lt;&gt;0,SUM(C9:C69),"")</f>
        <v>207.8</v>
      </c>
      <c r="D70" s="184" t="str">
        <f>IF(COUNTA(D9:D69)&lt;&gt;0,SUM(D9:D69),"")</f>
        <v/>
      </c>
      <c r="E70" s="184" t="str">
        <f>IF(COUNT(E9:E69)&gt;=1,SUM(E9:E69),IF(SUM(A8:A12)=1,"/",IF(SUM(A8:A12)=2,"-",IF(SUM(A8:A12)=4,"#",IF(SUM(A8:A12)=3,"/ -",IF(SUM(A8:A12)=5,"/ #",IF(SUM(A8:A12)=6,"- #",IF(SUM(A8:A12)=7,"/ - #",""))))))))</f>
        <v>-</v>
      </c>
      <c r="F70" s="184" t="str">
        <f>IF(COUNT(F9:F69)&gt;=1,SUM(F9:F69),IF(SUM(A14:A16)=1,"/",IF(SUM(A14:A16)=2,"-",IF(SUM(A14:A16)=4,"#",IF(SUM(A14:A16)=3,"/ -",IF(SUM(A14:A16)=5,"/ #",IF(SUM(A14:A16)=6,"- #",IF(SUM(A14:A16)=7,"/ - #",""))))))))</f>
        <v>-</v>
      </c>
      <c r="G70" s="184" t="str">
        <f>IF(COUNT(G9:G69)&gt;=1,SUM(G9:G69),IF(SUM(A18:A20)=1,"/",IF(SUM(A18:A20)=2,"-",IF(SUM(A18:A20)=4,"#",IF(SUM(A18:A20)=3,"/ -",IF(SUM(A18:A20)=5,"/ #",IF(SUM(A18:A20)=6,"- #",IF(SUM(A18:A20)=7,"/ - #",""))))))))</f>
        <v>-</v>
      </c>
      <c r="H70" s="184" t="str">
        <f>IF(COUNT(H9:H69)&gt;=1,SUM(H9:H69),IF(SUM(A22:A24)=1,"/",IF(SUM(A22:A24)=2,"-",IF(SUM(A22:A24)=4,"#",IF(SUM(A22:A24)=3,"/ -",IF(SUM(A22:A24)=5,"/ #",IF(SUM(A22:A24)=6,"- #",IF(SUM(A22:A24)=7,"/ - #",""))))))))</f>
        <v>-</v>
      </c>
      <c r="I70" s="377" t="str">
        <f>IF($I$82=0,"",VLOOKUP($I$82,$K$82:$L$96,2,FALSE))</f>
        <v>■ ◆ □</v>
      </c>
      <c r="J70" s="377"/>
      <c r="K70" s="377"/>
      <c r="L70" s="377"/>
    </row>
    <row r="71" spans="2:12" x14ac:dyDescent="0.25">
      <c r="B71" s="185"/>
      <c r="C71" s="186" t="s">
        <v>382</v>
      </c>
      <c r="D71" s="187"/>
      <c r="E71" s="187"/>
      <c r="F71" s="187"/>
      <c r="G71" s="187"/>
      <c r="H71" s="188"/>
      <c r="I71" s="189"/>
      <c r="J71" s="189"/>
      <c r="K71" s="189"/>
      <c r="L71" s="189"/>
    </row>
    <row r="72" spans="2:12" x14ac:dyDescent="0.25">
      <c r="B72" s="190"/>
      <c r="C72" s="366"/>
      <c r="D72" s="367"/>
      <c r="E72" s="367"/>
      <c r="F72" s="367"/>
      <c r="G72" s="367"/>
      <c r="H72" s="368"/>
      <c r="I72" s="189"/>
      <c r="J72" s="189"/>
      <c r="K72" s="189"/>
      <c r="L72" s="189"/>
    </row>
    <row r="73" spans="2:12" x14ac:dyDescent="0.25">
      <c r="B73" s="191"/>
      <c r="C73" s="366" t="s">
        <v>417</v>
      </c>
      <c r="D73" s="367"/>
      <c r="E73" s="367"/>
      <c r="F73" s="367"/>
      <c r="G73" s="367"/>
      <c r="H73" s="368"/>
      <c r="I73" s="189"/>
      <c r="J73" s="189"/>
      <c r="K73" s="189"/>
      <c r="L73" s="189"/>
    </row>
    <row r="74" spans="2:12" x14ac:dyDescent="0.25">
      <c r="B74" s="191"/>
      <c r="C74" s="369"/>
      <c r="D74" s="370"/>
      <c r="E74" s="370"/>
      <c r="F74" s="370"/>
      <c r="G74" s="370"/>
      <c r="H74" s="371"/>
      <c r="I74" s="189"/>
      <c r="J74" s="189"/>
      <c r="K74" s="189"/>
      <c r="L74" s="189"/>
    </row>
    <row r="80" spans="2:12" hidden="1" x14ac:dyDescent="0.25"/>
    <row r="81" spans="5:13" hidden="1" x14ac:dyDescent="0.25">
      <c r="E81" s="124" t="s">
        <v>408</v>
      </c>
      <c r="F81" s="124" t="s">
        <v>410</v>
      </c>
      <c r="G81" s="124" t="s">
        <v>405</v>
      </c>
      <c r="H81" s="125" t="s">
        <v>418</v>
      </c>
      <c r="I81" s="27"/>
      <c r="J81" s="27"/>
      <c r="K81" s="27"/>
      <c r="L81" s="27"/>
      <c r="M81" s="27"/>
    </row>
    <row r="82" spans="5:13" hidden="1" x14ac:dyDescent="0.25">
      <c r="E82" s="126">
        <f>IF(COUNTA($I$9:$I$69)=0,0,1)</f>
        <v>1</v>
      </c>
      <c r="F82" s="126">
        <f>IF(COUNTA($J$9:$J$69)=0,0,2)</f>
        <v>2</v>
      </c>
      <c r="G82" s="126">
        <f>IF(COUNTA($K$9:$K$69)=0,0,4)</f>
        <v>4</v>
      </c>
      <c r="H82" s="126">
        <f>IF(COUNTA($L$9:$L$69)=0,0,8)</f>
        <v>0</v>
      </c>
      <c r="I82" s="126">
        <f>SUM($E$82:$H$82)</f>
        <v>7</v>
      </c>
      <c r="J82" s="27"/>
      <c r="K82" s="126">
        <v>1</v>
      </c>
      <c r="L82" s="393" t="s">
        <v>399</v>
      </c>
      <c r="M82" s="393"/>
    </row>
    <row r="83" spans="5:13" hidden="1" x14ac:dyDescent="0.25">
      <c r="E83" s="126"/>
      <c r="F83" s="126"/>
      <c r="G83" s="126"/>
      <c r="H83" s="126"/>
      <c r="I83" s="126"/>
      <c r="J83" s="27"/>
      <c r="K83" s="126">
        <v>2</v>
      </c>
      <c r="L83" s="393" t="s">
        <v>400</v>
      </c>
      <c r="M83" s="393"/>
    </row>
    <row r="84" spans="5:13" hidden="1" x14ac:dyDescent="0.25">
      <c r="E84" s="126"/>
      <c r="F84" s="126"/>
      <c r="G84" s="126"/>
      <c r="H84" s="126"/>
      <c r="I84" s="126"/>
      <c r="J84" s="27"/>
      <c r="K84" s="126">
        <v>3</v>
      </c>
      <c r="L84" s="393" t="s">
        <v>419</v>
      </c>
      <c r="M84" s="393"/>
    </row>
    <row r="85" spans="5:13" hidden="1" x14ac:dyDescent="0.25">
      <c r="E85" s="126"/>
      <c r="F85" s="126"/>
      <c r="G85" s="126"/>
      <c r="H85" s="126"/>
      <c r="I85" s="126"/>
      <c r="J85" s="27"/>
      <c r="K85" s="126">
        <v>4</v>
      </c>
      <c r="L85" s="393" t="s">
        <v>401</v>
      </c>
      <c r="M85" s="393"/>
    </row>
    <row r="86" spans="5:13" hidden="1" x14ac:dyDescent="0.25">
      <c r="E86" s="126"/>
      <c r="F86" s="126"/>
      <c r="G86" s="126"/>
      <c r="H86" s="126"/>
      <c r="I86" s="126"/>
      <c r="J86" s="27"/>
      <c r="K86" s="126">
        <v>5</v>
      </c>
      <c r="L86" s="393" t="s">
        <v>420</v>
      </c>
      <c r="M86" s="393"/>
    </row>
    <row r="87" spans="5:13" hidden="1" x14ac:dyDescent="0.25">
      <c r="E87" s="126"/>
      <c r="F87" s="126"/>
      <c r="G87" s="126"/>
      <c r="H87" s="126"/>
      <c r="I87" s="126"/>
      <c r="J87" s="27"/>
      <c r="K87" s="126">
        <v>6</v>
      </c>
      <c r="L87" s="393" t="s">
        <v>421</v>
      </c>
      <c r="M87" s="393"/>
    </row>
    <row r="88" spans="5:13" hidden="1" x14ac:dyDescent="0.25">
      <c r="E88" s="126"/>
      <c r="F88" s="126"/>
      <c r="G88" s="126"/>
      <c r="H88" s="126"/>
      <c r="I88" s="126"/>
      <c r="J88" s="27"/>
      <c r="K88" s="126">
        <v>7</v>
      </c>
      <c r="L88" s="393" t="s">
        <v>422</v>
      </c>
      <c r="M88" s="393"/>
    </row>
    <row r="89" spans="5:13" hidden="1" x14ac:dyDescent="0.25">
      <c r="E89" s="126"/>
      <c r="F89" s="126"/>
      <c r="G89" s="126"/>
      <c r="H89" s="126"/>
      <c r="I89" s="126"/>
      <c r="J89" s="27"/>
      <c r="K89" s="126">
        <v>8</v>
      </c>
      <c r="L89" s="393" t="s">
        <v>402</v>
      </c>
      <c r="M89" s="393"/>
    </row>
    <row r="90" spans="5:13" hidden="1" x14ac:dyDescent="0.25">
      <c r="E90" s="126"/>
      <c r="F90" s="126"/>
      <c r="G90" s="126"/>
      <c r="H90" s="126"/>
      <c r="I90" s="126"/>
      <c r="J90" s="27"/>
      <c r="K90" s="126">
        <v>9</v>
      </c>
      <c r="L90" s="393" t="s">
        <v>423</v>
      </c>
      <c r="M90" s="393"/>
    </row>
    <row r="91" spans="5:13" hidden="1" x14ac:dyDescent="0.25">
      <c r="E91" s="126"/>
      <c r="F91" s="126"/>
      <c r="G91" s="126"/>
      <c r="H91" s="126"/>
      <c r="I91" s="126"/>
      <c r="J91" s="27"/>
      <c r="K91" s="126">
        <v>10</v>
      </c>
      <c r="L91" s="393" t="s">
        <v>424</v>
      </c>
      <c r="M91" s="393"/>
    </row>
    <row r="92" spans="5:13" hidden="1" x14ac:dyDescent="0.25">
      <c r="E92" s="126"/>
      <c r="F92" s="126"/>
      <c r="G92" s="126"/>
      <c r="H92" s="126"/>
      <c r="I92" s="126"/>
      <c r="J92" s="27"/>
      <c r="K92" s="126">
        <v>11</v>
      </c>
      <c r="L92" s="393" t="s">
        <v>425</v>
      </c>
      <c r="M92" s="393"/>
    </row>
    <row r="93" spans="5:13" hidden="1" x14ac:dyDescent="0.25">
      <c r="E93" s="126"/>
      <c r="F93" s="126"/>
      <c r="G93" s="126"/>
      <c r="H93" s="126"/>
      <c r="I93" s="126"/>
      <c r="J93" s="27"/>
      <c r="K93" s="126">
        <v>12</v>
      </c>
      <c r="L93" s="393" t="s">
        <v>426</v>
      </c>
      <c r="M93" s="393"/>
    </row>
    <row r="94" spans="5:13" hidden="1" x14ac:dyDescent="0.25">
      <c r="E94" s="126"/>
      <c r="F94" s="126"/>
      <c r="G94" s="126"/>
      <c r="H94" s="126"/>
      <c r="I94" s="126"/>
      <c r="J94" s="27"/>
      <c r="K94" s="126">
        <v>13</v>
      </c>
      <c r="L94" s="393" t="s">
        <v>427</v>
      </c>
      <c r="M94" s="393"/>
    </row>
    <row r="95" spans="5:13" hidden="1" x14ac:dyDescent="0.25">
      <c r="E95" s="126"/>
      <c r="F95" s="126"/>
      <c r="G95" s="126"/>
      <c r="H95" s="126"/>
      <c r="I95" s="126"/>
      <c r="J95" s="27"/>
      <c r="K95" s="126">
        <v>14</v>
      </c>
      <c r="L95" s="393" t="s">
        <v>428</v>
      </c>
      <c r="M95" s="393"/>
    </row>
    <row r="96" spans="5:13" hidden="1" x14ac:dyDescent="0.25">
      <c r="E96" s="126"/>
      <c r="F96" s="126"/>
      <c r="G96" s="126"/>
      <c r="H96" s="126"/>
      <c r="I96" s="126"/>
      <c r="J96" s="27"/>
      <c r="K96" s="126">
        <v>15</v>
      </c>
      <c r="L96" s="393" t="s">
        <v>429</v>
      </c>
      <c r="M96" s="393"/>
    </row>
  </sheetData>
  <mergeCells count="31">
    <mergeCell ref="L94:M94"/>
    <mergeCell ref="L95:M95"/>
    <mergeCell ref="L96:M96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C73:H73"/>
    <mergeCell ref="C74:H74"/>
    <mergeCell ref="I5:J5"/>
    <mergeCell ref="K5:L5"/>
    <mergeCell ref="N17:X17"/>
    <mergeCell ref="I70:L70"/>
    <mergeCell ref="C72:H72"/>
  </mergeCells>
  <phoneticPr fontId="4"/>
  <conditionalFormatting sqref="E17:L17 E18:H19 J18:L19 E20:L21 D22:L31 E32:L69">
    <cfRule type="expression" dxfId="3" priority="4">
      <formula>($B17:$B76)&lt;&gt;""</formula>
    </cfRule>
  </conditionalFormatting>
  <conditionalFormatting sqref="I18:I19">
    <cfRule type="expression" dxfId="2" priority="7">
      <formula>($B19:$B78)&lt;&gt;""</formula>
    </cfRule>
    <cfRule type="expression" dxfId="1" priority="9">
      <formula>$C19&lt;&gt;""</formula>
    </cfRule>
  </conditionalFormatting>
  <conditionalFormatting sqref="I17:L17 J18:L19 I20:L21 G22:L31 I32:L69">
    <cfRule type="expression" dxfId="0" priority="3">
      <formula>$C17&lt;&gt;""</formula>
    </cfRule>
  </conditionalFormatting>
  <dataValidations xWindow="1060" yWindow="830"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D22:F31 E8:H21 E32:H69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D32:D69 D18:D21 C18:C69 C8:D1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9 J22:J31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9 I22:I31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21 J32:J69 H22:H31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32:I69 G22:G31 I8:I21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3" zoomScaleNormal="100" zoomScaleSheetLayoutView="90" workbookViewId="0">
      <selection activeCell="L8" sqref="L8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15234375" style="4" customWidth="1"/>
    <col min="4" max="11" width="8.4609375" style="4" customWidth="1"/>
    <col min="12" max="12" width="11.15234375" style="4" customWidth="1"/>
    <col min="13" max="13" width="31.15234375" style="4" customWidth="1"/>
    <col min="14" max="15" width="8.4609375" style="4" customWidth="1"/>
    <col min="16" max="16384" width="9" style="4"/>
  </cols>
  <sheetData>
    <row r="1" spans="1:15" ht="18" x14ac:dyDescent="0.25">
      <c r="B1" s="78" t="s">
        <v>430</v>
      </c>
    </row>
    <row r="2" spans="1:15" ht="21" customHeight="1" x14ac:dyDescent="0.25">
      <c r="A2" s="106">
        <v>2</v>
      </c>
    </row>
    <row r="3" spans="1:15" ht="24.65" customHeight="1" x14ac:dyDescent="0.25">
      <c r="A3" s="106">
        <f>IF(COUNTA(C8:L8)&lt;&gt;0,1,2)</f>
        <v>1</v>
      </c>
      <c r="B3" s="5"/>
      <c r="C3" s="6"/>
      <c r="D3" s="5"/>
    </row>
    <row r="4" spans="1:15" s="7" customFormat="1" ht="14.25" customHeight="1" x14ac:dyDescent="0.25">
      <c r="B4" s="394" t="s">
        <v>4</v>
      </c>
      <c r="C4" s="403" t="s">
        <v>431</v>
      </c>
      <c r="D4" s="404"/>
      <c r="E4" s="404"/>
      <c r="F4" s="404"/>
      <c r="G4" s="404"/>
      <c r="H4" s="404"/>
      <c r="I4" s="404"/>
      <c r="J4" s="404"/>
      <c r="K4" s="404"/>
      <c r="L4" s="405"/>
      <c r="M4" s="394" t="s">
        <v>432</v>
      </c>
    </row>
    <row r="5" spans="1:15" s="7" customFormat="1" ht="18" customHeight="1" x14ac:dyDescent="0.25">
      <c r="B5" s="395"/>
      <c r="C5" s="396" t="s">
        <v>433</v>
      </c>
      <c r="D5" s="397"/>
      <c r="E5" s="397"/>
      <c r="F5" s="397"/>
      <c r="G5" s="397"/>
      <c r="H5" s="397"/>
      <c r="I5" s="397"/>
      <c r="J5" s="396" t="s">
        <v>21</v>
      </c>
      <c r="K5" s="397"/>
      <c r="L5" s="398" t="s">
        <v>434</v>
      </c>
      <c r="M5" s="395"/>
    </row>
    <row r="6" spans="1:15" s="7" customFormat="1" ht="18" customHeight="1" x14ac:dyDescent="0.25">
      <c r="B6" s="395"/>
      <c r="C6" s="398" t="s">
        <v>24</v>
      </c>
      <c r="D6" s="400"/>
      <c r="E6" s="398" t="s">
        <v>435</v>
      </c>
      <c r="F6" s="400"/>
      <c r="G6" s="400"/>
      <c r="H6" s="400"/>
      <c r="I6" s="400"/>
      <c r="J6" s="401" t="s">
        <v>436</v>
      </c>
      <c r="K6" s="398" t="s">
        <v>437</v>
      </c>
      <c r="L6" s="399"/>
      <c r="M6" s="395"/>
    </row>
    <row r="7" spans="1:15" s="7" customFormat="1" ht="45" customHeight="1" x14ac:dyDescent="0.25">
      <c r="B7" s="395"/>
      <c r="C7" s="8" t="s">
        <v>438</v>
      </c>
      <c r="D7" s="8" t="s">
        <v>45</v>
      </c>
      <c r="E7" s="8" t="s">
        <v>439</v>
      </c>
      <c r="F7" s="8" t="s">
        <v>47</v>
      </c>
      <c r="G7" s="8" t="s">
        <v>48</v>
      </c>
      <c r="H7" s="8" t="s">
        <v>49</v>
      </c>
      <c r="I7" s="8" t="s">
        <v>50</v>
      </c>
      <c r="J7" s="402"/>
      <c r="K7" s="399"/>
      <c r="L7" s="399"/>
      <c r="M7" s="395"/>
    </row>
    <row r="8" spans="1:15" s="7" customFormat="1" ht="52.5" customHeight="1" x14ac:dyDescent="0.25">
      <c r="B8" s="195" t="s">
        <v>346</v>
      </c>
      <c r="C8" s="196"/>
      <c r="D8" s="196"/>
      <c r="E8" s="196"/>
      <c r="F8" s="196"/>
      <c r="G8" s="196"/>
      <c r="H8" s="196" t="s">
        <v>440</v>
      </c>
      <c r="I8" s="196"/>
      <c r="J8" s="196"/>
      <c r="K8" s="196"/>
      <c r="L8" s="196"/>
      <c r="M8" s="197" t="s">
        <v>441</v>
      </c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442</v>
      </c>
      <c r="C10" s="6" t="s">
        <v>443</v>
      </c>
    </row>
    <row r="11" spans="1:15" x14ac:dyDescent="0.25">
      <c r="C11" s="6" t="s">
        <v>444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445</v>
      </c>
    </row>
    <row r="13" spans="1:15" ht="18" customHeight="1" x14ac:dyDescent="0.25">
      <c r="C13" s="6" t="s">
        <v>446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8"/>
  <sheetViews>
    <sheetView showGridLines="0" topLeftCell="B23" zoomScale="90" zoomScaleNormal="90" zoomScaleSheetLayoutView="90" workbookViewId="0">
      <selection activeCell="I18" sqref="I18"/>
    </sheetView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4609375" style="14" customWidth="1"/>
    <col min="4" max="4" width="18.4609375" style="14" customWidth="1"/>
    <col min="5" max="9" width="15.4609375" style="14" customWidth="1"/>
    <col min="10" max="16384" width="9" style="14"/>
  </cols>
  <sheetData>
    <row r="1" spans="1:9" ht="19.3" x14ac:dyDescent="0.25">
      <c r="C1" s="103" t="s">
        <v>447</v>
      </c>
    </row>
    <row r="2" spans="1:9" x14ac:dyDescent="0.25">
      <c r="A2" s="107">
        <v>2</v>
      </c>
      <c r="B2" s="107"/>
    </row>
    <row r="3" spans="1:9" ht="15" customHeight="1" x14ac:dyDescent="0.25">
      <c r="A3" s="107">
        <f>IF(COUNTA(E7:I14)&lt;&gt;0,1,2)</f>
        <v>1</v>
      </c>
      <c r="B3" s="108" t="s">
        <v>448</v>
      </c>
      <c r="C3" s="12"/>
    </row>
    <row r="4" spans="1:9" s="28" customFormat="1" ht="15" customHeight="1" x14ac:dyDescent="0.25">
      <c r="C4" s="23"/>
    </row>
    <row r="5" spans="1:9" ht="20.5" customHeight="1" x14ac:dyDescent="0.25">
      <c r="C5" s="413" t="s">
        <v>449</v>
      </c>
      <c r="D5" s="408" t="s">
        <v>450</v>
      </c>
      <c r="E5" s="412" t="s">
        <v>451</v>
      </c>
      <c r="F5" s="412"/>
      <c r="G5" s="412"/>
      <c r="H5" s="412"/>
      <c r="I5" s="412"/>
    </row>
    <row r="6" spans="1:9" ht="40" customHeight="1" x14ac:dyDescent="0.25">
      <c r="C6" s="413"/>
      <c r="D6" s="408"/>
      <c r="E6" s="198" t="s">
        <v>452</v>
      </c>
      <c r="F6" s="198" t="s">
        <v>453</v>
      </c>
      <c r="G6" s="198" t="s">
        <v>454</v>
      </c>
      <c r="H6" s="198" t="s">
        <v>455</v>
      </c>
      <c r="I6" s="198" t="s">
        <v>456</v>
      </c>
    </row>
    <row r="7" spans="1:9" ht="28.5" customHeight="1" x14ac:dyDescent="0.25">
      <c r="C7" s="409" t="str">
        <f>IF(OR(ｼｰﾄ0!C4="",ｼｰﾄ0!C3=""),"",ｼｰﾄ0!C3&amp;ｼｰﾄ0!C4)</f>
        <v>茨城県関東平野</v>
      </c>
      <c r="D7" s="406" t="s">
        <v>457</v>
      </c>
      <c r="E7" s="200">
        <v>189</v>
      </c>
      <c r="F7" s="200">
        <v>305.41000000000003</v>
      </c>
      <c r="G7" s="201">
        <v>143</v>
      </c>
      <c r="H7" s="202" t="s">
        <v>458</v>
      </c>
      <c r="I7" s="203">
        <v>45658</v>
      </c>
    </row>
    <row r="8" spans="1:9" ht="28.5" customHeight="1" x14ac:dyDescent="0.25">
      <c r="C8" s="410"/>
      <c r="D8" s="407"/>
      <c r="E8" s="200"/>
      <c r="F8" s="200"/>
      <c r="G8" s="201"/>
      <c r="H8" s="202"/>
      <c r="I8" s="203"/>
    </row>
    <row r="9" spans="1:9" ht="28.5" customHeight="1" x14ac:dyDescent="0.25">
      <c r="C9" s="410"/>
      <c r="D9" s="406" t="s">
        <v>459</v>
      </c>
      <c r="E9" s="200"/>
      <c r="F9" s="200"/>
      <c r="G9" s="201"/>
      <c r="H9" s="202"/>
      <c r="I9" s="203"/>
    </row>
    <row r="10" spans="1:9" ht="28.5" customHeight="1" x14ac:dyDescent="0.25">
      <c r="C10" s="410"/>
      <c r="D10" s="415"/>
      <c r="E10" s="200"/>
      <c r="F10" s="200"/>
      <c r="G10" s="201"/>
      <c r="H10" s="202"/>
      <c r="I10" s="203"/>
    </row>
    <row r="11" spans="1:9" ht="28.5" customHeight="1" x14ac:dyDescent="0.25">
      <c r="C11" s="410"/>
      <c r="D11" s="406" t="s">
        <v>460</v>
      </c>
      <c r="E11" s="200"/>
      <c r="F11" s="200"/>
      <c r="G11" s="201"/>
      <c r="H11" s="202"/>
      <c r="I11" s="203"/>
    </row>
    <row r="12" spans="1:9" ht="28.5" customHeight="1" x14ac:dyDescent="0.25">
      <c r="C12" s="410"/>
      <c r="D12" s="407"/>
      <c r="E12" s="200"/>
      <c r="F12" s="200"/>
      <c r="G12" s="201"/>
      <c r="H12" s="202"/>
      <c r="I12" s="203"/>
    </row>
    <row r="13" spans="1:9" ht="28.5" customHeight="1" x14ac:dyDescent="0.25">
      <c r="C13" s="410"/>
      <c r="D13" s="406" t="s">
        <v>461</v>
      </c>
      <c r="E13" s="200"/>
      <c r="F13" s="200"/>
      <c r="G13" s="201"/>
      <c r="H13" s="202"/>
      <c r="I13" s="203"/>
    </row>
    <row r="14" spans="1:9" ht="28.5" customHeight="1" x14ac:dyDescent="0.25">
      <c r="C14" s="411"/>
      <c r="D14" s="415"/>
      <c r="E14" s="200"/>
      <c r="F14" s="200"/>
      <c r="G14" s="201"/>
      <c r="H14" s="202"/>
      <c r="I14" s="203"/>
    </row>
    <row r="15" spans="1:9" ht="28.5" customHeight="1" x14ac:dyDescent="0.25">
      <c r="C15" s="414" t="s">
        <v>462</v>
      </c>
      <c r="D15" s="204" t="s">
        <v>458</v>
      </c>
      <c r="E15" s="205">
        <f>IF(COUNTA(E7:E14)=0,"",SUMIFS(E7:E14,$H$7:$H$14,$D$15))</f>
        <v>189</v>
      </c>
      <c r="F15" s="205">
        <f t="shared" ref="F15:G15" si="0">IF(COUNTA(F7:F14)=0,"",SUMIFS(F7:F14,$H$7:$H$14,$D$15))</f>
        <v>305.41000000000003</v>
      </c>
      <c r="G15" s="206">
        <f t="shared" si="0"/>
        <v>143</v>
      </c>
      <c r="H15" s="207"/>
      <c r="I15" s="207"/>
    </row>
    <row r="16" spans="1:9" ht="28.5" customHeight="1" x14ac:dyDescent="0.25">
      <c r="C16" s="415"/>
      <c r="D16" s="204" t="s">
        <v>463</v>
      </c>
      <c r="E16" s="205">
        <f>IF(COUNTA(E7:E14)=0,"",SUMIFS(E7:E14,$H$7:$H$14,$D$16))</f>
        <v>0</v>
      </c>
      <c r="F16" s="205">
        <f>IF(COUNTA(F7:F14)=0,"",SUMIFS(F7:F14,$H$7:$H$14,$D$16))</f>
        <v>0</v>
      </c>
      <c r="G16" s="206">
        <f>IF(COUNTA(G7:G14)=0,"",SUMIFS(G7:G14,$H$7:$H$14,$D$16))</f>
        <v>0</v>
      </c>
      <c r="H16" s="207"/>
      <c r="I16" s="207"/>
    </row>
    <row r="17" spans="2:9" ht="15" customHeight="1" x14ac:dyDescent="0.25">
      <c r="C17" s="167"/>
      <c r="D17" s="167"/>
      <c r="E17" s="167"/>
      <c r="F17" s="167"/>
      <c r="G17" s="167"/>
      <c r="H17" s="167"/>
      <c r="I17" s="167"/>
    </row>
    <row r="18" spans="2:9" ht="15" customHeight="1" x14ac:dyDescent="0.25">
      <c r="B18" s="109" t="s">
        <v>464</v>
      </c>
      <c r="C18" s="208"/>
      <c r="D18" s="167"/>
      <c r="E18" s="167"/>
      <c r="F18" s="167"/>
      <c r="G18" s="167"/>
      <c r="H18" s="167"/>
      <c r="I18" s="167"/>
    </row>
    <row r="19" spans="2:9" ht="15" customHeight="1" x14ac:dyDescent="0.25">
      <c r="C19" s="151"/>
      <c r="D19" s="167"/>
      <c r="E19" s="167"/>
      <c r="F19" s="167"/>
      <c r="G19" s="167"/>
      <c r="H19" s="167"/>
      <c r="I19" s="167"/>
    </row>
    <row r="20" spans="2:9" x14ac:dyDescent="0.25">
      <c r="C20" s="408" t="s">
        <v>449</v>
      </c>
      <c r="D20" s="406" t="s">
        <v>450</v>
      </c>
      <c r="E20" s="192" t="s">
        <v>465</v>
      </c>
      <c r="F20" s="245"/>
      <c r="G20" s="193"/>
      <c r="H20" s="406" t="s">
        <v>466</v>
      </c>
      <c r="I20" s="167"/>
    </row>
    <row r="21" spans="2:9" ht="42.45" x14ac:dyDescent="0.25">
      <c r="C21" s="408"/>
      <c r="D21" s="407"/>
      <c r="E21" s="198" t="s">
        <v>467</v>
      </c>
      <c r="F21" s="198" t="s">
        <v>468</v>
      </c>
      <c r="G21" s="198" t="s">
        <v>469</v>
      </c>
      <c r="H21" s="407"/>
      <c r="I21" s="167"/>
    </row>
    <row r="22" spans="2:9" ht="28.3" x14ac:dyDescent="0.25">
      <c r="C22" s="409" t="s">
        <v>346</v>
      </c>
      <c r="D22" s="198" t="s">
        <v>470</v>
      </c>
      <c r="E22" s="209">
        <v>48</v>
      </c>
      <c r="F22" s="209"/>
      <c r="G22" s="209"/>
      <c r="H22" s="210">
        <f>IF(COUNTA(E22:G22)=0,"",SUM(E22:G22))</f>
        <v>48</v>
      </c>
      <c r="I22" s="167"/>
    </row>
    <row r="23" spans="2:9" ht="40.5" customHeight="1" x14ac:dyDescent="0.25">
      <c r="C23" s="410"/>
      <c r="D23" s="199" t="s">
        <v>471</v>
      </c>
      <c r="E23" s="209">
        <v>4</v>
      </c>
      <c r="F23" s="209"/>
      <c r="G23" s="209"/>
      <c r="H23" s="210">
        <f>IF(COUNTA(E23:G23)=0,"",SUM(E23:G23))</f>
        <v>4</v>
      </c>
      <c r="I23" s="167"/>
    </row>
    <row r="24" spans="2:9" ht="40.5" customHeight="1" x14ac:dyDescent="0.25">
      <c r="C24" s="410"/>
      <c r="D24" s="198" t="s">
        <v>460</v>
      </c>
      <c r="E24" s="209"/>
      <c r="F24" s="209"/>
      <c r="G24" s="209"/>
      <c r="H24" s="210" t="str">
        <f>IF(COUNTA(E24:G24)=0,"",SUM(E24:G24))</f>
        <v/>
      </c>
      <c r="I24" s="167"/>
    </row>
    <row r="25" spans="2:9" ht="40.5" customHeight="1" x14ac:dyDescent="0.25">
      <c r="C25" s="411"/>
      <c r="D25" s="199" t="s">
        <v>472</v>
      </c>
      <c r="E25" s="209"/>
      <c r="F25" s="209"/>
      <c r="G25" s="209"/>
      <c r="H25" s="210" t="str">
        <f>IF(COUNTA(E25:G25)=0,"",SUM(E25:G25))</f>
        <v/>
      </c>
      <c r="I25" s="167"/>
    </row>
    <row r="26" spans="2:9" ht="40.5" customHeight="1" x14ac:dyDescent="0.25">
      <c r="C26" s="328" t="s">
        <v>473</v>
      </c>
      <c r="D26" s="329"/>
      <c r="E26" s="210">
        <f>IF(SUM(E22:E25)=0,"",SUM(E22:E25))</f>
        <v>52</v>
      </c>
      <c r="F26" s="210" t="str">
        <f>IF(SUM(F22:F25)=0,"",SUM(F22:F25))</f>
        <v/>
      </c>
      <c r="G26" s="210" t="str">
        <f>IF(SUM(G22:G25)=0,"",SUM(G22:G25))</f>
        <v/>
      </c>
      <c r="H26" s="210">
        <f>IF(SUM(H22:H25)=0,"",SUM(H22:H25))</f>
        <v>52</v>
      </c>
      <c r="I26" s="167"/>
    </row>
    <row r="27" spans="2:9" ht="15" customHeight="1" x14ac:dyDescent="0.25">
      <c r="C27" s="29"/>
      <c r="D27" s="29"/>
      <c r="E27" s="30"/>
      <c r="F27" s="30"/>
      <c r="G27" s="30"/>
      <c r="H27" s="30"/>
    </row>
    <row r="28" spans="2:9" ht="53.25" customHeight="1" x14ac:dyDescent="0.25"/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0:H21"/>
    <mergeCell ref="C26:D26"/>
    <mergeCell ref="C20:C21"/>
    <mergeCell ref="D20:D21"/>
    <mergeCell ref="C22:C25"/>
  </mergeCells>
  <phoneticPr fontId="5"/>
  <conditionalFormatting sqref="H7">
    <cfRule type="colorScale" priority="1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4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5:G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3:G23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4:G24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2:G22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W73"/>
  <sheetViews>
    <sheetView showGridLines="0" topLeftCell="C3" zoomScale="70" zoomScaleNormal="70" zoomScaleSheetLayoutView="90" workbookViewId="0">
      <selection activeCell="T63" sqref="T63"/>
    </sheetView>
  </sheetViews>
  <sheetFormatPr defaultColWidth="9" defaultRowHeight="14.15" x14ac:dyDescent="0.25"/>
  <cols>
    <col min="1" max="1" width="8.4609375" style="20" hidden="1" customWidth="1"/>
    <col min="2" max="2" width="7.4609375" style="13" customWidth="1"/>
    <col min="3" max="3" width="5.84375" style="88" customWidth="1"/>
    <col min="4" max="4" width="11.4609375" style="13" customWidth="1"/>
    <col min="5" max="5" width="6.53515625" style="89" bestFit="1" customWidth="1"/>
    <col min="6" max="6" width="5.4609375" style="13" customWidth="1"/>
    <col min="7" max="7" width="10.69140625" style="13" customWidth="1"/>
    <col min="8" max="8" width="8" style="89" customWidth="1"/>
    <col min="9" max="9" width="5.4609375" style="13" customWidth="1"/>
    <col min="10" max="10" width="10.69140625" style="13" customWidth="1"/>
    <col min="11" max="11" width="6.69140625" style="89" customWidth="1"/>
    <col min="12" max="12" width="5.4609375" style="13" customWidth="1"/>
    <col min="13" max="13" width="10.69140625" style="13" customWidth="1"/>
    <col min="14" max="14" width="6.69140625" style="89" customWidth="1"/>
    <col min="15" max="15" width="5.4609375" style="13" customWidth="1"/>
    <col min="16" max="16" width="10.69140625" style="13" customWidth="1"/>
    <col min="17" max="17" width="6.4609375" style="89" customWidth="1"/>
    <col min="18" max="18" width="5.4609375" style="13" customWidth="1"/>
    <col min="19" max="19" width="10.69140625" style="13" customWidth="1"/>
    <col min="20" max="20" width="7.4609375" style="13" customWidth="1"/>
    <col min="21" max="32" width="5.4609375" style="13" customWidth="1"/>
    <col min="33" max="16384" width="9" style="13"/>
  </cols>
  <sheetData>
    <row r="1" spans="1:23" ht="18" x14ac:dyDescent="0.25">
      <c r="B1" s="79" t="s">
        <v>474</v>
      </c>
    </row>
    <row r="2" spans="1:23" x14ac:dyDescent="0.25">
      <c r="A2" s="20">
        <v>2</v>
      </c>
    </row>
    <row r="3" spans="1:23" x14ac:dyDescent="0.25">
      <c r="A3" s="20">
        <f>IF(COUNTA(E7:S11)&lt;&gt;0,1,2)</f>
        <v>1</v>
      </c>
      <c r="D3" s="23"/>
    </row>
    <row r="4" spans="1:23" ht="20.149999999999999" customHeight="1" x14ac:dyDescent="0.25">
      <c r="B4" s="432" t="s">
        <v>192</v>
      </c>
      <c r="C4" s="441" t="s">
        <v>475</v>
      </c>
      <c r="D4" s="420" t="s">
        <v>476</v>
      </c>
      <c r="E4" s="95" t="s">
        <v>477</v>
      </c>
      <c r="F4" s="246"/>
      <c r="G4" s="96"/>
      <c r="H4" s="95" t="s">
        <v>478</v>
      </c>
      <c r="I4" s="246"/>
      <c r="J4" s="96"/>
      <c r="K4" s="127" t="s">
        <v>479</v>
      </c>
      <c r="L4" s="246"/>
      <c r="M4" s="96"/>
      <c r="N4" s="127" t="s">
        <v>480</v>
      </c>
      <c r="O4" s="127"/>
      <c r="P4" s="127"/>
      <c r="Q4" s="127" t="s">
        <v>481</v>
      </c>
      <c r="R4" s="127"/>
      <c r="S4" s="127"/>
    </row>
    <row r="5" spans="1:23" ht="25.5" customHeight="1" x14ac:dyDescent="0.25">
      <c r="A5" s="20" t="s">
        <v>482</v>
      </c>
      <c r="B5" s="433"/>
      <c r="C5" s="441"/>
      <c r="D5" s="421"/>
      <c r="E5" s="97" t="s">
        <v>483</v>
      </c>
      <c r="F5" s="98" t="s">
        <v>484</v>
      </c>
      <c r="G5" s="99"/>
      <c r="H5" s="97" t="s">
        <v>483</v>
      </c>
      <c r="I5" s="98" t="s">
        <v>484</v>
      </c>
      <c r="J5" s="99"/>
      <c r="K5" s="97" t="s">
        <v>483</v>
      </c>
      <c r="L5" s="98" t="s">
        <v>484</v>
      </c>
      <c r="M5" s="99"/>
      <c r="N5" s="97" t="s">
        <v>483</v>
      </c>
      <c r="O5" s="98" t="s">
        <v>484</v>
      </c>
      <c r="P5" s="99"/>
      <c r="Q5" s="97" t="s">
        <v>483</v>
      </c>
      <c r="R5" s="98" t="s">
        <v>484</v>
      </c>
      <c r="S5" s="128"/>
    </row>
    <row r="6" spans="1:23" ht="27.75" customHeight="1" x14ac:dyDescent="0.25">
      <c r="B6" s="434"/>
      <c r="C6" s="441"/>
      <c r="D6" s="422"/>
      <c r="E6" s="129" t="s">
        <v>485</v>
      </c>
      <c r="F6" s="100" t="s">
        <v>486</v>
      </c>
      <c r="G6" s="101" t="s">
        <v>487</v>
      </c>
      <c r="H6" s="129" t="s">
        <v>485</v>
      </c>
      <c r="I6" s="100" t="s">
        <v>488</v>
      </c>
      <c r="J6" s="101" t="s">
        <v>487</v>
      </c>
      <c r="K6" s="129" t="s">
        <v>485</v>
      </c>
      <c r="L6" s="100" t="s">
        <v>488</v>
      </c>
      <c r="M6" s="101" t="s">
        <v>487</v>
      </c>
      <c r="N6" s="129" t="s">
        <v>485</v>
      </c>
      <c r="O6" s="100" t="s">
        <v>488</v>
      </c>
      <c r="P6" s="101" t="s">
        <v>487</v>
      </c>
      <c r="Q6" s="129" t="s">
        <v>485</v>
      </c>
      <c r="R6" s="100" t="s">
        <v>488</v>
      </c>
      <c r="S6" s="101" t="s">
        <v>487</v>
      </c>
    </row>
    <row r="7" spans="1:23" ht="21.75" customHeight="1" x14ac:dyDescent="0.25">
      <c r="B7" s="438" t="s">
        <v>193</v>
      </c>
      <c r="C7" s="416" t="s">
        <v>489</v>
      </c>
      <c r="D7" s="211" t="s">
        <v>490</v>
      </c>
      <c r="E7" s="213">
        <v>15</v>
      </c>
      <c r="F7" s="212">
        <v>2.2000000000000002</v>
      </c>
      <c r="G7" s="212">
        <v>0.8</v>
      </c>
      <c r="H7" s="213">
        <v>16</v>
      </c>
      <c r="I7" s="212">
        <v>2.4</v>
      </c>
      <c r="J7" s="212">
        <v>0.8</v>
      </c>
      <c r="K7" s="213">
        <v>16</v>
      </c>
      <c r="L7" s="212">
        <v>2.7</v>
      </c>
      <c r="M7" s="212">
        <v>0.9</v>
      </c>
      <c r="N7" s="213">
        <v>14</v>
      </c>
      <c r="O7" s="212">
        <v>2.2999999999999998</v>
      </c>
      <c r="P7" s="212">
        <v>0.7</v>
      </c>
      <c r="Q7" s="213">
        <v>16</v>
      </c>
      <c r="R7" s="212">
        <v>2.5</v>
      </c>
      <c r="S7" s="212">
        <v>0.9</v>
      </c>
      <c r="W7" s="130"/>
    </row>
    <row r="8" spans="1:23" ht="21.75" customHeight="1" x14ac:dyDescent="0.25">
      <c r="B8" s="439"/>
      <c r="C8" s="417"/>
      <c r="D8" s="211" t="s">
        <v>491</v>
      </c>
      <c r="E8" s="213"/>
      <c r="F8" s="212"/>
      <c r="G8" s="212"/>
      <c r="H8" s="213"/>
      <c r="I8" s="212"/>
      <c r="J8" s="212"/>
      <c r="K8" s="213"/>
      <c r="L8" s="212"/>
      <c r="M8" s="212"/>
      <c r="N8" s="213"/>
      <c r="O8" s="212"/>
      <c r="P8" s="212"/>
      <c r="Q8" s="213"/>
      <c r="R8" s="212"/>
      <c r="S8" s="212"/>
    </row>
    <row r="9" spans="1:23" ht="21.75" customHeight="1" x14ac:dyDescent="0.25">
      <c r="B9" s="439"/>
      <c r="C9" s="417"/>
      <c r="D9" s="211" t="s">
        <v>492</v>
      </c>
      <c r="E9" s="213">
        <v>2</v>
      </c>
      <c r="F9" s="212">
        <v>0</v>
      </c>
      <c r="G9" s="212">
        <v>0</v>
      </c>
      <c r="H9" s="213">
        <v>2</v>
      </c>
      <c r="I9" s="212">
        <v>0</v>
      </c>
      <c r="J9" s="212">
        <v>0</v>
      </c>
      <c r="K9" s="213">
        <v>2</v>
      </c>
      <c r="L9" s="212">
        <v>0</v>
      </c>
      <c r="M9" s="212">
        <v>0</v>
      </c>
      <c r="N9" s="213">
        <v>2</v>
      </c>
      <c r="O9" s="212">
        <v>0.1</v>
      </c>
      <c r="P9" s="212">
        <v>0</v>
      </c>
      <c r="Q9" s="213">
        <v>2</v>
      </c>
      <c r="R9" s="212">
        <v>0</v>
      </c>
      <c r="S9" s="212">
        <v>0</v>
      </c>
      <c r="U9" s="102"/>
    </row>
    <row r="10" spans="1:23" ht="21.75" customHeight="1" x14ac:dyDescent="0.25">
      <c r="B10" s="439"/>
      <c r="C10" s="417"/>
      <c r="D10" s="211" t="s">
        <v>493</v>
      </c>
      <c r="E10" s="213">
        <v>17</v>
      </c>
      <c r="F10" s="212">
        <v>4.7</v>
      </c>
      <c r="G10" s="212">
        <v>1.7</v>
      </c>
      <c r="H10" s="213">
        <v>17</v>
      </c>
      <c r="I10" s="212">
        <v>4.9000000000000004</v>
      </c>
      <c r="J10" s="212">
        <v>1.8</v>
      </c>
      <c r="K10" s="213">
        <v>17</v>
      </c>
      <c r="L10" s="212">
        <v>4.8</v>
      </c>
      <c r="M10" s="212">
        <v>1.8</v>
      </c>
      <c r="N10" s="213">
        <v>17</v>
      </c>
      <c r="O10" s="212">
        <v>4.8</v>
      </c>
      <c r="P10" s="212">
        <v>1.8</v>
      </c>
      <c r="Q10" s="213">
        <v>17</v>
      </c>
      <c r="R10" s="212">
        <v>4</v>
      </c>
      <c r="S10" s="212">
        <v>1.5</v>
      </c>
    </row>
    <row r="11" spans="1:23" ht="21.75" customHeight="1" x14ac:dyDescent="0.25">
      <c r="B11" s="439"/>
      <c r="C11" s="417"/>
      <c r="D11" s="133" t="s">
        <v>494</v>
      </c>
      <c r="E11" s="213">
        <v>2</v>
      </c>
      <c r="F11" s="212">
        <v>0.2</v>
      </c>
      <c r="G11" s="212">
        <v>0.1</v>
      </c>
      <c r="H11" s="213">
        <v>2</v>
      </c>
      <c r="I11" s="212">
        <v>0.2</v>
      </c>
      <c r="J11" s="212">
        <v>0.1</v>
      </c>
      <c r="K11" s="213">
        <v>2</v>
      </c>
      <c r="L11" s="212">
        <v>0.2</v>
      </c>
      <c r="M11" s="212">
        <v>0.1</v>
      </c>
      <c r="N11" s="213">
        <v>2</v>
      </c>
      <c r="O11" s="212">
        <v>0.3</v>
      </c>
      <c r="P11" s="212">
        <v>0.1</v>
      </c>
      <c r="Q11" s="213">
        <v>2</v>
      </c>
      <c r="R11" s="212">
        <v>0.2</v>
      </c>
      <c r="S11" s="212">
        <v>1</v>
      </c>
    </row>
    <row r="12" spans="1:23" ht="26.25" customHeight="1" x14ac:dyDescent="0.25">
      <c r="B12" s="440"/>
      <c r="C12" s="418"/>
      <c r="D12" s="133" t="s">
        <v>495</v>
      </c>
      <c r="E12" s="234">
        <v>36</v>
      </c>
      <c r="F12" s="235">
        <v>7.1000000000000005</v>
      </c>
      <c r="G12" s="235">
        <v>2.6</v>
      </c>
      <c r="H12" s="234">
        <v>37</v>
      </c>
      <c r="I12" s="236">
        <v>7.5000000000000009</v>
      </c>
      <c r="J12" s="236">
        <v>2.7</v>
      </c>
      <c r="K12" s="234">
        <v>37</v>
      </c>
      <c r="L12" s="236">
        <v>7.7</v>
      </c>
      <c r="M12" s="236">
        <v>2.8000000000000003</v>
      </c>
      <c r="N12" s="234">
        <v>35</v>
      </c>
      <c r="O12" s="236">
        <v>7.4999999999999991</v>
      </c>
      <c r="P12" s="236">
        <v>2.6</v>
      </c>
      <c r="Q12" s="234">
        <v>37</v>
      </c>
      <c r="R12" s="236">
        <f>SUM(R7:R11)</f>
        <v>6.7</v>
      </c>
      <c r="S12" s="236">
        <v>2.5</v>
      </c>
    </row>
    <row r="13" spans="1:23" ht="21.75" customHeight="1" x14ac:dyDescent="0.25">
      <c r="B13" s="438" t="s">
        <v>193</v>
      </c>
      <c r="C13" s="443" t="s">
        <v>496</v>
      </c>
      <c r="D13" s="211" t="s">
        <v>490</v>
      </c>
      <c r="E13" s="133">
        <v>53</v>
      </c>
      <c r="F13" s="212">
        <v>12.4</v>
      </c>
      <c r="G13" s="212">
        <v>4.5</v>
      </c>
      <c r="H13" s="133">
        <v>52</v>
      </c>
      <c r="I13" s="212">
        <v>12.5</v>
      </c>
      <c r="J13" s="212">
        <v>4.5</v>
      </c>
      <c r="K13" s="133">
        <v>52</v>
      </c>
      <c r="L13" s="212">
        <v>11.9</v>
      </c>
      <c r="M13" s="212">
        <v>4.3</v>
      </c>
      <c r="N13" s="214">
        <v>50</v>
      </c>
      <c r="O13" s="212">
        <v>11.7</v>
      </c>
      <c r="P13" s="212">
        <v>4.2</v>
      </c>
      <c r="Q13" s="214">
        <v>48</v>
      </c>
      <c r="R13" s="212">
        <v>11.6</v>
      </c>
      <c r="S13" s="212">
        <v>4.3</v>
      </c>
    </row>
    <row r="14" spans="1:23" ht="21.75" customHeight="1" x14ac:dyDescent="0.25">
      <c r="B14" s="439"/>
      <c r="C14" s="444"/>
      <c r="D14" s="211" t="s">
        <v>491</v>
      </c>
      <c r="E14" s="133"/>
      <c r="F14" s="212"/>
      <c r="G14" s="212"/>
      <c r="H14" s="133"/>
      <c r="I14" s="212"/>
      <c r="J14" s="212"/>
      <c r="K14" s="133"/>
      <c r="L14" s="212"/>
      <c r="M14" s="212"/>
      <c r="N14" s="214"/>
      <c r="O14" s="212"/>
      <c r="P14" s="212"/>
      <c r="Q14" s="214"/>
      <c r="R14" s="212"/>
      <c r="S14" s="212"/>
    </row>
    <row r="15" spans="1:23" ht="21.75" customHeight="1" x14ac:dyDescent="0.25">
      <c r="B15" s="439"/>
      <c r="C15" s="444"/>
      <c r="D15" s="211" t="s">
        <v>492</v>
      </c>
      <c r="E15" s="133">
        <v>14</v>
      </c>
      <c r="F15" s="212">
        <v>7.9</v>
      </c>
      <c r="G15" s="212">
        <v>2.9</v>
      </c>
      <c r="H15" s="133">
        <v>14</v>
      </c>
      <c r="I15" s="212">
        <v>7.9</v>
      </c>
      <c r="J15" s="212">
        <v>2.9</v>
      </c>
      <c r="K15" s="133">
        <v>14</v>
      </c>
      <c r="L15" s="212">
        <v>7.8</v>
      </c>
      <c r="M15" s="212">
        <v>2.8</v>
      </c>
      <c r="N15" s="214">
        <v>14</v>
      </c>
      <c r="O15" s="212">
        <v>7.9</v>
      </c>
      <c r="P15" s="212">
        <v>2.9</v>
      </c>
      <c r="Q15" s="214">
        <v>15</v>
      </c>
      <c r="R15" s="212">
        <v>7.9</v>
      </c>
      <c r="S15" s="212">
        <v>2.9</v>
      </c>
    </row>
    <row r="16" spans="1:23" ht="21.75" customHeight="1" x14ac:dyDescent="0.25">
      <c r="B16" s="439"/>
      <c r="C16" s="444"/>
      <c r="D16" s="211" t="s">
        <v>493</v>
      </c>
      <c r="E16" s="133">
        <v>0</v>
      </c>
      <c r="F16" s="212">
        <v>0</v>
      </c>
      <c r="G16" s="212">
        <v>0</v>
      </c>
      <c r="H16" s="133">
        <v>0</v>
      </c>
      <c r="I16" s="212">
        <v>0</v>
      </c>
      <c r="J16" s="212">
        <v>0</v>
      </c>
      <c r="K16" s="133">
        <v>0</v>
      </c>
      <c r="L16" s="212">
        <v>0</v>
      </c>
      <c r="M16" s="212">
        <v>0</v>
      </c>
      <c r="N16" s="214">
        <v>0</v>
      </c>
      <c r="O16" s="212">
        <v>0</v>
      </c>
      <c r="P16" s="212">
        <v>0</v>
      </c>
      <c r="Q16" s="214">
        <v>0</v>
      </c>
      <c r="R16" s="212">
        <v>0</v>
      </c>
      <c r="S16" s="212">
        <v>0</v>
      </c>
    </row>
    <row r="17" spans="2:19" ht="21.75" customHeight="1" x14ac:dyDescent="0.25">
      <c r="B17" s="439"/>
      <c r="C17" s="444"/>
      <c r="D17" s="133" t="s">
        <v>494</v>
      </c>
      <c r="E17" s="133">
        <v>0</v>
      </c>
      <c r="F17" s="212">
        <v>0</v>
      </c>
      <c r="G17" s="212">
        <v>0</v>
      </c>
      <c r="H17" s="133">
        <v>0</v>
      </c>
      <c r="I17" s="212">
        <v>0</v>
      </c>
      <c r="J17" s="212">
        <v>0</v>
      </c>
      <c r="K17" s="133">
        <v>0</v>
      </c>
      <c r="L17" s="212">
        <v>0</v>
      </c>
      <c r="M17" s="212">
        <v>0</v>
      </c>
      <c r="N17" s="214">
        <v>0</v>
      </c>
      <c r="O17" s="212">
        <v>0</v>
      </c>
      <c r="P17" s="212">
        <v>0</v>
      </c>
      <c r="Q17" s="214">
        <v>0</v>
      </c>
      <c r="R17" s="212">
        <v>0</v>
      </c>
      <c r="S17" s="212">
        <v>0</v>
      </c>
    </row>
    <row r="18" spans="2:19" ht="26.25" customHeight="1" x14ac:dyDescent="0.25">
      <c r="B18" s="440"/>
      <c r="C18" s="445"/>
      <c r="D18" s="133" t="s">
        <v>497</v>
      </c>
      <c r="E18" s="234">
        <v>67</v>
      </c>
      <c r="F18" s="235">
        <v>20.3</v>
      </c>
      <c r="G18" s="235">
        <v>7.4</v>
      </c>
      <c r="H18" s="234">
        <v>66</v>
      </c>
      <c r="I18" s="236">
        <v>20.399999999999999</v>
      </c>
      <c r="J18" s="236">
        <v>7.4</v>
      </c>
      <c r="K18" s="234">
        <v>66</v>
      </c>
      <c r="L18" s="236">
        <v>19.7</v>
      </c>
      <c r="M18" s="236">
        <v>7.1</v>
      </c>
      <c r="N18" s="234">
        <v>64</v>
      </c>
      <c r="O18" s="236">
        <v>19.600000000000001</v>
      </c>
      <c r="P18" s="236">
        <v>7.1</v>
      </c>
      <c r="Q18" s="234">
        <v>63</v>
      </c>
      <c r="R18" s="236">
        <f>SUM(R13:R17)</f>
        <v>19.5</v>
      </c>
      <c r="S18" s="236">
        <v>7.1</v>
      </c>
    </row>
    <row r="19" spans="2:19" ht="21.75" customHeight="1" x14ac:dyDescent="0.25">
      <c r="B19" s="438" t="s">
        <v>193</v>
      </c>
      <c r="C19" s="416" t="s">
        <v>498</v>
      </c>
      <c r="D19" s="211" t="s">
        <v>490</v>
      </c>
      <c r="E19" s="133">
        <v>8</v>
      </c>
      <c r="F19" s="212">
        <v>2.5</v>
      </c>
      <c r="G19" s="212">
        <v>0.9</v>
      </c>
      <c r="H19" s="133">
        <v>8</v>
      </c>
      <c r="I19" s="212">
        <v>2.5</v>
      </c>
      <c r="J19" s="212">
        <v>0.9</v>
      </c>
      <c r="K19" s="133">
        <v>9</v>
      </c>
      <c r="L19" s="212">
        <v>2.9</v>
      </c>
      <c r="M19" s="212">
        <v>1</v>
      </c>
      <c r="N19" s="214">
        <v>8</v>
      </c>
      <c r="O19" s="212">
        <v>2.5</v>
      </c>
      <c r="P19" s="212">
        <v>0.9</v>
      </c>
      <c r="Q19" s="214">
        <v>8</v>
      </c>
      <c r="R19" s="212">
        <v>2.5</v>
      </c>
      <c r="S19" s="212">
        <v>0.9</v>
      </c>
    </row>
    <row r="20" spans="2:19" ht="21.75" customHeight="1" x14ac:dyDescent="0.25">
      <c r="B20" s="439"/>
      <c r="C20" s="417"/>
      <c r="D20" s="211" t="s">
        <v>491</v>
      </c>
      <c r="E20" s="133"/>
      <c r="F20" s="212"/>
      <c r="G20" s="212"/>
      <c r="H20" s="133"/>
      <c r="I20" s="212"/>
      <c r="J20" s="212"/>
      <c r="K20" s="133"/>
      <c r="L20" s="212"/>
      <c r="M20" s="212"/>
      <c r="N20" s="214"/>
      <c r="O20" s="212"/>
      <c r="P20" s="212"/>
      <c r="Q20" s="214"/>
      <c r="R20" s="212"/>
      <c r="S20" s="212"/>
    </row>
    <row r="21" spans="2:19" ht="21.75" customHeight="1" x14ac:dyDescent="0.25">
      <c r="B21" s="439"/>
      <c r="C21" s="417"/>
      <c r="D21" s="211" t="s">
        <v>492</v>
      </c>
      <c r="E21" s="133">
        <v>3</v>
      </c>
      <c r="F21" s="212">
        <v>0</v>
      </c>
      <c r="G21" s="212">
        <v>0</v>
      </c>
      <c r="H21" s="133">
        <v>3</v>
      </c>
      <c r="I21" s="212">
        <v>0</v>
      </c>
      <c r="J21" s="212">
        <v>0</v>
      </c>
      <c r="K21" s="133">
        <v>1</v>
      </c>
      <c r="L21" s="212">
        <v>0</v>
      </c>
      <c r="M21" s="212">
        <v>0</v>
      </c>
      <c r="N21" s="214">
        <v>3</v>
      </c>
      <c r="O21" s="212">
        <v>0</v>
      </c>
      <c r="P21" s="212">
        <v>0</v>
      </c>
      <c r="Q21" s="214">
        <v>3</v>
      </c>
      <c r="R21" s="212">
        <v>0</v>
      </c>
      <c r="S21" s="212">
        <v>0</v>
      </c>
    </row>
    <row r="22" spans="2:19" ht="21.75" customHeight="1" x14ac:dyDescent="0.25">
      <c r="B22" s="439"/>
      <c r="C22" s="417"/>
      <c r="D22" s="211" t="s">
        <v>493</v>
      </c>
      <c r="E22" s="133">
        <v>0</v>
      </c>
      <c r="F22" s="212">
        <v>0</v>
      </c>
      <c r="G22" s="212">
        <v>0</v>
      </c>
      <c r="H22" s="133">
        <v>0</v>
      </c>
      <c r="I22" s="212">
        <v>0</v>
      </c>
      <c r="J22" s="212">
        <v>0</v>
      </c>
      <c r="K22" s="133">
        <v>0</v>
      </c>
      <c r="L22" s="212">
        <v>0</v>
      </c>
      <c r="M22" s="212">
        <v>0</v>
      </c>
      <c r="N22" s="214">
        <v>0</v>
      </c>
      <c r="O22" s="212">
        <v>0</v>
      </c>
      <c r="P22" s="212">
        <v>0</v>
      </c>
      <c r="Q22" s="214">
        <v>0</v>
      </c>
      <c r="R22" s="212">
        <v>0</v>
      </c>
      <c r="S22" s="212">
        <v>0</v>
      </c>
    </row>
    <row r="23" spans="2:19" ht="21.75" customHeight="1" x14ac:dyDescent="0.25">
      <c r="B23" s="439"/>
      <c r="C23" s="417"/>
      <c r="D23" s="133" t="s">
        <v>494</v>
      </c>
      <c r="E23" s="133">
        <v>0</v>
      </c>
      <c r="F23" s="212">
        <v>0</v>
      </c>
      <c r="G23" s="212">
        <v>0</v>
      </c>
      <c r="H23" s="133">
        <v>0</v>
      </c>
      <c r="I23" s="212">
        <v>0</v>
      </c>
      <c r="J23" s="212">
        <v>0</v>
      </c>
      <c r="K23" s="133">
        <v>0</v>
      </c>
      <c r="L23" s="212">
        <v>0</v>
      </c>
      <c r="M23" s="212">
        <v>0</v>
      </c>
      <c r="N23" s="214">
        <v>0</v>
      </c>
      <c r="O23" s="212">
        <v>0</v>
      </c>
      <c r="P23" s="212">
        <v>0</v>
      </c>
      <c r="Q23" s="214">
        <v>0</v>
      </c>
      <c r="R23" s="212">
        <v>0</v>
      </c>
      <c r="S23" s="212">
        <v>0</v>
      </c>
    </row>
    <row r="24" spans="2:19" ht="26.25" customHeight="1" x14ac:dyDescent="0.25">
      <c r="B24" s="440"/>
      <c r="C24" s="418"/>
      <c r="D24" s="133" t="s">
        <v>499</v>
      </c>
      <c r="E24" s="214">
        <v>11</v>
      </c>
      <c r="F24" s="237">
        <v>2.5</v>
      </c>
      <c r="G24" s="237">
        <v>0.9</v>
      </c>
      <c r="H24" s="214">
        <v>11</v>
      </c>
      <c r="I24" s="221">
        <v>2.5</v>
      </c>
      <c r="J24" s="221">
        <v>0.9</v>
      </c>
      <c r="K24" s="214">
        <v>10</v>
      </c>
      <c r="L24" s="221">
        <v>2.9</v>
      </c>
      <c r="M24" s="221">
        <v>1</v>
      </c>
      <c r="N24" s="214">
        <v>11</v>
      </c>
      <c r="O24" s="221">
        <v>2.5</v>
      </c>
      <c r="P24" s="221">
        <v>0.9</v>
      </c>
      <c r="Q24" s="214">
        <v>11</v>
      </c>
      <c r="R24" s="236">
        <f>SUM(R19:R23)</f>
        <v>2.5</v>
      </c>
      <c r="S24" s="221">
        <v>0.9</v>
      </c>
    </row>
    <row r="25" spans="2:19" ht="22.5" customHeight="1" x14ac:dyDescent="0.25">
      <c r="B25" s="438" t="s">
        <v>193</v>
      </c>
      <c r="C25" s="416" t="s">
        <v>500</v>
      </c>
      <c r="D25" s="211" t="s">
        <v>490</v>
      </c>
      <c r="E25" s="133">
        <v>29</v>
      </c>
      <c r="F25" s="212">
        <v>8.6</v>
      </c>
      <c r="G25" s="212">
        <v>3.1</v>
      </c>
      <c r="H25" s="133">
        <v>29</v>
      </c>
      <c r="I25" s="212">
        <v>8</v>
      </c>
      <c r="J25" s="212">
        <v>2.9</v>
      </c>
      <c r="K25" s="133">
        <v>28</v>
      </c>
      <c r="L25" s="212">
        <v>7.1</v>
      </c>
      <c r="M25" s="212">
        <v>2.5</v>
      </c>
      <c r="N25" s="214">
        <v>29</v>
      </c>
      <c r="O25" s="212">
        <v>7.1</v>
      </c>
      <c r="P25" s="212">
        <v>2.6</v>
      </c>
      <c r="Q25" s="214">
        <v>29</v>
      </c>
      <c r="R25" s="212">
        <v>7.1</v>
      </c>
      <c r="S25" s="212">
        <v>2.6</v>
      </c>
    </row>
    <row r="26" spans="2:19" ht="22.5" customHeight="1" x14ac:dyDescent="0.25">
      <c r="B26" s="439"/>
      <c r="C26" s="417"/>
      <c r="D26" s="211" t="s">
        <v>491</v>
      </c>
      <c r="E26" s="133"/>
      <c r="F26" s="212"/>
      <c r="G26" s="212"/>
      <c r="H26" s="133"/>
      <c r="I26" s="212"/>
      <c r="J26" s="212"/>
      <c r="K26" s="133"/>
      <c r="L26" s="212"/>
      <c r="M26" s="212"/>
      <c r="N26" s="214"/>
      <c r="O26" s="212"/>
      <c r="P26" s="212"/>
      <c r="Q26" s="214"/>
      <c r="R26" s="212"/>
      <c r="S26" s="212"/>
    </row>
    <row r="27" spans="2:19" ht="22.5" customHeight="1" x14ac:dyDescent="0.25">
      <c r="B27" s="439"/>
      <c r="C27" s="417"/>
      <c r="D27" s="211" t="s">
        <v>492</v>
      </c>
      <c r="E27" s="133">
        <v>32</v>
      </c>
      <c r="F27" s="212">
        <v>30.8</v>
      </c>
      <c r="G27" s="212">
        <v>11.3</v>
      </c>
      <c r="H27" s="133">
        <v>31</v>
      </c>
      <c r="I27" s="212">
        <v>29.7</v>
      </c>
      <c r="J27" s="212">
        <v>10.8</v>
      </c>
      <c r="K27" s="133">
        <v>31</v>
      </c>
      <c r="L27" s="212">
        <v>29.7</v>
      </c>
      <c r="M27" s="212">
        <v>10.8</v>
      </c>
      <c r="N27" s="214">
        <v>31</v>
      </c>
      <c r="O27" s="212">
        <v>29.7</v>
      </c>
      <c r="P27" s="212">
        <v>10.8</v>
      </c>
      <c r="Q27" s="214">
        <v>32</v>
      </c>
      <c r="R27" s="212">
        <v>29.9</v>
      </c>
      <c r="S27" s="212">
        <v>10.7</v>
      </c>
    </row>
    <row r="28" spans="2:19" ht="22.5" customHeight="1" x14ac:dyDescent="0.25">
      <c r="B28" s="439"/>
      <c r="C28" s="417"/>
      <c r="D28" s="211" t="s">
        <v>493</v>
      </c>
      <c r="E28" s="133">
        <v>4</v>
      </c>
      <c r="F28" s="212">
        <v>1.1000000000000001</v>
      </c>
      <c r="G28" s="212">
        <v>0.4</v>
      </c>
      <c r="H28" s="133">
        <v>4</v>
      </c>
      <c r="I28" s="212">
        <v>1.1000000000000001</v>
      </c>
      <c r="J28" s="212">
        <v>0.4</v>
      </c>
      <c r="K28" s="133">
        <v>4</v>
      </c>
      <c r="L28" s="212">
        <v>1.2</v>
      </c>
      <c r="M28" s="212">
        <v>0.4</v>
      </c>
      <c r="N28" s="214">
        <v>4</v>
      </c>
      <c r="O28" s="212">
        <v>1.2</v>
      </c>
      <c r="P28" s="212">
        <v>0.4</v>
      </c>
      <c r="Q28" s="214">
        <v>4</v>
      </c>
      <c r="R28" s="212">
        <v>1.2</v>
      </c>
      <c r="S28" s="212">
        <v>0.4</v>
      </c>
    </row>
    <row r="29" spans="2:19" ht="22.5" customHeight="1" x14ac:dyDescent="0.25">
      <c r="B29" s="439"/>
      <c r="C29" s="417"/>
      <c r="D29" s="133" t="s">
        <v>494</v>
      </c>
      <c r="E29" s="133">
        <v>7</v>
      </c>
      <c r="F29" s="212">
        <v>2.5</v>
      </c>
      <c r="G29" s="212">
        <v>0.9</v>
      </c>
      <c r="H29" s="133">
        <v>7</v>
      </c>
      <c r="I29" s="212">
        <v>2.4</v>
      </c>
      <c r="J29" s="212">
        <v>0.9</v>
      </c>
      <c r="K29" s="133">
        <v>7</v>
      </c>
      <c r="L29" s="212">
        <v>1.8</v>
      </c>
      <c r="M29" s="212">
        <v>0.7</v>
      </c>
      <c r="N29" s="214">
        <v>6</v>
      </c>
      <c r="O29" s="212">
        <v>1.2</v>
      </c>
      <c r="P29" s="212">
        <v>0.5</v>
      </c>
      <c r="Q29" s="214">
        <v>7</v>
      </c>
      <c r="R29" s="212">
        <v>1.4</v>
      </c>
      <c r="S29" s="212">
        <v>0.5</v>
      </c>
    </row>
    <row r="30" spans="2:19" ht="25.5" customHeight="1" x14ac:dyDescent="0.25">
      <c r="B30" s="440"/>
      <c r="C30" s="418"/>
      <c r="D30" s="133" t="s">
        <v>501</v>
      </c>
      <c r="E30" s="214">
        <v>72</v>
      </c>
      <c r="F30" s="237">
        <v>43</v>
      </c>
      <c r="G30" s="237">
        <v>15.700000000000001</v>
      </c>
      <c r="H30" s="214">
        <v>71</v>
      </c>
      <c r="I30" s="221">
        <v>41.2</v>
      </c>
      <c r="J30" s="221">
        <v>15.000000000000002</v>
      </c>
      <c r="K30" s="214">
        <v>70</v>
      </c>
      <c r="L30" s="221">
        <v>39.799999999999997</v>
      </c>
      <c r="M30" s="221">
        <v>14.4</v>
      </c>
      <c r="N30" s="214">
        <v>70</v>
      </c>
      <c r="O30" s="221">
        <v>39.200000000000003</v>
      </c>
      <c r="P30" s="221">
        <v>14.3</v>
      </c>
      <c r="Q30" s="214">
        <v>72</v>
      </c>
      <c r="R30" s="236">
        <f>SUM(R25:R29)</f>
        <v>39.6</v>
      </c>
      <c r="S30" s="221">
        <v>14.1</v>
      </c>
    </row>
    <row r="31" spans="2:19" ht="21.75" customHeight="1" x14ac:dyDescent="0.25">
      <c r="B31" s="438" t="str">
        <f>ｼｰﾄ0!$C$4</f>
        <v>関東平野</v>
      </c>
      <c r="C31" s="416"/>
      <c r="D31" s="211" t="s">
        <v>490</v>
      </c>
      <c r="E31" s="133"/>
      <c r="F31" s="212"/>
      <c r="G31" s="212"/>
      <c r="H31" s="133"/>
      <c r="I31" s="212"/>
      <c r="J31" s="212"/>
      <c r="K31" s="133"/>
      <c r="L31" s="212"/>
      <c r="M31" s="212"/>
      <c r="N31" s="214"/>
      <c r="O31" s="212"/>
      <c r="P31" s="212"/>
      <c r="Q31" s="214"/>
      <c r="R31" s="212"/>
      <c r="S31" s="212"/>
    </row>
    <row r="32" spans="2:19" ht="21.75" customHeight="1" x14ac:dyDescent="0.25">
      <c r="B32" s="439"/>
      <c r="C32" s="417"/>
      <c r="D32" s="211" t="s">
        <v>491</v>
      </c>
      <c r="E32" s="133"/>
      <c r="F32" s="212"/>
      <c r="G32" s="212"/>
      <c r="H32" s="133"/>
      <c r="I32" s="212"/>
      <c r="J32" s="212"/>
      <c r="K32" s="133"/>
      <c r="L32" s="212"/>
      <c r="M32" s="212"/>
      <c r="N32" s="214"/>
      <c r="O32" s="212"/>
      <c r="P32" s="212"/>
      <c r="Q32" s="214"/>
      <c r="R32" s="212"/>
      <c r="S32" s="212"/>
    </row>
    <row r="33" spans="2:19" ht="21.75" customHeight="1" x14ac:dyDescent="0.25">
      <c r="B33" s="439"/>
      <c r="C33" s="417"/>
      <c r="D33" s="211" t="s">
        <v>492</v>
      </c>
      <c r="E33" s="133"/>
      <c r="F33" s="212"/>
      <c r="G33" s="212"/>
      <c r="H33" s="133"/>
      <c r="I33" s="212"/>
      <c r="J33" s="212"/>
      <c r="K33" s="133"/>
      <c r="L33" s="212"/>
      <c r="M33" s="212"/>
      <c r="N33" s="214"/>
      <c r="O33" s="212"/>
      <c r="P33" s="212"/>
      <c r="Q33" s="214"/>
      <c r="R33" s="212"/>
      <c r="S33" s="212"/>
    </row>
    <row r="34" spans="2:19" ht="21.75" customHeight="1" x14ac:dyDescent="0.25">
      <c r="B34" s="439"/>
      <c r="C34" s="417"/>
      <c r="D34" s="211" t="s">
        <v>493</v>
      </c>
      <c r="E34" s="133"/>
      <c r="F34" s="212"/>
      <c r="G34" s="212"/>
      <c r="H34" s="133"/>
      <c r="I34" s="212"/>
      <c r="J34" s="212"/>
      <c r="K34" s="133"/>
      <c r="L34" s="212"/>
      <c r="M34" s="212"/>
      <c r="N34" s="214"/>
      <c r="O34" s="212"/>
      <c r="P34" s="212"/>
      <c r="Q34" s="214"/>
      <c r="R34" s="212"/>
      <c r="S34" s="212"/>
    </row>
    <row r="35" spans="2:19" ht="21.75" customHeight="1" x14ac:dyDescent="0.25">
      <c r="B35" s="439"/>
      <c r="C35" s="417"/>
      <c r="D35" s="133" t="s">
        <v>494</v>
      </c>
      <c r="E35" s="133"/>
      <c r="F35" s="212"/>
      <c r="G35" s="212"/>
      <c r="H35" s="133"/>
      <c r="I35" s="212"/>
      <c r="J35" s="212"/>
      <c r="K35" s="133"/>
      <c r="L35" s="212"/>
      <c r="M35" s="212"/>
      <c r="N35" s="214"/>
      <c r="O35" s="212"/>
      <c r="P35" s="212"/>
      <c r="Q35" s="214"/>
      <c r="R35" s="212"/>
      <c r="S35" s="212"/>
    </row>
    <row r="36" spans="2:19" ht="25.5" customHeight="1" x14ac:dyDescent="0.25">
      <c r="B36" s="440"/>
      <c r="C36" s="418"/>
      <c r="D36" s="238" t="s">
        <v>502</v>
      </c>
      <c r="E36" s="214" t="str">
        <f t="shared" ref="E36:P36" si="0">IF(COUNT(E31:E35)&gt;=1,SUM(E31:E35),"")</f>
        <v/>
      </c>
      <c r="F36" s="237" t="str">
        <f t="shared" si="0"/>
        <v/>
      </c>
      <c r="G36" s="237" t="str">
        <f t="shared" si="0"/>
        <v/>
      </c>
      <c r="H36" s="214" t="str">
        <f t="shared" si="0"/>
        <v/>
      </c>
      <c r="I36" s="221" t="str">
        <f t="shared" si="0"/>
        <v/>
      </c>
      <c r="J36" s="221" t="str">
        <f t="shared" si="0"/>
        <v/>
      </c>
      <c r="K36" s="214" t="str">
        <f t="shared" si="0"/>
        <v/>
      </c>
      <c r="L36" s="221" t="str">
        <f t="shared" si="0"/>
        <v/>
      </c>
      <c r="M36" s="221" t="str">
        <f t="shared" si="0"/>
        <v/>
      </c>
      <c r="N36" s="214" t="str">
        <f t="shared" si="0"/>
        <v/>
      </c>
      <c r="O36" s="221" t="str">
        <f t="shared" si="0"/>
        <v/>
      </c>
      <c r="P36" s="221" t="str">
        <f t="shared" si="0"/>
        <v/>
      </c>
      <c r="Q36" s="214" t="str">
        <f t="shared" ref="Q36:S36" si="1">IF(COUNT(Q31:Q35)&gt;=1,SUM(Q31:Q35),"")</f>
        <v/>
      </c>
      <c r="R36" s="221" t="str">
        <f t="shared" si="1"/>
        <v/>
      </c>
      <c r="S36" s="221" t="str">
        <f t="shared" si="1"/>
        <v/>
      </c>
    </row>
    <row r="37" spans="2:19" ht="21.75" customHeight="1" x14ac:dyDescent="0.25">
      <c r="B37" s="438" t="str">
        <f>ｼｰﾄ0!$C$4</f>
        <v>関東平野</v>
      </c>
      <c r="C37" s="416"/>
      <c r="D37" s="211" t="s">
        <v>490</v>
      </c>
      <c r="E37" s="133"/>
      <c r="F37" s="212"/>
      <c r="G37" s="212"/>
      <c r="H37" s="133"/>
      <c r="I37" s="212"/>
      <c r="J37" s="212"/>
      <c r="K37" s="133"/>
      <c r="L37" s="212"/>
      <c r="M37" s="212"/>
      <c r="N37" s="214"/>
      <c r="O37" s="212"/>
      <c r="P37" s="212"/>
      <c r="Q37" s="214"/>
      <c r="R37" s="212"/>
      <c r="S37" s="212"/>
    </row>
    <row r="38" spans="2:19" ht="21.75" customHeight="1" x14ac:dyDescent="0.25">
      <c r="B38" s="439"/>
      <c r="C38" s="417"/>
      <c r="D38" s="211" t="s">
        <v>491</v>
      </c>
      <c r="E38" s="133"/>
      <c r="F38" s="212"/>
      <c r="G38" s="212"/>
      <c r="H38" s="133"/>
      <c r="I38" s="212"/>
      <c r="J38" s="212"/>
      <c r="K38" s="133"/>
      <c r="L38" s="212"/>
      <c r="M38" s="212"/>
      <c r="N38" s="214"/>
      <c r="O38" s="212"/>
      <c r="P38" s="212"/>
      <c r="Q38" s="214"/>
      <c r="R38" s="212"/>
      <c r="S38" s="212"/>
    </row>
    <row r="39" spans="2:19" ht="21.75" customHeight="1" x14ac:dyDescent="0.25">
      <c r="B39" s="439"/>
      <c r="C39" s="417"/>
      <c r="D39" s="211" t="s">
        <v>492</v>
      </c>
      <c r="E39" s="133"/>
      <c r="F39" s="212"/>
      <c r="G39" s="212"/>
      <c r="H39" s="133"/>
      <c r="I39" s="212"/>
      <c r="J39" s="212"/>
      <c r="K39" s="133"/>
      <c r="L39" s="212"/>
      <c r="M39" s="212"/>
      <c r="N39" s="214"/>
      <c r="O39" s="212"/>
      <c r="P39" s="212"/>
      <c r="Q39" s="214"/>
      <c r="R39" s="212"/>
      <c r="S39" s="212"/>
    </row>
    <row r="40" spans="2:19" ht="21.75" customHeight="1" x14ac:dyDescent="0.25">
      <c r="B40" s="439"/>
      <c r="C40" s="417"/>
      <c r="D40" s="211" t="s">
        <v>493</v>
      </c>
      <c r="E40" s="133"/>
      <c r="F40" s="212"/>
      <c r="G40" s="212"/>
      <c r="H40" s="133"/>
      <c r="I40" s="212"/>
      <c r="J40" s="212"/>
      <c r="K40" s="133"/>
      <c r="L40" s="212"/>
      <c r="M40" s="212"/>
      <c r="N40" s="214"/>
      <c r="O40" s="212"/>
      <c r="P40" s="212"/>
      <c r="Q40" s="214"/>
      <c r="R40" s="212"/>
      <c r="S40" s="212"/>
    </row>
    <row r="41" spans="2:19" ht="21.75" customHeight="1" x14ac:dyDescent="0.25">
      <c r="B41" s="439"/>
      <c r="C41" s="417"/>
      <c r="D41" s="133" t="s">
        <v>494</v>
      </c>
      <c r="E41" s="133"/>
      <c r="F41" s="212"/>
      <c r="G41" s="212"/>
      <c r="H41" s="133"/>
      <c r="I41" s="212"/>
      <c r="J41" s="212"/>
      <c r="K41" s="133"/>
      <c r="L41" s="212"/>
      <c r="M41" s="212"/>
      <c r="N41" s="214"/>
      <c r="O41" s="212"/>
      <c r="P41" s="212"/>
      <c r="Q41" s="214"/>
      <c r="R41" s="212"/>
      <c r="S41" s="212"/>
    </row>
    <row r="42" spans="2:19" ht="25.5" customHeight="1" x14ac:dyDescent="0.25">
      <c r="B42" s="440"/>
      <c r="C42" s="418"/>
      <c r="D42" s="133" t="s">
        <v>503</v>
      </c>
      <c r="E42" s="214" t="str">
        <f t="shared" ref="E42:S42" si="2">IF(COUNT(E37:E41)&gt;=1,SUM(E37:E41),"")</f>
        <v/>
      </c>
      <c r="F42" s="237" t="str">
        <f t="shared" si="2"/>
        <v/>
      </c>
      <c r="G42" s="237" t="str">
        <f t="shared" si="2"/>
        <v/>
      </c>
      <c r="H42" s="214" t="str">
        <f t="shared" si="2"/>
        <v/>
      </c>
      <c r="I42" s="221" t="str">
        <f t="shared" si="2"/>
        <v/>
      </c>
      <c r="J42" s="221" t="str">
        <f t="shared" si="2"/>
        <v/>
      </c>
      <c r="K42" s="214" t="str">
        <f t="shared" si="2"/>
        <v/>
      </c>
      <c r="L42" s="221" t="str">
        <f t="shared" si="2"/>
        <v/>
      </c>
      <c r="M42" s="221" t="str">
        <f t="shared" si="2"/>
        <v/>
      </c>
      <c r="N42" s="214" t="str">
        <f t="shared" si="2"/>
        <v/>
      </c>
      <c r="O42" s="221" t="str">
        <f t="shared" si="2"/>
        <v/>
      </c>
      <c r="P42" s="221" t="str">
        <f t="shared" si="2"/>
        <v/>
      </c>
      <c r="Q42" s="214" t="str">
        <f t="shared" si="2"/>
        <v/>
      </c>
      <c r="R42" s="221" t="str">
        <f t="shared" si="2"/>
        <v/>
      </c>
      <c r="S42" s="221" t="str">
        <f t="shared" si="2"/>
        <v/>
      </c>
    </row>
    <row r="43" spans="2:19" ht="21.75" customHeight="1" x14ac:dyDescent="0.25">
      <c r="B43" s="438" t="str">
        <f>ｼｰﾄ0!$C$4</f>
        <v>関東平野</v>
      </c>
      <c r="C43" s="416"/>
      <c r="D43" s="211" t="s">
        <v>490</v>
      </c>
      <c r="E43" s="133"/>
      <c r="F43" s="212"/>
      <c r="G43" s="212"/>
      <c r="H43" s="133"/>
      <c r="I43" s="212"/>
      <c r="J43" s="212"/>
      <c r="K43" s="133"/>
      <c r="L43" s="212"/>
      <c r="M43" s="212"/>
      <c r="N43" s="214"/>
      <c r="O43" s="212"/>
      <c r="P43" s="212"/>
      <c r="Q43" s="214"/>
      <c r="R43" s="212"/>
      <c r="S43" s="212"/>
    </row>
    <row r="44" spans="2:19" ht="21.75" customHeight="1" x14ac:dyDescent="0.25">
      <c r="B44" s="439"/>
      <c r="C44" s="417"/>
      <c r="D44" s="211" t="s">
        <v>491</v>
      </c>
      <c r="E44" s="133"/>
      <c r="F44" s="212"/>
      <c r="G44" s="212"/>
      <c r="H44" s="133"/>
      <c r="I44" s="212"/>
      <c r="J44" s="212"/>
      <c r="K44" s="133"/>
      <c r="L44" s="212"/>
      <c r="M44" s="212"/>
      <c r="N44" s="214"/>
      <c r="O44" s="212"/>
      <c r="P44" s="212"/>
      <c r="Q44" s="214"/>
      <c r="R44" s="212"/>
      <c r="S44" s="212"/>
    </row>
    <row r="45" spans="2:19" ht="21.75" customHeight="1" x14ac:dyDescent="0.25">
      <c r="B45" s="439"/>
      <c r="C45" s="417"/>
      <c r="D45" s="211" t="s">
        <v>492</v>
      </c>
      <c r="E45" s="133"/>
      <c r="F45" s="212"/>
      <c r="G45" s="212"/>
      <c r="H45" s="133"/>
      <c r="I45" s="212"/>
      <c r="J45" s="212"/>
      <c r="K45" s="133"/>
      <c r="L45" s="212"/>
      <c r="M45" s="212"/>
      <c r="N45" s="214"/>
      <c r="O45" s="212"/>
      <c r="P45" s="212"/>
      <c r="Q45" s="214"/>
      <c r="R45" s="212"/>
      <c r="S45" s="212"/>
    </row>
    <row r="46" spans="2:19" ht="21.75" customHeight="1" x14ac:dyDescent="0.25">
      <c r="B46" s="439"/>
      <c r="C46" s="417"/>
      <c r="D46" s="211" t="s">
        <v>493</v>
      </c>
      <c r="E46" s="133"/>
      <c r="F46" s="212"/>
      <c r="G46" s="212"/>
      <c r="H46" s="133"/>
      <c r="I46" s="212"/>
      <c r="J46" s="212"/>
      <c r="K46" s="133"/>
      <c r="L46" s="212"/>
      <c r="M46" s="212"/>
      <c r="N46" s="214"/>
      <c r="O46" s="212"/>
      <c r="P46" s="212"/>
      <c r="Q46" s="214"/>
      <c r="R46" s="212"/>
      <c r="S46" s="212"/>
    </row>
    <row r="47" spans="2:19" ht="21.75" customHeight="1" x14ac:dyDescent="0.25">
      <c r="B47" s="439"/>
      <c r="C47" s="417"/>
      <c r="D47" s="133" t="s">
        <v>494</v>
      </c>
      <c r="E47" s="133"/>
      <c r="F47" s="212"/>
      <c r="G47" s="212"/>
      <c r="H47" s="133"/>
      <c r="I47" s="212"/>
      <c r="J47" s="212"/>
      <c r="K47" s="133"/>
      <c r="L47" s="212"/>
      <c r="M47" s="212"/>
      <c r="N47" s="214"/>
      <c r="O47" s="212"/>
      <c r="P47" s="212"/>
      <c r="Q47" s="214"/>
      <c r="R47" s="212"/>
      <c r="S47" s="212"/>
    </row>
    <row r="48" spans="2:19" ht="23.25" customHeight="1" x14ac:dyDescent="0.25">
      <c r="B48" s="440"/>
      <c r="C48" s="418"/>
      <c r="D48" s="133" t="s">
        <v>504</v>
      </c>
      <c r="E48" s="214" t="str">
        <f t="shared" ref="E48:S48" si="3">IF(COUNT(E43:E47)&gt;=1,SUM(E43:E47),"")</f>
        <v/>
      </c>
      <c r="F48" s="237" t="str">
        <f t="shared" si="3"/>
        <v/>
      </c>
      <c r="G48" s="237" t="str">
        <f t="shared" si="3"/>
        <v/>
      </c>
      <c r="H48" s="214" t="str">
        <f t="shared" si="3"/>
        <v/>
      </c>
      <c r="I48" s="221" t="str">
        <f t="shared" si="3"/>
        <v/>
      </c>
      <c r="J48" s="221" t="str">
        <f t="shared" si="3"/>
        <v/>
      </c>
      <c r="K48" s="214" t="str">
        <f t="shared" si="3"/>
        <v/>
      </c>
      <c r="L48" s="221" t="str">
        <f t="shared" si="3"/>
        <v/>
      </c>
      <c r="M48" s="221" t="str">
        <f t="shared" si="3"/>
        <v/>
      </c>
      <c r="N48" s="214" t="str">
        <f t="shared" si="3"/>
        <v/>
      </c>
      <c r="O48" s="221" t="str">
        <f t="shared" si="3"/>
        <v/>
      </c>
      <c r="P48" s="221" t="str">
        <f t="shared" si="3"/>
        <v/>
      </c>
      <c r="Q48" s="214" t="str">
        <f t="shared" si="3"/>
        <v/>
      </c>
      <c r="R48" s="221" t="str">
        <f t="shared" si="3"/>
        <v/>
      </c>
      <c r="S48" s="221" t="str">
        <f t="shared" si="3"/>
        <v/>
      </c>
    </row>
    <row r="49" spans="2:19" ht="21.75" customHeight="1" x14ac:dyDescent="0.25">
      <c r="B49" s="438" t="str">
        <f>ｼｰﾄ0!$C$4</f>
        <v>関東平野</v>
      </c>
      <c r="C49" s="416"/>
      <c r="D49" s="211" t="s">
        <v>490</v>
      </c>
      <c r="E49" s="133"/>
      <c r="F49" s="212"/>
      <c r="G49" s="212"/>
      <c r="H49" s="213"/>
      <c r="I49" s="212"/>
      <c r="J49" s="212"/>
      <c r="K49" s="213"/>
      <c r="L49" s="212"/>
      <c r="M49" s="212"/>
      <c r="N49" s="214"/>
      <c r="O49" s="212"/>
      <c r="P49" s="212"/>
      <c r="Q49" s="214"/>
      <c r="R49" s="212"/>
      <c r="S49" s="212"/>
    </row>
    <row r="50" spans="2:19" ht="21.75" customHeight="1" x14ac:dyDescent="0.25">
      <c r="B50" s="439"/>
      <c r="C50" s="417"/>
      <c r="D50" s="211" t="s">
        <v>491</v>
      </c>
      <c r="E50" s="133"/>
      <c r="F50" s="212"/>
      <c r="G50" s="212"/>
      <c r="H50" s="213"/>
      <c r="I50" s="212"/>
      <c r="J50" s="212"/>
      <c r="K50" s="213"/>
      <c r="L50" s="212"/>
      <c r="M50" s="212"/>
      <c r="N50" s="214"/>
      <c r="O50" s="212"/>
      <c r="P50" s="212"/>
      <c r="Q50" s="214"/>
      <c r="R50" s="212"/>
      <c r="S50" s="212"/>
    </row>
    <row r="51" spans="2:19" ht="21.75" customHeight="1" x14ac:dyDescent="0.25">
      <c r="B51" s="439"/>
      <c r="C51" s="417"/>
      <c r="D51" s="211" t="s">
        <v>492</v>
      </c>
      <c r="E51" s="133"/>
      <c r="F51" s="212"/>
      <c r="G51" s="212"/>
      <c r="H51" s="213"/>
      <c r="I51" s="212"/>
      <c r="J51" s="212"/>
      <c r="K51" s="213"/>
      <c r="L51" s="212"/>
      <c r="M51" s="212"/>
      <c r="N51" s="214"/>
      <c r="O51" s="212"/>
      <c r="P51" s="212"/>
      <c r="Q51" s="214"/>
      <c r="R51" s="212"/>
      <c r="S51" s="212"/>
    </row>
    <row r="52" spans="2:19" ht="21.75" customHeight="1" x14ac:dyDescent="0.25">
      <c r="B52" s="439"/>
      <c r="C52" s="417"/>
      <c r="D52" s="211" t="s">
        <v>493</v>
      </c>
      <c r="E52" s="133"/>
      <c r="F52" s="212"/>
      <c r="G52" s="212"/>
      <c r="H52" s="213"/>
      <c r="I52" s="212"/>
      <c r="J52" s="212"/>
      <c r="K52" s="213"/>
      <c r="L52" s="212"/>
      <c r="M52" s="212"/>
      <c r="N52" s="214"/>
      <c r="O52" s="212"/>
      <c r="P52" s="212"/>
      <c r="Q52" s="214"/>
      <c r="R52" s="212"/>
      <c r="S52" s="212"/>
    </row>
    <row r="53" spans="2:19" ht="21.75" customHeight="1" x14ac:dyDescent="0.25">
      <c r="B53" s="439"/>
      <c r="C53" s="417"/>
      <c r="D53" s="133" t="s">
        <v>494</v>
      </c>
      <c r="E53" s="133"/>
      <c r="F53" s="212"/>
      <c r="G53" s="212"/>
      <c r="H53" s="213"/>
      <c r="I53" s="212"/>
      <c r="J53" s="212"/>
      <c r="K53" s="213"/>
      <c r="L53" s="212"/>
      <c r="M53" s="212"/>
      <c r="N53" s="214"/>
      <c r="O53" s="212"/>
      <c r="P53" s="212"/>
      <c r="Q53" s="214"/>
      <c r="R53" s="212"/>
      <c r="S53" s="212"/>
    </row>
    <row r="54" spans="2:19" ht="26.25" customHeight="1" thickBot="1" x14ac:dyDescent="0.3">
      <c r="B54" s="442"/>
      <c r="C54" s="419"/>
      <c r="D54" s="215" t="s">
        <v>505</v>
      </c>
      <c r="E54" s="216" t="str">
        <f t="shared" ref="E54" si="4">IF(COUNT(E49:E53)&gt;=1,SUM(E49:E53),"")</f>
        <v/>
      </c>
      <c r="F54" s="217" t="str">
        <f>IF(COUNT(F49:F53)&gt;=1,SUM(F49:F53),"")</f>
        <v/>
      </c>
      <c r="G54" s="217" t="str">
        <f t="shared" ref="G54:S54" si="5">IF(COUNT(G49:G53)&gt;=1,SUM(G49:G53),"")</f>
        <v/>
      </c>
      <c r="H54" s="216" t="str">
        <f t="shared" si="5"/>
        <v/>
      </c>
      <c r="I54" s="218" t="str">
        <f t="shared" si="5"/>
        <v/>
      </c>
      <c r="J54" s="218" t="str">
        <f t="shared" si="5"/>
        <v/>
      </c>
      <c r="K54" s="216" t="str">
        <f t="shared" si="5"/>
        <v/>
      </c>
      <c r="L54" s="218" t="str">
        <f t="shared" si="5"/>
        <v/>
      </c>
      <c r="M54" s="218" t="str">
        <f t="shared" si="5"/>
        <v/>
      </c>
      <c r="N54" s="216" t="str">
        <f t="shared" si="5"/>
        <v/>
      </c>
      <c r="O54" s="218" t="str">
        <f t="shared" si="5"/>
        <v/>
      </c>
      <c r="P54" s="218" t="str">
        <f t="shared" si="5"/>
        <v/>
      </c>
      <c r="Q54" s="216" t="str">
        <f t="shared" si="5"/>
        <v/>
      </c>
      <c r="R54" s="218" t="str">
        <f t="shared" si="5"/>
        <v/>
      </c>
      <c r="S54" s="218" t="str">
        <f t="shared" si="5"/>
        <v/>
      </c>
    </row>
    <row r="55" spans="2:19" ht="21.75" customHeight="1" thickTop="1" x14ac:dyDescent="0.25">
      <c r="B55" s="435" t="s">
        <v>506</v>
      </c>
      <c r="C55" s="429"/>
      <c r="D55" s="219" t="s">
        <v>490</v>
      </c>
      <c r="E55" s="220">
        <f t="shared" ref="E55:S60" si="6">IF(COUNT(E7,E13,E19,E25,E31,E37,E43,E49)&gt;=1,SUM(E7,E13,E19,E25,E31,E37,E43,E49),"")</f>
        <v>105</v>
      </c>
      <c r="F55" s="220">
        <f t="shared" si="6"/>
        <v>25.700000000000003</v>
      </c>
      <c r="G55" s="220">
        <f t="shared" si="6"/>
        <v>9.3000000000000007</v>
      </c>
      <c r="H55" s="220">
        <f t="shared" si="6"/>
        <v>105</v>
      </c>
      <c r="I55" s="220">
        <f t="shared" si="6"/>
        <v>25.4</v>
      </c>
      <c r="J55" s="220">
        <f t="shared" si="6"/>
        <v>9.1</v>
      </c>
      <c r="K55" s="220">
        <f t="shared" si="6"/>
        <v>105</v>
      </c>
      <c r="L55" s="220">
        <f t="shared" si="6"/>
        <v>24.6</v>
      </c>
      <c r="M55" s="220">
        <f t="shared" si="6"/>
        <v>8.6999999999999993</v>
      </c>
      <c r="N55" s="220">
        <f t="shared" si="6"/>
        <v>101</v>
      </c>
      <c r="O55" s="220">
        <f t="shared" si="6"/>
        <v>23.6</v>
      </c>
      <c r="P55" s="220">
        <f t="shared" si="6"/>
        <v>8.4</v>
      </c>
      <c r="Q55" s="220">
        <f t="shared" si="6"/>
        <v>101</v>
      </c>
      <c r="R55" s="220">
        <f t="shared" si="6"/>
        <v>23.700000000000003</v>
      </c>
      <c r="S55" s="220">
        <f>IF(COUNT(S7,S13,S19,S25,S31,S37,S43,S49)&gt;=1,SUM(S7,S13,S19,S25,S31,S37,S43,S49),"")</f>
        <v>8.7000000000000011</v>
      </c>
    </row>
    <row r="56" spans="2:19" ht="21.75" customHeight="1" x14ac:dyDescent="0.25">
      <c r="B56" s="436"/>
      <c r="C56" s="430"/>
      <c r="D56" s="211" t="s">
        <v>491</v>
      </c>
      <c r="E56" s="220" t="str">
        <f t="shared" si="6"/>
        <v/>
      </c>
      <c r="F56" s="220" t="str">
        <f t="shared" si="6"/>
        <v/>
      </c>
      <c r="G56" s="220" t="str">
        <f t="shared" si="6"/>
        <v/>
      </c>
      <c r="H56" s="220" t="str">
        <f t="shared" si="6"/>
        <v/>
      </c>
      <c r="I56" s="220" t="str">
        <f t="shared" si="6"/>
        <v/>
      </c>
      <c r="J56" s="220" t="str">
        <f t="shared" si="6"/>
        <v/>
      </c>
      <c r="K56" s="220" t="str">
        <f t="shared" si="6"/>
        <v/>
      </c>
      <c r="L56" s="220" t="str">
        <f t="shared" si="6"/>
        <v/>
      </c>
      <c r="M56" s="220" t="str">
        <f t="shared" si="6"/>
        <v/>
      </c>
      <c r="N56" s="220" t="str">
        <f t="shared" si="6"/>
        <v/>
      </c>
      <c r="O56" s="220" t="str">
        <f t="shared" si="6"/>
        <v/>
      </c>
      <c r="P56" s="220" t="str">
        <f t="shared" si="6"/>
        <v/>
      </c>
      <c r="Q56" s="220" t="str">
        <f t="shared" si="6"/>
        <v/>
      </c>
      <c r="R56" s="220" t="str">
        <f t="shared" si="6"/>
        <v/>
      </c>
      <c r="S56" s="220" t="str">
        <f t="shared" si="6"/>
        <v/>
      </c>
    </row>
    <row r="57" spans="2:19" ht="21.75" customHeight="1" x14ac:dyDescent="0.25">
      <c r="B57" s="436"/>
      <c r="C57" s="430"/>
      <c r="D57" s="211" t="s">
        <v>492</v>
      </c>
      <c r="E57" s="220">
        <f t="shared" si="6"/>
        <v>51</v>
      </c>
      <c r="F57" s="220">
        <f t="shared" si="6"/>
        <v>38.700000000000003</v>
      </c>
      <c r="G57" s="220">
        <f t="shared" si="6"/>
        <v>14.200000000000001</v>
      </c>
      <c r="H57" s="220">
        <f t="shared" si="6"/>
        <v>50</v>
      </c>
      <c r="I57" s="220">
        <f t="shared" si="6"/>
        <v>37.6</v>
      </c>
      <c r="J57" s="220">
        <f t="shared" si="6"/>
        <v>13.700000000000001</v>
      </c>
      <c r="K57" s="220">
        <f t="shared" si="6"/>
        <v>48</v>
      </c>
      <c r="L57" s="220">
        <f t="shared" si="6"/>
        <v>37.5</v>
      </c>
      <c r="M57" s="220">
        <f t="shared" si="6"/>
        <v>13.600000000000001</v>
      </c>
      <c r="N57" s="220">
        <f t="shared" si="6"/>
        <v>50</v>
      </c>
      <c r="O57" s="220">
        <f t="shared" si="6"/>
        <v>37.700000000000003</v>
      </c>
      <c r="P57" s="220">
        <f t="shared" si="6"/>
        <v>13.700000000000001</v>
      </c>
      <c r="Q57" s="220">
        <f t="shared" si="6"/>
        <v>52</v>
      </c>
      <c r="R57" s="220">
        <f t="shared" si="6"/>
        <v>37.799999999999997</v>
      </c>
      <c r="S57" s="220">
        <f t="shared" si="6"/>
        <v>13.6</v>
      </c>
    </row>
    <row r="58" spans="2:19" ht="21.75" customHeight="1" x14ac:dyDescent="0.25">
      <c r="B58" s="436"/>
      <c r="C58" s="430"/>
      <c r="D58" s="211" t="s">
        <v>493</v>
      </c>
      <c r="E58" s="220">
        <f t="shared" si="6"/>
        <v>21</v>
      </c>
      <c r="F58" s="220">
        <f t="shared" si="6"/>
        <v>5.8000000000000007</v>
      </c>
      <c r="G58" s="220">
        <f t="shared" si="6"/>
        <v>2.1</v>
      </c>
      <c r="H58" s="220">
        <f t="shared" si="6"/>
        <v>21</v>
      </c>
      <c r="I58" s="220">
        <f t="shared" si="6"/>
        <v>6</v>
      </c>
      <c r="J58" s="220">
        <f t="shared" si="6"/>
        <v>2.2000000000000002</v>
      </c>
      <c r="K58" s="220">
        <f t="shared" si="6"/>
        <v>21</v>
      </c>
      <c r="L58" s="220">
        <f t="shared" si="6"/>
        <v>6</v>
      </c>
      <c r="M58" s="220">
        <f t="shared" si="6"/>
        <v>2.2000000000000002</v>
      </c>
      <c r="N58" s="220">
        <f t="shared" si="6"/>
        <v>21</v>
      </c>
      <c r="O58" s="220">
        <f t="shared" si="6"/>
        <v>6</v>
      </c>
      <c r="P58" s="220">
        <f t="shared" si="6"/>
        <v>2.2000000000000002</v>
      </c>
      <c r="Q58" s="220">
        <f t="shared" si="6"/>
        <v>21</v>
      </c>
      <c r="R58" s="220">
        <f t="shared" si="6"/>
        <v>5.2</v>
      </c>
      <c r="S58" s="220">
        <f t="shared" si="6"/>
        <v>1.9</v>
      </c>
    </row>
    <row r="59" spans="2:19" ht="21.75" customHeight="1" x14ac:dyDescent="0.25">
      <c r="B59" s="436"/>
      <c r="C59" s="430"/>
      <c r="D59" s="133" t="s">
        <v>494</v>
      </c>
      <c r="E59" s="220">
        <f t="shared" si="6"/>
        <v>9</v>
      </c>
      <c r="F59" s="220">
        <f t="shared" si="6"/>
        <v>2.7</v>
      </c>
      <c r="G59" s="220">
        <f t="shared" si="6"/>
        <v>1</v>
      </c>
      <c r="H59" s="220">
        <f t="shared" si="6"/>
        <v>9</v>
      </c>
      <c r="I59" s="220">
        <f t="shared" si="6"/>
        <v>2.6</v>
      </c>
      <c r="J59" s="220">
        <f t="shared" si="6"/>
        <v>1</v>
      </c>
      <c r="K59" s="220">
        <f t="shared" si="6"/>
        <v>9</v>
      </c>
      <c r="L59" s="220">
        <f t="shared" si="6"/>
        <v>2</v>
      </c>
      <c r="M59" s="220">
        <f>IF(COUNT(M11,M17,M23,M29,M35,M41,M47,M53)&gt;=1,SUM(M11,M17,M23,M29,M35,M41,M47,M53),"")</f>
        <v>0.79999999999999993</v>
      </c>
      <c r="N59" s="220">
        <f t="shared" si="6"/>
        <v>8</v>
      </c>
      <c r="O59" s="220">
        <f t="shared" si="6"/>
        <v>1.5</v>
      </c>
      <c r="P59" s="220">
        <f t="shared" si="6"/>
        <v>0.6</v>
      </c>
      <c r="Q59" s="220">
        <f t="shared" si="6"/>
        <v>9</v>
      </c>
      <c r="R59" s="220">
        <f t="shared" si="6"/>
        <v>1.5999999999999999</v>
      </c>
      <c r="S59" s="220">
        <f>IF(COUNT(S11,S17,S23,S29,S35,S41,S47,S53)&gt;=1,SUM(S11,S17,S23,S29,S35,S41,S47,S53),"")</f>
        <v>1.5</v>
      </c>
    </row>
    <row r="60" spans="2:19" ht="32.25" customHeight="1" x14ac:dyDescent="0.25">
      <c r="B60" s="437"/>
      <c r="C60" s="431"/>
      <c r="D60" s="133" t="s">
        <v>507</v>
      </c>
      <c r="E60" s="221">
        <f t="shared" ref="E60:P60" si="7">SUM(E55:E59)</f>
        <v>186</v>
      </c>
      <c r="F60" s="221">
        <f t="shared" si="7"/>
        <v>72.900000000000006</v>
      </c>
      <c r="G60" s="221">
        <f t="shared" si="7"/>
        <v>26.6</v>
      </c>
      <c r="H60" s="221">
        <f t="shared" si="7"/>
        <v>185</v>
      </c>
      <c r="I60" s="221">
        <f t="shared" si="7"/>
        <v>71.599999999999994</v>
      </c>
      <c r="J60" s="221">
        <f t="shared" si="7"/>
        <v>26</v>
      </c>
      <c r="K60" s="221">
        <f t="shared" si="7"/>
        <v>183</v>
      </c>
      <c r="L60" s="221">
        <f t="shared" si="7"/>
        <v>70.099999999999994</v>
      </c>
      <c r="M60" s="221">
        <f t="shared" si="7"/>
        <v>25.3</v>
      </c>
      <c r="N60" s="221">
        <f t="shared" si="7"/>
        <v>180</v>
      </c>
      <c r="O60" s="221">
        <f t="shared" si="7"/>
        <v>68.800000000000011</v>
      </c>
      <c r="P60" s="221">
        <f t="shared" si="7"/>
        <v>24.900000000000002</v>
      </c>
      <c r="Q60" s="220">
        <f>IF(COUNT(Q12,Q18,Q24,Q30,Q36,Q42,Q48,Q54)&gt;=1,SUM(Q12,Q18,Q24,Q30,Q36,Q42,Q48,Q54),"")</f>
        <v>183</v>
      </c>
      <c r="R60" s="220">
        <f t="shared" si="6"/>
        <v>68.3</v>
      </c>
      <c r="S60" s="221">
        <f t="shared" ref="S60" si="8">SUM(S55:S59)</f>
        <v>25.7</v>
      </c>
    </row>
    <row r="61" spans="2:19" x14ac:dyDescent="0.25">
      <c r="B61" s="152"/>
      <c r="C61" s="222"/>
      <c r="D61" s="152"/>
      <c r="E61" s="223"/>
      <c r="F61" s="152"/>
      <c r="G61" s="152"/>
      <c r="H61" s="223"/>
      <c r="I61" s="152"/>
      <c r="J61" s="224"/>
      <c r="K61" s="223"/>
      <c r="L61" s="152"/>
      <c r="M61" s="152"/>
      <c r="N61" s="223"/>
      <c r="O61" s="152"/>
      <c r="P61" s="152"/>
      <c r="Q61" s="223"/>
      <c r="R61" s="152"/>
      <c r="S61" s="152"/>
    </row>
    <row r="62" spans="2:19" ht="43.3" x14ac:dyDescent="0.25">
      <c r="B62" s="152"/>
      <c r="C62" s="222" t="s">
        <v>508</v>
      </c>
      <c r="D62" s="225"/>
      <c r="E62" s="226"/>
      <c r="F62" s="224"/>
      <c r="G62" s="224" t="s">
        <v>509</v>
      </c>
      <c r="H62" s="227" t="s">
        <v>510</v>
      </c>
      <c r="I62" s="228"/>
      <c r="J62" s="228"/>
      <c r="K62" s="227"/>
      <c r="L62" s="224"/>
      <c r="M62" s="229"/>
      <c r="N62" s="427"/>
      <c r="O62" s="427"/>
      <c r="P62" s="428"/>
      <c r="Q62" s="428"/>
      <c r="R62" s="428"/>
      <c r="S62" s="428"/>
    </row>
    <row r="63" spans="2:19" ht="28.5" customHeight="1" x14ac:dyDescent="0.25">
      <c r="B63" s="152"/>
      <c r="C63" s="222"/>
      <c r="D63" s="137" t="s">
        <v>511</v>
      </c>
      <c r="E63" s="231" t="s">
        <v>512</v>
      </c>
      <c r="F63" s="232"/>
      <c r="G63" s="232"/>
      <c r="H63" s="233"/>
      <c r="I63" s="232"/>
      <c r="J63" s="232"/>
      <c r="K63" s="233"/>
      <c r="L63" s="232"/>
      <c r="M63" s="194"/>
      <c r="N63" s="427"/>
      <c r="O63" s="427"/>
      <c r="P63" s="428"/>
      <c r="Q63" s="428"/>
      <c r="R63" s="428"/>
      <c r="S63" s="428"/>
    </row>
    <row r="64" spans="2:19" ht="28.5" customHeight="1" x14ac:dyDescent="0.25">
      <c r="B64" s="152"/>
      <c r="C64" s="222"/>
      <c r="D64" s="137" t="s">
        <v>491</v>
      </c>
      <c r="E64" s="231"/>
      <c r="F64" s="232"/>
      <c r="G64" s="232"/>
      <c r="H64" s="233"/>
      <c r="I64" s="232"/>
      <c r="J64" s="232"/>
      <c r="K64" s="233"/>
      <c r="L64" s="232"/>
      <c r="M64" s="194"/>
      <c r="N64" s="427"/>
      <c r="O64" s="427"/>
      <c r="P64" s="428"/>
      <c r="Q64" s="428"/>
      <c r="R64" s="428"/>
      <c r="S64" s="428"/>
    </row>
    <row r="65" spans="2:19" ht="28.5" customHeight="1" x14ac:dyDescent="0.25">
      <c r="B65" s="152"/>
      <c r="C65" s="222"/>
      <c r="D65" s="137" t="s">
        <v>492</v>
      </c>
      <c r="E65" s="231" t="s">
        <v>512</v>
      </c>
      <c r="F65" s="232"/>
      <c r="G65" s="232"/>
      <c r="H65" s="233"/>
      <c r="I65" s="232"/>
      <c r="J65" s="232"/>
      <c r="K65" s="233"/>
      <c r="L65" s="232"/>
      <c r="M65" s="194"/>
      <c r="N65" s="427"/>
      <c r="O65" s="427"/>
      <c r="P65" s="428"/>
      <c r="Q65" s="428"/>
      <c r="R65" s="428"/>
      <c r="S65" s="428"/>
    </row>
    <row r="66" spans="2:19" ht="28.5" customHeight="1" x14ac:dyDescent="0.25">
      <c r="B66" s="152"/>
      <c r="C66" s="222"/>
      <c r="D66" s="137" t="s">
        <v>513</v>
      </c>
      <c r="E66" s="231" t="s">
        <v>512</v>
      </c>
      <c r="F66" s="232"/>
      <c r="G66" s="232"/>
      <c r="H66" s="233"/>
      <c r="I66" s="232"/>
      <c r="J66" s="232"/>
      <c r="K66" s="233"/>
      <c r="L66" s="232"/>
      <c r="M66" s="194"/>
      <c r="N66" s="427"/>
      <c r="O66" s="427"/>
      <c r="P66" s="428"/>
      <c r="Q66" s="428"/>
      <c r="R66" s="428"/>
      <c r="S66" s="428"/>
    </row>
    <row r="67" spans="2:19" ht="21" customHeight="1" x14ac:dyDescent="0.25">
      <c r="B67" s="152"/>
      <c r="C67" s="222"/>
      <c r="D67" s="230"/>
      <c r="E67" s="223"/>
      <c r="F67" s="152"/>
      <c r="G67" s="152"/>
      <c r="H67" s="223"/>
      <c r="I67" s="152"/>
      <c r="J67" s="152"/>
      <c r="K67" s="223"/>
      <c r="L67" s="152"/>
      <c r="M67" s="152"/>
      <c r="N67" s="223"/>
      <c r="O67" s="152"/>
      <c r="P67" s="152"/>
      <c r="Q67" s="223"/>
      <c r="R67" s="152"/>
      <c r="S67" s="152"/>
    </row>
    <row r="68" spans="2:19" ht="18" customHeight="1" x14ac:dyDescent="0.25">
      <c r="B68" s="152"/>
      <c r="C68" s="222"/>
      <c r="D68" s="152" t="s">
        <v>514</v>
      </c>
      <c r="E68" s="223"/>
      <c r="F68" s="152"/>
      <c r="G68" s="152"/>
      <c r="H68" s="223"/>
      <c r="I68" s="152"/>
      <c r="J68" s="152"/>
      <c r="K68" s="223"/>
      <c r="L68" s="152"/>
      <c r="M68" s="152"/>
      <c r="N68" s="223"/>
      <c r="O68" s="152"/>
      <c r="P68" s="152"/>
      <c r="Q68" s="223"/>
      <c r="R68" s="152"/>
      <c r="S68" s="152"/>
    </row>
    <row r="69" spans="2:19" ht="21" customHeight="1" x14ac:dyDescent="0.25">
      <c r="B69" s="152"/>
      <c r="C69" s="222"/>
      <c r="D69" s="337" t="s">
        <v>515</v>
      </c>
      <c r="E69" s="424"/>
      <c r="F69" s="425"/>
      <c r="G69" s="425"/>
      <c r="H69" s="425"/>
      <c r="I69" s="425"/>
      <c r="J69" s="425"/>
      <c r="K69" s="425"/>
      <c r="L69" s="425"/>
      <c r="M69" s="426"/>
      <c r="N69" s="223"/>
      <c r="O69" s="152"/>
      <c r="P69" s="152"/>
      <c r="Q69" s="223"/>
      <c r="R69" s="152"/>
      <c r="S69" s="152"/>
    </row>
    <row r="70" spans="2:19" ht="23.25" customHeight="1" x14ac:dyDescent="0.25">
      <c r="B70" s="152"/>
      <c r="C70" s="222"/>
      <c r="D70" s="423"/>
      <c r="E70" s="424"/>
      <c r="F70" s="425"/>
      <c r="G70" s="425"/>
      <c r="H70" s="425"/>
      <c r="I70" s="425"/>
      <c r="J70" s="425"/>
      <c r="K70" s="425"/>
      <c r="L70" s="425"/>
      <c r="M70" s="426"/>
      <c r="N70" s="223"/>
      <c r="O70" s="152"/>
      <c r="P70" s="152"/>
      <c r="Q70" s="223"/>
      <c r="R70" s="152"/>
      <c r="S70" s="152"/>
    </row>
    <row r="71" spans="2:19" ht="20.25" customHeight="1" x14ac:dyDescent="0.25">
      <c r="B71" s="152"/>
      <c r="C71" s="222"/>
      <c r="D71" s="423"/>
      <c r="E71" s="424"/>
      <c r="F71" s="425"/>
      <c r="G71" s="425"/>
      <c r="H71" s="425"/>
      <c r="I71" s="425"/>
      <c r="J71" s="425"/>
      <c r="K71" s="425"/>
      <c r="L71" s="425"/>
      <c r="M71" s="426"/>
      <c r="N71" s="223"/>
      <c r="O71" s="152"/>
      <c r="P71" s="152"/>
      <c r="Q71" s="223"/>
      <c r="R71" s="152"/>
      <c r="S71" s="152"/>
    </row>
    <row r="72" spans="2:19" ht="20.25" customHeight="1" x14ac:dyDescent="0.25">
      <c r="B72" s="152"/>
      <c r="C72" s="222"/>
      <c r="D72" s="331"/>
      <c r="E72" s="424"/>
      <c r="F72" s="425"/>
      <c r="G72" s="425"/>
      <c r="H72" s="425"/>
      <c r="I72" s="425"/>
      <c r="J72" s="425"/>
      <c r="K72" s="425"/>
      <c r="L72" s="425"/>
      <c r="M72" s="426"/>
      <c r="N72" s="223"/>
      <c r="O72" s="152"/>
      <c r="P72" s="152"/>
      <c r="Q72" s="223"/>
      <c r="R72" s="152"/>
      <c r="S72" s="152"/>
    </row>
    <row r="73" spans="2:19" x14ac:dyDescent="0.25">
      <c r="B73" s="152"/>
      <c r="C73" s="222"/>
      <c r="D73" s="152"/>
      <c r="E73" s="223"/>
      <c r="F73" s="152"/>
      <c r="G73" s="152"/>
      <c r="H73" s="223"/>
      <c r="I73" s="152"/>
      <c r="J73" s="152"/>
      <c r="K73" s="223"/>
      <c r="L73" s="152"/>
      <c r="M73" s="152"/>
      <c r="N73" s="223"/>
      <c r="O73" s="152"/>
      <c r="P73" s="152"/>
      <c r="Q73" s="223"/>
      <c r="R73" s="152"/>
      <c r="S73" s="152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R49:S53 R37:S41 R7:S11 R19:S23 R31:S35 O25:P29 R13:S17 R43:S47 F31:G35 I31:J35 L31:M35 O31:P35 F37:G41 I37:J41 L37:M41 O37:P41 F43:G47 I43:J47 L43:M47 O43:P47 O49:P53 F49:G53 I49:J53 L49:M53 F7:G11 I7:J11 L7:M11 O7:P11 F13:G17 I13:J17 L13:M17 O13:P17 F19:G23 I19:J23 L19:M23 O19:P23 F25:G29 I25:J29 L25:M29 R25:S29" xr:uid="{DDCFF225-CB5A-46FC-8E11-A11A7E849666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1035F-E83C-4A6A-94E9-9ACAC8F63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0x010100D4E48740DF7C284B8CC612A360649697</vt:lpwstr>
  </property>
</Properties>
</file>