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CB0393A5-1457-4AE4-A0A8-A70354528A3A}" xr6:coauthVersionLast="47" xr6:coauthVersionMax="47" xr10:uidLastSave="{00000000-0000-0000-0000-000000000000}"/>
  <bookViews>
    <workbookView xWindow="17" yWindow="1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r:id="rId10"/>
  </sheets>
  <definedNames>
    <definedName name="_xlnm._FilterDatabase" localSheetId="0" hidden="1">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207" l="1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S56" i="207"/>
  <c r="R56" i="207"/>
  <c r="R60" i="207" s="1"/>
  <c r="Q56" i="207"/>
  <c r="Q60" i="207" s="1"/>
  <c r="P56" i="207"/>
  <c r="P60" i="207" s="1"/>
  <c r="O56" i="207"/>
  <c r="O60" i="207" s="1"/>
  <c r="N56" i="207"/>
  <c r="N60" i="207" s="1"/>
  <c r="M56" i="207"/>
  <c r="M60" i="207" s="1"/>
  <c r="L56" i="207"/>
  <c r="L60" i="207" s="1"/>
  <c r="K56" i="207"/>
  <c r="J56" i="207"/>
  <c r="I56" i="207"/>
  <c r="H56" i="207"/>
  <c r="G56" i="207"/>
  <c r="F56" i="207"/>
  <c r="F60" i="207" s="1"/>
  <c r="E56" i="207"/>
  <c r="E60" i="207" s="1"/>
  <c r="S55" i="207"/>
  <c r="S60" i="207" s="1"/>
  <c r="R55" i="207"/>
  <c r="Q55" i="207"/>
  <c r="P55" i="207"/>
  <c r="O55" i="207"/>
  <c r="N55" i="207"/>
  <c r="M55" i="207"/>
  <c r="L55" i="207"/>
  <c r="K55" i="207"/>
  <c r="K60" i="207" s="1"/>
  <c r="J55" i="207"/>
  <c r="J60" i="207" s="1"/>
  <c r="I55" i="207"/>
  <c r="I60" i="207" s="1"/>
  <c r="H55" i="207"/>
  <c r="H60" i="207" s="1"/>
  <c r="G55" i="207"/>
  <c r="G60" i="207" s="1"/>
  <c r="F55" i="207"/>
  <c r="E55" i="207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B49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B43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B37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B31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B25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B19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B13" i="207"/>
  <c r="S12" i="207"/>
  <c r="R12" i="207"/>
  <c r="Q12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B7" i="207"/>
  <c r="A3" i="207"/>
  <c r="G12" i="57"/>
  <c r="AC11" i="128" s="1"/>
  <c r="F12" i="57"/>
  <c r="AB11" i="128" s="1"/>
  <c r="E12" i="57"/>
  <c r="AA11" i="128" s="1"/>
  <c r="H11" i="57"/>
  <c r="H10" i="57"/>
  <c r="H9" i="57"/>
  <c r="H8" i="57"/>
  <c r="C8" i="57"/>
  <c r="B8" i="126"/>
  <c r="A3" i="126"/>
  <c r="H80" i="221"/>
  <c r="G80" i="221"/>
  <c r="I80" i="221" s="1"/>
  <c r="I68" i="221" s="1"/>
  <c r="Y11" i="128" s="1"/>
  <c r="F80" i="221"/>
  <c r="E80" i="221"/>
  <c r="D68" i="221"/>
  <c r="C68" i="221"/>
  <c r="E11" i="128" s="1"/>
  <c r="A22" i="221"/>
  <c r="A21" i="221"/>
  <c r="A20" i="221"/>
  <c r="H68" i="221" s="1"/>
  <c r="V11" i="128" s="1"/>
  <c r="A18" i="221"/>
  <c r="A17" i="221"/>
  <c r="A16" i="221"/>
  <c r="G68" i="221" s="1"/>
  <c r="U11" i="128" s="1"/>
  <c r="A14" i="221"/>
  <c r="A13" i="221"/>
  <c r="A12" i="221"/>
  <c r="F68" i="221" s="1"/>
  <c r="T11" i="128" s="1"/>
  <c r="A10" i="221"/>
  <c r="A9" i="221"/>
  <c r="A8" i="221"/>
  <c r="E68" i="221" s="1"/>
  <c r="S11" i="128" s="1"/>
  <c r="B4" i="221"/>
  <c r="A3" i="221"/>
  <c r="B3" i="218"/>
  <c r="A2" i="218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D11" i="128"/>
  <c r="C11" i="128"/>
  <c r="B11" i="128"/>
  <c r="H12" i="57" l="1"/>
</calcChain>
</file>

<file path=xl/sharedStrings.xml><?xml version="1.0" encoding="utf-8"?>
<sst xmlns="http://schemas.openxmlformats.org/spreadsheetml/2006/main" count="727" uniqueCount="450">
  <si>
    <t>地盤
収縮
のみ</t>
    <rPh sb="0" eb="2">
      <t>ジバン</t>
    </rPh>
    <rPh sb="3" eb="5">
      <t>シュウシュク</t>
    </rPh>
    <phoneticPr fontId="52"/>
  </si>
  <si>
    <t>豊岡盆地</t>
  </si>
  <si>
    <t>排水不良</t>
  </si>
  <si>
    <t xml:space="preserve"> </t>
  </si>
  <si>
    <t>４－３．</t>
  </si>
  <si>
    <t>１５．</t>
  </si>
  <si>
    <t>現行法による
地下水採取規制地域</t>
  </si>
  <si>
    <t>県条例による地下水採取量　届出</t>
    <rPh sb="0" eb="3">
      <t>ケンジョウレイ</t>
    </rPh>
    <rPh sb="6" eb="9">
      <t>チカスイ</t>
    </rPh>
    <rPh sb="9" eb="12">
      <t>サイシュリョウ</t>
    </rPh>
    <rPh sb="13" eb="15">
      <t>トドケデ</t>
    </rPh>
    <phoneticPr fontId="25"/>
  </si>
  <si>
    <t>高田平野</t>
  </si>
  <si>
    <t>主要地域の地盤沈下等の状況（地域計）</t>
    <rPh sb="0" eb="2">
      <t>シュヨウ</t>
    </rPh>
    <rPh sb="14" eb="16">
      <t>チイキ</t>
    </rPh>
    <rPh sb="16" eb="17">
      <t>ケイ</t>
    </rPh>
    <phoneticPr fontId="25"/>
  </si>
  <si>
    <t>淡路島南部</t>
  </si>
  <si>
    <t>番号</t>
    <rPh sb="0" eb="2">
      <t>バンゴウ</t>
    </rPh>
    <phoneticPr fontId="25"/>
  </si>
  <si>
    <t>岐阜県</t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</si>
  <si>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25"/>
  </si>
  <si>
    <t>都道府県</t>
    <rPh sb="0" eb="4">
      <t>トドウフケン</t>
    </rPh>
    <phoneticPr fontId="25"/>
  </si>
  <si>
    <t>地　域</t>
    <rPh sb="0" eb="1">
      <t>チ</t>
    </rPh>
    <rPh sb="2" eb="3">
      <t>イキ</t>
    </rPh>
    <phoneticPr fontId="25"/>
  </si>
  <si>
    <t xml:space="preserve"> 港湾・海岸施 設の沈下　　　　　　</t>
  </si>
  <si>
    <t>象潟・金浦</t>
  </si>
  <si>
    <t>埋設物の破損</t>
  </si>
  <si>
    <t>１１．</t>
  </si>
  <si>
    <t>地盤沈下防止等対策要綱</t>
  </si>
  <si>
    <t>地域名</t>
    <rPh sb="0" eb="2">
      <t>チイキ</t>
    </rPh>
    <rPh sb="2" eb="3">
      <t>メイ</t>
    </rPh>
    <phoneticPr fontId="25"/>
  </si>
  <si>
    <t>工業用水法
指定地域の面積</t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</si>
  <si>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25"/>
  </si>
  <si>
    <t>工業用水法第９条に基づく届出書受理状況</t>
  </si>
  <si>
    <t>工業用水法第５条第２項の適用状況</t>
  </si>
  <si>
    <t>工業用</t>
  </si>
  <si>
    <t>□ ◇</t>
  </si>
  <si>
    <t>６－３．</t>
  </si>
  <si>
    <t>地盤沈下等の概況</t>
  </si>
  <si>
    <t>観測状況</t>
    <rPh sb="0" eb="2">
      <t>カンソク</t>
    </rPh>
    <rPh sb="2" eb="4">
      <t>ジョウキョウ</t>
    </rPh>
    <phoneticPr fontId="25"/>
  </si>
  <si>
    <t xml:space="preserve">  観測地域 ：◆</t>
  </si>
  <si>
    <t>測量
距離
(km)</t>
  </si>
  <si>
    <t>群馬県</t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</si>
  <si>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25"/>
  </si>
  <si>
    <t>播磨平野（姫路平野）</t>
  </si>
  <si>
    <t>９．</t>
  </si>
  <si>
    <t>農業用水路の沈下・破損</t>
    <rPh sb="6" eb="8">
      <t>チンカ</t>
    </rPh>
    <phoneticPr fontId="25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</si>
  <si>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25"/>
  </si>
  <si>
    <t>地域内での水準点の
累計沈下量</t>
  </si>
  <si>
    <t xml:space="preserve">  規制地域 ：■</t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</si>
  <si>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25"/>
  </si>
  <si>
    <t>５－14．</t>
  </si>
  <si>
    <t>仙台平野</t>
  </si>
  <si>
    <t>地域内での水準点の直近５年間の
累計沈下量</t>
  </si>
  <si>
    <t xml:space="preserve"> 排水不良</t>
  </si>
  <si>
    <t>ビル用水法
指定地域の面積</t>
  </si>
  <si>
    <t>最大値
（ｃｍ）</t>
  </si>
  <si>
    <t>S54-R5</t>
  </si>
  <si>
    <t>水準
測量</t>
    <rPh sb="0" eb="2">
      <t>スイジュン</t>
    </rPh>
    <rPh sb="3" eb="5">
      <t>ソクリョウ</t>
    </rPh>
    <phoneticPr fontId="25"/>
  </si>
  <si>
    <t>八戸</t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</si>
  <si>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25"/>
  </si>
  <si>
    <t>青森平野</t>
    <rPh sb="0" eb="4">
      <t>アオモリヘイヤ</t>
    </rPh>
    <phoneticPr fontId="25"/>
  </si>
  <si>
    <t>岳南</t>
  </si>
  <si>
    <t>直接被害</t>
  </si>
  <si>
    <t>ビル用水法第４条第１項の許可状況</t>
    <rPh sb="2" eb="3">
      <t>ヨウ</t>
    </rPh>
    <rPh sb="4" eb="5">
      <t>ホウ</t>
    </rPh>
    <rPh sb="5" eb="6">
      <t>ダイ</t>
    </rPh>
    <phoneticPr fontId="25"/>
  </si>
  <si>
    <t>■ □</t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</si>
  <si>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25"/>
  </si>
  <si>
    <t>間接被害</t>
  </si>
  <si>
    <t xml:space="preserve"> 地下水の塩水化</t>
    <rPh sb="7" eb="8">
      <t>カ</t>
    </rPh>
    <phoneticPr fontId="25"/>
  </si>
  <si>
    <t>５－16．</t>
  </si>
  <si>
    <t>筑後・佐賀平野</t>
  </si>
  <si>
    <t>公共施設</t>
    <rPh sb="0" eb="2">
      <t>コウキョウ</t>
    </rPh>
    <rPh sb="2" eb="4">
      <t>シセツ</t>
    </rPh>
    <phoneticPr fontId="25"/>
  </si>
  <si>
    <t>一般施設</t>
    <rPh sb="0" eb="2">
      <t>イッパン</t>
    </rPh>
    <rPh sb="2" eb="4">
      <t>シセツ</t>
    </rPh>
    <phoneticPr fontId="25"/>
  </si>
  <si>
    <t>　＜詳細データ目次＞</t>
    <rPh sb="2" eb="4">
      <t>ショウサイ</t>
    </rPh>
    <rPh sb="7" eb="9">
      <t>モクジ</t>
    </rPh>
    <phoneticPr fontId="25"/>
  </si>
  <si>
    <t>岡崎平野(西三河)</t>
    <rPh sb="5" eb="8">
      <t>ニシミカワ</t>
    </rPh>
    <phoneticPr fontId="25"/>
  </si>
  <si>
    <t xml:space="preserve"> 洪水・高潮の危険性大</t>
  </si>
  <si>
    <t>ゼロメートル地帯面積(㎢)</t>
  </si>
  <si>
    <t>■ □ ◇</t>
  </si>
  <si>
    <t>令和４年度</t>
    <rPh sb="4" eb="5">
      <t>ド</t>
    </rPh>
    <phoneticPr fontId="25"/>
  </si>
  <si>
    <t>静岡
（静清）</t>
  </si>
  <si>
    <t>　要綱等　　：◇　</t>
  </si>
  <si>
    <t>対象　　　期間</t>
    <rPh sb="0" eb="2">
      <t>タイショウ</t>
    </rPh>
    <phoneticPr fontId="25"/>
  </si>
  <si>
    <t>７．その他</t>
    <rPh sb="4" eb="5">
      <t>タ</t>
    </rPh>
    <phoneticPr fontId="25"/>
  </si>
  <si>
    <t>2cm/年
以上</t>
  </si>
  <si>
    <t>水準点番号</t>
    <rPh sb="0" eb="2">
      <t>スイジュン</t>
    </rPh>
    <phoneticPr fontId="25"/>
  </si>
  <si>
    <t>京都盆地</t>
  </si>
  <si>
    <t>所在地</t>
  </si>
  <si>
    <t xml:space="preserve">
シート3で入力された内容がコピーされます。</t>
  </si>
  <si>
    <t>水位低下等による被害の状況</t>
  </si>
  <si>
    <t>令和２年度</t>
    <rPh sb="0" eb="2">
      <t>レイワ</t>
    </rPh>
    <rPh sb="4" eb="5">
      <t>ド</t>
    </rPh>
    <phoneticPr fontId="25"/>
  </si>
  <si>
    <t>測量の
年度</t>
  </si>
  <si>
    <t>1cm/年
以上</t>
  </si>
  <si>
    <t>3cm/年
以上</t>
  </si>
  <si>
    <t>山梨県</t>
  </si>
  <si>
    <t>4cm/年
以上</t>
  </si>
  <si>
    <t>０．</t>
  </si>
  <si>
    <r>
      <t>または
期間</t>
    </r>
    <r>
      <rPr>
        <vertAlign val="superscript"/>
        <sz val="10"/>
        <rFont val="メイリオ"/>
        <family val="3"/>
        <charset val="128"/>
      </rPr>
      <t>※</t>
    </r>
  </si>
  <si>
    <t>うち(  )はゼロメートル地帯面積
(㎢)</t>
  </si>
  <si>
    <t>地方の規制等</t>
    <rPh sb="3" eb="5">
      <t>キセイ</t>
    </rPh>
    <phoneticPr fontId="25"/>
  </si>
  <si>
    <t>京都府</t>
  </si>
  <si>
    <t>規制地域</t>
    <rPh sb="0" eb="4">
      <t>キセイチイキ</t>
    </rPh>
    <phoneticPr fontId="25"/>
  </si>
  <si>
    <t>井戸等の抜け上がり</t>
  </si>
  <si>
    <t>地下
水位
のみ</t>
    <rPh sb="0" eb="2">
      <t>チカ</t>
    </rPh>
    <rPh sb="3" eb="5">
      <t>スイイ</t>
    </rPh>
    <phoneticPr fontId="25"/>
  </si>
  <si>
    <t>６－４．</t>
  </si>
  <si>
    <t>和歌山</t>
    <rPh sb="0" eb="3">
      <t>ワカヤマ</t>
    </rPh>
    <phoneticPr fontId="25"/>
  </si>
  <si>
    <t>道路・橋梁等の沈下・破損</t>
    <rPh sb="7" eb="9">
      <t>チンカ</t>
    </rPh>
    <phoneticPr fontId="25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</si>
  <si>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52"/>
  </si>
  <si>
    <t xml:space="preserve"> 建築物の破損または脆弱化</t>
    <rPh sb="5" eb="7">
      <t>ハソン</t>
    </rPh>
    <phoneticPr fontId="25"/>
  </si>
  <si>
    <t>５－７．</t>
  </si>
  <si>
    <t>　条例 　　　：□　</t>
  </si>
  <si>
    <t>堤防・護岸等の沈下</t>
  </si>
  <si>
    <t>特定用途の地下水採取量（道路消雪用水）</t>
  </si>
  <si>
    <t xml:space="preserve">
シート１で入力された内容がコピーされます。</t>
  </si>
  <si>
    <t xml:space="preserve">
</t>
  </si>
  <si>
    <t>旧  ＜詳細データ目次＞　</t>
    <rPh sb="4" eb="6">
      <t>ショウサイ</t>
    </rPh>
    <rPh sb="9" eb="11">
      <t>モクジ</t>
    </rPh>
    <phoneticPr fontId="25"/>
  </si>
  <si>
    <t>&lt;記載の注意点&gt;</t>
    <rPh sb="1" eb="3">
      <t>キサイ</t>
    </rPh>
    <rPh sb="4" eb="7">
      <t>チュウイテン</t>
    </rPh>
    <phoneticPr fontId="25"/>
  </si>
  <si>
    <t>地名など</t>
    <rPh sb="0" eb="2">
      <t>チメイ</t>
    </rPh>
    <phoneticPr fontId="25"/>
  </si>
  <si>
    <t>主な水準点における過去10年の沈下量経年変化</t>
  </si>
  <si>
    <t>１．</t>
  </si>
  <si>
    <t>１－２．</t>
  </si>
  <si>
    <t>代表的な観測井における過去10年の地下水位経年変化</t>
  </si>
  <si>
    <t>２．</t>
  </si>
  <si>
    <t>１－３．</t>
  </si>
  <si>
    <t>５－15．</t>
  </si>
  <si>
    <t>諏訪盆地</t>
  </si>
  <si>
    <t>地盤沈下地域の面積</t>
  </si>
  <si>
    <t>３．</t>
  </si>
  <si>
    <t>主要地域の地盤沈下等の状況（市町村別内訳）</t>
  </si>
  <si>
    <t>１－４．</t>
  </si>
  <si>
    <t>４．</t>
  </si>
  <si>
    <t>工業用水法第６条第３項に基づく届出書受理状況</t>
  </si>
  <si>
    <t>６．</t>
  </si>
  <si>
    <t>２－１．</t>
  </si>
  <si>
    <t>都道府県名</t>
    <rPh sb="0" eb="4">
      <t>トドウフケン</t>
    </rPh>
    <rPh sb="4" eb="5">
      <t>メイ</t>
    </rPh>
    <phoneticPr fontId="25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</si>
  <si>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25"/>
  </si>
  <si>
    <t>地盤沈下監視体制（水準測量）</t>
  </si>
  <si>
    <t>５．</t>
  </si>
  <si>
    <t>地盤沈下監視体制（水準測量、観測井戸数）</t>
  </si>
  <si>
    <t>熊本平野</t>
  </si>
  <si>
    <t>６．地下水の利用状況</t>
    <rPh sb="2" eb="5">
      <t>チカスイ</t>
    </rPh>
    <rPh sb="6" eb="8">
      <t>リヨウ</t>
    </rPh>
    <rPh sb="8" eb="10">
      <t>ジョウキョウ</t>
    </rPh>
    <phoneticPr fontId="25"/>
  </si>
  <si>
    <t>④　計</t>
    <rPh sb="2" eb="3">
      <t>ケイ</t>
    </rPh>
    <phoneticPr fontId="25"/>
  </si>
  <si>
    <t>５－２．</t>
  </si>
  <si>
    <t>地区別、用途別、井戸本数及び地下水採取量経年変化</t>
  </si>
  <si>
    <t>５－５．</t>
  </si>
  <si>
    <t>工業用水法第10条第３項に基づく届出書受理状況</t>
  </si>
  <si>
    <t>長岡</t>
  </si>
  <si>
    <t>十勝平野</t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</si>
  <si>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25"/>
  </si>
  <si>
    <t>３．関連制度の状況</t>
    <rPh sb="2" eb="4">
      <t>カンレン</t>
    </rPh>
    <rPh sb="4" eb="6">
      <t>セイド</t>
    </rPh>
    <rPh sb="7" eb="9">
      <t>ジョウキョウ</t>
    </rPh>
    <phoneticPr fontId="25"/>
  </si>
  <si>
    <t>４－７．</t>
  </si>
  <si>
    <t>観測井所在地</t>
  </si>
  <si>
    <t>ビル用水法第４条第３項の適用状況</t>
    <rPh sb="2" eb="3">
      <t>ヨウ</t>
    </rPh>
    <rPh sb="4" eb="5">
      <t>ホウ</t>
    </rPh>
    <rPh sb="5" eb="6">
      <t>ダイ</t>
    </rPh>
    <phoneticPr fontId="25"/>
  </si>
  <si>
    <t>工業用水法第３条第１項及び第７条第１項の許可状況</t>
  </si>
  <si>
    <t>３－１．</t>
  </si>
  <si>
    <t>関連制度の種類</t>
  </si>
  <si>
    <t>３－２．</t>
  </si>
  <si>
    <t>関連制度の経緯及び改定等の内容</t>
  </si>
  <si>
    <t>３－３．</t>
  </si>
  <si>
    <t>徳島平野</t>
  </si>
  <si>
    <t>関連制度の内容（法律）</t>
  </si>
  <si>
    <t>令和４年度</t>
    <rPh sb="0" eb="2">
      <t>レイワ</t>
    </rPh>
    <rPh sb="4" eb="5">
      <t>ド</t>
    </rPh>
    <phoneticPr fontId="25"/>
  </si>
  <si>
    <t>３－４．</t>
  </si>
  <si>
    <t>関連制度の内容（条例）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</si>
  <si>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</si>
  <si>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</si>
  <si>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</si>
  <si>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</si>
  <si>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</si>
  <si>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</si>
  <si>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</si>
  <si>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25"/>
  </si>
  <si>
    <t>奈良県</t>
    <rPh sb="0" eb="3">
      <t>ナラケン</t>
    </rPh>
    <phoneticPr fontId="25"/>
  </si>
  <si>
    <t>５－９．</t>
  </si>
  <si>
    <t>１０．</t>
  </si>
  <si>
    <t>清水区北脇</t>
    <rPh sb="0" eb="3">
      <t>シミズク</t>
    </rPh>
    <rPh sb="3" eb="5">
      <t>キタワキ</t>
    </rPh>
    <phoneticPr fontId="25"/>
  </si>
  <si>
    <t>８．</t>
  </si>
  <si>
    <t>工業用水法第24条の規定に基づく井戸使用状況報告</t>
  </si>
  <si>
    <t>４－１．</t>
  </si>
  <si>
    <t>地下水採取量の用途別削減量</t>
  </si>
  <si>
    <t>４－２．</t>
  </si>
  <si>
    <t>合理化施策による地下水採取削減量</t>
  </si>
  <si>
    <t>アンケート</t>
  </si>
  <si>
    <t>福島盆地</t>
  </si>
  <si>
    <t>代替水対策による地下水採取削減量</t>
  </si>
  <si>
    <t>大分県</t>
  </si>
  <si>
    <t>ビル用水法第６条第３項に基づく届出書受理状況</t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</si>
  <si>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25"/>
  </si>
  <si>
    <t>沼津・三島</t>
  </si>
  <si>
    <t>４－４．</t>
  </si>
  <si>
    <t>累計沈下量</t>
    <rPh sb="0" eb="2">
      <t>ルイケイ</t>
    </rPh>
    <rPh sb="2" eb="4">
      <t>チンカ</t>
    </rPh>
    <rPh sb="4" eb="5">
      <t>リョウ</t>
    </rPh>
    <phoneticPr fontId="25"/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</si>
  <si>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</si>
  <si>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</si>
  <si>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</si>
  <si>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</si>
  <si>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</si>
  <si>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大阪府</t>
  </si>
  <si>
    <t>１３．</t>
  </si>
  <si>
    <t>ビル用水法第８条第３項に基づく届出書受理状況</t>
  </si>
  <si>
    <t>富山県</t>
  </si>
  <si>
    <t>４－６．</t>
  </si>
  <si>
    <t>５－６．</t>
  </si>
  <si>
    <t>地盤沈下対策事業（防災事業等）の内容</t>
  </si>
  <si>
    <t>沖縄県</t>
    <rPh sb="0" eb="3">
      <t>オキナワケン</t>
    </rPh>
    <phoneticPr fontId="25"/>
  </si>
  <si>
    <t>１４．</t>
  </si>
  <si>
    <t>ビル用水法第９条に基づく届出書受理状況</t>
  </si>
  <si>
    <t>調査等事業の内容</t>
  </si>
  <si>
    <t>ビル用水法第13条の規定に基づく許可井戸の変更報告状況</t>
  </si>
  <si>
    <t>４－８．</t>
  </si>
  <si>
    <t>地下水・地盤環境保全施策の組織</t>
  </si>
  <si>
    <t>福島県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</si>
  <si>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</si>
  <si>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</si>
  <si>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25"/>
  </si>
  <si>
    <t>５－11．</t>
  </si>
  <si>
    <t>５－８．</t>
  </si>
  <si>
    <t>５－10．</t>
  </si>
  <si>
    <t>５－12．</t>
  </si>
  <si>
    <t>0.都道府県名、地域名</t>
    <rPh sb="2" eb="7">
      <t>トドウフケンメイ</t>
    </rPh>
    <rPh sb="8" eb="11">
      <t>チイキメイ</t>
    </rPh>
    <phoneticPr fontId="25"/>
  </si>
  <si>
    <t>５－13．</t>
  </si>
  <si>
    <t>熊本県</t>
  </si>
  <si>
    <t>既往最低水位</t>
  </si>
  <si>
    <t>６－１．</t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</si>
  <si>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25"/>
  </si>
  <si>
    <t>６－２．</t>
  </si>
  <si>
    <t>地下水採取量等の調査の内容</t>
  </si>
  <si>
    <t>大阪平野</t>
  </si>
  <si>
    <t>地下水の月別採取量</t>
  </si>
  <si>
    <t>特定用途の地下水採取量（天然ガスかん水）</t>
  </si>
  <si>
    <t>６－５．</t>
  </si>
  <si>
    <t>１．沈下量の基準点は、二等水準点（所在地：静岡市清水区南矢部）</t>
    <rPh sb="6" eb="8">
      <t>キジュン</t>
    </rPh>
    <rPh sb="8" eb="9">
      <t>テン</t>
    </rPh>
    <rPh sb="11" eb="13">
      <t>ニトウ</t>
    </rPh>
    <rPh sb="13" eb="15">
      <t>スイジュン</t>
    </rPh>
    <rPh sb="15" eb="16">
      <t>テン</t>
    </rPh>
    <rPh sb="21" eb="24">
      <t>シズオカシ</t>
    </rPh>
    <rPh sb="24" eb="27">
      <t>シミズク</t>
    </rPh>
    <rPh sb="27" eb="30">
      <t>ミナミヤベ</t>
    </rPh>
    <phoneticPr fontId="25"/>
  </si>
  <si>
    <t>特定用途の地下水採取量（温泉水）</t>
  </si>
  <si>
    <t>６－６．</t>
  </si>
  <si>
    <t>特定用途の地下水採取量（農業用水）</t>
  </si>
  <si>
    <t>１　主な水準点における過去10年の沈下量経年変化</t>
  </si>
  <si>
    <t>６－７．</t>
  </si>
  <si>
    <t>７－１．</t>
  </si>
  <si>
    <t>健全な水循環の確保に向けての取組みに関する調査（地下水保全計画等を含む）</t>
  </si>
  <si>
    <t>７－２．</t>
  </si>
  <si>
    <t>地盤環境に係る情報システムの整備状況</t>
  </si>
  <si>
    <t>地域名</t>
    <rPh sb="0" eb="3">
      <t>チイキメイ</t>
    </rPh>
    <phoneticPr fontId="25"/>
  </si>
  <si>
    <t>７－３．</t>
  </si>
  <si>
    <t>地盤環境に係る情報開示の状況</t>
  </si>
  <si>
    <t>備考欄</t>
    <rPh sb="0" eb="2">
      <t>ビコウ</t>
    </rPh>
    <rPh sb="2" eb="3">
      <t>ラン</t>
    </rPh>
    <phoneticPr fontId="25"/>
  </si>
  <si>
    <t>７－４．</t>
  </si>
  <si>
    <t>千㎥/日</t>
  </si>
  <si>
    <t>原町</t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</si>
  <si>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25"/>
  </si>
  <si>
    <t>H22</t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</si>
  <si>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25"/>
  </si>
  <si>
    <t>県央湘南</t>
  </si>
  <si>
    <t>※ 地域により該当のデータがない場合があります。</t>
  </si>
  <si>
    <t>山口</t>
    <rPh sb="0" eb="2">
      <t>ヤマグチ</t>
    </rPh>
    <phoneticPr fontId="25"/>
  </si>
  <si>
    <t>北海道</t>
    <rPh sb="0" eb="3">
      <t>ホッカイドウ</t>
    </rPh>
    <phoneticPr fontId="25"/>
  </si>
  <si>
    <t>農業用</t>
  </si>
  <si>
    <t>青森県</t>
  </si>
  <si>
    <t>岩手県</t>
    <rPh sb="0" eb="3">
      <t>イワテケン</t>
    </rPh>
    <phoneticPr fontId="25"/>
  </si>
  <si>
    <t>宮城県</t>
  </si>
  <si>
    <t>秋田県</t>
  </si>
  <si>
    <t>山形県</t>
  </si>
  <si>
    <t>茨城県</t>
  </si>
  <si>
    <t>栃木県</t>
  </si>
  <si>
    <t>埼玉県</t>
  </si>
  <si>
    <t>千葉県</t>
  </si>
  <si>
    <t>東京都</t>
  </si>
  <si>
    <t>神奈川県</t>
  </si>
  <si>
    <t>新潟県</t>
  </si>
  <si>
    <t>大分平野</t>
  </si>
  <si>
    <t>讃岐平野（高松市周辺）</t>
  </si>
  <si>
    <t>石川県</t>
  </si>
  <si>
    <t>米沢盆地</t>
  </si>
  <si>
    <t>福井県</t>
  </si>
  <si>
    <t>足柄平野</t>
    <rPh sb="0" eb="4">
      <t>アシガラヘイヤ</t>
    </rPh>
    <phoneticPr fontId="25"/>
  </si>
  <si>
    <t>長野県</t>
  </si>
  <si>
    <t>静岡県</t>
  </si>
  <si>
    <t>愛知県</t>
  </si>
  <si>
    <t>三重県</t>
  </si>
  <si>
    <t>滋賀県</t>
    <rPh sb="0" eb="3">
      <t>シガケン</t>
    </rPh>
    <phoneticPr fontId="25"/>
  </si>
  <si>
    <t>兵庫県</t>
  </si>
  <si>
    <t>讃岐平野（丸亀・坂出市周辺）</t>
  </si>
  <si>
    <t>和歌山県</t>
    <rPh sb="0" eb="4">
      <t>ワカヤマケン</t>
    </rPh>
    <phoneticPr fontId="25"/>
  </si>
  <si>
    <t>鳥取県</t>
  </si>
  <si>
    <t>新潟平野</t>
  </si>
  <si>
    <t>島根県</t>
    <rPh sb="0" eb="3">
      <t>シマネケン</t>
    </rPh>
    <phoneticPr fontId="25"/>
  </si>
  <si>
    <t>令和５年度</t>
    <rPh sb="4" eb="5">
      <t>ド</t>
    </rPh>
    <phoneticPr fontId="25"/>
  </si>
  <si>
    <t>香川県</t>
  </si>
  <si>
    <t>岡山県</t>
  </si>
  <si>
    <t>広島県</t>
  </si>
  <si>
    <t>山口県</t>
    <rPh sb="0" eb="3">
      <t>ヤマグチケン</t>
    </rPh>
    <phoneticPr fontId="25"/>
  </si>
  <si>
    <t>地域の
合計</t>
    <rPh sb="0" eb="2">
      <t>チイキ</t>
    </rPh>
    <rPh sb="4" eb="5">
      <t>ゴウ</t>
    </rPh>
    <rPh sb="5" eb="6">
      <t>ケイ</t>
    </rPh>
    <phoneticPr fontId="25"/>
  </si>
  <si>
    <t>徳島県</t>
  </si>
  <si>
    <t>愛媛県</t>
    <rPh sb="0" eb="3">
      <t>エヒメケン</t>
    </rPh>
    <phoneticPr fontId="25"/>
  </si>
  <si>
    <t>高知県</t>
  </si>
  <si>
    <t>福岡県</t>
  </si>
  <si>
    <t>佐賀県</t>
  </si>
  <si>
    <t xml:space="preserve">■ ◆ </t>
  </si>
  <si>
    <t>長崎県</t>
  </si>
  <si>
    <t>宮崎県</t>
  </si>
  <si>
    <t>鹿児島県</t>
  </si>
  <si>
    <t>直　　接　　被　　害</t>
  </si>
  <si>
    <t>石狩平野</t>
  </si>
  <si>
    <t>岩手</t>
    <rPh sb="0" eb="2">
      <t>イワテ</t>
    </rPh>
    <phoneticPr fontId="25"/>
  </si>
  <si>
    <t>石巻地域</t>
  </si>
  <si>
    <t>山形盆地</t>
  </si>
  <si>
    <t>関東平野</t>
  </si>
  <si>
    <t>福井平野</t>
  </si>
  <si>
    <t>関東平野南部</t>
  </si>
  <si>
    <t>富山・砺波平野</t>
  </si>
  <si>
    <t>七尾</t>
  </si>
  <si>
    <t>甲府盆地</t>
  </si>
  <si>
    <t>濃尾平野</t>
  </si>
  <si>
    <t>濃尾平野（北勢）</t>
  </si>
  <si>
    <t>釧路平野</t>
  </si>
  <si>
    <t>滋賀</t>
    <rPh sb="0" eb="2">
      <t>シガ</t>
    </rPh>
    <phoneticPr fontId="25"/>
  </si>
  <si>
    <t>奈良</t>
    <rPh sb="0" eb="2">
      <t>ナラ</t>
    </rPh>
    <phoneticPr fontId="25"/>
  </si>
  <si>
    <t>鳥取平野</t>
    <rPh sb="2" eb="4">
      <t>ヘイヤ</t>
    </rPh>
    <phoneticPr fontId="25"/>
  </si>
  <si>
    <t>島根</t>
    <rPh sb="0" eb="2">
      <t>シマネ</t>
    </rPh>
    <phoneticPr fontId="25"/>
  </si>
  <si>
    <t>岡山平野</t>
  </si>
  <si>
    <t>広島平野</t>
    <rPh sb="2" eb="4">
      <t>ヘイヤ</t>
    </rPh>
    <phoneticPr fontId="25"/>
  </si>
  <si>
    <t>愛媛</t>
    <rPh sb="0" eb="2">
      <t>エヒメ</t>
    </rPh>
    <phoneticPr fontId="25"/>
  </si>
  <si>
    <t>高知平野</t>
  </si>
  <si>
    <t>建築物の破損または脆弱化</t>
    <rPh sb="4" eb="6">
      <t>ハソン</t>
    </rPh>
    <phoneticPr fontId="25"/>
  </si>
  <si>
    <t>島原半島基部</t>
  </si>
  <si>
    <t>宮崎平野</t>
  </si>
  <si>
    <t>◆ □ ◇</t>
  </si>
  <si>
    <t>観測井名称</t>
  </si>
  <si>
    <t>平成27年度</t>
  </si>
  <si>
    <t>鹿児島</t>
  </si>
  <si>
    <t>沖縄</t>
    <rPh sb="0" eb="2">
      <t>オキナワ</t>
    </rPh>
    <phoneticPr fontId="25"/>
  </si>
  <si>
    <t>平成29年度</t>
  </si>
  <si>
    <t>津軽平野</t>
  </si>
  <si>
    <t>気仙沼</t>
  </si>
  <si>
    <t>令和3年度</t>
    <rPh sb="0" eb="2">
      <t>レイワ</t>
    </rPh>
    <rPh sb="4" eb="5">
      <t>ド</t>
    </rPh>
    <phoneticPr fontId="25"/>
  </si>
  <si>
    <t>九十九里平野</t>
  </si>
  <si>
    <t>金沢平野</t>
  </si>
  <si>
    <t>本</t>
  </si>
  <si>
    <t>豊橋平野(東三河)</t>
    <rPh sb="5" eb="8">
      <t>ヒガシミカワ</t>
    </rPh>
    <phoneticPr fontId="25"/>
  </si>
  <si>
    <t>古川(仙北平野）</t>
  </si>
  <si>
    <t>いわき</t>
  </si>
  <si>
    <t>柏崎</t>
  </si>
  <si>
    <t>南魚沼</t>
  </si>
  <si>
    <t>水準点所在地</t>
  </si>
  <si>
    <t>②　計</t>
    <rPh sb="2" eb="3">
      <t>ケイ</t>
    </rPh>
    <phoneticPr fontId="25"/>
  </si>
  <si>
    <t>要項等</t>
    <rPh sb="0" eb="2">
      <t>ヨウコウ</t>
    </rPh>
    <rPh sb="2" eb="3">
      <t>トウ</t>
    </rPh>
    <phoneticPr fontId="25"/>
  </si>
  <si>
    <t>洪水・高潮の危険性大</t>
  </si>
  <si>
    <t>②直近の測量がR２年～Ｒ６年度の間に行われた水準点のうち、５年間の累計沈下量が最大の水準点</t>
    <rPh sb="9" eb="10">
      <t>ネン</t>
    </rPh>
    <phoneticPr fontId="25"/>
  </si>
  <si>
    <t>⑥　計</t>
    <rPh sb="2" eb="3">
      <t>ケイ</t>
    </rPh>
    <phoneticPr fontId="25"/>
  </si>
  <si>
    <t>⑤　計</t>
    <rPh sb="2" eb="3">
      <t>ケイ</t>
    </rPh>
    <phoneticPr fontId="25"/>
  </si>
  <si>
    <t>井戸
本数</t>
  </si>
  <si>
    <t>２．測量の基準日：</t>
  </si>
  <si>
    <t>&lt;備考&gt;</t>
  </si>
  <si>
    <t>水位</t>
    <rPh sb="0" eb="2">
      <t>スイイ</t>
    </rPh>
    <phoneticPr fontId="25"/>
  </si>
  <si>
    <t>ストレーナー位置
（地表面下深さ）</t>
  </si>
  <si>
    <t>沈下量(cm)</t>
  </si>
  <si>
    <t>⑧　計</t>
    <rPh sb="2" eb="3">
      <t>ケイ</t>
    </rPh>
    <phoneticPr fontId="25"/>
  </si>
  <si>
    <t>２　代表的な観測井における過去10年の地下水位経年変化</t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</si>
  <si>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25"/>
  </si>
  <si>
    <t>/</t>
  </si>
  <si>
    <t>自治体
（都道府県・指定都市）</t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</si>
  <si>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25"/>
  </si>
  <si>
    <t>◆</t>
  </si>
  <si>
    <t>R5</t>
  </si>
  <si>
    <t>●：これまでに発生したすべての被害について、令和６年度に対策を行い、被害が解消された。（令和5年度までに、すべての対策が終了していれば「（空欄）」になります。）</t>
  </si>
  <si>
    <t>採取量</t>
    <rPh sb="0" eb="2">
      <t>サイシュ</t>
    </rPh>
    <phoneticPr fontId="25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</si>
  <si>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</si>
  <si>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■ ◆ ◇</t>
  </si>
  <si>
    <t>地下水の類別</t>
  </si>
  <si>
    <t>■ ◆ □</t>
  </si>
  <si>
    <t>観測井標高(T.P.m)</t>
  </si>
  <si>
    <t>地域名</t>
    <rPh sb="0" eb="2">
      <t>チイキ</t>
    </rPh>
    <rPh sb="2" eb="3">
      <t>メイ</t>
    </rPh>
    <phoneticPr fontId="51"/>
  </si>
  <si>
    <t>001-172</t>
  </si>
  <si>
    <t>■ ◆ □ ◇</t>
  </si>
  <si>
    <t>静岡県</t>
    <rPh sb="0" eb="3">
      <t>シズオカケン</t>
    </rPh>
    <phoneticPr fontId="25"/>
  </si>
  <si>
    <t>千㎥/日</t>
    <rPh sb="0" eb="1">
      <t>セン</t>
    </rPh>
    <rPh sb="3" eb="4">
      <t>ヒ</t>
    </rPh>
    <phoneticPr fontId="25"/>
  </si>
  <si>
    <t>23-45</t>
  </si>
  <si>
    <t>セ13</t>
  </si>
  <si>
    <t>測量実施期間</t>
    <rPh sb="0" eb="2">
      <t>ソクリョウ</t>
    </rPh>
    <rPh sb="2" eb="4">
      <t>ジッシ</t>
    </rPh>
    <rPh sb="4" eb="6">
      <t>キカン</t>
    </rPh>
    <phoneticPr fontId="25"/>
  </si>
  <si>
    <t>所轄機関</t>
  </si>
  <si>
    <t>157-174</t>
  </si>
  <si>
    <t>令和３年度</t>
    <rPh sb="4" eb="5">
      <t>ド</t>
    </rPh>
    <phoneticPr fontId="25"/>
  </si>
  <si>
    <t>■ ◇</t>
  </si>
  <si>
    <t>令和元年度</t>
    <rPh sb="0" eb="2">
      <t>レイワ</t>
    </rPh>
    <rPh sb="2" eb="3">
      <t>ガン</t>
    </rPh>
    <rPh sb="4" eb="5">
      <t>ド</t>
    </rPh>
    <phoneticPr fontId="25"/>
  </si>
  <si>
    <t>⑦　計</t>
    <rPh sb="2" eb="3">
      <t>ケイ</t>
    </rPh>
    <phoneticPr fontId="25"/>
  </si>
  <si>
    <t>（空欄）：「令和６年度に新たな被害が認められない場合」又は「令和5年度までに、これまでに発生したすべての被害について対策済みである場合」</t>
  </si>
  <si>
    <t>その他（内訳）</t>
    <rPh sb="2" eb="3">
      <t>タ</t>
    </rPh>
    <rPh sb="4" eb="6">
      <t>ウチワケ</t>
    </rPh>
    <phoneticPr fontId="25"/>
  </si>
  <si>
    <t>③　計</t>
    <rPh sb="2" eb="3">
      <t>ケイ</t>
    </rPh>
    <phoneticPr fontId="25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</si>
  <si>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25"/>
  </si>
  <si>
    <t>静清地域地下水利用対策協議会</t>
    <rPh sb="0" eb="2">
      <t>セイセイ</t>
    </rPh>
    <rPh sb="2" eb="4">
      <t>チイキ</t>
    </rPh>
    <rPh sb="4" eb="7">
      <t>チカスイ</t>
    </rPh>
    <rPh sb="7" eb="9">
      <t>リヨウ</t>
    </rPh>
    <rPh sb="9" eb="11">
      <t>タイサク</t>
    </rPh>
    <rPh sb="11" eb="14">
      <t>キョウギカイ</t>
    </rPh>
    <phoneticPr fontId="53"/>
  </si>
  <si>
    <t>清水区宮代町</t>
    <rPh sb="0" eb="2">
      <t>シミズ</t>
    </rPh>
    <rPh sb="2" eb="3">
      <t>ク</t>
    </rPh>
    <rPh sb="3" eb="5">
      <t>ミヤシロ</t>
    </rPh>
    <rPh sb="5" eb="6">
      <t>チョウ</t>
    </rPh>
    <phoneticPr fontId="53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</si>
  <si>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25"/>
  </si>
  <si>
    <t>■</t>
  </si>
  <si>
    <t>聴覚特別支援学校</t>
    <rPh sb="0" eb="2">
      <t>チョウカク</t>
    </rPh>
    <rPh sb="2" eb="4">
      <t>トクベツ</t>
    </rPh>
    <rPh sb="4" eb="6">
      <t>シエン</t>
    </rPh>
    <rPh sb="6" eb="8">
      <t>ガッコウ</t>
    </rPh>
    <phoneticPr fontId="53"/>
  </si>
  <si>
    <t xml:space="preserve">◆ ◇ </t>
  </si>
  <si>
    <t>用　途</t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</si>
  <si>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25"/>
  </si>
  <si>
    <t>百万
㎥/年</t>
  </si>
  <si>
    <t>区分</t>
    <rPh sb="0" eb="2">
      <t>クブン</t>
    </rPh>
    <phoneticPr fontId="25"/>
  </si>
  <si>
    <t>①累計沈下量が最大
の水準点</t>
    <rPh sb="7" eb="9">
      <t>サイダイ</t>
    </rPh>
    <rPh sb="11" eb="14">
      <t>スイジュンテン</t>
    </rPh>
    <phoneticPr fontId="25"/>
  </si>
  <si>
    <t>水準点番号</t>
  </si>
  <si>
    <t>□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</si>
  <si>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25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</si>
  <si>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25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</si>
  <si>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25"/>
  </si>
  <si>
    <t>平成28年度</t>
  </si>
  <si>
    <t>平成30年度</t>
  </si>
  <si>
    <t>令和２年度</t>
    <rPh sb="4" eb="5">
      <t>ド</t>
    </rPh>
    <phoneticPr fontId="25"/>
  </si>
  <si>
    <t>令和６年度</t>
    <rPh sb="4" eb="5">
      <t>ド</t>
    </rPh>
    <phoneticPr fontId="25"/>
  </si>
  <si>
    <t>設置年度</t>
    <rPh sb="2" eb="3">
      <t>ネン</t>
    </rPh>
    <rPh sb="3" eb="4">
      <t>ド</t>
    </rPh>
    <phoneticPr fontId="25"/>
  </si>
  <si>
    <t>(m)</t>
  </si>
  <si>
    <t>令和元年度</t>
    <rPh sb="0" eb="2">
      <t>レイワ</t>
    </rPh>
    <rPh sb="2" eb="4">
      <t>ガンネン</t>
    </rPh>
    <rPh sb="4" eb="5">
      <t>ド</t>
    </rPh>
    <phoneticPr fontId="25"/>
  </si>
  <si>
    <t>水位の説明</t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</si>
  <si>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25"/>
  </si>
  <si>
    <t>ゼロｍ地帯  面積(㎢)
（小数第１位まで記入してください。）</t>
  </si>
  <si>
    <t>観測地域</t>
    <rPh sb="0" eb="2">
      <t>カンソク</t>
    </rPh>
    <rPh sb="2" eb="4">
      <t>チイキ</t>
    </rPh>
    <phoneticPr fontId="25"/>
  </si>
  <si>
    <t>条例</t>
  </si>
  <si>
    <t>◇</t>
  </si>
  <si>
    <t xml:space="preserve">                                                            </t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</si>
  <si>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25"/>
  </si>
  <si>
    <t xml:space="preserve">◆ □ </t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</si>
  <si>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25"/>
  </si>
  <si>
    <t>地下水の塩水化</t>
    <rPh sb="6" eb="7">
      <t>カ</t>
    </rPh>
    <phoneticPr fontId="25"/>
  </si>
  <si>
    <t>港湾・海岸施設の沈下　　　　　　</t>
  </si>
  <si>
    <t>○ ：令和６度末時点において、過去の被害も含め一部対策を行っている。（すべての被害について対策が終了していない場合）</t>
  </si>
  <si>
    <t>△ ：令和６年度末時点において、過去の被害も含め対策は行っていない。（被害の大小に関係なくご記入願います。）</t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</si>
  <si>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1"/>
  </si>
  <si>
    <t>観測機関
（事業主体）</t>
    <rPh sb="0" eb="2">
      <t>カンソク</t>
    </rPh>
    <rPh sb="2" eb="4">
      <t>キカン</t>
    </rPh>
    <phoneticPr fontId="51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</si>
  <si>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1"/>
  </si>
  <si>
    <t>管内市町村</t>
    <rPh sb="0" eb="2">
      <t>カンナイ</t>
    </rPh>
    <rPh sb="2" eb="5">
      <t>シチョウソン</t>
    </rPh>
    <phoneticPr fontId="51"/>
  </si>
  <si>
    <t>○観測井戸数</t>
    <rPh sb="1" eb="3">
      <t>カンソク</t>
    </rPh>
    <rPh sb="3" eb="5">
      <t>イド</t>
    </rPh>
    <rPh sb="5" eb="6">
      <t>スウ</t>
    </rPh>
    <phoneticPr fontId="51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</si>
  <si>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</si>
  <si>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1"/>
  </si>
  <si>
    <t>その他</t>
    <rPh sb="2" eb="3">
      <t>タ</t>
    </rPh>
    <phoneticPr fontId="51"/>
  </si>
  <si>
    <t>令和5年度</t>
    <rPh sb="0" eb="2">
      <t>レイワ</t>
    </rPh>
    <rPh sb="4" eb="5">
      <t>ド</t>
    </rPh>
    <phoneticPr fontId="25"/>
  </si>
  <si>
    <t>合　　　計　（本数）</t>
    <rPh sb="0" eb="1">
      <t>ゴウ</t>
    </rPh>
    <rPh sb="4" eb="5">
      <t>ケイ</t>
    </rPh>
    <rPh sb="7" eb="9">
      <t>ホンスウ</t>
    </rPh>
    <phoneticPr fontId="51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</si>
  <si>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25"/>
  </si>
  <si>
    <t>地区名</t>
    <rPh sb="0" eb="2">
      <t>チク</t>
    </rPh>
    <phoneticPr fontId="25"/>
  </si>
  <si>
    <t>令和6年度</t>
    <rPh sb="0" eb="2">
      <t>レイワ</t>
    </rPh>
    <rPh sb="4" eb="5">
      <t>ド</t>
    </rPh>
    <phoneticPr fontId="25"/>
  </si>
  <si>
    <t>　</t>
  </si>
  <si>
    <t>建築物用</t>
  </si>
  <si>
    <t>上水道用</t>
  </si>
  <si>
    <t>その他</t>
    <rPh sb="2" eb="3">
      <t>タ</t>
    </rPh>
    <phoneticPr fontId="25"/>
  </si>
  <si>
    <t>①　計</t>
    <rPh sb="2" eb="3">
      <t>ケイ</t>
    </rPh>
    <phoneticPr fontId="25"/>
  </si>
  <si>
    <t>地域
合計</t>
    <rPh sb="0" eb="2">
      <t>チイキ</t>
    </rPh>
    <rPh sb="3" eb="5">
      <t>ゴウケイ</t>
    </rPh>
    <phoneticPr fontId="25"/>
  </si>
  <si>
    <t>調査名：</t>
    <rPh sb="0" eb="2">
      <t>チョウサ</t>
    </rPh>
    <rPh sb="2" eb="3">
      <t>メイ</t>
    </rPh>
    <phoneticPr fontId="25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</si>
  <si>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25"/>
  </si>
  <si>
    <t>例：　消雪用、融雪用、養魚用、温泉などを含む</t>
    <rPh sb="15" eb="17">
      <t>オンセン</t>
    </rPh>
    <phoneticPr fontId="25"/>
  </si>
  <si>
    <t>清水区宮加三</t>
    <rPh sb="0" eb="2">
      <t>シミズ</t>
    </rPh>
    <rPh sb="2" eb="3">
      <t>ク</t>
    </rPh>
    <rPh sb="3" eb="6">
      <t>ミヤカミ</t>
    </rPh>
    <phoneticPr fontId="53"/>
  </si>
  <si>
    <t>静岡県</t>
    <rPh sb="0" eb="3">
      <t>シズオカケン</t>
    </rPh>
    <phoneticPr fontId="53"/>
  </si>
  <si>
    <t>R5年度は衛星画像解析による地盤沈下量測定を行い、水準測量は未実施</t>
  </si>
  <si>
    <t>駿河区中村町</t>
    <rPh sb="0" eb="2">
      <t>スルガ</t>
    </rPh>
    <rPh sb="2" eb="3">
      <t>ク</t>
    </rPh>
    <rPh sb="3" eb="5">
      <t>ナカムラ</t>
    </rPh>
    <rPh sb="5" eb="6">
      <t>チョウ</t>
    </rPh>
    <phoneticPr fontId="53"/>
  </si>
  <si>
    <t>S48</t>
  </si>
  <si>
    <t>清水一中</t>
    <rPh sb="0" eb="2">
      <t>シミズ</t>
    </rPh>
    <rPh sb="2" eb="3">
      <t>イチ</t>
    </rPh>
    <rPh sb="3" eb="4">
      <t>チュウ</t>
    </rPh>
    <phoneticPr fontId="53"/>
  </si>
  <si>
    <t>静岡市</t>
    <rPh sb="0" eb="3">
      <t>シズオカシ</t>
    </rPh>
    <phoneticPr fontId="25"/>
  </si>
  <si>
    <t>養魚用を含む</t>
    <rPh sb="0" eb="3">
      <t>ヨウギョヨウ</t>
    </rPh>
    <rPh sb="4" eb="5">
      <t>フク</t>
    </rPh>
    <phoneticPr fontId="25"/>
  </si>
  <si>
    <t>R1-R5</t>
  </si>
  <si>
    <r>
      <t xml:space="preserve">地域内で、過去に地盤沈下が認められた市区町村名をご記入ください。
</t>
    </r>
    <r>
      <rPr>
        <b/>
        <sz val="8"/>
        <rFont val="メイリオ"/>
        <family val="3"/>
        <charset val="128"/>
      </rPr>
      <t xml:space="preserve">※１　　　　　　
(沈下記録のある市区町村名）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</si>
  <si>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</si>
  <si>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25"/>
  </si>
  <si>
    <t>（基準面：管頭標高）</t>
    <rPh sb="5" eb="7">
      <t>カントウ</t>
    </rPh>
    <rPh sb="7" eb="9">
      <t>ヒョウコウ</t>
    </rPh>
    <phoneticPr fontId="2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</si>
  <si>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5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</si>
</sst>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_);[Red]\(0.0\)"/>
    <numFmt numFmtId="178" formatCode="0.00_);[Red]\(0.00\)"/>
    <numFmt numFmtId="179" formatCode="0.0_ "/>
    <numFmt numFmtId="180" formatCode="0.00_ "/>
    <numFmt numFmtId="181" formatCode="0_);[Red]\(0\)"/>
    <numFmt numFmtId="182" formatCode="#,##0.0_ "/>
    <numFmt numFmtId="183" formatCode="#,##0.0_);[Red]\(#,##0.0\)"/>
  </numFmts>
  <fonts count="61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Meiryo UI"/>
      <family val="2"/>
    </font>
    <font>
      <sz val="1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メイリオ"/>
      <family val="3"/>
    </font>
    <font>
      <b/>
      <sz val="14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b/>
      <sz val="13"/>
      <name val="メイリオ"/>
      <family val="3"/>
    </font>
    <font>
      <sz val="10"/>
      <name val="メイリオ"/>
      <family val="3"/>
    </font>
    <font>
      <sz val="13"/>
      <name val="メイリオ"/>
      <family val="3"/>
    </font>
    <font>
      <sz val="8"/>
      <name val="メイリオ"/>
      <family val="3"/>
    </font>
    <font>
      <sz val="10"/>
      <color theme="1"/>
      <name val="メイリオ"/>
      <family val="3"/>
    </font>
    <font>
      <b/>
      <sz val="10"/>
      <color theme="1"/>
      <name val="メイリオ"/>
      <family val="3"/>
    </font>
    <font>
      <sz val="11"/>
      <color indexed="8"/>
      <name val="メイリオ"/>
      <family val="3"/>
    </font>
    <font>
      <b/>
      <sz val="12"/>
      <color indexed="8"/>
      <name val="メイリオ"/>
      <family val="3"/>
    </font>
    <font>
      <sz val="12"/>
      <color indexed="8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b/>
      <sz val="12"/>
      <name val="メイリオ"/>
      <family val="3"/>
    </font>
    <font>
      <b/>
      <sz val="9"/>
      <name val="メイリオ"/>
      <family val="3"/>
    </font>
    <font>
      <b/>
      <sz val="11"/>
      <name val="メイリオ"/>
      <family val="3"/>
    </font>
    <font>
      <sz val="9"/>
      <name val="ＭＳ Ｐゴシック"/>
      <family val="3"/>
    </font>
    <font>
      <sz val="9"/>
      <color indexed="8"/>
      <name val="メイリオ"/>
      <family val="3"/>
    </font>
    <font>
      <b/>
      <sz val="9"/>
      <color indexed="8"/>
      <name val="メイリオ"/>
      <family val="3"/>
    </font>
    <font>
      <b/>
      <sz val="11"/>
      <color indexed="8"/>
      <name val="メイリオ"/>
      <family val="3"/>
    </font>
    <font>
      <b/>
      <sz val="8"/>
      <name val="メイリオ"/>
      <family val="3"/>
    </font>
    <font>
      <sz val="9"/>
      <name val="ＭＳ Ｐ明朝"/>
      <family val="1"/>
    </font>
    <font>
      <b/>
      <sz val="9"/>
      <color rgb="FFFF0000"/>
      <name val="メイリオ"/>
      <family val="3"/>
    </font>
    <font>
      <sz val="6"/>
      <name val="ＭＳ Ｐ明朝"/>
      <family val="1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26" fillId="0" borderId="0" xfId="55" applyFont="1" applyProtection="1">
      <alignment vertical="center"/>
      <protection locked="0"/>
    </xf>
    <xf numFmtId="0" fontId="26" fillId="0" borderId="0" xfId="55" applyFont="1" applyAlignment="1" applyProtection="1">
      <alignment horizontal="center" vertical="center"/>
      <protection locked="0"/>
    </xf>
    <xf numFmtId="0" fontId="26" fillId="33" borderId="0" xfId="55" applyFont="1" applyFill="1" applyProtection="1">
      <alignment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176" fontId="26" fillId="0" borderId="13" xfId="55" applyNumberFormat="1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29" fillId="0" borderId="13" xfId="55" applyFont="1" applyBorder="1" applyAlignment="1">
      <alignment horizontal="left" vertical="top" wrapText="1"/>
    </xf>
    <xf numFmtId="0" fontId="29" fillId="34" borderId="13" xfId="55" applyFont="1" applyFill="1" applyBorder="1" applyAlignment="1">
      <alignment horizontal="center" vertical="center" wrapText="1"/>
    </xf>
    <xf numFmtId="0" fontId="28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29" fillId="0" borderId="13" xfId="55" applyFont="1" applyBorder="1" applyAlignment="1">
      <alignment horizontal="center" vertical="top" wrapText="1"/>
    </xf>
    <xf numFmtId="177" fontId="29" fillId="34" borderId="13" xfId="72" applyNumberFormat="1" applyFont="1" applyFill="1" applyBorder="1" applyAlignment="1" applyProtection="1">
      <alignment horizontal="center" vertical="center" wrapText="1"/>
    </xf>
    <xf numFmtId="0" fontId="28" fillId="0" borderId="0" xfId="55" applyFont="1" applyProtection="1">
      <alignment vertical="center"/>
      <protection locked="0"/>
    </xf>
    <xf numFmtId="0" fontId="31" fillId="0" borderId="18" xfId="55" applyFont="1" applyBorder="1" applyAlignment="1">
      <alignment vertical="center" wrapText="1"/>
    </xf>
    <xf numFmtId="0" fontId="31" fillId="0" borderId="19" xfId="55" applyFont="1" applyBorder="1">
      <alignment vertical="center"/>
    </xf>
    <xf numFmtId="0" fontId="31" fillId="0" borderId="0" xfId="55" applyFont="1" applyProtection="1">
      <alignment vertical="center"/>
      <protection locked="0"/>
    </xf>
    <xf numFmtId="0" fontId="28" fillId="0" borderId="0" xfId="55" applyFont="1" applyAlignment="1" applyProtection="1">
      <alignment vertical="top" wrapText="1"/>
      <protection locked="0"/>
    </xf>
    <xf numFmtId="0" fontId="28" fillId="0" borderId="0" xfId="55" applyFont="1" applyAlignment="1" applyProtection="1">
      <alignment vertical="top"/>
      <protection locked="0"/>
    </xf>
    <xf numFmtId="0" fontId="29" fillId="0" borderId="14" xfId="55" applyFont="1" applyBorder="1" applyAlignment="1">
      <alignment horizontal="centerContinuous" vertical="top" wrapText="1"/>
    </xf>
    <xf numFmtId="178" fontId="29" fillId="34" borderId="13" xfId="55" applyNumberFormat="1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17" xfId="55" applyFont="1" applyBorder="1" applyAlignment="1">
      <alignment horizontal="centerContinuous" vertical="top" wrapText="1"/>
    </xf>
    <xf numFmtId="177" fontId="29" fillId="34" borderId="13" xfId="55" applyNumberFormat="1" applyFont="1" applyFill="1" applyBorder="1" applyAlignment="1">
      <alignment horizontal="center" vertical="center" wrapText="1"/>
    </xf>
    <xf numFmtId="0" fontId="29" fillId="0" borderId="21" xfId="55" applyFont="1" applyBorder="1" applyAlignment="1">
      <alignment horizontal="centerContinuous" vertical="top" wrapText="1"/>
    </xf>
    <xf numFmtId="0" fontId="30" fillId="0" borderId="0" xfId="55" applyFont="1" applyProtection="1">
      <alignment vertical="center"/>
      <protection locked="0"/>
    </xf>
    <xf numFmtId="0" fontId="29" fillId="0" borderId="13" xfId="55" applyFont="1" applyBorder="1" applyAlignment="1">
      <alignment horizontal="centerContinuous" vertical="top" wrapText="1"/>
    </xf>
    <xf numFmtId="0" fontId="29" fillId="0" borderId="13" xfId="55" applyFont="1" applyBorder="1" applyAlignment="1">
      <alignment horizontal="centerContinuous" vertical="top"/>
    </xf>
    <xf numFmtId="179" fontId="31" fillId="0" borderId="0" xfId="55" applyNumberFormat="1" applyFont="1" applyProtection="1">
      <alignment vertical="center"/>
      <protection locked="0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0" xfId="55" applyFont="1" applyFill="1" applyProtection="1">
      <alignment vertical="center"/>
      <protection locked="0"/>
    </xf>
    <xf numFmtId="0" fontId="26" fillId="33" borderId="0" xfId="55" applyFont="1" applyFill="1" applyAlignment="1" applyProtection="1">
      <alignment horizontal="left" vertical="center"/>
      <protection locked="0"/>
    </xf>
    <xf numFmtId="0" fontId="31" fillId="33" borderId="14" xfId="55" applyFont="1" applyFill="1" applyBorder="1" applyAlignment="1">
      <alignment horizontal="centerContinuous" vertical="center" wrapText="1"/>
    </xf>
    <xf numFmtId="0" fontId="29" fillId="0" borderId="13" xfId="55" applyFont="1" applyBorder="1" applyAlignment="1">
      <alignment vertical="top"/>
    </xf>
    <xf numFmtId="177" fontId="29" fillId="34" borderId="14" xfId="55" applyNumberFormat="1" applyFont="1" applyFill="1" applyBorder="1" applyAlignment="1">
      <alignment horizontal="center" vertical="center" wrapText="1"/>
    </xf>
    <xf numFmtId="0" fontId="31" fillId="33" borderId="17" xfId="55" applyFont="1" applyFill="1" applyBorder="1" applyAlignment="1">
      <alignment horizontal="centerContinuous" vertical="center"/>
    </xf>
    <xf numFmtId="0" fontId="31" fillId="33" borderId="22" xfId="55" applyFont="1" applyFill="1" applyBorder="1" applyAlignment="1">
      <alignment horizontal="center" vertical="center" wrapText="1"/>
    </xf>
    <xf numFmtId="0" fontId="31" fillId="0" borderId="13" xfId="58" applyFont="1" applyBorder="1" applyAlignment="1">
      <alignment horizontal="center" vertical="center" wrapText="1"/>
    </xf>
    <xf numFmtId="0" fontId="26" fillId="0" borderId="0" xfId="58" applyFont="1" applyAlignment="1">
      <alignment horizontal="center" vertical="center"/>
    </xf>
    <xf numFmtId="0" fontId="26" fillId="0" borderId="23" xfId="58" applyFont="1" applyBorder="1" applyAlignment="1">
      <alignment horizontal="center" vertical="top"/>
    </xf>
    <xf numFmtId="0" fontId="26" fillId="0" borderId="0" xfId="55" applyFont="1">
      <alignment vertical="center"/>
    </xf>
    <xf numFmtId="0" fontId="28" fillId="0" borderId="23" xfId="55" applyFont="1" applyBorder="1" applyAlignment="1">
      <alignment horizontal="center" vertical="center"/>
    </xf>
    <xf numFmtId="0" fontId="26" fillId="0" borderId="0" xfId="58" applyFont="1" applyAlignment="1">
      <alignment horizontal="center" vertical="top"/>
    </xf>
    <xf numFmtId="0" fontId="26" fillId="33" borderId="23" xfId="55" applyFont="1" applyFill="1" applyBorder="1">
      <alignment vertical="center"/>
    </xf>
    <xf numFmtId="0" fontId="26" fillId="0" borderId="0" xfId="55" applyFont="1" applyAlignment="1">
      <alignment vertical="center" wrapText="1"/>
    </xf>
    <xf numFmtId="0" fontId="29" fillId="0" borderId="14" xfId="55" applyFont="1" applyBorder="1" applyAlignment="1">
      <alignment horizontal="center" vertical="top" wrapText="1"/>
    </xf>
    <xf numFmtId="180" fontId="29" fillId="34" borderId="14" xfId="55" applyNumberFormat="1" applyFont="1" applyFill="1" applyBorder="1" applyAlignment="1">
      <alignment horizontal="center" vertical="center" wrapText="1"/>
    </xf>
    <xf numFmtId="0" fontId="29" fillId="34" borderId="14" xfId="55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 wrapText="1"/>
      <protection locked="0"/>
    </xf>
    <xf numFmtId="49" fontId="26" fillId="0" borderId="0" xfId="55" applyNumberFormat="1" applyFont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49" fontId="31" fillId="0" borderId="13" xfId="0" applyNumberFormat="1" applyFont="1" applyBorder="1">
      <alignment vertical="center"/>
    </xf>
    <xf numFmtId="0" fontId="34" fillId="35" borderId="14" xfId="0" applyFont="1" applyFill="1" applyBorder="1">
      <alignment vertical="center"/>
    </xf>
    <xf numFmtId="49" fontId="31" fillId="0" borderId="0" xfId="0" applyNumberFormat="1" applyFont="1">
      <alignment vertical="center"/>
    </xf>
    <xf numFmtId="0" fontId="31" fillId="0" borderId="21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4" fillId="35" borderId="21" xfId="0" applyFont="1" applyFill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4" fillId="35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34" fillId="35" borderId="17" xfId="0" applyFont="1" applyFill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35" borderId="17" xfId="0" applyFont="1" applyFill="1" applyBorder="1" applyAlignment="1">
      <alignment horizontal="left" vertical="center"/>
    </xf>
    <xf numFmtId="0" fontId="34" fillId="36" borderId="17" xfId="0" applyFont="1" applyFill="1" applyBorder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left" vertical="center"/>
    </xf>
    <xf numFmtId="0" fontId="34" fillId="0" borderId="21" xfId="0" applyFont="1" applyBorder="1" applyAlignment="1">
      <alignment horizontal="justify" vertical="center" wrapText="1"/>
    </xf>
    <xf numFmtId="0" fontId="34" fillId="36" borderId="21" xfId="0" applyFont="1" applyFill="1" applyBorder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6" fillId="0" borderId="0" xfId="59" applyFont="1">
      <alignment vertical="center"/>
    </xf>
    <xf numFmtId="0" fontId="36" fillId="0" borderId="0" xfId="59" applyFont="1" applyProtection="1">
      <alignment vertical="center"/>
      <protection locked="0"/>
    </xf>
    <xf numFmtId="0" fontId="37" fillId="0" borderId="0" xfId="59" applyFont="1" applyProtection="1">
      <alignment vertical="center"/>
      <protection locked="0"/>
    </xf>
    <xf numFmtId="0" fontId="38" fillId="0" borderId="0" xfId="59" applyFont="1" applyProtection="1">
      <alignment vertical="center"/>
      <protection locked="0"/>
    </xf>
    <xf numFmtId="0" fontId="36" fillId="0" borderId="14" xfId="59" applyFont="1" applyBorder="1" applyAlignment="1" applyProtection="1">
      <alignment horizontal="center" vertical="center"/>
      <protection locked="0"/>
    </xf>
    <xf numFmtId="0" fontId="36" fillId="37" borderId="0" xfId="59" applyFont="1" applyFill="1">
      <alignment vertical="center"/>
    </xf>
    <xf numFmtId="0" fontId="29" fillId="0" borderId="0" xfId="53" applyFont="1" applyAlignment="1" applyProtection="1">
      <alignment horizontal="center" vertical="center"/>
      <protection locked="0" hidden="1"/>
    </xf>
    <xf numFmtId="0" fontId="29" fillId="0" borderId="0" xfId="53" applyFont="1" applyAlignment="1" applyProtection="1">
      <alignment horizontal="left" vertical="center"/>
      <protection locked="0"/>
    </xf>
    <xf numFmtId="0" fontId="45" fillId="0" borderId="0" xfId="62" applyFont="1">
      <alignment vertical="center"/>
    </xf>
    <xf numFmtId="0" fontId="45" fillId="0" borderId="0" xfId="62" applyFont="1" applyProtection="1">
      <alignment vertical="center"/>
      <protection locked="0"/>
    </xf>
    <xf numFmtId="0" fontId="46" fillId="0" borderId="0" xfId="62" applyFont="1" applyProtection="1">
      <alignment vertical="center"/>
      <protection locked="0"/>
    </xf>
    <xf numFmtId="0" fontId="29" fillId="0" borderId="0" xfId="62" applyFont="1" applyProtection="1">
      <alignment vertical="center"/>
      <protection locked="0"/>
    </xf>
    <xf numFmtId="0" fontId="29" fillId="0" borderId="0" xfId="62" applyFont="1">
      <alignment vertical="center"/>
    </xf>
    <xf numFmtId="0" fontId="47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 applyProtection="1">
      <alignment horizontal="center" vertical="center" wrapText="1" shrinkToFit="1"/>
      <protection locked="0"/>
    </xf>
    <xf numFmtId="0" fontId="45" fillId="0" borderId="13" xfId="62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top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29" fillId="33" borderId="0" xfId="0" applyFont="1" applyFill="1">
      <alignment vertical="center"/>
    </xf>
    <xf numFmtId="0" fontId="29" fillId="33" borderId="0" xfId="0" applyFont="1" applyFill="1" applyProtection="1">
      <alignment vertical="center"/>
      <protection locked="0" hidden="1"/>
    </xf>
    <xf numFmtId="0" fontId="29" fillId="33" borderId="0" xfId="0" applyFont="1" applyFill="1" applyProtection="1">
      <alignment vertical="center"/>
      <protection hidden="1"/>
    </xf>
    <xf numFmtId="0" fontId="29" fillId="37" borderId="0" xfId="0" applyFont="1" applyFill="1" applyProtection="1">
      <alignment vertical="center"/>
      <protection hidden="1"/>
    </xf>
    <xf numFmtId="0" fontId="29" fillId="0" borderId="13" xfId="58" applyFont="1" applyBorder="1">
      <alignment vertical="center"/>
    </xf>
    <xf numFmtId="0" fontId="29" fillId="0" borderId="13" xfId="58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locked="0" hidden="1"/>
    </xf>
    <xf numFmtId="0" fontId="29" fillId="0" borderId="0" xfId="57" applyFont="1" applyProtection="1">
      <alignment vertical="center"/>
      <protection locked="0" hidden="1"/>
    </xf>
    <xf numFmtId="0" fontId="50" fillId="0" borderId="0" xfId="0" applyFont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5" xfId="57" applyFont="1" applyBorder="1" applyAlignment="1" applyProtection="1">
      <alignment horizontal="left" vertical="top" wrapText="1"/>
      <protection locked="0" hidden="1"/>
    </xf>
    <xf numFmtId="49" fontId="29" fillId="0" borderId="0" xfId="57" applyNumberFormat="1" applyFont="1" applyAlignment="1" applyProtection="1">
      <alignment horizontal="center" vertical="center"/>
      <protection locked="0" hidden="1"/>
    </xf>
    <xf numFmtId="0" fontId="42" fillId="0" borderId="0" xfId="57" applyFont="1" applyProtection="1">
      <alignment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 textRotation="255"/>
      <protection locked="0"/>
    </xf>
    <xf numFmtId="181" fontId="29" fillId="0" borderId="0" xfId="0" applyNumberFormat="1" applyFont="1" applyProtection="1">
      <alignment vertical="center"/>
      <protection locked="0"/>
    </xf>
    <xf numFmtId="0" fontId="29" fillId="0" borderId="14" xfId="0" applyFont="1" applyBorder="1" applyAlignment="1" applyProtection="1">
      <alignment horizontal="centerContinuous" vertical="center" wrapText="1"/>
      <protection locked="0" hidden="1"/>
    </xf>
    <xf numFmtId="181" fontId="29" fillId="0" borderId="57" xfId="0" applyNumberFormat="1" applyFont="1" applyBorder="1" applyAlignment="1" applyProtection="1">
      <alignment horizontal="center" vertical="center" wrapText="1"/>
      <protection locked="0" hidden="1"/>
    </xf>
    <xf numFmtId="181" fontId="29" fillId="0" borderId="13" xfId="0" applyNumberFormat="1" applyFont="1" applyBorder="1" applyAlignment="1" applyProtection="1">
      <alignment horizontal="center" vertical="center" wrapText="1"/>
      <protection locked="0" hidden="1"/>
    </xf>
    <xf numFmtId="0" fontId="29" fillId="0" borderId="17" xfId="0" applyFont="1" applyBorder="1" applyAlignment="1" applyProtection="1">
      <alignment horizontal="centerContinuous" vertical="center" wrapText="1"/>
      <protection locked="0" hidden="1"/>
    </xf>
    <xf numFmtId="0" fontId="29" fillId="0" borderId="12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" vertical="center" wrapText="1"/>
      <protection locked="0" hidden="1"/>
    </xf>
    <xf numFmtId="0" fontId="29" fillId="0" borderId="21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Continuous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 hidden="1"/>
    </xf>
    <xf numFmtId="0" fontId="29" fillId="0" borderId="13" xfId="0" applyFont="1" applyBorder="1" applyAlignment="1" applyProtection="1">
      <alignment horizontal="centerContinuous" vertical="center" wrapText="1"/>
      <protection locked="0" hidden="1"/>
    </xf>
    <xf numFmtId="0" fontId="29" fillId="0" borderId="58" xfId="0" applyFont="1" applyBorder="1" applyAlignment="1" applyProtection="1">
      <alignment horizontal="centerContinuous" vertical="center"/>
      <protection locked="0"/>
    </xf>
    <xf numFmtId="179" fontId="29" fillId="0" borderId="0" xfId="0" applyNumberFormat="1" applyFont="1" applyProtection="1">
      <alignment vertical="center"/>
      <protection locked="0"/>
    </xf>
    <xf numFmtId="0" fontId="29" fillId="0" borderId="14" xfId="57" applyFont="1" applyBorder="1" applyAlignment="1" applyProtection="1">
      <alignment horizontal="center" vertical="center"/>
      <protection locked="0"/>
    </xf>
    <xf numFmtId="0" fontId="29" fillId="0" borderId="21" xfId="57" applyFont="1" applyBorder="1" applyAlignment="1" applyProtection="1">
      <alignment horizontal="center" vertical="center"/>
      <protection locked="0"/>
    </xf>
    <xf numFmtId="49" fontId="29" fillId="0" borderId="13" xfId="61" applyNumberFormat="1" applyFont="1" applyBorder="1" applyAlignment="1" applyProtection="1">
      <alignment horizontal="center" vertical="center" wrapText="1"/>
      <protection locked="0"/>
    </xf>
    <xf numFmtId="0" fontId="29" fillId="0" borderId="13" xfId="62" applyFont="1" applyBorder="1" applyAlignment="1" applyProtection="1">
      <alignment horizontal="center" vertical="center" wrapText="1"/>
      <protection locked="0"/>
    </xf>
    <xf numFmtId="0" fontId="29" fillId="0" borderId="12" xfId="57" applyFont="1" applyBorder="1" applyAlignment="1" applyProtection="1">
      <alignment horizontal="center" vertical="center" wrapText="1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Protection="1">
      <alignment vertical="center"/>
      <protection locked="0"/>
    </xf>
    <xf numFmtId="0" fontId="29" fillId="0" borderId="10" xfId="0" applyFont="1" applyBorder="1" applyProtection="1">
      <alignment vertical="center"/>
      <protection locked="0"/>
    </xf>
    <xf numFmtId="181" fontId="29" fillId="0" borderId="14" xfId="0" applyNumberFormat="1" applyFont="1" applyBorder="1" applyProtection="1">
      <alignment vertical="center"/>
      <protection locked="0"/>
    </xf>
    <xf numFmtId="181" fontId="29" fillId="0" borderId="17" xfId="0" applyNumberFormat="1" applyFont="1" applyBorder="1" applyProtection="1">
      <alignment vertical="center"/>
      <protection locked="0"/>
    </xf>
    <xf numFmtId="0" fontId="29" fillId="0" borderId="18" xfId="0" applyFont="1" applyBorder="1" applyProtection="1">
      <alignment vertical="center"/>
      <protection locked="0"/>
    </xf>
    <xf numFmtId="0" fontId="29" fillId="0" borderId="21" xfId="0" applyFont="1" applyBorder="1" applyProtection="1">
      <alignment vertical="center"/>
      <protection locked="0"/>
    </xf>
    <xf numFmtId="0" fontId="29" fillId="0" borderId="0" xfId="57" applyFont="1" applyAlignment="1" applyProtection="1">
      <alignment horizontal="center" vertical="center"/>
      <protection locked="0"/>
    </xf>
    <xf numFmtId="181" fontId="29" fillId="0" borderId="14" xfId="0" applyNumberFormat="1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181" fontId="29" fillId="0" borderId="17" xfId="0" applyNumberFormat="1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13" xfId="58" applyFont="1" applyBorder="1" applyAlignment="1" applyProtection="1">
      <alignment horizontal="center" vertical="center" wrapText="1"/>
      <protection locked="0"/>
    </xf>
    <xf numFmtId="176" fontId="33" fillId="0" borderId="13" xfId="0" applyNumberFormat="1" applyFont="1" applyBorder="1" applyAlignment="1" applyProtection="1">
      <alignment horizontal="center" vertical="center" wrapText="1"/>
      <protection locked="0"/>
    </xf>
    <xf numFmtId="182" fontId="33" fillId="0" borderId="13" xfId="0" applyNumberFormat="1" applyFont="1" applyBorder="1" applyAlignment="1" applyProtection="1">
      <alignment horizontal="center" vertical="center" wrapText="1"/>
      <protection locked="0"/>
    </xf>
    <xf numFmtId="181" fontId="33" fillId="0" borderId="13" xfId="0" applyNumberFormat="1" applyFont="1" applyBorder="1" applyAlignment="1">
      <alignment horizontal="center" vertical="center" wrapText="1"/>
    </xf>
    <xf numFmtId="177" fontId="33" fillId="0" borderId="13" xfId="0" applyNumberFormat="1" applyFont="1" applyBorder="1" applyAlignment="1">
      <alignment horizontal="center" vertical="center" wrapText="1"/>
    </xf>
    <xf numFmtId="183" fontId="33" fillId="0" borderId="13" xfId="0" applyNumberFormat="1" applyFont="1" applyBorder="1" applyAlignment="1">
      <alignment horizontal="center" vertical="center" wrapText="1"/>
    </xf>
    <xf numFmtId="0" fontId="33" fillId="0" borderId="13" xfId="58" applyFont="1" applyBorder="1" applyAlignment="1" applyProtection="1">
      <alignment horizontal="center" vertical="center" wrapText="1"/>
      <protection locked="0"/>
    </xf>
    <xf numFmtId="181" fontId="33" fillId="0" borderId="13" xfId="0" applyNumberFormat="1" applyFont="1" applyBorder="1" applyAlignment="1" applyProtection="1">
      <alignment horizontal="center" vertical="center" wrapText="1"/>
      <protection locked="0"/>
    </xf>
    <xf numFmtId="177" fontId="33" fillId="0" borderId="13" xfId="0" applyNumberFormat="1" applyFont="1" applyBorder="1" applyAlignment="1" applyProtection="1">
      <alignment horizontal="center" vertical="center" wrapText="1"/>
      <protection locked="0"/>
    </xf>
    <xf numFmtId="183" fontId="33" fillId="0" borderId="13" xfId="0" applyNumberFormat="1" applyFont="1" applyBorder="1" applyAlignment="1" applyProtection="1">
      <alignment horizontal="center" vertical="center" wrapText="1"/>
      <protection locked="0"/>
    </xf>
    <xf numFmtId="177" fontId="33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0" xfId="57" applyFont="1" applyProtection="1">
      <alignment vertical="center"/>
      <protection locked="0"/>
    </xf>
    <xf numFmtId="0" fontId="29" fillId="0" borderId="17" xfId="57" applyFont="1" applyBorder="1" applyAlignment="1" applyProtection="1">
      <alignment horizontal="center" vertical="center"/>
      <protection locked="0"/>
    </xf>
    <xf numFmtId="0" fontId="29" fillId="0" borderId="13" xfId="57" applyFont="1" applyBorder="1" applyAlignment="1" applyProtection="1">
      <alignment horizontal="center" vertical="center" wrapText="1"/>
      <protection locked="0"/>
    </xf>
    <xf numFmtId="0" fontId="29" fillId="0" borderId="13" xfId="56" applyFont="1" applyBorder="1" applyAlignment="1" applyProtection="1">
      <alignment horizontal="right" vertical="center"/>
      <protection locked="0"/>
    </xf>
    <xf numFmtId="0" fontId="29" fillId="0" borderId="13" xfId="57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29" fillId="0" borderId="13" xfId="0" applyFont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locked="0" hidden="1"/>
    </xf>
    <xf numFmtId="0" fontId="45" fillId="0" borderId="13" xfId="57" applyFont="1" applyBorder="1" applyAlignment="1" applyProtection="1">
      <alignment horizontal="center" vertical="center" wrapText="1"/>
      <protection locked="0" hidden="1"/>
    </xf>
    <xf numFmtId="0" fontId="33" fillId="0" borderId="37" xfId="57" applyFont="1" applyBorder="1" applyAlignment="1">
      <alignment vertical="center" wrapText="1"/>
    </xf>
    <xf numFmtId="0" fontId="33" fillId="0" borderId="23" xfId="58" applyFont="1" applyBorder="1" applyAlignment="1">
      <alignment horizontal="center" vertical="center"/>
    </xf>
    <xf numFmtId="0" fontId="33" fillId="0" borderId="46" xfId="58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179" fontId="44" fillId="0" borderId="13" xfId="61" applyNumberFormat="1" applyFont="1" applyBorder="1" applyAlignment="1" applyProtection="1">
      <alignment horizontal="center" vertical="center" wrapText="1"/>
      <protection hidden="1"/>
    </xf>
    <xf numFmtId="0" fontId="29" fillId="0" borderId="16" xfId="0" applyFont="1" applyBorder="1">
      <alignment vertical="center"/>
    </xf>
    <xf numFmtId="49" fontId="29" fillId="0" borderId="0" xfId="61" applyNumberFormat="1" applyFont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177" fontId="29" fillId="0" borderId="13" xfId="62" applyNumberFormat="1" applyFont="1" applyBorder="1" applyAlignment="1" applyProtection="1">
      <alignment horizontal="center" vertical="center" wrapText="1"/>
      <protection locked="0"/>
    </xf>
    <xf numFmtId="179" fontId="29" fillId="0" borderId="13" xfId="62" applyNumberFormat="1" applyFont="1" applyBorder="1" applyAlignment="1" applyProtection="1">
      <alignment horizontal="center" vertical="center" wrapText="1"/>
      <protection locked="0"/>
    </xf>
    <xf numFmtId="0" fontId="29" fillId="0" borderId="13" xfId="58" applyFont="1" applyBorder="1" applyAlignment="1" applyProtection="1">
      <alignment horizontal="center" vertical="center"/>
      <protection locked="0"/>
    </xf>
    <xf numFmtId="0" fontId="42" fillId="0" borderId="13" xfId="60" applyFont="1" applyBorder="1" applyAlignment="1">
      <alignment horizontal="center" vertical="center"/>
    </xf>
    <xf numFmtId="49" fontId="29" fillId="0" borderId="0" xfId="61" applyNumberFormat="1" applyFont="1" applyAlignment="1" applyProtection="1">
      <alignment vertical="center" wrapText="1"/>
      <protection locked="0"/>
    </xf>
    <xf numFmtId="49" fontId="55" fillId="0" borderId="13" xfId="61" applyNumberFormat="1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center" vertical="center" wrapText="1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right" vertical="center" wrapText="1"/>
      <protection locked="0"/>
    </xf>
    <xf numFmtId="178" fontId="55" fillId="0" borderId="13" xfId="61" applyNumberFormat="1" applyFont="1" applyBorder="1" applyAlignment="1" applyProtection="1">
      <alignment horizontal="right" vertical="center" wrapText="1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0" xfId="62" applyFont="1" applyProtection="1">
      <alignment vertical="center"/>
      <protection locked="0"/>
    </xf>
    <xf numFmtId="49" fontId="55" fillId="0" borderId="0" xfId="61" applyNumberFormat="1" applyFont="1" applyAlignment="1" applyProtection="1">
      <alignment horizontal="right" vertical="center"/>
      <protection locked="0"/>
    </xf>
    <xf numFmtId="49" fontId="55" fillId="0" borderId="12" xfId="62" applyNumberFormat="1" applyFont="1" applyBorder="1" applyAlignment="1" applyProtection="1">
      <alignment horizontal="center" vertical="center"/>
      <protection locked="0"/>
    </xf>
    <xf numFmtId="49" fontId="55" fillId="0" borderId="23" xfId="62" applyNumberFormat="1" applyFont="1" applyBorder="1" applyAlignment="1" applyProtection="1">
      <alignment horizontal="center" vertical="center"/>
      <protection locked="0"/>
    </xf>
    <xf numFmtId="49" fontId="55" fillId="0" borderId="13" xfId="62" applyNumberFormat="1" applyFont="1" applyBorder="1" applyAlignment="1" applyProtection="1">
      <alignment horizontal="center" vertical="center"/>
      <protection locked="0"/>
    </xf>
    <xf numFmtId="49" fontId="55" fillId="0" borderId="21" xfId="62" applyNumberFormat="1" applyFont="1" applyBorder="1" applyAlignment="1" applyProtection="1">
      <alignment horizontal="center" vertical="center"/>
      <protection locked="0"/>
    </xf>
    <xf numFmtId="49" fontId="55" fillId="0" borderId="10" xfId="62" applyNumberFormat="1" applyFont="1" applyBorder="1" applyAlignment="1" applyProtection="1">
      <alignment horizontal="center" vertical="center"/>
      <protection locked="0"/>
    </xf>
    <xf numFmtId="180" fontId="55" fillId="0" borderId="31" xfId="62" applyNumberFormat="1" applyFont="1" applyBorder="1" applyProtection="1">
      <alignment vertical="center"/>
      <protection locked="0"/>
    </xf>
    <xf numFmtId="180" fontId="55" fillId="0" borderId="10" xfId="62" applyNumberFormat="1" applyFont="1" applyBorder="1" applyAlignment="1" applyProtection="1">
      <alignment horizontal="center" vertical="center"/>
      <protection locked="0"/>
    </xf>
    <xf numFmtId="180" fontId="55" fillId="0" borderId="14" xfId="62" applyNumberFormat="1" applyFont="1" applyBorder="1" applyAlignment="1" applyProtection="1">
      <alignment horizontal="center" vertical="center"/>
      <protection locked="0"/>
    </xf>
    <xf numFmtId="180" fontId="55" fillId="0" borderId="13" xfId="62" applyNumberFormat="1" applyFont="1" applyBorder="1" applyAlignment="1" applyProtection="1">
      <alignment horizontal="center" vertical="center"/>
      <protection locked="0"/>
    </xf>
    <xf numFmtId="180" fontId="55" fillId="0" borderId="31" xfId="62" applyNumberFormat="1" applyFont="1" applyBorder="1" applyAlignment="1" applyProtection="1">
      <alignment vertical="center" wrapText="1"/>
      <protection locked="0"/>
    </xf>
    <xf numFmtId="180" fontId="55" fillId="0" borderId="12" xfId="62" applyNumberFormat="1" applyFont="1" applyBorder="1" applyProtection="1">
      <alignment vertical="center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28" fillId="0" borderId="10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1" fillId="0" borderId="12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/>
    </xf>
    <xf numFmtId="0" fontId="26" fillId="0" borderId="10" xfId="5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textRotation="255"/>
    </xf>
    <xf numFmtId="0" fontId="26" fillId="0" borderId="11" xfId="55" applyFont="1" applyBorder="1" applyAlignment="1">
      <alignment horizontal="center" vertical="center" textRotation="255"/>
    </xf>
    <xf numFmtId="0" fontId="26" fillId="0" borderId="12" xfId="55" applyFont="1" applyBorder="1" applyAlignment="1">
      <alignment horizontal="center" vertical="center" textRotation="255"/>
    </xf>
    <xf numFmtId="181" fontId="33" fillId="0" borderId="10" xfId="55" applyNumberFormat="1" applyFont="1" applyBorder="1" applyAlignment="1">
      <alignment horizontal="center" vertical="center" wrapText="1"/>
    </xf>
    <xf numFmtId="181" fontId="33" fillId="0" borderId="11" xfId="55" applyNumberFormat="1" applyFont="1" applyBorder="1" applyAlignment="1">
      <alignment horizontal="center" vertical="center" wrapText="1"/>
    </xf>
    <xf numFmtId="181" fontId="33" fillId="0" borderId="12" xfId="55" applyNumberFormat="1" applyFont="1" applyBorder="1" applyAlignment="1">
      <alignment horizontal="center" vertical="center" wrapText="1"/>
    </xf>
    <xf numFmtId="0" fontId="33" fillId="33" borderId="11" xfId="55" applyFont="1" applyFill="1" applyBorder="1" applyAlignment="1">
      <alignment horizontal="center" vertical="top" wrapText="1"/>
    </xf>
    <xf numFmtId="0" fontId="33" fillId="33" borderId="12" xfId="55" applyFont="1" applyFill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/>
    </xf>
    <xf numFmtId="0" fontId="26" fillId="0" borderId="11" xfId="55" applyFont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/>
    </xf>
    <xf numFmtId="181" fontId="31" fillId="0" borderId="10" xfId="55" applyNumberFormat="1" applyFont="1" applyBorder="1" applyAlignment="1">
      <alignment horizontal="center" vertical="center" wrapText="1"/>
    </xf>
    <xf numFmtId="181" fontId="31" fillId="0" borderId="11" xfId="55" applyNumberFormat="1" applyFont="1" applyBorder="1" applyAlignment="1">
      <alignment horizontal="center" vertical="center" wrapText="1"/>
    </xf>
    <xf numFmtId="181" fontId="31" fillId="0" borderId="12" xfId="55" applyNumberFormat="1" applyFont="1" applyBorder="1" applyAlignment="1">
      <alignment horizontal="center" vertical="center" wrapText="1"/>
    </xf>
    <xf numFmtId="0" fontId="31" fillId="33" borderId="10" xfId="55" applyFont="1" applyFill="1" applyBorder="1" applyAlignment="1">
      <alignment horizontal="center" vertical="center" wrapText="1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12" xfId="55" applyFont="1" applyFill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top" wrapText="1"/>
    </xf>
    <xf numFmtId="0" fontId="31" fillId="0" borderId="11" xfId="55" applyFont="1" applyBorder="1" applyAlignment="1">
      <alignment horizontal="center" vertical="top" wrapText="1"/>
    </xf>
    <xf numFmtId="0" fontId="31" fillId="0" borderId="12" xfId="55" applyFont="1" applyBorder="1" applyAlignment="1">
      <alignment horizontal="center" vertical="top" wrapText="1"/>
    </xf>
    <xf numFmtId="0" fontId="28" fillId="0" borderId="14" xfId="55" applyFont="1" applyBorder="1" applyAlignment="1">
      <alignment horizontal="center" vertical="center" wrapText="1"/>
    </xf>
    <xf numFmtId="0" fontId="28" fillId="0" borderId="17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31" fillId="0" borderId="20" xfId="55" applyFont="1" applyBorder="1" applyAlignment="1">
      <alignment horizontal="center" vertical="center" wrapText="1"/>
    </xf>
    <xf numFmtId="0" fontId="31" fillId="0" borderId="19" xfId="55" applyFont="1" applyBorder="1" applyAlignment="1">
      <alignment horizontal="center" vertical="center" wrapText="1"/>
    </xf>
    <xf numFmtId="0" fontId="33" fillId="33" borderId="10" xfId="55" applyFont="1" applyFill="1" applyBorder="1" applyAlignment="1">
      <alignment horizontal="center" vertical="center" wrapText="1"/>
    </xf>
    <xf numFmtId="0" fontId="33" fillId="33" borderId="12" xfId="55" applyFont="1" applyFill="1" applyBorder="1" applyAlignment="1">
      <alignment horizontal="center" vertical="center" wrapText="1"/>
    </xf>
    <xf numFmtId="0" fontId="28" fillId="0" borderId="10" xfId="55" applyFont="1" applyBorder="1" applyAlignment="1">
      <alignment horizontal="center" vertical="center"/>
    </xf>
    <xf numFmtId="0" fontId="28" fillId="0" borderId="11" xfId="55" applyFont="1" applyBorder="1" applyAlignment="1">
      <alignment horizontal="center" vertical="center"/>
    </xf>
    <xf numFmtId="0" fontId="28" fillId="0" borderId="12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18" xfId="55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3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 wrapText="1"/>
    </xf>
    <xf numFmtId="0" fontId="28" fillId="0" borderId="18" xfId="55" applyFont="1" applyBorder="1" applyAlignment="1">
      <alignment horizontal="center" vertical="center" wrapText="1"/>
    </xf>
    <xf numFmtId="0" fontId="28" fillId="0" borderId="20" xfId="55" applyFont="1" applyBorder="1" applyAlignment="1">
      <alignment horizontal="center" vertical="center" wrapText="1"/>
    </xf>
    <xf numFmtId="0" fontId="28" fillId="0" borderId="19" xfId="55" applyFont="1" applyBorder="1" applyAlignment="1">
      <alignment horizontal="center" vertical="center" wrapText="1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1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55" fillId="0" borderId="16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22" xfId="0" applyFont="1" applyBorder="1" applyAlignment="1" applyProtection="1">
      <alignment horizontal="left" vertical="center" wrapText="1"/>
      <protection locked="0"/>
    </xf>
    <xf numFmtId="0" fontId="55" fillId="0" borderId="20" xfId="0" applyFont="1" applyBorder="1" applyAlignment="1" applyProtection="1">
      <alignment horizontal="left" vertical="center" wrapText="1"/>
      <protection locked="0"/>
    </xf>
    <xf numFmtId="0" fontId="55" fillId="0" borderId="19" xfId="0" applyFont="1" applyBorder="1" applyAlignment="1" applyProtection="1">
      <alignment horizontal="left" vertical="center" wrapText="1"/>
      <protection locked="0"/>
    </xf>
    <xf numFmtId="0" fontId="55" fillId="0" borderId="23" xfId="0" applyFont="1" applyBorder="1" applyAlignment="1" applyProtection="1">
      <alignment horizontal="left" vertical="center" wrapText="1"/>
      <protection locked="0"/>
    </xf>
    <xf numFmtId="0" fontId="29" fillId="0" borderId="16" xfId="62" applyFont="1" applyBorder="1" applyAlignment="1" applyProtection="1">
      <alignment horizontal="center" vertical="center" textRotation="255"/>
      <protection locked="0"/>
    </xf>
    <xf numFmtId="0" fontId="29" fillId="0" borderId="11" xfId="62" applyFont="1" applyBorder="1" applyAlignment="1" applyProtection="1">
      <alignment horizontal="center" vertical="center" textRotation="255"/>
      <protection locked="0"/>
    </xf>
    <xf numFmtId="0" fontId="29" fillId="0" borderId="12" xfId="62" applyFont="1" applyBorder="1" applyAlignment="1" applyProtection="1">
      <alignment horizontal="center" vertical="center" textRotation="255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49" fontId="29" fillId="0" borderId="28" xfId="62" applyNumberFormat="1" applyFont="1" applyBorder="1" applyAlignment="1" applyProtection="1">
      <alignment horizontal="center" vertical="center" wrapText="1"/>
      <protection locked="0"/>
    </xf>
    <xf numFmtId="49" fontId="29" fillId="0" borderId="30" xfId="62" applyNumberFormat="1" applyFont="1" applyBorder="1" applyAlignment="1" applyProtection="1">
      <alignment horizontal="center" vertical="center" wrapText="1"/>
      <protection locked="0"/>
    </xf>
    <xf numFmtId="49" fontId="29" fillId="0" borderId="29" xfId="62" applyNumberFormat="1" applyFont="1" applyBorder="1" applyAlignment="1" applyProtection="1">
      <alignment horizontal="center" vertical="center" wrapText="1"/>
      <protection locked="0"/>
    </xf>
    <xf numFmtId="49" fontId="29" fillId="0" borderId="25" xfId="62" applyNumberFormat="1" applyFont="1" applyBorder="1" applyAlignment="1" applyProtection="1">
      <alignment horizontal="center" vertical="center" wrapText="1"/>
      <protection locked="0"/>
    </xf>
    <xf numFmtId="49" fontId="29" fillId="0" borderId="26" xfId="62" applyNumberFormat="1" applyFont="1" applyBorder="1" applyAlignment="1" applyProtection="1">
      <alignment horizontal="center" vertical="center" wrapText="1"/>
      <protection locked="0"/>
    </xf>
    <xf numFmtId="0" fontId="55" fillId="0" borderId="15" xfId="0" applyFont="1" applyBorder="1" applyAlignment="1" applyProtection="1">
      <alignment horizontal="left" vertical="center" wrapText="1"/>
      <protection locked="0"/>
    </xf>
    <xf numFmtId="0" fontId="55" fillId="0" borderId="24" xfId="0" applyFont="1" applyBorder="1" applyAlignment="1" applyProtection="1">
      <alignment horizontal="left" vertical="center" wrapText="1"/>
      <protection locked="0"/>
    </xf>
    <xf numFmtId="0" fontId="29" fillId="0" borderId="14" xfId="57" applyFont="1" applyBorder="1" applyAlignment="1" applyProtection="1">
      <alignment horizontal="center" vertical="center"/>
      <protection locked="0"/>
    </xf>
    <xf numFmtId="0" fontId="29" fillId="0" borderId="21" xfId="57" applyFont="1" applyBorder="1" applyAlignment="1" applyProtection="1">
      <alignment horizontal="center" vertical="center"/>
      <protection locked="0"/>
    </xf>
    <xf numFmtId="0" fontId="29" fillId="0" borderId="13" xfId="57" applyFont="1" applyBorder="1" applyAlignment="1" applyProtection="1">
      <alignment horizontal="center" vertical="center"/>
      <protection locked="0" hidden="1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55" fillId="0" borderId="16" xfId="61" applyFont="1" applyBorder="1" applyAlignment="1" applyProtection="1">
      <alignment horizontal="left" vertical="center" wrapText="1"/>
      <protection locked="0"/>
    </xf>
    <xf numFmtId="0" fontId="55" fillId="0" borderId="10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vertical="top"/>
      <protection locked="0"/>
    </xf>
    <xf numFmtId="0" fontId="55" fillId="0" borderId="12" xfId="61" applyFont="1" applyBorder="1" applyAlignment="1" applyProtection="1">
      <alignment horizontal="center" vertical="top"/>
      <protection locked="0"/>
    </xf>
    <xf numFmtId="49" fontId="29" fillId="0" borderId="14" xfId="61" applyNumberFormat="1" applyFont="1" applyBorder="1" applyAlignment="1" applyProtection="1">
      <alignment horizontal="center" vertical="center" wrapText="1"/>
      <protection locked="0"/>
    </xf>
    <xf numFmtId="49" fontId="55" fillId="0" borderId="21" xfId="61" applyNumberFormat="1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49" fontId="55" fillId="0" borderId="15" xfId="61" applyNumberFormat="1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29" fillId="0" borderId="19" xfId="61" applyFont="1" applyBorder="1" applyAlignment="1">
      <alignment horizontal="center" vertical="center" wrapText="1"/>
    </xf>
    <xf numFmtId="0" fontId="29" fillId="0" borderId="13" xfId="58" applyFont="1" applyBorder="1" applyAlignment="1">
      <alignment horizontal="center" vertical="center"/>
    </xf>
    <xf numFmtId="0" fontId="48" fillId="0" borderId="32" xfId="57" applyFont="1" applyBorder="1" applyAlignment="1">
      <alignment horizontal="left" vertical="center" wrapText="1"/>
    </xf>
    <xf numFmtId="0" fontId="48" fillId="0" borderId="33" xfId="57" applyFont="1" applyBorder="1" applyAlignment="1">
      <alignment horizontal="left" vertical="center" wrapText="1"/>
    </xf>
    <xf numFmtId="0" fontId="48" fillId="0" borderId="34" xfId="57" applyFont="1" applyBorder="1" applyAlignment="1">
      <alignment horizontal="left" vertical="center" wrapText="1"/>
    </xf>
    <xf numFmtId="0" fontId="48" fillId="0" borderId="35" xfId="57" applyFont="1" applyBorder="1" applyAlignment="1">
      <alignment horizontal="center" vertical="top" wrapText="1"/>
    </xf>
    <xf numFmtId="0" fontId="48" fillId="0" borderId="16" xfId="57" applyFont="1" applyBorder="1" applyAlignment="1">
      <alignment horizontal="center" vertical="top" wrapText="1"/>
    </xf>
    <xf numFmtId="0" fontId="48" fillId="0" borderId="36" xfId="57" applyFont="1" applyBorder="1" applyAlignment="1">
      <alignment horizontal="center" vertical="top" wrapText="1"/>
    </xf>
    <xf numFmtId="0" fontId="33" fillId="0" borderId="38" xfId="57" applyFont="1" applyBorder="1" applyAlignment="1">
      <alignment horizontal="center" vertical="center" wrapText="1"/>
    </xf>
    <xf numFmtId="0" fontId="33" fillId="0" borderId="39" xfId="57" applyFont="1" applyBorder="1" applyAlignment="1">
      <alignment horizontal="center" vertical="center" wrapText="1"/>
    </xf>
    <xf numFmtId="0" fontId="33" fillId="0" borderId="41" xfId="57" applyFont="1" applyBorder="1" applyAlignment="1">
      <alignment horizontal="center" vertical="center" wrapText="1"/>
    </xf>
    <xf numFmtId="0" fontId="33" fillId="0" borderId="42" xfId="57" applyFont="1" applyBorder="1" applyAlignment="1">
      <alignment horizontal="center" vertical="center" wrapText="1"/>
    </xf>
    <xf numFmtId="0" fontId="33" fillId="0" borderId="10" xfId="57" applyFont="1" applyBorder="1" applyAlignment="1">
      <alignment horizontal="center" vertical="center" wrapText="1"/>
    </xf>
    <xf numFmtId="0" fontId="33" fillId="0" borderId="44" xfId="57" applyFont="1" applyBorder="1" applyAlignment="1">
      <alignment horizontal="center" vertical="center" wrapText="1"/>
    </xf>
    <xf numFmtId="0" fontId="29" fillId="0" borderId="16" xfId="6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0" xfId="6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0" xfId="61" applyFont="1" applyAlignment="1" applyProtection="1">
      <alignment horizontal="left" vertical="center" wrapText="1"/>
      <protection locked="0"/>
    </xf>
    <xf numFmtId="0" fontId="33" fillId="0" borderId="40" xfId="57" applyFont="1" applyBorder="1" applyAlignment="1">
      <alignment horizontal="center" vertical="center" wrapText="1"/>
    </xf>
    <xf numFmtId="0" fontId="33" fillId="0" borderId="43" xfId="57" applyFont="1" applyBorder="1" applyAlignment="1">
      <alignment horizontal="center" vertical="center" wrapText="1"/>
    </xf>
    <xf numFmtId="0" fontId="33" fillId="0" borderId="37" xfId="57" applyFont="1" applyBorder="1" applyAlignment="1">
      <alignment horizontal="center" vertical="center" wrapText="1"/>
    </xf>
    <xf numFmtId="0" fontId="33" fillId="0" borderId="37" xfId="58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79" fontId="49" fillId="0" borderId="13" xfId="58" applyNumberFormat="1" applyFont="1" applyBorder="1" applyAlignment="1" applyProtection="1">
      <alignment horizontal="center" vertical="center" wrapText="1"/>
      <protection hidden="1"/>
    </xf>
    <xf numFmtId="0" fontId="29" fillId="0" borderId="10" xfId="57" applyFont="1" applyBorder="1" applyAlignment="1" applyProtection="1">
      <alignment horizontal="center" vertical="center" wrapText="1"/>
      <protection locked="0" hidden="1"/>
    </xf>
    <xf numFmtId="0" fontId="29" fillId="0" borderId="11" xfId="57" applyFont="1" applyBorder="1" applyAlignment="1" applyProtection="1">
      <alignment horizontal="center" vertical="center" wrapText="1"/>
      <protection locked="0" hidden="1"/>
    </xf>
    <xf numFmtId="0" fontId="29" fillId="0" borderId="15" xfId="57" applyFont="1" applyBorder="1" applyAlignment="1" applyProtection="1">
      <alignment horizontal="center" vertical="center" wrapText="1"/>
      <protection locked="0" hidden="1"/>
    </xf>
    <xf numFmtId="0" fontId="29" fillId="0" borderId="16" xfId="57" applyFont="1" applyBorder="1" applyAlignment="1" applyProtection="1">
      <alignment horizontal="center" vertical="center" wrapText="1"/>
      <protection locked="0" hidden="1"/>
    </xf>
    <xf numFmtId="0" fontId="29" fillId="0" borderId="10" xfId="57" applyFont="1" applyBorder="1" applyAlignment="1" applyProtection="1">
      <alignment horizontal="left" vertical="center" wrapText="1"/>
      <protection locked="0" hidden="1"/>
    </xf>
    <xf numFmtId="0" fontId="29" fillId="0" borderId="12" xfId="57" applyFont="1" applyBorder="1" applyAlignment="1" applyProtection="1">
      <alignment horizontal="left" vertical="center" wrapText="1"/>
      <protection locked="0" hidden="1"/>
    </xf>
    <xf numFmtId="0" fontId="29" fillId="0" borderId="14" xfId="57" applyFont="1" applyBorder="1" applyAlignment="1" applyProtection="1">
      <alignment horizontal="center" vertical="center"/>
      <protection locked="0" hidden="1"/>
    </xf>
    <xf numFmtId="0" fontId="29" fillId="0" borderId="17" xfId="57" applyFont="1" applyBorder="1" applyAlignment="1" applyProtection="1">
      <alignment horizontal="center" vertical="center"/>
      <protection locked="0" hidden="1"/>
    </xf>
    <xf numFmtId="0" fontId="29" fillId="0" borderId="21" xfId="57" applyFont="1" applyBorder="1" applyAlignment="1" applyProtection="1">
      <alignment horizontal="center" vertical="center"/>
      <protection locked="0" hidden="1"/>
    </xf>
    <xf numFmtId="0" fontId="29" fillId="0" borderId="14" xfId="57" applyFont="1" applyBorder="1" applyAlignment="1" applyProtection="1">
      <alignment horizontal="center" vertical="center" wrapText="1"/>
      <protection locked="0" hidden="1"/>
    </xf>
    <xf numFmtId="0" fontId="29" fillId="0" borderId="17" xfId="57" applyFont="1" applyBorder="1" applyAlignment="1" applyProtection="1">
      <alignment horizontal="center" vertical="center" wrapText="1"/>
      <protection locked="0" hidden="1"/>
    </xf>
    <xf numFmtId="0" fontId="29" fillId="0" borderId="18" xfId="57" applyFont="1" applyBorder="1" applyAlignment="1" applyProtection="1">
      <alignment horizontal="center" vertical="center" wrapText="1"/>
      <protection locked="0" hidden="1"/>
    </xf>
    <xf numFmtId="0" fontId="29" fillId="0" borderId="13" xfId="62" applyFont="1" applyBorder="1" applyAlignment="1" applyProtection="1">
      <alignment horizontal="center" vertical="center" wrapText="1"/>
      <protection locked="0"/>
    </xf>
    <xf numFmtId="0" fontId="29" fillId="0" borderId="10" xfId="57" applyFont="1" applyBorder="1" applyAlignment="1" applyProtection="1">
      <alignment horizontal="center" vertical="center" wrapText="1"/>
      <protection locked="0"/>
    </xf>
    <xf numFmtId="0" fontId="29" fillId="0" borderId="12" xfId="57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10" xfId="0" applyFont="1" applyBorder="1" applyAlignment="1" applyProtection="1">
      <alignment horizontal="center" vertical="center" wrapText="1"/>
      <protection locked="0" hidden="1"/>
    </xf>
    <xf numFmtId="0" fontId="29" fillId="0" borderId="11" xfId="0" applyFont="1" applyBorder="1" applyAlignment="1" applyProtection="1">
      <alignment horizontal="center" vertical="center" wrapText="1"/>
      <protection locked="0" hidden="1"/>
    </xf>
    <xf numFmtId="0" fontId="29" fillId="0" borderId="44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0" fillId="0" borderId="44" xfId="0" applyBorder="1" applyAlignment="1" applyProtection="1">
      <alignment horizontal="center" vertical="center" textRotation="255" wrapText="1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 hidden="1"/>
    </xf>
    <xf numFmtId="0" fontId="29" fillId="0" borderId="11" xfId="0" applyFont="1" applyBorder="1" applyAlignment="1" applyProtection="1">
      <alignment horizontal="center" vertical="center" textRotation="255" wrapText="1"/>
      <protection locked="0"/>
    </xf>
    <xf numFmtId="0" fontId="29" fillId="0" borderId="12" xfId="0" applyFont="1" applyBorder="1" applyAlignment="1" applyProtection="1">
      <alignment horizontal="center" vertical="center" textRotation="255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9" fillId="0" borderId="17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 hidden="1"/>
    </xf>
    <xf numFmtId="0" fontId="29" fillId="0" borderId="11" xfId="0" applyFont="1" applyBorder="1" applyAlignment="1" applyProtection="1">
      <alignment horizontal="center" vertical="center" textRotation="255"/>
      <protection locked="0" hidden="1"/>
    </xf>
    <xf numFmtId="0" fontId="29" fillId="0" borderId="12" xfId="0" applyFont="1" applyBorder="1" applyAlignment="1" applyProtection="1">
      <alignment horizontal="center" vertical="center" textRotation="255"/>
      <protection locked="0" hidden="1"/>
    </xf>
    <xf numFmtId="0" fontId="29" fillId="0" borderId="13" xfId="0" applyFont="1" applyBorder="1" applyAlignment="1" applyProtection="1">
      <alignment horizontal="center" vertical="center" textRotation="255" wrapText="1"/>
      <protection locked="0" hidden="1"/>
    </xf>
    <xf numFmtId="0" fontId="29" fillId="0" borderId="10" xfId="0" applyFont="1" applyBorder="1" applyAlignment="1" applyProtection="1">
      <alignment horizontal="center" vertical="center" textRotation="255"/>
      <protection locked="0"/>
    </xf>
    <xf numFmtId="0" fontId="0" fillId="0" borderId="11" xfId="0" applyBorder="1" applyAlignment="1" applyProtection="1">
      <alignment horizontal="center" vertical="center" textRotation="255"/>
      <protection locked="0"/>
    </xf>
    <xf numFmtId="0" fontId="0" fillId="0" borderId="12" xfId="0" applyBorder="1" applyAlignment="1" applyProtection="1">
      <alignment horizontal="center" vertical="center" textRotation="255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19" xr:uid="{00000000-0005-0000-0000-000012000000}"/>
    <cellStyle name="ハイパーリンク 2" xfId="28" xr:uid="{00000000-0005-0000-0000-00001B000000}"/>
    <cellStyle name="ハイパーリンク 2 2" xfId="29" xr:uid="{00000000-0005-0000-0000-00001C000000}"/>
    <cellStyle name="ハイパーリンク 2 2 2" xfId="30" xr:uid="{00000000-0005-0000-0000-00001D000000}"/>
    <cellStyle name="ハイパーリンク 3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6" xr:uid="{00000000-0005-0000-0000-000023000000}"/>
    <cellStyle name="計算 2" xfId="68" xr:uid="{00000000-0005-0000-0000-000044000000}"/>
    <cellStyle name="警告文 2" xfId="70" xr:uid="{00000000-0005-0000-0000-000046000000}"/>
    <cellStyle name="桁区切り" xfId="72" builtinId="6"/>
    <cellStyle name="桁区切り 2" xfId="37" xr:uid="{00000000-0005-0000-0000-000024000000}"/>
    <cellStyle name="桁区切り 3" xfId="38" xr:uid="{00000000-0005-0000-0000-000025000000}"/>
    <cellStyle name="桁区切り 4" xfId="39" xr:uid="{00000000-0005-0000-0000-000026000000}"/>
    <cellStyle name="桁区切り 5" xfId="40" xr:uid="{00000000-0005-0000-0000-000027000000}"/>
    <cellStyle name="見出し 1 2" xfId="64" xr:uid="{00000000-0005-0000-0000-000040000000}"/>
    <cellStyle name="見出し 2 2" xfId="65" xr:uid="{00000000-0005-0000-0000-000041000000}"/>
    <cellStyle name="見出し 3 2" xfId="66" xr:uid="{00000000-0005-0000-0000-000042000000}"/>
    <cellStyle name="見出し 4 2" xfId="67" xr:uid="{00000000-0005-0000-0000-000043000000}"/>
    <cellStyle name="集計 2" xfId="71" xr:uid="{00000000-0005-0000-0000-000047000000}"/>
    <cellStyle name="出力 2" xfId="35" xr:uid="{00000000-0005-0000-0000-000022000000}"/>
    <cellStyle name="説明文 2" xfId="69" xr:uid="{00000000-0005-0000-0000-000045000000}"/>
    <cellStyle name="入力 2" xfId="34" xr:uid="{00000000-0005-0000-0000-000021000000}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2 4 2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17年度　概況様式集(18年度参考用)" xfId="55" xr:uid="{00000000-0005-0000-0000-000037000000}"/>
    <cellStyle name="標準_テンプレート案060809" xfId="56" xr:uid="{00000000-0005-0000-0000-000038000000}"/>
    <cellStyle name="標準_回答　地盤沈下の概況様式（国提出）　差替え" xfId="57" xr:uid="{00000000-0005-0000-0000-000039000000}"/>
    <cellStyle name="標準_関東平野南部（東京都）" xfId="61" xr:uid="{00000000-0005-0000-0000-00003D000000}"/>
    <cellStyle name="標準_関東平野北部（栃木県）" xfId="60" xr:uid="{00000000-0005-0000-0000-00003C000000}"/>
    <cellStyle name="標準_青森平野" xfId="62" xr:uid="{00000000-0005-0000-0000-00003E000000}"/>
    <cellStyle name="標準_地盤沈下の概況様式" xfId="58" xr:uid="{00000000-0005-0000-0000-00003A000000}"/>
    <cellStyle name="標準_調査票（enquete）" xfId="59" xr:uid="{00000000-0005-0000-0000-00003B000000}"/>
    <cellStyle name="良い 2" xfId="63" xr:uid="{00000000-0005-0000-0000-00003F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33020</xdr:rowOff>
    </xdr:from>
    <xdr:to>
      <xdr:col>17</xdr:col>
      <xdr:colOff>355600</xdr:colOff>
      <xdr:row>3</xdr:row>
      <xdr:rowOff>32385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062686" y="261620"/>
          <a:ext cx="1338943" cy="358594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workbookViewId="0">
      <selection activeCell="F18" sqref="F18"/>
    </sheetView>
  </sheetViews>
  <sheetFormatPr defaultColWidth="9" defaultRowHeight="18" x14ac:dyDescent="0.25"/>
  <cols>
    <col min="1" max="1" width="8.53515625" style="1" customWidth="1"/>
    <col min="2" max="3" width="9" style="1"/>
    <col min="4" max="4" width="9.84375" style="2" customWidth="1"/>
    <col min="5" max="5" width="10.84375" style="1" customWidth="1"/>
    <col min="6" max="6" width="8.84375" style="1" customWidth="1"/>
    <col min="7" max="21" width="8.15234375" style="1" customWidth="1"/>
    <col min="22" max="22" width="8.15234375" style="3" customWidth="1"/>
    <col min="23" max="23" width="12.15234375" style="3" customWidth="1"/>
    <col min="24" max="24" width="11" style="3" customWidth="1"/>
    <col min="25" max="25" width="15.23046875" style="3" customWidth="1"/>
    <col min="26" max="26" width="13.4609375" style="1" customWidth="1"/>
    <col min="27" max="29" width="8.84375" style="1" customWidth="1"/>
    <col min="30" max="39" width="10.53515625" style="1" customWidth="1"/>
    <col min="40" max="41" width="11" style="1" customWidth="1"/>
    <col min="42" max="16384" width="9" style="1"/>
  </cols>
  <sheetData>
    <row r="1" spans="1:43" ht="22.75" x14ac:dyDescent="0.25">
      <c r="B1" s="6" t="s">
        <v>9</v>
      </c>
      <c r="C1" s="10"/>
      <c r="D1" s="11"/>
      <c r="E1" s="10"/>
      <c r="F1" s="10"/>
      <c r="G1" s="10"/>
      <c r="H1" s="10"/>
      <c r="I1" s="10"/>
      <c r="J1" s="10" t="s">
        <v>3</v>
      </c>
      <c r="L1" s="26"/>
      <c r="M1" s="26"/>
      <c r="N1" s="26"/>
      <c r="O1" s="260"/>
      <c r="P1" s="261"/>
      <c r="Q1" s="262"/>
      <c r="R1" s="263"/>
      <c r="S1" s="263"/>
      <c r="T1" s="263"/>
      <c r="U1" s="263"/>
    </row>
    <row r="2" spans="1:43" ht="51.65" customHeight="1" x14ac:dyDescent="0.25">
      <c r="A2" s="217" t="s">
        <v>11</v>
      </c>
      <c r="B2" s="204" t="s">
        <v>14</v>
      </c>
      <c r="C2" s="204" t="s">
        <v>15</v>
      </c>
      <c r="D2" s="212" t="s">
        <v>449</v>
      </c>
      <c r="E2" s="264" t="s">
        <v>13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33" t="s">
        <v>6</v>
      </c>
      <c r="X2" s="36"/>
      <c r="Y2" s="38" t="s">
        <v>20</v>
      </c>
      <c r="Z2" s="264" t="s">
        <v>30</v>
      </c>
      <c r="AA2" s="265"/>
      <c r="AB2" s="265"/>
      <c r="AC2" s="266"/>
      <c r="AD2" s="237" t="s">
        <v>34</v>
      </c>
      <c r="AE2" s="265"/>
      <c r="AF2" s="265"/>
      <c r="AG2" s="265"/>
      <c r="AH2" s="265"/>
      <c r="AI2" s="265"/>
      <c r="AJ2" s="265"/>
      <c r="AK2" s="265"/>
      <c r="AL2" s="265"/>
      <c r="AM2" s="265"/>
      <c r="AN2" s="204" t="s">
        <v>15</v>
      </c>
      <c r="AO2" s="204" t="s">
        <v>14</v>
      </c>
    </row>
    <row r="3" spans="1:43" ht="14.25" customHeight="1" x14ac:dyDescent="0.25">
      <c r="A3" s="218"/>
      <c r="B3" s="205"/>
      <c r="C3" s="205"/>
      <c r="D3" s="215"/>
      <c r="E3" s="206" t="s">
        <v>23</v>
      </c>
      <c r="F3" s="15"/>
      <c r="G3" s="206" t="s">
        <v>39</v>
      </c>
      <c r="H3" s="239"/>
      <c r="I3" s="239"/>
      <c r="J3" s="239"/>
      <c r="K3" s="206" t="s">
        <v>44</v>
      </c>
      <c r="L3" s="239"/>
      <c r="M3" s="239"/>
      <c r="N3" s="239"/>
      <c r="O3" s="206" t="s">
        <v>38</v>
      </c>
      <c r="P3" s="239"/>
      <c r="Q3" s="239"/>
      <c r="R3" s="239"/>
      <c r="S3" s="206" t="s">
        <v>41</v>
      </c>
      <c r="T3" s="239"/>
      <c r="U3" s="239"/>
      <c r="V3" s="239"/>
      <c r="W3" s="242" t="s">
        <v>22</v>
      </c>
      <c r="X3" s="242" t="s">
        <v>46</v>
      </c>
      <c r="Y3" s="39" t="s">
        <v>40</v>
      </c>
      <c r="Z3" s="244" t="s">
        <v>49</v>
      </c>
      <c r="AA3" s="247" t="s">
        <v>51</v>
      </c>
      <c r="AB3" s="248"/>
      <c r="AC3" s="249"/>
      <c r="AD3" s="237" t="s">
        <v>54</v>
      </c>
      <c r="AE3" s="238"/>
      <c r="AF3" s="238"/>
      <c r="AG3" s="238"/>
      <c r="AH3" s="238"/>
      <c r="AI3" s="238"/>
      <c r="AJ3" s="238"/>
      <c r="AK3" s="237" t="s">
        <v>58</v>
      </c>
      <c r="AL3" s="238"/>
      <c r="AM3" s="208" t="s">
        <v>59</v>
      </c>
      <c r="AN3" s="205"/>
      <c r="AO3" s="205"/>
    </row>
    <row r="4" spans="1:43" ht="35.5" customHeight="1" x14ac:dyDescent="0.25">
      <c r="A4" s="218"/>
      <c r="B4" s="205"/>
      <c r="C4" s="205"/>
      <c r="D4" s="215"/>
      <c r="E4" s="207"/>
      <c r="F4" s="16"/>
      <c r="G4" s="240"/>
      <c r="H4" s="241"/>
      <c r="I4" s="241"/>
      <c r="J4" s="241"/>
      <c r="K4" s="240"/>
      <c r="L4" s="241"/>
      <c r="M4" s="241"/>
      <c r="N4" s="241"/>
      <c r="O4" s="240"/>
      <c r="P4" s="241"/>
      <c r="Q4" s="241"/>
      <c r="R4" s="241"/>
      <c r="S4" s="240"/>
      <c r="T4" s="241"/>
      <c r="U4" s="241"/>
      <c r="V4" s="241"/>
      <c r="W4" s="243"/>
      <c r="X4" s="243"/>
      <c r="Y4" s="40" t="s">
        <v>31</v>
      </c>
      <c r="Z4" s="245"/>
      <c r="AA4" s="250"/>
      <c r="AB4" s="251"/>
      <c r="AC4" s="252"/>
      <c r="AD4" s="256" t="s">
        <v>63</v>
      </c>
      <c r="AE4" s="257"/>
      <c r="AF4" s="256" t="s">
        <v>62</v>
      </c>
      <c r="AG4" s="257"/>
      <c r="AH4" s="257"/>
      <c r="AI4" s="257"/>
      <c r="AJ4" s="257"/>
      <c r="AK4" s="208" t="s">
        <v>66</v>
      </c>
      <c r="AL4" s="208" t="s">
        <v>45</v>
      </c>
      <c r="AM4" s="209"/>
      <c r="AN4" s="205"/>
      <c r="AO4" s="205"/>
    </row>
    <row r="5" spans="1:43" ht="11.5" customHeight="1" x14ac:dyDescent="0.25">
      <c r="A5" s="218"/>
      <c r="B5" s="205"/>
      <c r="C5" s="205"/>
      <c r="D5" s="215"/>
      <c r="E5" s="207"/>
      <c r="F5" s="234" t="s">
        <v>67</v>
      </c>
      <c r="G5" s="212" t="s">
        <v>47</v>
      </c>
      <c r="H5" s="212" t="s">
        <v>72</v>
      </c>
      <c r="I5" s="214" t="s">
        <v>75</v>
      </c>
      <c r="J5" s="212" t="s">
        <v>77</v>
      </c>
      <c r="K5" s="212" t="s">
        <v>47</v>
      </c>
      <c r="L5" s="212" t="s">
        <v>72</v>
      </c>
      <c r="M5" s="214" t="s">
        <v>75</v>
      </c>
      <c r="N5" s="212" t="s">
        <v>77</v>
      </c>
      <c r="O5" s="212" t="s">
        <v>47</v>
      </c>
      <c r="P5" s="212" t="s">
        <v>81</v>
      </c>
      <c r="Q5" s="214" t="s">
        <v>75</v>
      </c>
      <c r="R5" s="212" t="s">
        <v>77</v>
      </c>
      <c r="S5" s="206" t="s">
        <v>82</v>
      </c>
      <c r="T5" s="206" t="s">
        <v>74</v>
      </c>
      <c r="U5" s="206" t="s">
        <v>83</v>
      </c>
      <c r="V5" s="231" t="s">
        <v>85</v>
      </c>
      <c r="W5" s="30"/>
      <c r="X5" s="37"/>
      <c r="Y5" s="41"/>
      <c r="Z5" s="246"/>
      <c r="AA5" s="253"/>
      <c r="AB5" s="254"/>
      <c r="AC5" s="255"/>
      <c r="AD5" s="258"/>
      <c r="AE5" s="259"/>
      <c r="AF5" s="258"/>
      <c r="AG5" s="259"/>
      <c r="AH5" s="259"/>
      <c r="AI5" s="259"/>
      <c r="AJ5" s="259"/>
      <c r="AK5" s="209"/>
      <c r="AL5" s="209"/>
      <c r="AM5" s="209"/>
      <c r="AN5" s="205"/>
      <c r="AO5" s="205"/>
    </row>
    <row r="6" spans="1:43" ht="19.5" customHeight="1" x14ac:dyDescent="0.25">
      <c r="A6" s="218"/>
      <c r="B6" s="205"/>
      <c r="C6" s="205"/>
      <c r="D6" s="215"/>
      <c r="E6" s="207"/>
      <c r="F6" s="235"/>
      <c r="G6" s="210"/>
      <c r="H6" s="210"/>
      <c r="I6" s="215"/>
      <c r="J6" s="210"/>
      <c r="K6" s="210"/>
      <c r="L6" s="210"/>
      <c r="M6" s="215"/>
      <c r="N6" s="210"/>
      <c r="O6" s="210"/>
      <c r="P6" s="213"/>
      <c r="Q6" s="215"/>
      <c r="R6" s="210"/>
      <c r="S6" s="207"/>
      <c r="T6" s="207"/>
      <c r="U6" s="207"/>
      <c r="V6" s="232"/>
      <c r="W6" s="223" t="s">
        <v>88</v>
      </c>
      <c r="X6" s="223" t="s">
        <v>88</v>
      </c>
      <c r="Y6" s="42" t="s">
        <v>89</v>
      </c>
      <c r="Z6" s="225" t="s">
        <v>32</v>
      </c>
      <c r="AA6" s="228" t="s">
        <v>93</v>
      </c>
      <c r="AB6" s="214" t="s">
        <v>0</v>
      </c>
      <c r="AC6" s="220" t="s">
        <v>97</v>
      </c>
      <c r="AD6" s="208" t="s">
        <v>98</v>
      </c>
      <c r="AE6" s="208" t="s">
        <v>92</v>
      </c>
      <c r="AF6" s="208" t="s">
        <v>16</v>
      </c>
      <c r="AG6" s="208" t="s">
        <v>101</v>
      </c>
      <c r="AH6" s="208" t="s">
        <v>96</v>
      </c>
      <c r="AI6" s="208" t="s">
        <v>37</v>
      </c>
      <c r="AJ6" s="208" t="s">
        <v>18</v>
      </c>
      <c r="AK6" s="209"/>
      <c r="AL6" s="209"/>
      <c r="AM6" s="209"/>
      <c r="AN6" s="205"/>
      <c r="AO6" s="205"/>
    </row>
    <row r="7" spans="1:43" ht="13.5" customHeight="1" x14ac:dyDescent="0.25">
      <c r="A7" s="218"/>
      <c r="B7" s="205"/>
      <c r="C7" s="205"/>
      <c r="D7" s="215"/>
      <c r="E7" s="207"/>
      <c r="F7" s="235"/>
      <c r="G7" s="210"/>
      <c r="H7" s="210"/>
      <c r="I7" s="215"/>
      <c r="J7" s="210"/>
      <c r="K7" s="210"/>
      <c r="L7" s="210"/>
      <c r="M7" s="215"/>
      <c r="N7" s="210"/>
      <c r="O7" s="210"/>
      <c r="P7" s="213"/>
      <c r="Q7" s="215"/>
      <c r="R7" s="210"/>
      <c r="S7" s="207"/>
      <c r="T7" s="207"/>
      <c r="U7" s="207"/>
      <c r="V7" s="232"/>
      <c r="W7" s="223"/>
      <c r="X7" s="223"/>
      <c r="Y7" s="43" t="s">
        <v>100</v>
      </c>
      <c r="Z7" s="226"/>
      <c r="AA7" s="229"/>
      <c r="AB7" s="215"/>
      <c r="AC7" s="221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5"/>
      <c r="AO7" s="205"/>
    </row>
    <row r="8" spans="1:43" ht="18" customHeight="1" x14ac:dyDescent="0.25">
      <c r="A8" s="218"/>
      <c r="B8" s="205"/>
      <c r="C8" s="205"/>
      <c r="D8" s="215"/>
      <c r="E8" s="207"/>
      <c r="F8" s="235"/>
      <c r="G8" s="210"/>
      <c r="H8" s="210"/>
      <c r="I8" s="215"/>
      <c r="J8" s="210"/>
      <c r="K8" s="210"/>
      <c r="L8" s="210"/>
      <c r="M8" s="215"/>
      <c r="N8" s="210"/>
      <c r="O8" s="210"/>
      <c r="P8" s="210" t="s">
        <v>87</v>
      </c>
      <c r="Q8" s="215"/>
      <c r="R8" s="210"/>
      <c r="S8" s="207"/>
      <c r="T8" s="207"/>
      <c r="U8" s="207"/>
      <c r="V8" s="232"/>
      <c r="W8" s="223"/>
      <c r="X8" s="223"/>
      <c r="Y8" s="43" t="s">
        <v>71</v>
      </c>
      <c r="Z8" s="226"/>
      <c r="AA8" s="229"/>
      <c r="AB8" s="215"/>
      <c r="AC8" s="221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5"/>
      <c r="AO8" s="205"/>
    </row>
    <row r="9" spans="1:43" ht="15.65" customHeight="1" x14ac:dyDescent="0.25">
      <c r="A9" s="218"/>
      <c r="B9" s="205"/>
      <c r="C9" s="205"/>
      <c r="D9" s="216"/>
      <c r="E9" s="207"/>
      <c r="F9" s="236"/>
      <c r="G9" s="211"/>
      <c r="H9" s="211"/>
      <c r="I9" s="216"/>
      <c r="J9" s="211"/>
      <c r="K9" s="211"/>
      <c r="L9" s="211"/>
      <c r="M9" s="216"/>
      <c r="N9" s="211"/>
      <c r="O9" s="211"/>
      <c r="P9" s="211"/>
      <c r="Q9" s="216"/>
      <c r="R9" s="211"/>
      <c r="S9" s="207"/>
      <c r="T9" s="207"/>
      <c r="U9" s="207"/>
      <c r="V9" s="233"/>
      <c r="W9" s="224"/>
      <c r="X9" s="224"/>
      <c r="Y9" s="44"/>
      <c r="Z9" s="227"/>
      <c r="AA9" s="230"/>
      <c r="AB9" s="216"/>
      <c r="AC9" s="222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5"/>
      <c r="AO9" s="205"/>
    </row>
    <row r="10" spans="1:43" ht="63" customHeight="1" x14ac:dyDescent="0.25">
      <c r="A10" s="219"/>
      <c r="B10" s="7"/>
      <c r="C10" s="7"/>
      <c r="D10" s="12"/>
      <c r="E10" s="12"/>
      <c r="F10" s="7"/>
      <c r="G10" s="20" t="s">
        <v>103</v>
      </c>
      <c r="H10" s="23"/>
      <c r="I10" s="23"/>
      <c r="J10" s="25"/>
      <c r="K10" s="20" t="s">
        <v>103</v>
      </c>
      <c r="L10" s="23"/>
      <c r="M10" s="23"/>
      <c r="N10" s="25"/>
      <c r="O10" s="27" t="s">
        <v>103</v>
      </c>
      <c r="P10" s="28"/>
      <c r="Q10" s="28"/>
      <c r="R10" s="28"/>
      <c r="S10" s="27" t="s">
        <v>78</v>
      </c>
      <c r="T10" s="28"/>
      <c r="U10" s="28"/>
      <c r="V10" s="28"/>
      <c r="W10" s="34"/>
      <c r="X10" s="34"/>
      <c r="Y10" s="45"/>
      <c r="Z10" s="46"/>
      <c r="AA10" s="46"/>
      <c r="AB10" s="46"/>
      <c r="AC10" s="4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3" s="2" customFormat="1" ht="44.5" customHeight="1" x14ac:dyDescent="0.25">
      <c r="A11" s="5"/>
      <c r="B11" s="8" t="str">
        <f>IF(ｼｰﾄ0!C3="","",ｼｰﾄ0!C3)</f>
        <v>静岡県</v>
      </c>
      <c r="C11" s="8" t="str">
        <f>IF(ｼｰﾄ0!C4="","",ｼｰﾄ0!C4)</f>
        <v>静岡
（静清）</v>
      </c>
      <c r="D11" s="8" t="str">
        <f>IF(OR(ｼｰﾄ1!D23&lt;&gt;"",ｼｰﾄ1!E23&lt;&gt;"",ｼｰﾄ1!F23&lt;&gt;""),"○","")</f>
        <v/>
      </c>
      <c r="E11" s="13" t="str">
        <f>IF(ｼｰﾄ3!C68&lt;&gt;"",ｼｰﾄ3!C68,"")</f>
        <v/>
      </c>
      <c r="F11" s="13" t="str">
        <f>IF(ｼｰﾄ3!D68&lt;&gt;"",ｼｰﾄ3!D68,"")</f>
        <v/>
      </c>
      <c r="G11" s="21">
        <f>IF(ｼｰﾄ1!D11&lt;&gt;"",ｼｰﾄ1!D11,"")</f>
        <v>4.3</v>
      </c>
      <c r="H11" s="24" t="str">
        <f>IF(ｼｰﾄ1!D9&lt;&gt;"",ｼｰﾄ1!D9,"")</f>
        <v>S54-R5</v>
      </c>
      <c r="I11" s="24" t="str">
        <f>IF(ｼｰﾄ1!D5&lt;&gt;"",ｼｰﾄ1!D5,"")</f>
        <v>セ13</v>
      </c>
      <c r="J11" s="24" t="str">
        <f>IF(ｼｰﾄ1!D6&lt;&gt;"",ｼｰﾄ1!D6,"")</f>
        <v>清水区宮加三</v>
      </c>
      <c r="K11" s="21">
        <f>IF(ｼｰﾄ1!E12&lt;&gt;"",ｼｰﾄ1!E12,"")</f>
        <v>0.33</v>
      </c>
      <c r="L11" s="24" t="str">
        <f>IF(ｼｰﾄ1!E9&lt;&gt;"",ｼｰﾄ1!E9,"")</f>
        <v>R1-R5</v>
      </c>
      <c r="M11" s="24" t="str">
        <f>IF(ｼｰﾄ1!E5&lt;&gt;"",ｼｰﾄ1!E5,"")</f>
        <v>001-172</v>
      </c>
      <c r="N11" s="24" t="str">
        <f>IF(ｼｰﾄ1!E6&lt;&gt;"",ｼｰﾄ1!E6,"")</f>
        <v>清水区北脇</v>
      </c>
      <c r="O11" s="21">
        <f>IF(ｼｰﾄ1!F13&lt;&gt;"",ｼｰﾄ1!F13,"")</f>
        <v>0.1</v>
      </c>
      <c r="P11" s="24" t="str">
        <f>IF(ｼｰﾄ1!F9&lt;&gt;"",ｼｰﾄ1!F9,"")</f>
        <v>R5</v>
      </c>
      <c r="Q11" s="24" t="str">
        <f>IF(ｼｰﾄ1!F5&lt;&gt;"",ｼｰﾄ1!F5,"")</f>
        <v>001-172</v>
      </c>
      <c r="R11" s="24" t="str">
        <f>IF(ｼｰﾄ1!F6&lt;&gt;"",ｼｰﾄ1!F6,"")</f>
        <v>清水区北脇</v>
      </c>
      <c r="S11" s="24" t="str">
        <f>IF(ｼｰﾄ3!E68&lt;&gt;"",ｼｰﾄ3!E68,"")</f>
        <v>/</v>
      </c>
      <c r="T11" s="24" t="str">
        <f>IF(ｼｰﾄ3!F68&lt;&gt;"",ｼｰﾄ3!F68,"")</f>
        <v>/</v>
      </c>
      <c r="U11" s="24" t="str">
        <f>IF(ｼｰﾄ3!G68&lt;&gt;"",ｼｰﾄ3!G68,"")</f>
        <v>/</v>
      </c>
      <c r="V11" s="24" t="str">
        <f>IF(ｼｰﾄ3!H68&lt;&gt;"",ｼｰﾄ3!H68,"")</f>
        <v>/</v>
      </c>
      <c r="W11" s="35"/>
      <c r="X11" s="35"/>
      <c r="Y11" s="35" t="str">
        <f>IF(ｼｰﾄ3!I68&lt;&gt;"",ｼｰﾄ3!I68,"")</f>
        <v/>
      </c>
      <c r="Z11" s="47" t="e">
        <f>IF(ｼｰﾄ5!#REF!&lt;&gt;"",ｼｰﾄ5!#REF!,"")</f>
        <v>#REF!</v>
      </c>
      <c r="AA11" s="48">
        <f>IF(ｼｰﾄ5!E12="","",ｼｰﾄ5!E12)</f>
        <v>16</v>
      </c>
      <c r="AB11" s="48" t="str">
        <f>IF(ｼｰﾄ5!F12="","",ｼｰﾄ5!F12)</f>
        <v/>
      </c>
      <c r="AC11" s="48" t="str">
        <f>IF(ｼｰﾄ5!G12="","",ｼｰﾄ5!G12)</f>
        <v/>
      </c>
      <c r="AD11" s="8" t="str">
        <f>IF(ｼｰﾄ4!C8="","",ｼｰﾄ4!C8)</f>
        <v/>
      </c>
      <c r="AE11" s="8" t="str">
        <f>IF(ｼｰﾄ4!D8="","",ｼｰﾄ4!D8)</f>
        <v/>
      </c>
      <c r="AF11" s="8" t="str">
        <f>IF(ｼｰﾄ4!E8="","",ｼｰﾄ4!E8)</f>
        <v/>
      </c>
      <c r="AG11" s="8" t="str">
        <f>IF(ｼｰﾄ4!F8="","",ｼｰﾄ4!F8)</f>
        <v/>
      </c>
      <c r="AH11" s="8" t="str">
        <f>IF(ｼｰﾄ4!G8="","",ｼｰﾄ4!G8)</f>
        <v/>
      </c>
      <c r="AI11" s="8" t="str">
        <f>IF(ｼｰﾄ4!H8="","",ｼｰﾄ4!H8)</f>
        <v/>
      </c>
      <c r="AJ11" s="8" t="str">
        <f>IF(ｼｰﾄ4!I8="","",ｼｰﾄ4!I8)</f>
        <v/>
      </c>
      <c r="AK11" s="8" t="str">
        <f>IF(ｼｰﾄ4!J8="","",ｼｰﾄ4!J8)</f>
        <v/>
      </c>
      <c r="AL11" s="8" t="str">
        <f>IF(ｼｰﾄ4!K8="","",ｼｰﾄ4!K8)</f>
        <v/>
      </c>
      <c r="AM11" s="8" t="str">
        <f>IF(ｼｰﾄ4!L8="","",ｼｰﾄ4!L8)</f>
        <v/>
      </c>
      <c r="AN11" s="8" t="str">
        <f>IF(ｼｰﾄ0!C4="","",ｼｰﾄ0!C4)</f>
        <v>静岡
（静清）</v>
      </c>
      <c r="AO11" s="8" t="str">
        <f>IF(ｼｰﾄ0!C3="","",ｼｰﾄ0!C3)</f>
        <v>静岡県</v>
      </c>
      <c r="AP11" s="50"/>
      <c r="AQ11" s="50"/>
    </row>
    <row r="12" spans="1:43" x14ac:dyDescent="0.25"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29"/>
      <c r="U12" s="29"/>
      <c r="V12" s="29"/>
      <c r="W12" s="29"/>
      <c r="X12" s="29"/>
      <c r="Y12" s="29"/>
    </row>
    <row r="13" spans="1:43" ht="19.3" x14ac:dyDescent="0.25">
      <c r="B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/>
      <c r="T13" s="17"/>
      <c r="U13" s="17"/>
      <c r="V13" s="31"/>
      <c r="W13" s="31"/>
      <c r="X13" s="31"/>
      <c r="Y13" s="31"/>
    </row>
    <row r="14" spans="1:43" s="4" customFormat="1" ht="19.3" x14ac:dyDescent="0.25">
      <c r="D14" s="2"/>
      <c r="K14" s="9"/>
      <c r="L14" s="9"/>
      <c r="M14" s="9"/>
      <c r="N14" s="9"/>
      <c r="O14" s="9"/>
      <c r="P14" s="9"/>
      <c r="Q14" s="9"/>
      <c r="R14" s="22"/>
      <c r="S14" s="22"/>
      <c r="V14" s="32"/>
      <c r="W14" s="32"/>
      <c r="X14" s="32"/>
      <c r="Y14" s="32"/>
      <c r="AE14" s="22"/>
      <c r="AF14" s="22"/>
    </row>
    <row r="15" spans="1:43" s="4" customFormat="1" ht="30.9" x14ac:dyDescent="0.25">
      <c r="D15" s="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V15" s="32"/>
      <c r="W15" s="32"/>
      <c r="X15" s="32"/>
      <c r="Y15" s="32"/>
      <c r="AE15" s="49" t="s">
        <v>104</v>
      </c>
      <c r="AF15" s="22"/>
    </row>
    <row r="16" spans="1:43" s="4" customFormat="1" x14ac:dyDescent="0.25">
      <c r="D16" s="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V16" s="32"/>
      <c r="W16" s="32"/>
      <c r="X16" s="32"/>
      <c r="Y16" s="32"/>
    </row>
    <row r="17" spans="4:25" s="4" customFormat="1" x14ac:dyDescent="0.25">
      <c r="D17" s="2"/>
      <c r="V17" s="32"/>
      <c r="W17" s="32"/>
      <c r="X17" s="32"/>
      <c r="Y17" s="32"/>
    </row>
    <row r="18" spans="4:25" s="4" customFormat="1" x14ac:dyDescent="0.25">
      <c r="D18" s="2"/>
      <c r="V18" s="32"/>
      <c r="W18" s="32"/>
      <c r="X18" s="32"/>
      <c r="Y18" s="32"/>
    </row>
    <row r="19" spans="4:25" s="4" customFormat="1" x14ac:dyDescent="0.25">
      <c r="D19" s="2"/>
      <c r="V19" s="32"/>
      <c r="W19" s="32"/>
      <c r="X19" s="32"/>
      <c r="Y19" s="32"/>
    </row>
    <row r="20" spans="4:25" s="4" customFormat="1" ht="32.5" customHeight="1" x14ac:dyDescent="0.25">
      <c r="D20" s="2"/>
      <c r="V20" s="32"/>
      <c r="W20" s="32"/>
      <c r="X20" s="32"/>
      <c r="Y20" s="32"/>
    </row>
    <row r="21" spans="4:25" s="4" customFormat="1" x14ac:dyDescent="0.25">
      <c r="D21" s="2"/>
      <c r="V21" s="32"/>
      <c r="W21" s="32"/>
      <c r="X21" s="32"/>
      <c r="Y21" s="32"/>
    </row>
    <row r="22" spans="4:25" s="4" customFormat="1" x14ac:dyDescent="0.25">
      <c r="D22" s="2"/>
      <c r="V22" s="32"/>
      <c r="W22" s="32"/>
      <c r="X22" s="32"/>
      <c r="Y22" s="32"/>
    </row>
    <row r="23" spans="4:25" s="4" customFormat="1" x14ac:dyDescent="0.25">
      <c r="D23" s="2"/>
      <c r="V23" s="32"/>
      <c r="W23" s="32"/>
      <c r="X23" s="32"/>
      <c r="Y23" s="32"/>
    </row>
    <row r="24" spans="4:25" s="4" customFormat="1" x14ac:dyDescent="0.25">
      <c r="D24" s="2"/>
      <c r="V24" s="32"/>
      <c r="W24" s="32"/>
      <c r="X24" s="32"/>
      <c r="Y24" s="32"/>
    </row>
    <row r="25" spans="4:25" s="4" customFormat="1" x14ac:dyDescent="0.25">
      <c r="D25" s="2"/>
      <c r="V25" s="32"/>
      <c r="W25" s="32"/>
      <c r="X25" s="32"/>
      <c r="Y25" s="32"/>
    </row>
    <row r="26" spans="4:25" s="4" customFormat="1" x14ac:dyDescent="0.25">
      <c r="D26" s="2"/>
      <c r="V26" s="32"/>
      <c r="W26" s="32"/>
      <c r="X26" s="32"/>
      <c r="Y26" s="32"/>
    </row>
    <row r="27" spans="4:25" s="4" customFormat="1" x14ac:dyDescent="0.25">
      <c r="D27" s="2"/>
      <c r="V27" s="32"/>
      <c r="W27" s="32"/>
      <c r="X27" s="32"/>
      <c r="Y27" s="32"/>
    </row>
    <row r="32" spans="4:25" ht="19.3" x14ac:dyDescent="0.25">
      <c r="F32" s="14"/>
      <c r="G32" s="14"/>
      <c r="H32" s="14"/>
      <c r="I32" s="14"/>
      <c r="J32" s="14"/>
      <c r="K32" s="17"/>
      <c r="L32" s="17"/>
      <c r="M32" s="17"/>
      <c r="N32" s="17"/>
      <c r="O32" s="17"/>
      <c r="P32" s="17"/>
      <c r="Q32" s="17"/>
      <c r="R32" s="17"/>
      <c r="S32" s="17"/>
    </row>
    <row r="33" spans="6:19" ht="19.3" x14ac:dyDescent="0.25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7"/>
    </row>
    <row r="34" spans="6:19" ht="19.3" x14ac:dyDescent="0.25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7"/>
    </row>
    <row r="35" spans="6:19" ht="19.3" x14ac:dyDescent="0.25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</row>
    <row r="36" spans="6:19" ht="19.3" x14ac:dyDescent="0.25"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7"/>
    </row>
    <row r="37" spans="6:19" ht="19.3" x14ac:dyDescent="0.25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52" spans="29:29" x14ac:dyDescent="0.25">
      <c r="AC52" s="1" t="s">
        <v>27</v>
      </c>
    </row>
  </sheetData>
  <mergeCells count="58">
    <mergeCell ref="O1:P1"/>
    <mergeCell ref="Q1:U1"/>
    <mergeCell ref="E2:V2"/>
    <mergeCell ref="Z2:AC2"/>
    <mergeCell ref="AD2:AM2"/>
    <mergeCell ref="AD3:AJ3"/>
    <mergeCell ref="AK3:AL3"/>
    <mergeCell ref="G3:J4"/>
    <mergeCell ref="K3:N4"/>
    <mergeCell ref="O3:R4"/>
    <mergeCell ref="S3:V4"/>
    <mergeCell ref="W3:W4"/>
    <mergeCell ref="X3:X4"/>
    <mergeCell ref="Z3:Z5"/>
    <mergeCell ref="AA3:AC5"/>
    <mergeCell ref="AD4:AE5"/>
    <mergeCell ref="AF4:AJ5"/>
    <mergeCell ref="AK4:AK9"/>
    <mergeCell ref="AL4:AL9"/>
    <mergeCell ref="K5:K9"/>
    <mergeCell ref="L5:L9"/>
    <mergeCell ref="F5:F9"/>
    <mergeCell ref="G5:G9"/>
    <mergeCell ref="H5:H9"/>
    <mergeCell ref="I5:I9"/>
    <mergeCell ref="J5:J9"/>
    <mergeCell ref="A2:A10"/>
    <mergeCell ref="B2:B9"/>
    <mergeCell ref="C2:C9"/>
    <mergeCell ref="D2:D9"/>
    <mergeCell ref="AC6:AC9"/>
    <mergeCell ref="W6:W9"/>
    <mergeCell ref="X6:X9"/>
    <mergeCell ref="Z6:Z9"/>
    <mergeCell ref="AA6:AA9"/>
    <mergeCell ref="AB6:AB9"/>
    <mergeCell ref="R5:R9"/>
    <mergeCell ref="S5:S9"/>
    <mergeCell ref="T5:T9"/>
    <mergeCell ref="U5:U9"/>
    <mergeCell ref="V5:V9"/>
    <mergeCell ref="M5:M9"/>
    <mergeCell ref="AN2:AN9"/>
    <mergeCell ref="AO2:AO9"/>
    <mergeCell ref="E3:E9"/>
    <mergeCell ref="AM3:AM9"/>
    <mergeCell ref="AH6:AH9"/>
    <mergeCell ref="AI6:AI9"/>
    <mergeCell ref="AJ6:AJ9"/>
    <mergeCell ref="P8:P9"/>
    <mergeCell ref="AD6:AD9"/>
    <mergeCell ref="AE6:AE9"/>
    <mergeCell ref="AF6:AF9"/>
    <mergeCell ref="AG6:AG9"/>
    <mergeCell ref="N5:N9"/>
    <mergeCell ref="O5:O9"/>
    <mergeCell ref="P5:P7"/>
    <mergeCell ref="Q5:Q9"/>
  </mergeCells>
  <phoneticPr fontId="25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2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workbookViewId="0">
      <selection activeCell="B32" sqref="B32"/>
    </sheetView>
  </sheetViews>
  <sheetFormatPr defaultColWidth="8.69140625" defaultRowHeight="15.45" outlineLevelRow="1" outlineLevelCol="1" x14ac:dyDescent="0.25"/>
  <cols>
    <col min="1" max="1" width="8.53515625" style="51" customWidth="1"/>
    <col min="2" max="2" width="66.23046875" style="51" customWidth="1"/>
    <col min="3" max="3" width="5.84375" style="51" customWidth="1"/>
    <col min="4" max="4" width="7" style="52" hidden="1" customWidth="1" outlineLevel="1"/>
    <col min="5" max="5" width="7.84375" style="53" hidden="1" customWidth="1" outlineLevel="1"/>
    <col min="6" max="6" width="53.84375" style="52" hidden="1" customWidth="1" outlineLevel="1"/>
    <col min="7" max="7" width="8.84375" style="51" customWidth="1" collapsed="1"/>
    <col min="8" max="16384" width="8.69140625" style="51"/>
  </cols>
  <sheetData>
    <row r="1" spans="1:6" ht="24.75" customHeight="1" x14ac:dyDescent="0.25">
      <c r="A1" s="267" t="s">
        <v>64</v>
      </c>
      <c r="B1" s="267"/>
      <c r="C1" s="61"/>
      <c r="D1" s="268" t="s">
        <v>105</v>
      </c>
      <c r="E1" s="269"/>
      <c r="F1" s="270"/>
    </row>
    <row r="2" spans="1:6" ht="15" customHeight="1" x14ac:dyDescent="0.25">
      <c r="A2" s="271" t="s">
        <v>29</v>
      </c>
      <c r="B2" s="272"/>
      <c r="D2" s="62" t="s">
        <v>57</v>
      </c>
      <c r="E2" s="59"/>
      <c r="F2" s="59"/>
    </row>
    <row r="3" spans="1:6" ht="15" customHeight="1" x14ac:dyDescent="0.25">
      <c r="A3" s="54" t="s">
        <v>86</v>
      </c>
      <c r="B3" s="57" t="s">
        <v>107</v>
      </c>
      <c r="D3" s="55"/>
      <c r="E3" s="64"/>
      <c r="F3" s="59"/>
    </row>
    <row r="4" spans="1:6" x14ac:dyDescent="0.25">
      <c r="A4" s="54" t="s">
        <v>109</v>
      </c>
      <c r="B4" s="58" t="s">
        <v>108</v>
      </c>
      <c r="D4" s="63"/>
      <c r="E4" s="65" t="s">
        <v>110</v>
      </c>
      <c r="F4" s="70" t="s">
        <v>111</v>
      </c>
    </row>
    <row r="5" spans="1:6" x14ac:dyDescent="0.25">
      <c r="A5" s="54" t="s">
        <v>112</v>
      </c>
      <c r="B5" s="58" t="s">
        <v>111</v>
      </c>
      <c r="D5" s="63"/>
      <c r="E5" s="65" t="s">
        <v>113</v>
      </c>
      <c r="F5" s="70" t="s">
        <v>116</v>
      </c>
    </row>
    <row r="6" spans="1:6" x14ac:dyDescent="0.25">
      <c r="A6" s="54" t="s">
        <v>117</v>
      </c>
      <c r="B6" s="58" t="s">
        <v>118</v>
      </c>
      <c r="D6" s="63"/>
      <c r="E6" s="65" t="s">
        <v>119</v>
      </c>
      <c r="F6" s="70" t="s">
        <v>79</v>
      </c>
    </row>
    <row r="7" spans="1:6" x14ac:dyDescent="0.25">
      <c r="A7" s="54" t="s">
        <v>120</v>
      </c>
      <c r="B7" s="58" t="s">
        <v>79</v>
      </c>
      <c r="D7" s="63"/>
      <c r="E7" s="65" t="s">
        <v>123</v>
      </c>
      <c r="F7" s="70" t="s">
        <v>126</v>
      </c>
    </row>
    <row r="8" spans="1:6" x14ac:dyDescent="0.25">
      <c r="A8" s="54" t="s">
        <v>127</v>
      </c>
      <c r="B8" s="58" t="s">
        <v>128</v>
      </c>
      <c r="D8" s="63"/>
      <c r="E8" s="65" t="s">
        <v>132</v>
      </c>
      <c r="F8" s="70" t="s">
        <v>25</v>
      </c>
    </row>
    <row r="9" spans="1:6" x14ac:dyDescent="0.25">
      <c r="A9" s="54" t="s">
        <v>122</v>
      </c>
      <c r="B9" s="58" t="s">
        <v>133</v>
      </c>
      <c r="D9" s="63"/>
      <c r="E9" s="65"/>
      <c r="F9" s="70"/>
    </row>
    <row r="10" spans="1:6" x14ac:dyDescent="0.25">
      <c r="D10" s="63"/>
      <c r="E10" s="65" t="s">
        <v>134</v>
      </c>
      <c r="F10" s="70" t="s">
        <v>135</v>
      </c>
    </row>
    <row r="11" spans="1:6" hidden="1" outlineLevel="1" x14ac:dyDescent="0.25">
      <c r="A11" s="55" t="s">
        <v>138</v>
      </c>
      <c r="B11" s="59"/>
      <c r="D11" s="55" t="s">
        <v>139</v>
      </c>
      <c r="E11" s="66"/>
      <c r="F11" s="59"/>
    </row>
    <row r="12" spans="1:6" hidden="1" outlineLevel="1" x14ac:dyDescent="0.25">
      <c r="A12" s="54" t="s">
        <v>109</v>
      </c>
      <c r="B12" s="58" t="s">
        <v>143</v>
      </c>
      <c r="D12" s="63"/>
      <c r="E12" s="67" t="s">
        <v>144</v>
      </c>
      <c r="F12" s="71" t="s">
        <v>145</v>
      </c>
    </row>
    <row r="13" spans="1:6" hidden="1" outlineLevel="1" x14ac:dyDescent="0.25">
      <c r="A13" s="54" t="s">
        <v>112</v>
      </c>
      <c r="B13" s="58" t="s">
        <v>25</v>
      </c>
      <c r="D13" s="63"/>
      <c r="E13" s="67" t="s">
        <v>146</v>
      </c>
      <c r="F13" s="71" t="s">
        <v>147</v>
      </c>
    </row>
    <row r="14" spans="1:6" hidden="1" outlineLevel="1" x14ac:dyDescent="0.25">
      <c r="A14" s="54" t="s">
        <v>117</v>
      </c>
      <c r="B14" s="58" t="s">
        <v>121</v>
      </c>
      <c r="D14" s="63"/>
      <c r="E14" s="67" t="s">
        <v>148</v>
      </c>
      <c r="F14" s="71" t="s">
        <v>150</v>
      </c>
    </row>
    <row r="15" spans="1:6" hidden="1" outlineLevel="1" x14ac:dyDescent="0.25">
      <c r="A15" s="54" t="s">
        <v>120</v>
      </c>
      <c r="B15" s="58" t="s">
        <v>24</v>
      </c>
      <c r="D15" s="63"/>
      <c r="E15" s="67" t="s">
        <v>152</v>
      </c>
      <c r="F15" s="71" t="s">
        <v>153</v>
      </c>
    </row>
    <row r="16" spans="1:6" hidden="1" outlineLevel="1" x14ac:dyDescent="0.25">
      <c r="A16" s="54" t="s">
        <v>127</v>
      </c>
      <c r="B16" s="58" t="s">
        <v>135</v>
      </c>
      <c r="D16" s="63"/>
      <c r="E16" s="67" t="s">
        <v>154</v>
      </c>
      <c r="F16" s="71" t="s">
        <v>155</v>
      </c>
    </row>
    <row r="17" spans="1:6" hidden="1" outlineLevel="1" x14ac:dyDescent="0.25">
      <c r="A17" s="54" t="s">
        <v>122</v>
      </c>
      <c r="B17" s="58" t="s">
        <v>156</v>
      </c>
      <c r="D17" s="63"/>
      <c r="E17" s="67" t="s">
        <v>157</v>
      </c>
      <c r="F17" s="71" t="s">
        <v>158</v>
      </c>
    </row>
    <row r="18" spans="1:6" hidden="1" outlineLevel="1" x14ac:dyDescent="0.25">
      <c r="A18" s="54" t="s">
        <v>159</v>
      </c>
      <c r="B18" s="58" t="s">
        <v>160</v>
      </c>
      <c r="D18" s="55" t="s">
        <v>161</v>
      </c>
      <c r="E18" s="66"/>
      <c r="F18" s="59"/>
    </row>
    <row r="19" spans="1:6" hidden="1" outlineLevel="1" x14ac:dyDescent="0.25">
      <c r="A19" s="54" t="s">
        <v>166</v>
      </c>
      <c r="B19" s="58" t="s">
        <v>167</v>
      </c>
      <c r="D19" s="63"/>
      <c r="E19" s="67" t="s">
        <v>168</v>
      </c>
      <c r="F19" s="71" t="s">
        <v>169</v>
      </c>
    </row>
    <row r="20" spans="1:6" hidden="1" outlineLevel="1" x14ac:dyDescent="0.25">
      <c r="A20" s="54" t="s">
        <v>36</v>
      </c>
      <c r="B20" s="58" t="s">
        <v>55</v>
      </c>
      <c r="D20" s="63"/>
      <c r="E20" s="67" t="s">
        <v>170</v>
      </c>
      <c r="F20" s="71" t="s">
        <v>171</v>
      </c>
    </row>
    <row r="21" spans="1:6" hidden="1" outlineLevel="1" x14ac:dyDescent="0.25">
      <c r="A21" s="54" t="s">
        <v>164</v>
      </c>
      <c r="B21" s="58" t="s">
        <v>142</v>
      </c>
      <c r="D21" s="63"/>
      <c r="E21" s="67" t="s">
        <v>4</v>
      </c>
      <c r="F21" s="71" t="s">
        <v>174</v>
      </c>
    </row>
    <row r="22" spans="1:6" hidden="1" outlineLevel="1" x14ac:dyDescent="0.25">
      <c r="A22" s="54" t="s">
        <v>19</v>
      </c>
      <c r="B22" s="58" t="s">
        <v>176</v>
      </c>
      <c r="D22" s="63"/>
      <c r="E22" s="67" t="s">
        <v>179</v>
      </c>
      <c r="F22" s="71" t="s">
        <v>181</v>
      </c>
    </row>
    <row r="23" spans="1:6" hidden="1" outlineLevel="1" x14ac:dyDescent="0.25">
      <c r="A23" s="54" t="s">
        <v>182</v>
      </c>
      <c r="B23" s="58" t="s">
        <v>183</v>
      </c>
      <c r="D23" s="63"/>
      <c r="E23" s="67" t="s">
        <v>184</v>
      </c>
      <c r="F23" s="71" t="s">
        <v>185</v>
      </c>
    </row>
    <row r="24" spans="1:6" hidden="1" outlineLevel="1" x14ac:dyDescent="0.25">
      <c r="A24" s="54" t="s">
        <v>187</v>
      </c>
      <c r="B24" s="58" t="s">
        <v>188</v>
      </c>
      <c r="D24" s="63"/>
      <c r="E24" s="67" t="s">
        <v>190</v>
      </c>
      <c r="F24" s="71" t="s">
        <v>192</v>
      </c>
    </row>
    <row r="25" spans="1:6" hidden="1" outlineLevel="1" x14ac:dyDescent="0.25">
      <c r="A25" s="54" t="s">
        <v>194</v>
      </c>
      <c r="B25" s="58" t="s">
        <v>195</v>
      </c>
      <c r="D25" s="63"/>
      <c r="E25" s="67" t="s">
        <v>140</v>
      </c>
      <c r="F25" s="71" t="s">
        <v>196</v>
      </c>
    </row>
    <row r="26" spans="1:6" hidden="1" outlineLevel="1" x14ac:dyDescent="0.25">
      <c r="A26" s="54" t="s">
        <v>5</v>
      </c>
      <c r="B26" s="58" t="s">
        <v>197</v>
      </c>
      <c r="D26" s="63"/>
      <c r="E26" s="67" t="s">
        <v>198</v>
      </c>
      <c r="F26" s="71" t="s">
        <v>199</v>
      </c>
    </row>
    <row r="27" spans="1:6" hidden="1" outlineLevel="1" x14ac:dyDescent="0.25">
      <c r="A27" s="54" t="s">
        <v>201</v>
      </c>
      <c r="B27" s="58" t="s">
        <v>202</v>
      </c>
      <c r="D27" s="55" t="s">
        <v>203</v>
      </c>
      <c r="E27" s="66"/>
      <c r="F27" s="59"/>
    </row>
    <row r="28" spans="1:6" collapsed="1" x14ac:dyDescent="0.25">
      <c r="B28" s="60"/>
      <c r="D28" s="63"/>
      <c r="E28" s="65" t="s">
        <v>191</v>
      </c>
      <c r="F28" s="70" t="s">
        <v>156</v>
      </c>
    </row>
    <row r="29" spans="1:6" collapsed="1" x14ac:dyDescent="0.25">
      <c r="A29" s="56"/>
      <c r="D29" s="63"/>
      <c r="E29" s="65" t="s">
        <v>99</v>
      </c>
      <c r="F29" s="70" t="s">
        <v>160</v>
      </c>
    </row>
    <row r="30" spans="1:6" x14ac:dyDescent="0.25">
      <c r="D30" s="63"/>
      <c r="E30" s="65" t="s">
        <v>205</v>
      </c>
      <c r="F30" s="70" t="s">
        <v>167</v>
      </c>
    </row>
    <row r="31" spans="1:6" x14ac:dyDescent="0.25">
      <c r="D31" s="63"/>
      <c r="E31" s="65" t="s">
        <v>163</v>
      </c>
      <c r="F31" s="70" t="s">
        <v>55</v>
      </c>
    </row>
    <row r="32" spans="1:6" x14ac:dyDescent="0.25">
      <c r="D32" s="63"/>
      <c r="E32" s="65" t="s">
        <v>206</v>
      </c>
      <c r="F32" s="70" t="s">
        <v>142</v>
      </c>
    </row>
    <row r="33" spans="4:6" x14ac:dyDescent="0.25">
      <c r="D33" s="63"/>
      <c r="E33" s="65" t="s">
        <v>204</v>
      </c>
      <c r="F33" s="70" t="s">
        <v>176</v>
      </c>
    </row>
    <row r="34" spans="4:6" x14ac:dyDescent="0.25">
      <c r="D34" s="63"/>
      <c r="E34" s="65" t="s">
        <v>207</v>
      </c>
      <c r="F34" s="70" t="s">
        <v>183</v>
      </c>
    </row>
    <row r="35" spans="4:6" x14ac:dyDescent="0.25">
      <c r="D35" s="63"/>
      <c r="E35" s="65" t="s">
        <v>209</v>
      </c>
      <c r="F35" s="70" t="s">
        <v>188</v>
      </c>
    </row>
    <row r="36" spans="4:6" x14ac:dyDescent="0.25">
      <c r="D36" s="63"/>
      <c r="E36" s="65" t="s">
        <v>42</v>
      </c>
      <c r="F36" s="70" t="s">
        <v>195</v>
      </c>
    </row>
    <row r="37" spans="4:6" x14ac:dyDescent="0.25">
      <c r="D37" s="63"/>
      <c r="E37" s="65" t="s">
        <v>114</v>
      </c>
      <c r="F37" s="70" t="s">
        <v>197</v>
      </c>
    </row>
    <row r="38" spans="4:6" x14ac:dyDescent="0.25">
      <c r="D38" s="63"/>
      <c r="E38" s="65" t="s">
        <v>60</v>
      </c>
      <c r="F38" s="70" t="s">
        <v>202</v>
      </c>
    </row>
    <row r="39" spans="4:6" x14ac:dyDescent="0.25">
      <c r="D39" s="55" t="s">
        <v>130</v>
      </c>
      <c r="E39" s="66"/>
      <c r="F39" s="59"/>
    </row>
    <row r="40" spans="4:6" x14ac:dyDescent="0.25">
      <c r="D40" s="63"/>
      <c r="E40" s="65" t="s">
        <v>212</v>
      </c>
      <c r="F40" s="70" t="s">
        <v>133</v>
      </c>
    </row>
    <row r="41" spans="4:6" x14ac:dyDescent="0.25">
      <c r="D41" s="63"/>
      <c r="E41" s="67" t="s">
        <v>214</v>
      </c>
      <c r="F41" s="71" t="s">
        <v>215</v>
      </c>
    </row>
    <row r="42" spans="4:6" x14ac:dyDescent="0.25">
      <c r="D42" s="63"/>
      <c r="E42" s="67" t="s">
        <v>28</v>
      </c>
      <c r="F42" s="71" t="s">
        <v>217</v>
      </c>
    </row>
    <row r="43" spans="4:6" x14ac:dyDescent="0.25">
      <c r="D43" s="63"/>
      <c r="E43" s="67" t="s">
        <v>94</v>
      </c>
      <c r="F43" s="71" t="s">
        <v>218</v>
      </c>
    </row>
    <row r="44" spans="4:6" x14ac:dyDescent="0.25">
      <c r="D44" s="63"/>
      <c r="E44" s="67" t="s">
        <v>219</v>
      </c>
      <c r="F44" s="71" t="s">
        <v>221</v>
      </c>
    </row>
    <row r="45" spans="4:6" x14ac:dyDescent="0.25">
      <c r="D45" s="63"/>
      <c r="E45" s="67" t="s">
        <v>222</v>
      </c>
      <c r="F45" s="71" t="s">
        <v>223</v>
      </c>
    </row>
    <row r="46" spans="4:6" x14ac:dyDescent="0.25">
      <c r="D46" s="63"/>
      <c r="E46" s="67" t="s">
        <v>225</v>
      </c>
      <c r="F46" s="71" t="s">
        <v>102</v>
      </c>
    </row>
    <row r="47" spans="4:6" x14ac:dyDescent="0.25">
      <c r="D47" s="55" t="s">
        <v>73</v>
      </c>
      <c r="E47" s="66"/>
      <c r="F47" s="59"/>
    </row>
    <row r="48" spans="4:6" ht="26.25" customHeight="1" x14ac:dyDescent="0.25">
      <c r="D48" s="63"/>
      <c r="E48" s="67" t="s">
        <v>226</v>
      </c>
      <c r="F48" s="71" t="s">
        <v>227</v>
      </c>
    </row>
    <row r="49" spans="4:6" x14ac:dyDescent="0.25">
      <c r="D49" s="63"/>
      <c r="E49" s="67" t="s">
        <v>228</v>
      </c>
      <c r="F49" s="71" t="s">
        <v>229</v>
      </c>
    </row>
    <row r="50" spans="4:6" x14ac:dyDescent="0.25">
      <c r="D50" s="63"/>
      <c r="E50" s="67" t="s">
        <v>231</v>
      </c>
      <c r="F50" s="71" t="s">
        <v>232</v>
      </c>
    </row>
    <row r="51" spans="4:6" x14ac:dyDescent="0.25">
      <c r="D51" s="63"/>
      <c r="E51" s="65" t="s">
        <v>234</v>
      </c>
      <c r="F51" s="70" t="s">
        <v>172</v>
      </c>
    </row>
    <row r="52" spans="4:6" x14ac:dyDescent="0.25">
      <c r="E52" s="68"/>
      <c r="F52" s="72"/>
    </row>
    <row r="53" spans="4:6" x14ac:dyDescent="0.25">
      <c r="E53" s="69"/>
      <c r="F53" s="52" t="s">
        <v>237</v>
      </c>
    </row>
    <row r="55" spans="4:6" x14ac:dyDescent="0.25">
      <c r="D55" s="52" t="s">
        <v>241</v>
      </c>
    </row>
  </sheetData>
  <mergeCells count="3">
    <mergeCell ref="A1:B1"/>
    <mergeCell ref="D1:F1"/>
    <mergeCell ref="A2:B2"/>
  </mergeCells>
  <phoneticPr fontId="2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8" sqref="D28"/>
    </sheetView>
  </sheetViews>
  <sheetFormatPr defaultColWidth="9" defaultRowHeight="18" x14ac:dyDescent="0.25"/>
  <cols>
    <col min="1" max="1" width="2.84375" style="73" customWidth="1"/>
    <col min="2" max="2" width="11.84375" style="73" bestFit="1" customWidth="1"/>
    <col min="3" max="3" width="39.15234375" style="73" customWidth="1"/>
    <col min="4" max="4" width="9" style="73"/>
    <col min="5" max="6" width="12.69140625" style="73" customWidth="1"/>
    <col min="7" max="9" width="9" style="73"/>
    <col min="10" max="10" width="9.69140625" style="73" bestFit="1" customWidth="1"/>
    <col min="11" max="14" width="9" style="73"/>
    <col min="15" max="15" width="11" style="73" customWidth="1"/>
    <col min="16" max="17" width="14.15234375" style="73" bestFit="1" customWidth="1"/>
    <col min="18" max="30" width="9" style="73"/>
    <col min="31" max="31" width="11" style="73" customWidth="1"/>
    <col min="32" max="44" width="9" style="73"/>
    <col min="45" max="45" width="10.15234375" style="73" customWidth="1"/>
    <col min="46" max="46" width="9" style="73"/>
    <col min="47" max="47" width="11" style="73" customWidth="1"/>
    <col min="48" max="16384" width="9" style="73"/>
  </cols>
  <sheetData>
    <row r="1" spans="2:48" s="74" customFormat="1" ht="19.5" customHeight="1" x14ac:dyDescent="0.25">
      <c r="B1" s="75"/>
      <c r="C1" s="6" t="s">
        <v>208</v>
      </c>
    </row>
    <row r="2" spans="2:48" s="74" customFormat="1" ht="16.5" customHeight="1" x14ac:dyDescent="0.25">
      <c r="B2" s="76"/>
      <c r="C2" s="1"/>
    </row>
    <row r="3" spans="2:48" s="74" customFormat="1" ht="33" customHeight="1" x14ac:dyDescent="0.25">
      <c r="B3" s="77" t="s">
        <v>124</v>
      </c>
      <c r="C3" s="202" t="s">
        <v>264</v>
      </c>
    </row>
    <row r="4" spans="2:48" s="74" customFormat="1" ht="35.15" customHeight="1" x14ac:dyDescent="0.25">
      <c r="B4" s="77" t="s">
        <v>230</v>
      </c>
      <c r="C4" s="203" t="s">
        <v>70</v>
      </c>
    </row>
    <row r="8" spans="2:48" ht="19.5" customHeight="1" x14ac:dyDescent="0.25"/>
    <row r="9" spans="2:48" hidden="1" x14ac:dyDescent="0.25"/>
    <row r="10" spans="2:48" hidden="1" x14ac:dyDescent="0.25">
      <c r="B10" s="73" t="s">
        <v>243</v>
      </c>
      <c r="C10" s="73" t="s">
        <v>245</v>
      </c>
      <c r="D10" s="73" t="s">
        <v>246</v>
      </c>
      <c r="E10" s="73" t="s">
        <v>247</v>
      </c>
      <c r="F10" s="73" t="s">
        <v>248</v>
      </c>
      <c r="G10" s="73" t="s">
        <v>249</v>
      </c>
      <c r="H10" s="73" t="s">
        <v>200</v>
      </c>
      <c r="I10" s="73" t="s">
        <v>250</v>
      </c>
      <c r="J10" s="73" t="s">
        <v>251</v>
      </c>
      <c r="K10" s="73" t="s">
        <v>33</v>
      </c>
      <c r="L10" s="73" t="s">
        <v>252</v>
      </c>
      <c r="M10" s="73" t="s">
        <v>253</v>
      </c>
      <c r="N10" s="73" t="s">
        <v>254</v>
      </c>
      <c r="O10" s="73" t="s">
        <v>255</v>
      </c>
      <c r="P10" s="73" t="s">
        <v>256</v>
      </c>
      <c r="Q10" s="73" t="s">
        <v>189</v>
      </c>
      <c r="R10" s="73" t="s">
        <v>259</v>
      </c>
      <c r="S10" s="73" t="s">
        <v>261</v>
      </c>
      <c r="T10" s="73" t="s">
        <v>84</v>
      </c>
      <c r="U10" s="73" t="s">
        <v>263</v>
      </c>
      <c r="V10" s="73" t="s">
        <v>12</v>
      </c>
      <c r="W10" s="73" t="s">
        <v>264</v>
      </c>
      <c r="X10" s="73" t="s">
        <v>265</v>
      </c>
      <c r="Y10" s="73" t="s">
        <v>266</v>
      </c>
      <c r="Z10" s="73" t="s">
        <v>267</v>
      </c>
      <c r="AA10" s="73" t="s">
        <v>90</v>
      </c>
      <c r="AB10" s="73" t="s">
        <v>186</v>
      </c>
      <c r="AC10" s="73" t="s">
        <v>268</v>
      </c>
      <c r="AD10" s="73" t="s">
        <v>162</v>
      </c>
      <c r="AE10" s="73" t="s">
        <v>270</v>
      </c>
      <c r="AF10" s="73" t="s">
        <v>271</v>
      </c>
      <c r="AG10" s="73" t="s">
        <v>273</v>
      </c>
      <c r="AH10" s="73" t="s">
        <v>276</v>
      </c>
      <c r="AI10" s="73" t="s">
        <v>277</v>
      </c>
      <c r="AJ10" s="73" t="s">
        <v>278</v>
      </c>
      <c r="AK10" s="73" t="s">
        <v>280</v>
      </c>
      <c r="AL10" s="73" t="s">
        <v>275</v>
      </c>
      <c r="AM10" s="73" t="s">
        <v>281</v>
      </c>
      <c r="AN10" s="73" t="s">
        <v>282</v>
      </c>
      <c r="AO10" s="73" t="s">
        <v>283</v>
      </c>
      <c r="AP10" s="73" t="s">
        <v>284</v>
      </c>
      <c r="AQ10" s="73" t="s">
        <v>286</v>
      </c>
      <c r="AR10" s="73" t="s">
        <v>210</v>
      </c>
      <c r="AS10" s="73" t="s">
        <v>175</v>
      </c>
      <c r="AT10" s="73" t="s">
        <v>287</v>
      </c>
      <c r="AU10" s="73" t="s">
        <v>288</v>
      </c>
      <c r="AV10" s="73" t="s">
        <v>193</v>
      </c>
    </row>
    <row r="11" spans="2:48" hidden="1" x14ac:dyDescent="0.25">
      <c r="B11" s="73" t="s">
        <v>290</v>
      </c>
      <c r="C11" s="73" t="s">
        <v>52</v>
      </c>
      <c r="D11" s="73" t="s">
        <v>291</v>
      </c>
      <c r="E11" s="73" t="s">
        <v>292</v>
      </c>
      <c r="F11" s="73" t="s">
        <v>17</v>
      </c>
      <c r="G11" s="73" t="s">
        <v>293</v>
      </c>
      <c r="H11" s="73" t="s">
        <v>173</v>
      </c>
      <c r="I11" s="73" t="s">
        <v>294</v>
      </c>
      <c r="J11" s="73" t="s">
        <v>294</v>
      </c>
      <c r="K11" s="73" t="s">
        <v>294</v>
      </c>
      <c r="L11" s="73" t="s">
        <v>294</v>
      </c>
      <c r="M11" s="73" t="s">
        <v>296</v>
      </c>
      <c r="N11" s="73" t="s">
        <v>296</v>
      </c>
      <c r="O11" s="73" t="s">
        <v>296</v>
      </c>
      <c r="P11" s="73" t="s">
        <v>272</v>
      </c>
      <c r="Q11" s="73" t="s">
        <v>297</v>
      </c>
      <c r="R11" s="73" t="s">
        <v>298</v>
      </c>
      <c r="S11" s="73" t="s">
        <v>295</v>
      </c>
      <c r="T11" s="73" t="s">
        <v>299</v>
      </c>
      <c r="U11" s="73" t="s">
        <v>115</v>
      </c>
      <c r="V11" s="73" t="s">
        <v>300</v>
      </c>
      <c r="W11" s="73" t="s">
        <v>70</v>
      </c>
      <c r="X11" s="73" t="s">
        <v>300</v>
      </c>
      <c r="Y11" s="73" t="s">
        <v>301</v>
      </c>
      <c r="Z11" s="73" t="s">
        <v>303</v>
      </c>
      <c r="AA11" s="73" t="s">
        <v>76</v>
      </c>
      <c r="AB11" s="73" t="s">
        <v>216</v>
      </c>
      <c r="AC11" s="73" t="s">
        <v>1</v>
      </c>
      <c r="AD11" s="73" t="s">
        <v>304</v>
      </c>
      <c r="AE11" s="73" t="s">
        <v>95</v>
      </c>
      <c r="AF11" s="73" t="s">
        <v>305</v>
      </c>
      <c r="AG11" s="73" t="s">
        <v>306</v>
      </c>
      <c r="AH11" s="73" t="s">
        <v>307</v>
      </c>
      <c r="AI11" s="73" t="s">
        <v>308</v>
      </c>
      <c r="AJ11" s="73" t="s">
        <v>242</v>
      </c>
      <c r="AK11" s="73" t="s">
        <v>149</v>
      </c>
      <c r="AL11" s="73" t="s">
        <v>258</v>
      </c>
      <c r="AM11" s="73" t="s">
        <v>309</v>
      </c>
      <c r="AN11" s="73" t="s">
        <v>310</v>
      </c>
      <c r="AO11" s="73" t="s">
        <v>61</v>
      </c>
      <c r="AP11" s="73" t="s">
        <v>61</v>
      </c>
      <c r="AQ11" s="73" t="s">
        <v>312</v>
      </c>
      <c r="AR11" s="73" t="s">
        <v>129</v>
      </c>
      <c r="AS11" s="73" t="s">
        <v>257</v>
      </c>
      <c r="AT11" s="73" t="s">
        <v>313</v>
      </c>
      <c r="AU11" s="73" t="s">
        <v>317</v>
      </c>
      <c r="AV11" s="73" t="s">
        <v>318</v>
      </c>
    </row>
    <row r="12" spans="2:48" hidden="1" x14ac:dyDescent="0.25">
      <c r="B12" s="73" t="s">
        <v>302</v>
      </c>
      <c r="C12" s="73" t="s">
        <v>320</v>
      </c>
      <c r="E12" s="73" t="s">
        <v>321</v>
      </c>
      <c r="G12" s="73" t="s">
        <v>260</v>
      </c>
      <c r="H12" s="73" t="s">
        <v>236</v>
      </c>
      <c r="M12" s="73" t="s">
        <v>323</v>
      </c>
      <c r="O12" s="73" t="s">
        <v>240</v>
      </c>
      <c r="P12" s="73" t="s">
        <v>136</v>
      </c>
      <c r="R12" s="73" t="s">
        <v>324</v>
      </c>
      <c r="W12" s="73" t="s">
        <v>53</v>
      </c>
      <c r="X12" s="73" t="s">
        <v>326</v>
      </c>
      <c r="AC12" s="73" t="s">
        <v>35</v>
      </c>
      <c r="AL12" s="73" t="s">
        <v>269</v>
      </c>
    </row>
    <row r="13" spans="2:48" hidden="1" x14ac:dyDescent="0.25">
      <c r="B13" s="73" t="s">
        <v>137</v>
      </c>
      <c r="C13" s="73" t="s">
        <v>50</v>
      </c>
      <c r="E13" s="73" t="s">
        <v>327</v>
      </c>
      <c r="H13" s="73" t="s">
        <v>328</v>
      </c>
      <c r="O13" s="73" t="s">
        <v>262</v>
      </c>
      <c r="P13" s="73" t="s">
        <v>329</v>
      </c>
      <c r="W13" s="73" t="s">
        <v>178</v>
      </c>
      <c r="X13" s="73" t="s">
        <v>65</v>
      </c>
      <c r="AC13" s="73" t="s">
        <v>10</v>
      </c>
    </row>
    <row r="14" spans="2:48" hidden="1" x14ac:dyDescent="0.25">
      <c r="E14" s="73" t="s">
        <v>43</v>
      </c>
      <c r="P14" s="73" t="s">
        <v>330</v>
      </c>
      <c r="AC14" s="73" t="s">
        <v>216</v>
      </c>
    </row>
    <row r="15" spans="2:48" hidden="1" x14ac:dyDescent="0.25">
      <c r="P15" s="73" t="s">
        <v>8</v>
      </c>
    </row>
    <row r="16" spans="2:48" hidden="1" x14ac:dyDescent="0.25"/>
    <row r="17" spans="2:49" hidden="1" x14ac:dyDescent="0.25">
      <c r="B17" s="73" t="s">
        <v>243</v>
      </c>
      <c r="D17" s="73" t="s">
        <v>245</v>
      </c>
      <c r="E17" s="73" t="s">
        <v>246</v>
      </c>
      <c r="F17" s="73" t="s">
        <v>247</v>
      </c>
      <c r="G17" s="73" t="s">
        <v>248</v>
      </c>
      <c r="H17" s="73" t="s">
        <v>249</v>
      </c>
      <c r="I17" s="73" t="s">
        <v>200</v>
      </c>
      <c r="J17" s="73" t="s">
        <v>250</v>
      </c>
      <c r="K17" s="73" t="s">
        <v>251</v>
      </c>
      <c r="L17" s="73" t="s">
        <v>33</v>
      </c>
      <c r="M17" s="73" t="s">
        <v>252</v>
      </c>
      <c r="N17" s="73" t="s">
        <v>253</v>
      </c>
      <c r="O17" s="73" t="s">
        <v>254</v>
      </c>
      <c r="P17" s="73" t="s">
        <v>255</v>
      </c>
      <c r="Q17" s="73" t="s">
        <v>256</v>
      </c>
      <c r="R17" s="73" t="s">
        <v>189</v>
      </c>
      <c r="S17" s="73" t="s">
        <v>259</v>
      </c>
      <c r="T17" s="73" t="s">
        <v>261</v>
      </c>
      <c r="U17" s="73" t="s">
        <v>84</v>
      </c>
      <c r="V17" s="73" t="s">
        <v>263</v>
      </c>
      <c r="W17" s="73" t="s">
        <v>12</v>
      </c>
      <c r="X17" s="73" t="s">
        <v>264</v>
      </c>
      <c r="Y17" s="73" t="s">
        <v>265</v>
      </c>
      <c r="Z17" s="73" t="s">
        <v>266</v>
      </c>
      <c r="AA17" s="73" t="s">
        <v>267</v>
      </c>
      <c r="AB17" s="73" t="s">
        <v>90</v>
      </c>
      <c r="AC17" s="73" t="s">
        <v>186</v>
      </c>
      <c r="AD17" s="73" t="s">
        <v>268</v>
      </c>
      <c r="AE17" s="73" t="s">
        <v>162</v>
      </c>
      <c r="AF17" s="73" t="s">
        <v>270</v>
      </c>
      <c r="AG17" s="73" t="s">
        <v>271</v>
      </c>
      <c r="AH17" s="73" t="s">
        <v>273</v>
      </c>
      <c r="AI17" s="73" t="s">
        <v>276</v>
      </c>
      <c r="AJ17" s="73" t="s">
        <v>277</v>
      </c>
      <c r="AK17" s="73" t="s">
        <v>278</v>
      </c>
      <c r="AL17" s="73" t="s">
        <v>280</v>
      </c>
      <c r="AM17" s="73" t="s">
        <v>275</v>
      </c>
      <c r="AN17" s="73" t="s">
        <v>281</v>
      </c>
      <c r="AO17" s="73" t="s">
        <v>282</v>
      </c>
      <c r="AP17" s="73" t="s">
        <v>283</v>
      </c>
      <c r="AQ17" s="73" t="s">
        <v>284</v>
      </c>
      <c r="AR17" s="73" t="s">
        <v>286</v>
      </c>
      <c r="AS17" s="73" t="s">
        <v>210</v>
      </c>
      <c r="AT17" s="73" t="s">
        <v>175</v>
      </c>
      <c r="AU17" s="73" t="s">
        <v>287</v>
      </c>
      <c r="AV17" s="73" t="s">
        <v>288</v>
      </c>
      <c r="AW17" s="73" t="s">
        <v>193</v>
      </c>
    </row>
    <row r="18" spans="2:49" hidden="1" x14ac:dyDescent="0.25">
      <c r="B18" s="73" t="s">
        <v>290</v>
      </c>
      <c r="D18" s="73" t="s">
        <v>52</v>
      </c>
      <c r="E18" s="73" t="s">
        <v>291</v>
      </c>
      <c r="F18" s="73" t="s">
        <v>292</v>
      </c>
      <c r="G18" s="73" t="s">
        <v>17</v>
      </c>
      <c r="H18" s="73" t="s">
        <v>293</v>
      </c>
      <c r="I18" s="73" t="s">
        <v>173</v>
      </c>
      <c r="J18" s="78" t="s">
        <v>294</v>
      </c>
      <c r="K18" s="78" t="s">
        <v>294</v>
      </c>
      <c r="L18" s="78" t="s">
        <v>294</v>
      </c>
      <c r="M18" s="78" t="s">
        <v>294</v>
      </c>
      <c r="N18" s="78" t="s">
        <v>296</v>
      </c>
      <c r="O18" s="78" t="s">
        <v>296</v>
      </c>
      <c r="P18" s="78" t="s">
        <v>296</v>
      </c>
      <c r="Q18" s="73" t="s">
        <v>272</v>
      </c>
      <c r="R18" s="73" t="s">
        <v>297</v>
      </c>
      <c r="S18" s="73" t="s">
        <v>298</v>
      </c>
      <c r="T18" s="73" t="s">
        <v>295</v>
      </c>
      <c r="U18" s="73" t="s">
        <v>299</v>
      </c>
      <c r="V18" s="73" t="s">
        <v>115</v>
      </c>
      <c r="W18" s="78" t="s">
        <v>300</v>
      </c>
      <c r="X18" s="73" t="s">
        <v>70</v>
      </c>
      <c r="Y18" s="78" t="s">
        <v>300</v>
      </c>
      <c r="Z18" s="78" t="s">
        <v>301</v>
      </c>
      <c r="AA18" s="73" t="s">
        <v>303</v>
      </c>
      <c r="AB18" s="73" t="s">
        <v>76</v>
      </c>
      <c r="AC18" s="73" t="s">
        <v>216</v>
      </c>
      <c r="AD18" s="73" t="s">
        <v>1</v>
      </c>
      <c r="AE18" s="73" t="s">
        <v>304</v>
      </c>
      <c r="AF18" s="73" t="s">
        <v>95</v>
      </c>
      <c r="AG18" s="73" t="s">
        <v>305</v>
      </c>
      <c r="AH18" s="73" t="s">
        <v>306</v>
      </c>
      <c r="AI18" s="73" t="s">
        <v>307</v>
      </c>
      <c r="AJ18" s="73" t="s">
        <v>308</v>
      </c>
      <c r="AK18" s="73" t="s">
        <v>242</v>
      </c>
      <c r="AL18" s="73" t="s">
        <v>149</v>
      </c>
      <c r="AM18" s="73" t="s">
        <v>258</v>
      </c>
      <c r="AN18" s="73" t="s">
        <v>309</v>
      </c>
      <c r="AO18" s="73" t="s">
        <v>310</v>
      </c>
      <c r="AP18" s="78" t="s">
        <v>61</v>
      </c>
      <c r="AQ18" s="78" t="s">
        <v>61</v>
      </c>
      <c r="AR18" s="73" t="s">
        <v>312</v>
      </c>
      <c r="AS18" s="73" t="s">
        <v>129</v>
      </c>
      <c r="AT18" s="73" t="s">
        <v>257</v>
      </c>
      <c r="AU18" s="73" t="s">
        <v>313</v>
      </c>
      <c r="AV18" s="73" t="s">
        <v>317</v>
      </c>
      <c r="AW18" s="73" t="s">
        <v>318</v>
      </c>
    </row>
    <row r="19" spans="2:49" hidden="1" x14ac:dyDescent="0.25">
      <c r="B19" s="73" t="s">
        <v>302</v>
      </c>
      <c r="D19" s="73" t="s">
        <v>320</v>
      </c>
      <c r="F19" s="73" t="s">
        <v>321</v>
      </c>
      <c r="H19" s="73" t="s">
        <v>260</v>
      </c>
      <c r="I19" s="73" t="s">
        <v>236</v>
      </c>
      <c r="N19" s="73" t="s">
        <v>323</v>
      </c>
      <c r="P19" s="73" t="s">
        <v>240</v>
      </c>
      <c r="Q19" s="73" t="s">
        <v>136</v>
      </c>
      <c r="S19" s="73" t="s">
        <v>324</v>
      </c>
      <c r="X19" s="73" t="s">
        <v>53</v>
      </c>
      <c r="Y19" s="73" t="s">
        <v>326</v>
      </c>
      <c r="AD19" s="73" t="s">
        <v>35</v>
      </c>
      <c r="AM19" s="73" t="s">
        <v>269</v>
      </c>
    </row>
    <row r="20" spans="2:49" hidden="1" x14ac:dyDescent="0.25">
      <c r="B20" s="73" t="s">
        <v>137</v>
      </c>
      <c r="D20" s="73" t="s">
        <v>50</v>
      </c>
      <c r="F20" s="73" t="s">
        <v>327</v>
      </c>
      <c r="I20" s="73" t="s">
        <v>328</v>
      </c>
      <c r="P20" s="73" t="s">
        <v>262</v>
      </c>
      <c r="Q20" s="73" t="s">
        <v>329</v>
      </c>
      <c r="X20" s="73" t="s">
        <v>178</v>
      </c>
      <c r="Y20" s="73" t="s">
        <v>65</v>
      </c>
      <c r="AD20" s="73" t="s">
        <v>10</v>
      </c>
    </row>
    <row r="21" spans="2:49" hidden="1" x14ac:dyDescent="0.25">
      <c r="F21" s="73" t="s">
        <v>43</v>
      </c>
      <c r="Q21" s="73" t="s">
        <v>330</v>
      </c>
      <c r="AD21" s="73" t="s">
        <v>216</v>
      </c>
    </row>
    <row r="22" spans="2:49" ht="22.5" customHeight="1" x14ac:dyDescent="0.25">
      <c r="Q22" s="73" t="s">
        <v>8</v>
      </c>
    </row>
  </sheetData>
  <phoneticPr fontId="25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7" zoomScale="70" zoomScaleNormal="70" zoomScaleSheetLayoutView="80" workbookViewId="0">
      <selection activeCell="I20" sqref="I20"/>
    </sheetView>
  </sheetViews>
  <sheetFormatPr defaultColWidth="9" defaultRowHeight="14.15" x14ac:dyDescent="0.25"/>
  <cols>
    <col min="1" max="1" width="2.23046875" style="81" hidden="1" customWidth="1"/>
    <col min="2" max="2" width="7.4609375" style="82" customWidth="1"/>
    <col min="3" max="3" width="21.4609375" style="82" customWidth="1"/>
    <col min="4" max="4" width="28.84375" style="82" customWidth="1"/>
    <col min="5" max="5" width="30.84375" style="82" customWidth="1"/>
    <col min="6" max="6" width="22.69140625" style="82" customWidth="1"/>
    <col min="7" max="16384" width="9" style="82"/>
  </cols>
  <sheetData>
    <row r="1" spans="1:248" ht="18" x14ac:dyDescent="0.25">
      <c r="B1" s="86" t="s">
        <v>224</v>
      </c>
    </row>
    <row r="2" spans="1:248" s="83" customFormat="1" x14ac:dyDescent="0.25">
      <c r="A2" s="81"/>
      <c r="B2" s="87"/>
      <c r="C2" s="82"/>
      <c r="D2" s="82"/>
    </row>
    <row r="3" spans="1:248" ht="16.5" customHeight="1" x14ac:dyDescent="0.25">
      <c r="B3" s="290" t="s">
        <v>230</v>
      </c>
      <c r="C3" s="291"/>
      <c r="D3" s="292" t="str">
        <f>IF(ｼｰﾄ0!C4="","",ｼｰﾄ0!C3&amp;(ｼｰﾄ0!C4))</f>
        <v>静岡県静岡
（静清）</v>
      </c>
      <c r="E3" s="292"/>
      <c r="F3" s="292"/>
      <c r="IN3" s="83">
        <v>1</v>
      </c>
    </row>
    <row r="4" spans="1:248" ht="54" customHeight="1" x14ac:dyDescent="0.25">
      <c r="B4" s="290" t="s">
        <v>386</v>
      </c>
      <c r="C4" s="291"/>
      <c r="D4" s="128" t="s">
        <v>387</v>
      </c>
      <c r="E4" s="128" t="s">
        <v>335</v>
      </c>
      <c r="F4" s="185" t="s">
        <v>384</v>
      </c>
    </row>
    <row r="5" spans="1:248" ht="26.15" customHeight="1" x14ac:dyDescent="0.25">
      <c r="B5" s="293" t="s">
        <v>388</v>
      </c>
      <c r="C5" s="293"/>
      <c r="D5" s="191" t="s">
        <v>365</v>
      </c>
      <c r="E5" s="191" t="s">
        <v>360</v>
      </c>
      <c r="F5" s="192" t="s">
        <v>360</v>
      </c>
    </row>
    <row r="6" spans="1:248" ht="26.15" customHeight="1" x14ac:dyDescent="0.25">
      <c r="B6" s="294" t="s">
        <v>331</v>
      </c>
      <c r="C6" s="294"/>
      <c r="D6" s="193" t="s">
        <v>436</v>
      </c>
      <c r="E6" s="193" t="s">
        <v>165</v>
      </c>
      <c r="F6" s="194" t="s">
        <v>165</v>
      </c>
    </row>
    <row r="7" spans="1:248" ht="25" customHeight="1" x14ac:dyDescent="0.25">
      <c r="B7" s="282" t="s">
        <v>367</v>
      </c>
      <c r="C7" s="282"/>
      <c r="D7" s="193" t="s">
        <v>437</v>
      </c>
      <c r="E7" s="193" t="s">
        <v>362</v>
      </c>
      <c r="F7" s="194" t="s">
        <v>362</v>
      </c>
    </row>
    <row r="8" spans="1:248" ht="27" customHeight="1" x14ac:dyDescent="0.25">
      <c r="B8" s="283" t="s">
        <v>366</v>
      </c>
      <c r="C8" s="284"/>
      <c r="D8" s="193" t="s">
        <v>48</v>
      </c>
      <c r="E8" s="193" t="s">
        <v>48</v>
      </c>
      <c r="F8" s="194" t="s">
        <v>48</v>
      </c>
    </row>
    <row r="9" spans="1:248" ht="26.25" customHeight="1" x14ac:dyDescent="0.25">
      <c r="B9" s="285" t="s">
        <v>390</v>
      </c>
      <c r="C9" s="286"/>
      <c r="D9" s="193" t="s">
        <v>48</v>
      </c>
      <c r="E9" s="195" t="s">
        <v>444</v>
      </c>
      <c r="F9" s="194" t="s">
        <v>351</v>
      </c>
    </row>
    <row r="10" spans="1:248" ht="30" customHeight="1" x14ac:dyDescent="0.25">
      <c r="B10" s="285" t="s">
        <v>391</v>
      </c>
      <c r="C10" s="287"/>
      <c r="D10" s="196"/>
      <c r="E10" s="197" t="s">
        <v>238</v>
      </c>
      <c r="F10" s="196"/>
    </row>
    <row r="11" spans="1:248" ht="29.25" customHeight="1" x14ac:dyDescent="0.25">
      <c r="B11" s="279" t="s">
        <v>343</v>
      </c>
      <c r="C11" s="89" t="s">
        <v>180</v>
      </c>
      <c r="D11" s="198">
        <v>4.3</v>
      </c>
      <c r="E11" s="199">
        <v>-2.15</v>
      </c>
      <c r="F11" s="199">
        <v>-2.15</v>
      </c>
    </row>
    <row r="12" spans="1:248" ht="30" customHeight="1" x14ac:dyDescent="0.25">
      <c r="B12" s="279"/>
      <c r="C12" s="90" t="s">
        <v>392</v>
      </c>
      <c r="D12" s="200"/>
      <c r="E12" s="198">
        <v>0.33</v>
      </c>
      <c r="F12" s="200"/>
    </row>
    <row r="13" spans="1:248" ht="30.75" customHeight="1" x14ac:dyDescent="0.25">
      <c r="B13" s="279"/>
      <c r="C13" s="89" t="s">
        <v>346</v>
      </c>
      <c r="D13" s="200"/>
      <c r="E13" s="200"/>
      <c r="F13" s="199">
        <v>0.1</v>
      </c>
    </row>
    <row r="14" spans="1:248" ht="19.5" customHeight="1" x14ac:dyDescent="0.25">
      <c r="B14" s="280"/>
      <c r="C14" s="88" t="s">
        <v>316</v>
      </c>
      <c r="D14" s="201"/>
      <c r="E14" s="201"/>
      <c r="F14" s="201"/>
    </row>
    <row r="15" spans="1:248" ht="19.5" customHeight="1" x14ac:dyDescent="0.25">
      <c r="B15" s="280"/>
      <c r="C15" s="88" t="s">
        <v>393</v>
      </c>
      <c r="D15" s="201"/>
      <c r="E15" s="201"/>
      <c r="F15" s="201"/>
    </row>
    <row r="16" spans="1:248" ht="19.5" customHeight="1" x14ac:dyDescent="0.25">
      <c r="B16" s="280"/>
      <c r="C16" s="88" t="s">
        <v>319</v>
      </c>
      <c r="D16" s="201"/>
      <c r="E16" s="201"/>
      <c r="F16" s="201"/>
    </row>
    <row r="17" spans="1:6" ht="19.5" customHeight="1" x14ac:dyDescent="0.25">
      <c r="B17" s="280"/>
      <c r="C17" s="88" t="s">
        <v>394</v>
      </c>
      <c r="D17" s="201"/>
      <c r="E17" s="201"/>
      <c r="F17" s="201"/>
    </row>
    <row r="18" spans="1:6" ht="19.5" customHeight="1" x14ac:dyDescent="0.25">
      <c r="B18" s="280"/>
      <c r="C18" s="88" t="s">
        <v>371</v>
      </c>
      <c r="D18" s="201">
        <v>0.87</v>
      </c>
      <c r="E18" s="201">
        <v>-0.67</v>
      </c>
      <c r="F18" s="201">
        <v>-0.67</v>
      </c>
    </row>
    <row r="19" spans="1:6" ht="19.5" customHeight="1" x14ac:dyDescent="0.25">
      <c r="B19" s="280"/>
      <c r="C19" s="91" t="s">
        <v>395</v>
      </c>
      <c r="D19" s="201"/>
      <c r="E19" s="201"/>
      <c r="F19" s="201"/>
    </row>
    <row r="20" spans="1:6" ht="19.5" customHeight="1" x14ac:dyDescent="0.25">
      <c r="B20" s="280"/>
      <c r="C20" s="91" t="s">
        <v>369</v>
      </c>
      <c r="D20" s="201"/>
      <c r="E20" s="201"/>
      <c r="F20" s="201"/>
    </row>
    <row r="21" spans="1:6" ht="19.5" customHeight="1" x14ac:dyDescent="0.25">
      <c r="B21" s="280"/>
      <c r="C21" s="91" t="s">
        <v>69</v>
      </c>
      <c r="D21" s="201"/>
      <c r="E21" s="201"/>
      <c r="F21" s="201"/>
    </row>
    <row r="22" spans="1:6" ht="19.5" customHeight="1" x14ac:dyDescent="0.25">
      <c r="B22" s="280"/>
      <c r="C22" s="91" t="s">
        <v>274</v>
      </c>
      <c r="D22" s="201">
        <v>0.08</v>
      </c>
      <c r="E22" s="201">
        <v>0.4</v>
      </c>
      <c r="F22" s="201">
        <v>0.4</v>
      </c>
    </row>
    <row r="23" spans="1:6" ht="19.5" customHeight="1" x14ac:dyDescent="0.25">
      <c r="B23" s="281"/>
      <c r="C23" s="91" t="s">
        <v>396</v>
      </c>
      <c r="D23" s="201"/>
      <c r="E23" s="201"/>
      <c r="F23" s="201"/>
    </row>
    <row r="24" spans="1:6" s="84" customFormat="1" ht="12" customHeight="1" x14ac:dyDescent="0.25">
      <c r="A24" s="85"/>
      <c r="C24" s="92" t="s">
        <v>340</v>
      </c>
      <c r="D24" s="288" t="s">
        <v>220</v>
      </c>
      <c r="E24" s="274"/>
      <c r="F24" s="289"/>
    </row>
    <row r="25" spans="1:6" s="84" customFormat="1" ht="12" customHeight="1" x14ac:dyDescent="0.25">
      <c r="A25" s="85"/>
      <c r="C25" s="80"/>
      <c r="D25" s="273" t="s">
        <v>339</v>
      </c>
      <c r="E25" s="274"/>
      <c r="F25" s="275"/>
    </row>
    <row r="26" spans="1:6" s="84" customFormat="1" ht="12" customHeight="1" x14ac:dyDescent="0.25">
      <c r="A26" s="85"/>
      <c r="D26" s="273" t="s">
        <v>438</v>
      </c>
      <c r="E26" s="274"/>
      <c r="F26" s="275"/>
    </row>
    <row r="27" spans="1:6" s="84" customFormat="1" ht="12" customHeight="1" x14ac:dyDescent="0.25">
      <c r="A27" s="85"/>
      <c r="D27" s="273"/>
      <c r="E27" s="274"/>
      <c r="F27" s="275"/>
    </row>
    <row r="28" spans="1:6" s="84" customFormat="1" ht="12" customHeight="1" x14ac:dyDescent="0.25">
      <c r="A28" s="85"/>
      <c r="D28" s="276"/>
      <c r="E28" s="277"/>
      <c r="F28" s="278"/>
    </row>
    <row r="29" spans="1:6" s="84" customFormat="1" x14ac:dyDescent="0.25">
      <c r="A29" s="85"/>
    </row>
    <row r="30" spans="1:6" s="84" customFormat="1" x14ac:dyDescent="0.25">
      <c r="A30" s="85"/>
    </row>
    <row r="31" spans="1:6" s="84" customFormat="1" x14ac:dyDescent="0.25">
      <c r="A31" s="85"/>
    </row>
    <row r="32" spans="1:6" s="84" customFormat="1" x14ac:dyDescent="0.25">
      <c r="A32" s="85"/>
    </row>
    <row r="33" spans="1:3" s="84" customFormat="1" x14ac:dyDescent="0.25">
      <c r="A33" s="85"/>
    </row>
    <row r="34" spans="1:3" s="84" customFormat="1" x14ac:dyDescent="0.25">
      <c r="A34" s="85"/>
    </row>
    <row r="35" spans="1:3" s="84" customFormat="1" x14ac:dyDescent="0.25">
      <c r="A35" s="85"/>
    </row>
    <row r="40" spans="1:3" x14ac:dyDescent="0.25">
      <c r="C40" s="93"/>
    </row>
    <row r="41" spans="1:3" x14ac:dyDescent="0.25">
      <c r="C41" s="93"/>
    </row>
  </sheetData>
  <mergeCells count="15">
    <mergeCell ref="B3:C3"/>
    <mergeCell ref="D3:F3"/>
    <mergeCell ref="B4:C4"/>
    <mergeCell ref="B5:C5"/>
    <mergeCell ref="B6:C6"/>
    <mergeCell ref="B7:C7"/>
    <mergeCell ref="B8:C8"/>
    <mergeCell ref="B9:C9"/>
    <mergeCell ref="B10:C10"/>
    <mergeCell ref="D24:F24"/>
    <mergeCell ref="D25:F25"/>
    <mergeCell ref="D26:F26"/>
    <mergeCell ref="D27:F27"/>
    <mergeCell ref="D28:F28"/>
    <mergeCell ref="B11:B23"/>
  </mergeCells>
  <phoneticPr fontId="25"/>
  <conditionalFormatting sqref="D12:D13">
    <cfRule type="expression" dxfId="4" priority="2">
      <formula>$D$5&lt;&gt;""</formula>
    </cfRule>
  </conditionalFormatting>
  <conditionalFormatting sqref="E13">
    <cfRule type="expression" dxfId="3" priority="23">
      <formula>$D$5&lt;&gt;""</formula>
    </cfRule>
  </conditionalFormatting>
  <conditionalFormatting sqref="F12">
    <cfRule type="expression" dxfId="2" priority="1">
      <formula>$D$5&lt;&gt;""</formula>
    </cfRule>
  </conditionalFormatting>
  <dataValidations count="8"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F12 D12 D13:E13" xr:uid="{00000000-0002-0000-0500-000000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E12 D11:F11 F13" xr:uid="{00000000-0002-0000-0500-000001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2000000}">
      <formula1>D14=ROUNDDOWN(D14,2)</formula1>
    </dataValidation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3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4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5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6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7000000}">
      <formula1>4</formula1>
      <formula2>8</formula2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6"/>
  <sheetViews>
    <sheetView showGridLines="0" topLeftCell="B1" zoomScaleNormal="100" zoomScaleSheetLayoutView="90" workbookViewId="0">
      <selection activeCell="I10" sqref="I10"/>
    </sheetView>
  </sheetViews>
  <sheetFormatPr defaultColWidth="9" defaultRowHeight="14.15" x14ac:dyDescent="0.25"/>
  <cols>
    <col min="1" max="1" width="2.4609375" style="84" hidden="1" customWidth="1"/>
    <col min="2" max="2" width="6.84375" style="84" customWidth="1"/>
    <col min="3" max="3" width="14.23046875" style="84" customWidth="1"/>
    <col min="4" max="4" width="18.84375" style="84" customWidth="1"/>
    <col min="5" max="5" width="26.23046875" style="84" customWidth="1"/>
    <col min="6" max="6" width="23.53515625" style="84" customWidth="1"/>
    <col min="7" max="7" width="24.53515625" style="84" customWidth="1"/>
    <col min="8" max="16384" width="9" style="84"/>
  </cols>
  <sheetData>
    <row r="1" spans="1:7" ht="18" x14ac:dyDescent="0.25">
      <c r="B1" s="94" t="s">
        <v>345</v>
      </c>
    </row>
    <row r="2" spans="1:7" x14ac:dyDescent="0.25">
      <c r="A2" s="85">
        <f>IF(COUNTA(D4:G21)&lt;&gt;0,1,2)</f>
        <v>1</v>
      </c>
      <c r="B2" s="84" t="s">
        <v>230</v>
      </c>
    </row>
    <row r="3" spans="1:7" x14ac:dyDescent="0.25">
      <c r="B3" s="306" t="str">
        <f>IF(ｼｰﾄ0!C4="","",ｼｰﾄ0!C3&amp;(ｼｰﾄ0!C4))</f>
        <v>静岡県静岡
（静清）</v>
      </c>
      <c r="C3" s="306"/>
      <c r="D3" s="182"/>
      <c r="E3" s="182"/>
      <c r="F3" s="182"/>
      <c r="G3" s="182"/>
    </row>
    <row r="4" spans="1:7" ht="27" customHeight="1" x14ac:dyDescent="0.25">
      <c r="B4" s="300" t="s">
        <v>315</v>
      </c>
      <c r="C4" s="301"/>
      <c r="D4" s="183" t="s">
        <v>381</v>
      </c>
      <c r="E4" s="183" t="s">
        <v>441</v>
      </c>
      <c r="F4" s="183"/>
      <c r="G4" s="183"/>
    </row>
    <row r="5" spans="1:7" ht="27" customHeight="1" x14ac:dyDescent="0.25">
      <c r="B5" s="300" t="s">
        <v>141</v>
      </c>
      <c r="C5" s="301"/>
      <c r="D5" s="184" t="s">
        <v>439</v>
      </c>
      <c r="E5" s="184" t="s">
        <v>378</v>
      </c>
      <c r="F5" s="184"/>
      <c r="G5" s="184"/>
    </row>
    <row r="6" spans="1:7" ht="27" customHeight="1" x14ac:dyDescent="0.25">
      <c r="B6" s="300" t="s">
        <v>358</v>
      </c>
      <c r="C6" s="301"/>
      <c r="D6" s="184">
        <v>11.26</v>
      </c>
      <c r="E6" s="184">
        <v>5.21</v>
      </c>
      <c r="F6" s="184"/>
      <c r="G6" s="184"/>
    </row>
    <row r="7" spans="1:7" ht="27" customHeight="1" x14ac:dyDescent="0.25">
      <c r="B7" s="300" t="s">
        <v>342</v>
      </c>
      <c r="C7" s="301"/>
      <c r="D7" s="184" t="s">
        <v>368</v>
      </c>
      <c r="E7" s="184" t="s">
        <v>364</v>
      </c>
      <c r="F7" s="184"/>
      <c r="G7" s="184"/>
    </row>
    <row r="8" spans="1:7" ht="27" customHeight="1" x14ac:dyDescent="0.25">
      <c r="B8" s="300" t="s">
        <v>367</v>
      </c>
      <c r="C8" s="301"/>
      <c r="D8" s="184" t="s">
        <v>377</v>
      </c>
      <c r="E8" s="184" t="s">
        <v>377</v>
      </c>
      <c r="F8" s="184"/>
      <c r="G8" s="184"/>
    </row>
    <row r="9" spans="1:7" ht="27" customHeight="1" x14ac:dyDescent="0.25">
      <c r="B9" s="300" t="s">
        <v>356</v>
      </c>
      <c r="C9" s="301"/>
      <c r="D9" s="184"/>
      <c r="E9" s="184"/>
      <c r="F9" s="184"/>
      <c r="G9" s="184"/>
    </row>
    <row r="10" spans="1:7" ht="27" customHeight="1" x14ac:dyDescent="0.25">
      <c r="B10" s="300" t="s">
        <v>397</v>
      </c>
      <c r="C10" s="301"/>
      <c r="D10" s="184" t="s">
        <v>440</v>
      </c>
      <c r="E10" s="184" t="s">
        <v>440</v>
      </c>
      <c r="F10" s="184"/>
      <c r="G10" s="184"/>
    </row>
    <row r="11" spans="1:7" ht="27" customHeight="1" x14ac:dyDescent="0.25">
      <c r="B11" s="302" t="s">
        <v>211</v>
      </c>
      <c r="C11" s="303"/>
      <c r="D11" s="184">
        <v>9</v>
      </c>
      <c r="E11" s="186">
        <v>2.67</v>
      </c>
      <c r="F11" s="186"/>
      <c r="G11" s="186"/>
    </row>
    <row r="12" spans="1:7" ht="18.75" customHeight="1" x14ac:dyDescent="0.25">
      <c r="B12" s="296" t="s">
        <v>341</v>
      </c>
      <c r="C12" s="183" t="s">
        <v>316</v>
      </c>
      <c r="D12" s="186">
        <v>10.38</v>
      </c>
      <c r="E12" s="187">
        <v>4.57</v>
      </c>
      <c r="F12" s="187"/>
      <c r="G12" s="187"/>
    </row>
    <row r="13" spans="1:7" ht="18.75" customHeight="1" x14ac:dyDescent="0.25">
      <c r="B13" s="297"/>
      <c r="C13" s="183" t="s">
        <v>393</v>
      </c>
      <c r="D13" s="186">
        <v>10.44</v>
      </c>
      <c r="E13" s="187">
        <v>4.57</v>
      </c>
      <c r="F13" s="187"/>
      <c r="G13" s="187"/>
    </row>
    <row r="14" spans="1:7" ht="18.75" customHeight="1" x14ac:dyDescent="0.25">
      <c r="B14" s="297"/>
      <c r="C14" s="183" t="s">
        <v>319</v>
      </c>
      <c r="D14" s="186">
        <v>10.4</v>
      </c>
      <c r="E14" s="187">
        <v>4.53</v>
      </c>
      <c r="F14" s="187"/>
      <c r="G14" s="187"/>
    </row>
    <row r="15" spans="1:7" ht="18.75" customHeight="1" x14ac:dyDescent="0.25">
      <c r="B15" s="297"/>
      <c r="C15" s="183" t="s">
        <v>394</v>
      </c>
      <c r="D15" s="186">
        <v>10.4</v>
      </c>
      <c r="E15" s="187">
        <v>5.15</v>
      </c>
      <c r="F15" s="187"/>
      <c r="G15" s="187"/>
    </row>
    <row r="16" spans="1:7" ht="18.75" customHeight="1" x14ac:dyDescent="0.25">
      <c r="B16" s="298" t="s">
        <v>398</v>
      </c>
      <c r="C16" s="188" t="s">
        <v>399</v>
      </c>
      <c r="D16" s="186">
        <v>10.27</v>
      </c>
      <c r="E16" s="187">
        <v>5.15</v>
      </c>
      <c r="F16" s="187"/>
      <c r="G16" s="187"/>
    </row>
    <row r="17" spans="2:7" ht="18.75" customHeight="1" x14ac:dyDescent="0.25">
      <c r="B17" s="298"/>
      <c r="C17" s="188" t="s">
        <v>395</v>
      </c>
      <c r="D17" s="186">
        <v>10.45</v>
      </c>
      <c r="E17" s="187">
        <v>5.2</v>
      </c>
      <c r="F17" s="187"/>
      <c r="G17" s="187"/>
    </row>
    <row r="18" spans="2:7" ht="18.75" customHeight="1" x14ac:dyDescent="0.25">
      <c r="B18" s="298"/>
      <c r="C18" s="188" t="s">
        <v>369</v>
      </c>
      <c r="D18" s="186">
        <v>10.45</v>
      </c>
      <c r="E18" s="187">
        <v>5.15</v>
      </c>
      <c r="F18" s="187"/>
      <c r="G18" s="187"/>
    </row>
    <row r="19" spans="2:7" ht="18.75" customHeight="1" x14ac:dyDescent="0.25">
      <c r="B19" s="298"/>
      <c r="C19" s="188" t="s">
        <v>69</v>
      </c>
      <c r="D19" s="186">
        <v>10.42</v>
      </c>
      <c r="E19" s="187">
        <v>5.21</v>
      </c>
      <c r="F19" s="187"/>
      <c r="G19" s="187"/>
    </row>
    <row r="20" spans="2:7" ht="18.75" customHeight="1" x14ac:dyDescent="0.25">
      <c r="B20" s="298"/>
      <c r="C20" s="188" t="s">
        <v>274</v>
      </c>
      <c r="D20" s="186">
        <v>10.49</v>
      </c>
      <c r="E20" s="187">
        <v>5.18</v>
      </c>
      <c r="F20" s="187"/>
      <c r="G20" s="187"/>
    </row>
    <row r="21" spans="2:7" ht="18.75" customHeight="1" x14ac:dyDescent="0.25">
      <c r="B21" s="299"/>
      <c r="C21" s="188" t="s">
        <v>396</v>
      </c>
      <c r="D21" s="186">
        <v>10.57</v>
      </c>
      <c r="E21" s="187">
        <v>5.19</v>
      </c>
      <c r="F21" s="187"/>
      <c r="G21" s="187"/>
    </row>
    <row r="22" spans="2:7" x14ac:dyDescent="0.25">
      <c r="B22" s="189"/>
      <c r="C22" s="190" t="s">
        <v>340</v>
      </c>
      <c r="D22" s="304" t="s">
        <v>400</v>
      </c>
      <c r="E22" s="305"/>
      <c r="F22" s="305"/>
      <c r="G22" s="289"/>
    </row>
    <row r="23" spans="2:7" x14ac:dyDescent="0.25">
      <c r="B23" s="189"/>
      <c r="C23" s="189"/>
      <c r="D23" s="295" t="s">
        <v>448</v>
      </c>
      <c r="E23" s="274"/>
      <c r="F23" s="274"/>
      <c r="G23" s="275"/>
    </row>
    <row r="24" spans="2:7" x14ac:dyDescent="0.25">
      <c r="B24" s="189"/>
      <c r="C24" s="189"/>
      <c r="D24" s="295"/>
      <c r="E24" s="274"/>
      <c r="F24" s="274"/>
      <c r="G24" s="275"/>
    </row>
    <row r="25" spans="2:7" x14ac:dyDescent="0.25">
      <c r="B25" s="189"/>
      <c r="C25" s="189"/>
      <c r="D25" s="276"/>
      <c r="E25" s="277"/>
      <c r="F25" s="277"/>
      <c r="G25" s="278"/>
    </row>
    <row r="26" spans="2:7" x14ac:dyDescent="0.25">
      <c r="B26" s="189"/>
      <c r="C26" s="189"/>
      <c r="D26" s="189"/>
      <c r="E26" s="189"/>
      <c r="F26" s="189"/>
      <c r="G26" s="189"/>
    </row>
  </sheetData>
  <mergeCells count="15"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D22:G22"/>
    <mergeCell ref="D23:G23"/>
    <mergeCell ref="D24:G24"/>
    <mergeCell ref="D25:G25"/>
    <mergeCell ref="B12:B15"/>
    <mergeCell ref="B16:B21"/>
  </mergeCells>
  <phoneticPr fontId="25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/>
      <selection pane="bottomLeft"/>
      <selection pane="bottomRight" activeCell="O11" sqref="O11"/>
    </sheetView>
  </sheetViews>
  <sheetFormatPr defaultColWidth="9" defaultRowHeight="14.15" x14ac:dyDescent="0.25"/>
  <cols>
    <col min="1" max="1" width="2.53515625" style="95" hidden="1" customWidth="1"/>
    <col min="2" max="2" width="16.53515625" style="85" customWidth="1"/>
    <col min="3" max="3" width="12.69140625" style="85" customWidth="1"/>
    <col min="4" max="4" width="10.4609375" style="85" customWidth="1"/>
    <col min="5" max="8" width="8.69140625" style="85" customWidth="1"/>
    <col min="9" max="12" width="12" style="85" customWidth="1"/>
    <col min="13" max="16384" width="9" style="85"/>
  </cols>
  <sheetData>
    <row r="1" spans="1:18" s="84" customFormat="1" ht="18" x14ac:dyDescent="0.25">
      <c r="B1" s="94" t="s">
        <v>125</v>
      </c>
    </row>
    <row r="2" spans="1:18" s="84" customFormat="1" x14ac:dyDescent="0.25">
      <c r="A2" s="96">
        <v>2</v>
      </c>
    </row>
    <row r="3" spans="1:18" s="84" customFormat="1" x14ac:dyDescent="0.25">
      <c r="A3" s="96">
        <f>IF(COUNTA(B8:L67)&lt;&gt;0,1,2)</f>
        <v>1</v>
      </c>
      <c r="B3" s="84" t="s">
        <v>21</v>
      </c>
      <c r="C3" s="80"/>
    </row>
    <row r="4" spans="1:18" s="84" customFormat="1" x14ac:dyDescent="0.25">
      <c r="A4" s="96"/>
      <c r="B4" s="326" t="str">
        <f>IF(ｼｰﾄ0!C4="","",ｼｰﾄ0!C3&amp;(ｼｰﾄ0!C4))</f>
        <v>静岡県静岡
（静清）</v>
      </c>
      <c r="C4" s="326"/>
    </row>
    <row r="5" spans="1:18" ht="48.65" customHeight="1" x14ac:dyDescent="0.25">
      <c r="A5" s="97"/>
      <c r="B5" s="308" t="s">
        <v>445</v>
      </c>
      <c r="C5" s="311" t="s">
        <v>376</v>
      </c>
      <c r="D5" s="165"/>
      <c r="E5" s="327" t="s">
        <v>401</v>
      </c>
      <c r="F5" s="328"/>
      <c r="G5" s="328"/>
      <c r="H5" s="329"/>
      <c r="I5" s="328" t="s">
        <v>446</v>
      </c>
      <c r="J5" s="330"/>
      <c r="K5" s="328" t="s">
        <v>447</v>
      </c>
      <c r="L5" s="331"/>
    </row>
    <row r="6" spans="1:18" ht="37.5" customHeight="1" x14ac:dyDescent="0.25">
      <c r="A6" s="97"/>
      <c r="B6" s="309"/>
      <c r="C6" s="312"/>
      <c r="D6" s="314" t="s">
        <v>402</v>
      </c>
      <c r="E6" s="316" t="s">
        <v>82</v>
      </c>
      <c r="F6" s="318" t="s">
        <v>74</v>
      </c>
      <c r="G6" s="318" t="s">
        <v>83</v>
      </c>
      <c r="H6" s="314" t="s">
        <v>85</v>
      </c>
      <c r="I6" s="166" t="s">
        <v>91</v>
      </c>
      <c r="J6" s="167" t="s">
        <v>403</v>
      </c>
      <c r="K6" s="166" t="s">
        <v>404</v>
      </c>
      <c r="L6" s="168" t="s">
        <v>333</v>
      </c>
    </row>
    <row r="7" spans="1:18" ht="29.15" customHeight="1" x14ac:dyDescent="0.25">
      <c r="A7" s="97"/>
      <c r="B7" s="310"/>
      <c r="C7" s="313"/>
      <c r="D7" s="315"/>
      <c r="E7" s="317"/>
      <c r="F7" s="319"/>
      <c r="G7" s="319"/>
      <c r="H7" s="315"/>
      <c r="I7" s="169" t="s">
        <v>380</v>
      </c>
      <c r="J7" s="170" t="s">
        <v>350</v>
      </c>
      <c r="K7" s="171" t="s">
        <v>389</v>
      </c>
      <c r="L7" s="172" t="s">
        <v>405</v>
      </c>
    </row>
    <row r="8" spans="1:18" ht="19.5" customHeight="1" x14ac:dyDescent="0.25">
      <c r="A8" s="98">
        <f>IF(COUNTIF(E8:E67,"/")&gt;=1,1,"")</f>
        <v>1</v>
      </c>
      <c r="B8" s="127" t="s">
        <v>442</v>
      </c>
      <c r="C8" s="178"/>
      <c r="D8" s="178"/>
      <c r="E8" s="179" t="s">
        <v>347</v>
      </c>
      <c r="F8" s="179" t="s">
        <v>347</v>
      </c>
      <c r="G8" s="179" t="s">
        <v>347</v>
      </c>
      <c r="H8" s="179" t="s">
        <v>347</v>
      </c>
      <c r="I8" s="179"/>
      <c r="J8" s="179"/>
      <c r="K8" s="179"/>
      <c r="L8" s="179"/>
    </row>
    <row r="9" spans="1:18" ht="19.5" customHeight="1" x14ac:dyDescent="0.25">
      <c r="A9" s="98" t="str">
        <f>IF(COUNTIF(E8:E67,"-")&gt;=1,2,"")</f>
        <v/>
      </c>
      <c r="B9" s="127"/>
      <c r="C9" s="178"/>
      <c r="D9" s="178"/>
      <c r="E9" s="179"/>
      <c r="F9" s="179"/>
      <c r="G9" s="179"/>
      <c r="H9" s="179"/>
      <c r="I9" s="180"/>
      <c r="J9" s="143"/>
      <c r="K9" s="143"/>
      <c r="L9" s="143"/>
    </row>
    <row r="10" spans="1:18" ht="19.5" customHeight="1" x14ac:dyDescent="0.25">
      <c r="A10" s="98" t="str">
        <f>IF(COUNTIF(E8:E67,"#")&gt;=1,4,"")</f>
        <v/>
      </c>
      <c r="B10" s="127"/>
      <c r="C10" s="178"/>
      <c r="D10" s="178"/>
      <c r="E10" s="179"/>
      <c r="F10" s="179"/>
      <c r="G10" s="179"/>
      <c r="H10" s="179"/>
      <c r="I10" s="180"/>
      <c r="J10" s="143"/>
      <c r="K10" s="143"/>
      <c r="L10" s="143"/>
    </row>
    <row r="11" spans="1:18" ht="19.5" customHeight="1" x14ac:dyDescent="0.25">
      <c r="A11" s="97"/>
      <c r="B11" s="127"/>
      <c r="C11" s="178"/>
      <c r="D11" s="178"/>
      <c r="E11" s="179"/>
      <c r="F11" s="179"/>
      <c r="G11" s="179"/>
      <c r="H11" s="179"/>
      <c r="I11" s="180"/>
      <c r="J11" s="143"/>
      <c r="K11" s="143"/>
      <c r="L11" s="143"/>
    </row>
    <row r="12" spans="1:18" ht="19.5" customHeight="1" x14ac:dyDescent="0.25">
      <c r="A12" s="98" t="str">
        <f>IF(COUNTIF(F8:F67,"-")&gt;=1,2,"")</f>
        <v/>
      </c>
      <c r="B12" s="127"/>
      <c r="C12" s="178"/>
      <c r="D12" s="178"/>
      <c r="E12" s="179"/>
      <c r="F12" s="179"/>
      <c r="G12" s="179"/>
      <c r="H12" s="179"/>
      <c r="I12" s="180"/>
      <c r="J12" s="143"/>
      <c r="K12" s="143"/>
      <c r="L12" s="143"/>
    </row>
    <row r="13" spans="1:18" ht="19.5" customHeight="1" x14ac:dyDescent="0.25">
      <c r="A13" s="98">
        <f>IF(COUNTIF(F8:F67,"/")&gt;=1,1,"")</f>
        <v>1</v>
      </c>
      <c r="B13" s="127"/>
      <c r="C13" s="178"/>
      <c r="D13" s="178"/>
      <c r="E13" s="179"/>
      <c r="F13" s="179"/>
      <c r="G13" s="179"/>
      <c r="H13" s="179"/>
      <c r="I13" s="180"/>
      <c r="J13" s="143"/>
      <c r="K13" s="143"/>
      <c r="L13" s="143"/>
      <c r="R13" s="85" t="s">
        <v>406</v>
      </c>
    </row>
    <row r="14" spans="1:18" ht="19.5" customHeight="1" x14ac:dyDescent="0.25">
      <c r="A14" s="98" t="str">
        <f>IF(COUNTIF(F8:F67,"#")&gt;=1,4,"")</f>
        <v/>
      </c>
      <c r="B14" s="127"/>
      <c r="C14" s="178"/>
      <c r="D14" s="178"/>
      <c r="E14" s="179"/>
      <c r="F14" s="179"/>
      <c r="G14" s="179"/>
      <c r="H14" s="179"/>
      <c r="I14" s="180"/>
      <c r="J14" s="143"/>
      <c r="K14" s="143"/>
      <c r="L14" s="143"/>
    </row>
    <row r="15" spans="1:18" ht="19.5" customHeight="1" x14ac:dyDescent="0.25">
      <c r="A15" s="97"/>
      <c r="B15" s="127"/>
      <c r="C15" s="178"/>
      <c r="D15" s="178"/>
      <c r="E15" s="179"/>
      <c r="F15" s="179"/>
      <c r="G15" s="179"/>
      <c r="H15" s="179"/>
      <c r="I15" s="180"/>
      <c r="J15" s="143"/>
      <c r="K15" s="143"/>
      <c r="L15" s="143"/>
    </row>
    <row r="16" spans="1:18" ht="19.5" customHeight="1" x14ac:dyDescent="0.25">
      <c r="A16" s="98">
        <f>IF(COUNTIF(G8:G67,"/")&gt;=1,1,"")</f>
        <v>1</v>
      </c>
      <c r="B16" s="127"/>
      <c r="C16" s="178"/>
      <c r="D16" s="178"/>
      <c r="E16" s="179"/>
      <c r="F16" s="179"/>
      <c r="G16" s="179"/>
      <c r="H16" s="179"/>
      <c r="I16" s="180"/>
      <c r="J16" s="143"/>
      <c r="K16" s="143"/>
      <c r="L16" s="143"/>
    </row>
    <row r="17" spans="1:12" ht="19.5" customHeight="1" x14ac:dyDescent="0.25">
      <c r="A17" s="98" t="str">
        <f>IF(COUNTIF(G8:G67,"-")&gt;=1,2,"")</f>
        <v/>
      </c>
      <c r="B17" s="127"/>
      <c r="C17" s="178"/>
      <c r="D17" s="178"/>
      <c r="E17" s="179"/>
      <c r="F17" s="179"/>
      <c r="G17" s="179"/>
      <c r="H17" s="179"/>
      <c r="I17" s="180"/>
      <c r="J17" s="143"/>
      <c r="K17" s="143"/>
      <c r="L17" s="143"/>
    </row>
    <row r="18" spans="1:12" ht="19.5" customHeight="1" x14ac:dyDescent="0.25">
      <c r="A18" s="98" t="str">
        <f>IF(COUNTIF(G8:G67,"#")&gt;=1,4,"")</f>
        <v/>
      </c>
      <c r="B18" s="127"/>
      <c r="C18" s="178"/>
      <c r="D18" s="178"/>
      <c r="E18" s="179"/>
      <c r="F18" s="179"/>
      <c r="G18" s="179"/>
      <c r="H18" s="179"/>
      <c r="I18" s="180"/>
      <c r="J18" s="143"/>
      <c r="K18" s="143"/>
      <c r="L18" s="143"/>
    </row>
    <row r="19" spans="1:12" ht="19.5" customHeight="1" x14ac:dyDescent="0.25">
      <c r="A19" s="97"/>
      <c r="B19" s="127"/>
      <c r="C19" s="178"/>
      <c r="D19" s="178"/>
      <c r="E19" s="179"/>
      <c r="F19" s="179"/>
      <c r="G19" s="179"/>
      <c r="H19" s="179"/>
      <c r="I19" s="180"/>
      <c r="J19" s="143"/>
      <c r="K19" s="143"/>
      <c r="L19" s="143"/>
    </row>
    <row r="20" spans="1:12" ht="19.5" customHeight="1" x14ac:dyDescent="0.25">
      <c r="A20" s="98">
        <f>IF(COUNTIF(H8:H67,"/")&gt;=1,1,"")</f>
        <v>1</v>
      </c>
      <c r="B20" s="127"/>
      <c r="C20" s="178"/>
      <c r="D20" s="178"/>
      <c r="E20" s="179"/>
      <c r="F20" s="179"/>
      <c r="G20" s="179"/>
      <c r="H20" s="179"/>
      <c r="I20" s="180"/>
      <c r="J20" s="143"/>
      <c r="K20" s="143"/>
      <c r="L20" s="143"/>
    </row>
    <row r="21" spans="1:12" ht="19.5" customHeight="1" x14ac:dyDescent="0.25">
      <c r="A21" s="98" t="str">
        <f>IF(COUNTIF(H8:H67,"-")&gt;=1,2,"")</f>
        <v/>
      </c>
      <c r="B21" s="127"/>
      <c r="C21" s="178"/>
      <c r="D21" s="178"/>
      <c r="E21" s="179"/>
      <c r="F21" s="179"/>
      <c r="G21" s="179"/>
      <c r="H21" s="179"/>
      <c r="I21" s="180"/>
      <c r="J21" s="143"/>
      <c r="K21" s="143"/>
      <c r="L21" s="143"/>
    </row>
    <row r="22" spans="1:12" ht="19.5" customHeight="1" x14ac:dyDescent="0.25">
      <c r="A22" s="98" t="str">
        <f>IF(COUNTIF(H8:H67,"#")&gt;=1,4,"")</f>
        <v/>
      </c>
      <c r="B22" s="127"/>
      <c r="C22" s="178"/>
      <c r="D22" s="178"/>
      <c r="E22" s="179"/>
      <c r="F22" s="179"/>
      <c r="G22" s="179"/>
      <c r="H22" s="179"/>
      <c r="I22" s="180"/>
      <c r="J22" s="143"/>
      <c r="K22" s="143"/>
      <c r="L22" s="143"/>
    </row>
    <row r="23" spans="1:12" ht="19.5" customHeight="1" x14ac:dyDescent="0.25">
      <c r="B23" s="127"/>
      <c r="C23" s="178"/>
      <c r="D23" s="178"/>
      <c r="E23" s="179"/>
      <c r="F23" s="179"/>
      <c r="G23" s="179"/>
      <c r="H23" s="179"/>
      <c r="I23" s="180"/>
      <c r="J23" s="143"/>
      <c r="K23" s="143"/>
      <c r="L23" s="143"/>
    </row>
    <row r="24" spans="1:12" ht="19.5" customHeight="1" x14ac:dyDescent="0.25">
      <c r="B24" s="127"/>
      <c r="C24" s="178"/>
      <c r="D24" s="178"/>
      <c r="E24" s="179"/>
      <c r="F24" s="179"/>
      <c r="G24" s="179"/>
      <c r="H24" s="179"/>
      <c r="I24" s="180"/>
      <c r="J24" s="143"/>
      <c r="K24" s="143"/>
      <c r="L24" s="143"/>
    </row>
    <row r="25" spans="1:12" ht="19.5" customHeight="1" x14ac:dyDescent="0.25">
      <c r="B25" s="127"/>
      <c r="C25" s="178"/>
      <c r="D25" s="178"/>
      <c r="E25" s="179"/>
      <c r="F25" s="179"/>
      <c r="G25" s="179"/>
      <c r="H25" s="179"/>
      <c r="I25" s="180"/>
      <c r="J25" s="143"/>
      <c r="K25" s="143"/>
      <c r="L25" s="143"/>
    </row>
    <row r="26" spans="1:12" ht="19.5" customHeight="1" x14ac:dyDescent="0.25">
      <c r="B26" s="127"/>
      <c r="C26" s="178"/>
      <c r="D26" s="178"/>
      <c r="E26" s="179"/>
      <c r="F26" s="179"/>
      <c r="G26" s="179"/>
      <c r="H26" s="179"/>
      <c r="I26" s="180"/>
      <c r="J26" s="143"/>
      <c r="K26" s="143"/>
      <c r="L26" s="143"/>
    </row>
    <row r="27" spans="1:12" ht="19.5" customHeight="1" x14ac:dyDescent="0.25">
      <c r="B27" s="127"/>
      <c r="C27" s="178"/>
      <c r="D27" s="178"/>
      <c r="E27" s="179"/>
      <c r="F27" s="179"/>
      <c r="G27" s="179"/>
      <c r="H27" s="179"/>
      <c r="I27" s="180"/>
      <c r="J27" s="143"/>
      <c r="K27" s="143"/>
      <c r="L27" s="143"/>
    </row>
    <row r="28" spans="1:12" ht="19.5" customHeight="1" x14ac:dyDescent="0.25">
      <c r="B28" s="127"/>
      <c r="C28" s="178"/>
      <c r="D28" s="178"/>
      <c r="E28" s="179"/>
      <c r="F28" s="179"/>
      <c r="G28" s="179"/>
      <c r="H28" s="179"/>
      <c r="I28" s="180"/>
      <c r="J28" s="143"/>
      <c r="K28" s="143"/>
      <c r="L28" s="143"/>
    </row>
    <row r="29" spans="1:12" ht="19.5" customHeight="1" x14ac:dyDescent="0.25">
      <c r="B29" s="127"/>
      <c r="C29" s="178"/>
      <c r="D29" s="178"/>
      <c r="E29" s="179"/>
      <c r="F29" s="179"/>
      <c r="G29" s="179"/>
      <c r="H29" s="179"/>
      <c r="I29" s="180"/>
      <c r="J29" s="143"/>
      <c r="K29" s="143"/>
      <c r="L29" s="143"/>
    </row>
    <row r="30" spans="1:12" ht="19.5" customHeight="1" x14ac:dyDescent="0.25">
      <c r="B30" s="127"/>
      <c r="C30" s="178"/>
      <c r="D30" s="178"/>
      <c r="E30" s="179"/>
      <c r="F30" s="179"/>
      <c r="G30" s="179"/>
      <c r="H30" s="179"/>
      <c r="I30" s="180"/>
      <c r="J30" s="143"/>
      <c r="K30" s="143"/>
      <c r="L30" s="143"/>
    </row>
    <row r="31" spans="1:12" ht="19.5" customHeight="1" x14ac:dyDescent="0.25">
      <c r="B31" s="127"/>
      <c r="C31" s="178"/>
      <c r="D31" s="178"/>
      <c r="E31" s="179"/>
      <c r="F31" s="179"/>
      <c r="G31" s="179"/>
      <c r="H31" s="179"/>
      <c r="I31" s="180"/>
      <c r="J31" s="143"/>
      <c r="K31" s="143"/>
      <c r="L31" s="143"/>
    </row>
    <row r="32" spans="1:12" ht="19.5" customHeight="1" x14ac:dyDescent="0.25">
      <c r="B32" s="127"/>
      <c r="C32" s="178"/>
      <c r="D32" s="178"/>
      <c r="E32" s="179"/>
      <c r="F32" s="179"/>
      <c r="G32" s="179"/>
      <c r="H32" s="179"/>
      <c r="I32" s="180"/>
      <c r="J32" s="143"/>
      <c r="K32" s="143"/>
      <c r="L32" s="143"/>
    </row>
    <row r="33" spans="2:12" ht="19.5" customHeight="1" x14ac:dyDescent="0.25">
      <c r="B33" s="127"/>
      <c r="C33" s="178"/>
      <c r="D33" s="178"/>
      <c r="E33" s="179"/>
      <c r="F33" s="179"/>
      <c r="G33" s="179"/>
      <c r="H33" s="179"/>
      <c r="I33" s="180"/>
      <c r="J33" s="143"/>
      <c r="K33" s="143"/>
      <c r="L33" s="143"/>
    </row>
    <row r="34" spans="2:12" ht="19.5" customHeight="1" x14ac:dyDescent="0.25">
      <c r="B34" s="127"/>
      <c r="C34" s="178"/>
      <c r="D34" s="178"/>
      <c r="E34" s="179"/>
      <c r="F34" s="179"/>
      <c r="G34" s="179"/>
      <c r="H34" s="179"/>
      <c r="I34" s="180"/>
      <c r="J34" s="143"/>
      <c r="K34" s="143"/>
      <c r="L34" s="143"/>
    </row>
    <row r="35" spans="2:12" ht="19.5" customHeight="1" x14ac:dyDescent="0.25">
      <c r="B35" s="127"/>
      <c r="C35" s="178"/>
      <c r="D35" s="178"/>
      <c r="E35" s="179"/>
      <c r="F35" s="179"/>
      <c r="G35" s="179"/>
      <c r="H35" s="179"/>
      <c r="I35" s="180"/>
      <c r="J35" s="143"/>
      <c r="K35" s="143"/>
      <c r="L35" s="143"/>
    </row>
    <row r="36" spans="2:12" ht="19.5" customHeight="1" x14ac:dyDescent="0.25">
      <c r="B36" s="127"/>
      <c r="C36" s="178"/>
      <c r="D36" s="178"/>
      <c r="E36" s="179"/>
      <c r="F36" s="179"/>
      <c r="G36" s="179"/>
      <c r="H36" s="179"/>
      <c r="I36" s="180"/>
      <c r="J36" s="143"/>
      <c r="K36" s="143"/>
      <c r="L36" s="143"/>
    </row>
    <row r="37" spans="2:12" ht="19.5" customHeight="1" x14ac:dyDescent="0.25">
      <c r="B37" s="127"/>
      <c r="C37" s="178"/>
      <c r="D37" s="178"/>
      <c r="E37" s="179"/>
      <c r="F37" s="179"/>
      <c r="G37" s="179"/>
      <c r="H37" s="179"/>
      <c r="I37" s="180"/>
      <c r="J37" s="143"/>
      <c r="K37" s="143"/>
      <c r="L37" s="143"/>
    </row>
    <row r="38" spans="2:12" ht="19.5" customHeight="1" x14ac:dyDescent="0.25">
      <c r="B38" s="127"/>
      <c r="C38" s="178"/>
      <c r="D38" s="178"/>
      <c r="E38" s="179"/>
      <c r="F38" s="179"/>
      <c r="G38" s="179"/>
      <c r="H38" s="179"/>
      <c r="I38" s="180"/>
      <c r="J38" s="143"/>
      <c r="K38" s="143"/>
      <c r="L38" s="143"/>
    </row>
    <row r="39" spans="2:12" ht="19.5" customHeight="1" x14ac:dyDescent="0.25">
      <c r="B39" s="127"/>
      <c r="C39" s="178"/>
      <c r="D39" s="178"/>
      <c r="E39" s="179"/>
      <c r="F39" s="179"/>
      <c r="G39" s="179"/>
      <c r="H39" s="179"/>
      <c r="I39" s="180"/>
      <c r="J39" s="143"/>
      <c r="K39" s="143"/>
      <c r="L39" s="143"/>
    </row>
    <row r="40" spans="2:12" ht="19.5" customHeight="1" x14ac:dyDescent="0.25">
      <c r="B40" s="127"/>
      <c r="C40" s="178"/>
      <c r="D40" s="178"/>
      <c r="E40" s="179"/>
      <c r="F40" s="179"/>
      <c r="G40" s="179"/>
      <c r="H40" s="179"/>
      <c r="I40" s="180"/>
      <c r="J40" s="143"/>
      <c r="K40" s="143"/>
      <c r="L40" s="143"/>
    </row>
    <row r="41" spans="2:12" ht="19.5" customHeight="1" x14ac:dyDescent="0.25">
      <c r="B41" s="127"/>
      <c r="C41" s="178"/>
      <c r="D41" s="178"/>
      <c r="E41" s="179"/>
      <c r="F41" s="179"/>
      <c r="G41" s="179"/>
      <c r="H41" s="179"/>
      <c r="I41" s="180"/>
      <c r="J41" s="143"/>
      <c r="K41" s="143"/>
      <c r="L41" s="143"/>
    </row>
    <row r="42" spans="2:12" ht="19.5" customHeight="1" x14ac:dyDescent="0.25">
      <c r="B42" s="127"/>
      <c r="C42" s="178"/>
      <c r="D42" s="178"/>
      <c r="E42" s="179"/>
      <c r="F42" s="179"/>
      <c r="G42" s="179"/>
      <c r="H42" s="179"/>
      <c r="I42" s="180"/>
      <c r="J42" s="143"/>
      <c r="K42" s="143"/>
      <c r="L42" s="143"/>
    </row>
    <row r="43" spans="2:12" ht="19.5" customHeight="1" x14ac:dyDescent="0.25">
      <c r="B43" s="127"/>
      <c r="C43" s="178"/>
      <c r="D43" s="178"/>
      <c r="E43" s="179"/>
      <c r="F43" s="179"/>
      <c r="G43" s="179"/>
      <c r="H43" s="179"/>
      <c r="I43" s="180"/>
      <c r="J43" s="143"/>
      <c r="K43" s="143"/>
      <c r="L43" s="143"/>
    </row>
    <row r="44" spans="2:12" ht="19.5" customHeight="1" x14ac:dyDescent="0.25">
      <c r="B44" s="127"/>
      <c r="C44" s="178"/>
      <c r="D44" s="178"/>
      <c r="E44" s="179"/>
      <c r="F44" s="179"/>
      <c r="G44" s="179"/>
      <c r="H44" s="179"/>
      <c r="I44" s="180"/>
      <c r="J44" s="143"/>
      <c r="K44" s="143"/>
      <c r="L44" s="143"/>
    </row>
    <row r="45" spans="2:12" ht="19.5" customHeight="1" x14ac:dyDescent="0.25">
      <c r="B45" s="127"/>
      <c r="C45" s="178"/>
      <c r="D45" s="178"/>
      <c r="E45" s="179"/>
      <c r="F45" s="179"/>
      <c r="G45" s="179"/>
      <c r="H45" s="179"/>
      <c r="I45" s="180"/>
      <c r="J45" s="143"/>
      <c r="K45" s="143"/>
      <c r="L45" s="143"/>
    </row>
    <row r="46" spans="2:12" ht="19.5" customHeight="1" x14ac:dyDescent="0.25">
      <c r="B46" s="127"/>
      <c r="C46" s="178"/>
      <c r="D46" s="178"/>
      <c r="E46" s="179"/>
      <c r="F46" s="179"/>
      <c r="G46" s="179"/>
      <c r="H46" s="179"/>
      <c r="I46" s="180"/>
      <c r="J46" s="143"/>
      <c r="K46" s="143"/>
      <c r="L46" s="143"/>
    </row>
    <row r="47" spans="2:12" ht="19.5" customHeight="1" x14ac:dyDescent="0.25">
      <c r="B47" s="127"/>
      <c r="C47" s="178"/>
      <c r="D47" s="178"/>
      <c r="E47" s="179"/>
      <c r="F47" s="179"/>
      <c r="G47" s="179"/>
      <c r="H47" s="179"/>
      <c r="I47" s="180"/>
      <c r="J47" s="143"/>
      <c r="K47" s="143"/>
      <c r="L47" s="143"/>
    </row>
    <row r="48" spans="2:12" ht="19.5" customHeight="1" x14ac:dyDescent="0.25">
      <c r="B48" s="127"/>
      <c r="C48" s="178"/>
      <c r="D48" s="178"/>
      <c r="E48" s="179"/>
      <c r="F48" s="179"/>
      <c r="G48" s="179"/>
      <c r="H48" s="179"/>
      <c r="I48" s="180"/>
      <c r="J48" s="143"/>
      <c r="K48" s="143"/>
      <c r="L48" s="143"/>
    </row>
    <row r="49" spans="2:12" ht="19.5" customHeight="1" x14ac:dyDescent="0.25">
      <c r="B49" s="127"/>
      <c r="C49" s="178"/>
      <c r="D49" s="178"/>
      <c r="E49" s="179"/>
      <c r="F49" s="179"/>
      <c r="G49" s="179"/>
      <c r="H49" s="179"/>
      <c r="I49" s="180"/>
      <c r="J49" s="143"/>
      <c r="K49" s="143"/>
      <c r="L49" s="143"/>
    </row>
    <row r="50" spans="2:12" ht="19.5" customHeight="1" x14ac:dyDescent="0.25">
      <c r="B50" s="127"/>
      <c r="C50" s="178"/>
      <c r="D50" s="178"/>
      <c r="E50" s="179"/>
      <c r="F50" s="179"/>
      <c r="G50" s="179"/>
      <c r="H50" s="179"/>
      <c r="I50" s="180"/>
      <c r="J50" s="143"/>
      <c r="K50" s="143"/>
      <c r="L50" s="143"/>
    </row>
    <row r="51" spans="2:12" ht="19.5" customHeight="1" x14ac:dyDescent="0.25">
      <c r="B51" s="127"/>
      <c r="C51" s="178"/>
      <c r="D51" s="178"/>
      <c r="E51" s="179"/>
      <c r="F51" s="179"/>
      <c r="G51" s="179"/>
      <c r="H51" s="179"/>
      <c r="I51" s="180"/>
      <c r="J51" s="143"/>
      <c r="K51" s="143"/>
      <c r="L51" s="143"/>
    </row>
    <row r="52" spans="2:12" ht="19.5" customHeight="1" x14ac:dyDescent="0.25">
      <c r="B52" s="127"/>
      <c r="C52" s="178"/>
      <c r="D52" s="178"/>
      <c r="E52" s="179"/>
      <c r="F52" s="179"/>
      <c r="G52" s="179"/>
      <c r="H52" s="179"/>
      <c r="I52" s="180"/>
      <c r="J52" s="143"/>
      <c r="K52" s="143"/>
      <c r="L52" s="143"/>
    </row>
    <row r="53" spans="2:12" ht="19.5" customHeight="1" x14ac:dyDescent="0.25">
      <c r="B53" s="127"/>
      <c r="C53" s="178"/>
      <c r="D53" s="178"/>
      <c r="E53" s="179"/>
      <c r="F53" s="179"/>
      <c r="G53" s="179"/>
      <c r="H53" s="179"/>
      <c r="I53" s="180"/>
      <c r="J53" s="143"/>
      <c r="K53" s="143"/>
      <c r="L53" s="143"/>
    </row>
    <row r="54" spans="2:12" ht="19.5" customHeight="1" x14ac:dyDescent="0.25">
      <c r="B54" s="127"/>
      <c r="C54" s="178"/>
      <c r="D54" s="178"/>
      <c r="E54" s="179"/>
      <c r="F54" s="179"/>
      <c r="G54" s="179"/>
      <c r="H54" s="179"/>
      <c r="I54" s="180"/>
      <c r="J54" s="143"/>
      <c r="K54" s="143"/>
      <c r="L54" s="143"/>
    </row>
    <row r="55" spans="2:12" ht="19.5" customHeight="1" x14ac:dyDescent="0.25">
      <c r="B55" s="127"/>
      <c r="C55" s="178"/>
      <c r="D55" s="178"/>
      <c r="E55" s="179"/>
      <c r="F55" s="179"/>
      <c r="G55" s="179"/>
      <c r="H55" s="179"/>
      <c r="I55" s="180"/>
      <c r="J55" s="143"/>
      <c r="K55" s="143"/>
      <c r="L55" s="143"/>
    </row>
    <row r="56" spans="2:12" ht="19.5" customHeight="1" x14ac:dyDescent="0.25">
      <c r="B56" s="127"/>
      <c r="C56" s="178"/>
      <c r="D56" s="178"/>
      <c r="E56" s="179"/>
      <c r="F56" s="179"/>
      <c r="G56" s="179"/>
      <c r="H56" s="179"/>
      <c r="I56" s="180"/>
      <c r="J56" s="143"/>
      <c r="K56" s="143"/>
      <c r="L56" s="143"/>
    </row>
    <row r="57" spans="2:12" ht="19.5" customHeight="1" x14ac:dyDescent="0.25">
      <c r="B57" s="127"/>
      <c r="C57" s="178"/>
      <c r="D57" s="178"/>
      <c r="E57" s="179"/>
      <c r="F57" s="179"/>
      <c r="G57" s="179"/>
      <c r="H57" s="179"/>
      <c r="I57" s="180"/>
      <c r="J57" s="143"/>
      <c r="K57" s="143"/>
      <c r="L57" s="143"/>
    </row>
    <row r="58" spans="2:12" ht="19.5" customHeight="1" x14ac:dyDescent="0.25">
      <c r="B58" s="127"/>
      <c r="C58" s="178"/>
      <c r="D58" s="178"/>
      <c r="E58" s="179"/>
      <c r="F58" s="179"/>
      <c r="G58" s="179"/>
      <c r="H58" s="179"/>
      <c r="I58" s="180"/>
      <c r="J58" s="143"/>
      <c r="K58" s="143"/>
      <c r="L58" s="143"/>
    </row>
    <row r="59" spans="2:12" ht="19.5" customHeight="1" x14ac:dyDescent="0.25">
      <c r="B59" s="127"/>
      <c r="C59" s="178"/>
      <c r="D59" s="178"/>
      <c r="E59" s="179"/>
      <c r="F59" s="179"/>
      <c r="G59" s="179"/>
      <c r="H59" s="179"/>
      <c r="I59" s="180"/>
      <c r="J59" s="143"/>
      <c r="K59" s="143"/>
      <c r="L59" s="143"/>
    </row>
    <row r="60" spans="2:12" ht="19.5" customHeight="1" x14ac:dyDescent="0.25">
      <c r="B60" s="127"/>
      <c r="C60" s="178"/>
      <c r="D60" s="178"/>
      <c r="E60" s="179"/>
      <c r="F60" s="179"/>
      <c r="G60" s="179"/>
      <c r="H60" s="179"/>
      <c r="I60" s="180"/>
      <c r="J60" s="143"/>
      <c r="K60" s="143"/>
      <c r="L60" s="143"/>
    </row>
    <row r="61" spans="2:12" ht="19.5" customHeight="1" x14ac:dyDescent="0.25">
      <c r="B61" s="127"/>
      <c r="C61" s="178"/>
      <c r="D61" s="178"/>
      <c r="E61" s="179"/>
      <c r="F61" s="179"/>
      <c r="G61" s="179"/>
      <c r="H61" s="179"/>
      <c r="I61" s="180"/>
      <c r="J61" s="143"/>
      <c r="K61" s="143"/>
      <c r="L61" s="143"/>
    </row>
    <row r="62" spans="2:12" ht="19.5" customHeight="1" x14ac:dyDescent="0.25">
      <c r="B62" s="127"/>
      <c r="C62" s="178"/>
      <c r="D62" s="178"/>
      <c r="E62" s="179"/>
      <c r="F62" s="179"/>
      <c r="G62" s="179"/>
      <c r="H62" s="179"/>
      <c r="I62" s="180"/>
      <c r="J62" s="143"/>
      <c r="K62" s="143"/>
      <c r="L62" s="143"/>
    </row>
    <row r="63" spans="2:12" ht="19.5" customHeight="1" x14ac:dyDescent="0.25">
      <c r="B63" s="127"/>
      <c r="C63" s="178"/>
      <c r="D63" s="178"/>
      <c r="E63" s="179"/>
      <c r="F63" s="179"/>
      <c r="G63" s="179"/>
      <c r="H63" s="179"/>
      <c r="I63" s="180"/>
      <c r="J63" s="143"/>
      <c r="K63" s="143"/>
      <c r="L63" s="143"/>
    </row>
    <row r="64" spans="2:12" ht="19.5" customHeight="1" x14ac:dyDescent="0.25">
      <c r="B64" s="127"/>
      <c r="C64" s="178"/>
      <c r="D64" s="178"/>
      <c r="E64" s="179"/>
      <c r="F64" s="179"/>
      <c r="G64" s="179"/>
      <c r="H64" s="179"/>
      <c r="I64" s="180"/>
      <c r="J64" s="143"/>
      <c r="K64" s="143"/>
      <c r="L64" s="143"/>
    </row>
    <row r="65" spans="2:13" ht="19.5" customHeight="1" x14ac:dyDescent="0.25">
      <c r="B65" s="127"/>
      <c r="C65" s="178"/>
      <c r="D65" s="178"/>
      <c r="E65" s="179"/>
      <c r="F65" s="179"/>
      <c r="G65" s="179"/>
      <c r="H65" s="179"/>
      <c r="I65" s="180"/>
      <c r="J65" s="143"/>
      <c r="K65" s="143"/>
      <c r="L65" s="143"/>
    </row>
    <row r="66" spans="2:13" ht="19.5" customHeight="1" x14ac:dyDescent="0.25">
      <c r="B66" s="127"/>
      <c r="C66" s="178"/>
      <c r="D66" s="178"/>
      <c r="E66" s="179"/>
      <c r="F66" s="179"/>
      <c r="G66" s="179"/>
      <c r="H66" s="179"/>
      <c r="I66" s="180"/>
      <c r="J66" s="143"/>
      <c r="K66" s="143"/>
      <c r="L66" s="143"/>
    </row>
    <row r="67" spans="2:13" ht="19.5" customHeight="1" x14ac:dyDescent="0.25">
      <c r="B67" s="127"/>
      <c r="C67" s="178"/>
      <c r="D67" s="178"/>
      <c r="E67" s="179"/>
      <c r="F67" s="179"/>
      <c r="G67" s="179"/>
      <c r="H67" s="179"/>
      <c r="I67" s="180"/>
      <c r="J67" s="143"/>
      <c r="K67" s="143"/>
      <c r="L67" s="143"/>
    </row>
    <row r="68" spans="2:13" ht="37.5" customHeight="1" x14ac:dyDescent="0.25">
      <c r="B68" s="181"/>
      <c r="C68" s="173" t="str">
        <f>IF(COUNTA(C8:C67)&lt;&gt;0,SUM(C8:C67),"")</f>
        <v/>
      </c>
      <c r="D68" s="173" t="str">
        <f>IF(COUNTA(D8:D67)&lt;&gt;0,SUM(D8:D67),"")</f>
        <v/>
      </c>
      <c r="E68" s="173" t="str">
        <f>IF(COUNT(E8:E67)&gt;=1,SUM(E8:E67),IF(SUM(A8:A10)=1,"/",IF(SUM(A8:A10)=2,"-",IF(SUM(A8:A10)=4,"#",IF(SUM(A8:A10)=3,"/ -",IF(SUM(A8:A10)=5,"/ #",IF(SUM(A8:A10)=6,"- #",IF(SUM(A8:A10)=7,"/ - #",""))))))))</f>
        <v>/</v>
      </c>
      <c r="F68" s="173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73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73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32" t="str">
        <f>IF($I$80=0,"",VLOOKUP($I$80,$K$80:$L$94,2,FALSE))</f>
        <v/>
      </c>
      <c r="J68" s="332"/>
      <c r="K68" s="332"/>
      <c r="L68" s="332"/>
    </row>
    <row r="69" spans="2:13" x14ac:dyDescent="0.25">
      <c r="B69" s="174"/>
      <c r="C69" s="175" t="s">
        <v>340</v>
      </c>
      <c r="D69" s="176"/>
      <c r="E69" s="176"/>
      <c r="F69" s="176"/>
      <c r="G69" s="176"/>
      <c r="H69" s="177"/>
    </row>
    <row r="70" spans="2:13" x14ac:dyDescent="0.25">
      <c r="B70" s="174"/>
      <c r="C70" s="320"/>
      <c r="D70" s="321"/>
      <c r="E70" s="321"/>
      <c r="F70" s="321"/>
      <c r="G70" s="321"/>
      <c r="H70" s="322"/>
    </row>
    <row r="71" spans="2:13" x14ac:dyDescent="0.25">
      <c r="C71" s="320" t="s">
        <v>407</v>
      </c>
      <c r="D71" s="321"/>
      <c r="E71" s="321"/>
      <c r="F71" s="321"/>
      <c r="G71" s="321"/>
      <c r="H71" s="322"/>
    </row>
    <row r="72" spans="2:13" x14ac:dyDescent="0.25">
      <c r="C72" s="323"/>
      <c r="D72" s="324"/>
      <c r="E72" s="324"/>
      <c r="F72" s="324"/>
      <c r="G72" s="324"/>
      <c r="H72" s="325"/>
    </row>
    <row r="78" spans="2:13" hidden="1" x14ac:dyDescent="0.25"/>
    <row r="79" spans="2:13" hidden="1" x14ac:dyDescent="0.25">
      <c r="E79" s="12" t="s">
        <v>380</v>
      </c>
      <c r="F79" s="12" t="s">
        <v>350</v>
      </c>
      <c r="G79" s="12" t="s">
        <v>389</v>
      </c>
      <c r="H79" s="100" t="s">
        <v>405</v>
      </c>
    </row>
    <row r="80" spans="2:13" hidden="1" x14ac:dyDescent="0.25">
      <c r="E80" s="99">
        <f>IF(COUNTA($I$8:$I$67)=0,0,1)</f>
        <v>0</v>
      </c>
      <c r="F80" s="99">
        <f>IF(COUNTA($J$8:$J$67)=0,0,2)</f>
        <v>0</v>
      </c>
      <c r="G80" s="99">
        <f>IF(COUNTA($K$8:$K$67)=0,0,4)</f>
        <v>0</v>
      </c>
      <c r="H80" s="99">
        <f>IF(COUNTA($L$8:$L$67)=0,0,8)</f>
        <v>0</v>
      </c>
      <c r="I80" s="99">
        <f>SUM($E$80:$H$80)</f>
        <v>0</v>
      </c>
      <c r="K80" s="99">
        <v>1</v>
      </c>
      <c r="L80" s="307" t="s">
        <v>380</v>
      </c>
      <c r="M80" s="307"/>
    </row>
    <row r="81" spans="5:13" hidden="1" x14ac:dyDescent="0.25">
      <c r="E81" s="99"/>
      <c r="F81" s="99"/>
      <c r="G81" s="99"/>
      <c r="H81" s="99"/>
      <c r="I81" s="99"/>
      <c r="K81" s="99">
        <v>2</v>
      </c>
      <c r="L81" s="307" t="s">
        <v>350</v>
      </c>
      <c r="M81" s="307"/>
    </row>
    <row r="82" spans="5:13" hidden="1" x14ac:dyDescent="0.25">
      <c r="E82" s="99"/>
      <c r="F82" s="99"/>
      <c r="G82" s="99"/>
      <c r="H82" s="99"/>
      <c r="I82" s="99"/>
      <c r="K82" s="99">
        <v>3</v>
      </c>
      <c r="L82" s="307" t="s">
        <v>285</v>
      </c>
      <c r="M82" s="307"/>
    </row>
    <row r="83" spans="5:13" hidden="1" x14ac:dyDescent="0.25">
      <c r="E83" s="99"/>
      <c r="F83" s="99"/>
      <c r="G83" s="99"/>
      <c r="H83" s="99"/>
      <c r="I83" s="99"/>
      <c r="K83" s="99">
        <v>4</v>
      </c>
      <c r="L83" s="307" t="s">
        <v>389</v>
      </c>
      <c r="M83" s="307"/>
    </row>
    <row r="84" spans="5:13" hidden="1" x14ac:dyDescent="0.25">
      <c r="E84" s="99"/>
      <c r="F84" s="99"/>
      <c r="G84" s="99"/>
      <c r="H84" s="99"/>
      <c r="I84" s="99"/>
      <c r="K84" s="99">
        <v>5</v>
      </c>
      <c r="L84" s="307" t="s">
        <v>56</v>
      </c>
      <c r="M84" s="307"/>
    </row>
    <row r="85" spans="5:13" hidden="1" x14ac:dyDescent="0.25">
      <c r="E85" s="99"/>
      <c r="F85" s="99"/>
      <c r="G85" s="99"/>
      <c r="H85" s="99"/>
      <c r="I85" s="99"/>
      <c r="K85" s="99">
        <v>6</v>
      </c>
      <c r="L85" s="307" t="s">
        <v>408</v>
      </c>
      <c r="M85" s="307"/>
    </row>
    <row r="86" spans="5:13" hidden="1" x14ac:dyDescent="0.25">
      <c r="E86" s="99"/>
      <c r="F86" s="99"/>
      <c r="G86" s="99"/>
      <c r="H86" s="99"/>
      <c r="I86" s="99"/>
      <c r="K86" s="99">
        <v>7</v>
      </c>
      <c r="L86" s="307" t="s">
        <v>357</v>
      </c>
      <c r="M86" s="307"/>
    </row>
    <row r="87" spans="5:13" hidden="1" x14ac:dyDescent="0.25">
      <c r="E87" s="99"/>
      <c r="F87" s="99"/>
      <c r="G87" s="99"/>
      <c r="H87" s="99"/>
      <c r="I87" s="99"/>
      <c r="K87" s="99">
        <v>8</v>
      </c>
      <c r="L87" s="307" t="s">
        <v>405</v>
      </c>
      <c r="M87" s="307"/>
    </row>
    <row r="88" spans="5:13" hidden="1" x14ac:dyDescent="0.25">
      <c r="E88" s="99"/>
      <c r="F88" s="99"/>
      <c r="G88" s="99"/>
      <c r="H88" s="99"/>
      <c r="I88" s="99"/>
      <c r="K88" s="99">
        <v>9</v>
      </c>
      <c r="L88" s="307" t="s">
        <v>370</v>
      </c>
      <c r="M88" s="307"/>
    </row>
    <row r="89" spans="5:13" hidden="1" x14ac:dyDescent="0.25">
      <c r="E89" s="99"/>
      <c r="F89" s="99"/>
      <c r="G89" s="99"/>
      <c r="H89" s="99"/>
      <c r="I89" s="99"/>
      <c r="K89" s="99">
        <v>10</v>
      </c>
      <c r="L89" s="307" t="s">
        <v>382</v>
      </c>
      <c r="M89" s="307"/>
    </row>
    <row r="90" spans="5:13" hidden="1" x14ac:dyDescent="0.25">
      <c r="E90" s="99"/>
      <c r="F90" s="99"/>
      <c r="G90" s="99"/>
      <c r="H90" s="99"/>
      <c r="I90" s="99"/>
      <c r="K90" s="99">
        <v>11</v>
      </c>
      <c r="L90" s="307" t="s">
        <v>355</v>
      </c>
      <c r="M90" s="307"/>
    </row>
    <row r="91" spans="5:13" hidden="1" x14ac:dyDescent="0.25">
      <c r="E91" s="99"/>
      <c r="F91" s="99"/>
      <c r="G91" s="99"/>
      <c r="H91" s="99"/>
      <c r="I91" s="99"/>
      <c r="K91" s="99">
        <v>12</v>
      </c>
      <c r="L91" s="307" t="s">
        <v>27</v>
      </c>
      <c r="M91" s="307"/>
    </row>
    <row r="92" spans="5:13" hidden="1" x14ac:dyDescent="0.25">
      <c r="E92" s="99"/>
      <c r="F92" s="99"/>
      <c r="G92" s="99"/>
      <c r="H92" s="99"/>
      <c r="I92" s="99"/>
      <c r="K92" s="99">
        <v>13</v>
      </c>
      <c r="L92" s="307" t="s">
        <v>68</v>
      </c>
      <c r="M92" s="307"/>
    </row>
    <row r="93" spans="5:13" hidden="1" x14ac:dyDescent="0.25">
      <c r="E93" s="99"/>
      <c r="F93" s="99"/>
      <c r="G93" s="99"/>
      <c r="H93" s="99"/>
      <c r="I93" s="99"/>
      <c r="K93" s="99">
        <v>14</v>
      </c>
      <c r="L93" s="307" t="s">
        <v>314</v>
      </c>
      <c r="M93" s="307"/>
    </row>
    <row r="94" spans="5:13" hidden="1" x14ac:dyDescent="0.25">
      <c r="E94" s="99"/>
      <c r="F94" s="99"/>
      <c r="G94" s="99"/>
      <c r="H94" s="99"/>
      <c r="I94" s="99"/>
      <c r="K94" s="99">
        <v>15</v>
      </c>
      <c r="L94" s="307" t="s">
        <v>361</v>
      </c>
      <c r="M94" s="307"/>
    </row>
  </sheetData>
  <mergeCells count="30">
    <mergeCell ref="B4:C4"/>
    <mergeCell ref="E5:H5"/>
    <mergeCell ref="I5:J5"/>
    <mergeCell ref="K5:L5"/>
    <mergeCell ref="I68:L68"/>
    <mergeCell ref="L83:M83"/>
    <mergeCell ref="L84:M84"/>
    <mergeCell ref="L85:M85"/>
    <mergeCell ref="L86:M86"/>
    <mergeCell ref="C70:H70"/>
    <mergeCell ref="C71:H71"/>
    <mergeCell ref="C72:H72"/>
    <mergeCell ref="L80:M80"/>
    <mergeCell ref="L81:M81"/>
    <mergeCell ref="L92:M92"/>
    <mergeCell ref="L93:M93"/>
    <mergeCell ref="L94:M94"/>
    <mergeCell ref="B5:B7"/>
    <mergeCell ref="C5:C7"/>
    <mergeCell ref="D6:D7"/>
    <mergeCell ref="E6:E7"/>
    <mergeCell ref="F6:F7"/>
    <mergeCell ref="G6:G7"/>
    <mergeCell ref="H6:H7"/>
    <mergeCell ref="L87:M87"/>
    <mergeCell ref="L88:M88"/>
    <mergeCell ref="L89:M89"/>
    <mergeCell ref="L90:M90"/>
    <mergeCell ref="L91:M91"/>
    <mergeCell ref="L82:M82"/>
  </mergeCells>
  <phoneticPr fontId="25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7" sqref="O7"/>
    </sheetView>
  </sheetViews>
  <sheetFormatPr defaultColWidth="9" defaultRowHeight="14.15" x14ac:dyDescent="0.25"/>
  <cols>
    <col min="1" max="1" width="2.4609375" style="79" hidden="1" customWidth="1"/>
    <col min="2" max="2" width="13.4609375" style="79" customWidth="1"/>
    <col min="3" max="3" width="10.15234375" style="79" customWidth="1"/>
    <col min="4" max="11" width="8.53515625" style="79" customWidth="1"/>
    <col min="12" max="12" width="11.15234375" style="79" customWidth="1"/>
    <col min="13" max="13" width="31.15234375" style="79" customWidth="1"/>
    <col min="14" max="15" width="8.53515625" style="79" customWidth="1"/>
    <col min="16" max="16384" width="9" style="79"/>
  </cols>
  <sheetData>
    <row r="1" spans="1:15" ht="18" x14ac:dyDescent="0.25">
      <c r="B1" s="102" t="s">
        <v>379</v>
      </c>
    </row>
    <row r="2" spans="1:15" ht="21" customHeight="1" x14ac:dyDescent="0.25">
      <c r="A2" s="101">
        <v>2</v>
      </c>
    </row>
    <row r="3" spans="1:15" ht="24.65" customHeight="1" x14ac:dyDescent="0.25">
      <c r="A3" s="101">
        <f>IF(COUNTA(C8:L8)&lt;&gt;0,1,2)</f>
        <v>2</v>
      </c>
      <c r="B3" s="103"/>
      <c r="C3" s="105"/>
      <c r="D3" s="103"/>
    </row>
    <row r="4" spans="1:15" ht="14.25" customHeight="1" x14ac:dyDescent="0.25">
      <c r="B4" s="333" t="s">
        <v>15</v>
      </c>
      <c r="C4" s="339" t="s">
        <v>213</v>
      </c>
      <c r="D4" s="340"/>
      <c r="E4" s="340"/>
      <c r="F4" s="340"/>
      <c r="G4" s="340"/>
      <c r="H4" s="340"/>
      <c r="I4" s="340"/>
      <c r="J4" s="340"/>
      <c r="K4" s="340"/>
      <c r="L4" s="341"/>
      <c r="M4" s="333" t="s">
        <v>409</v>
      </c>
    </row>
    <row r="5" spans="1:15" ht="18" customHeight="1" x14ac:dyDescent="0.25">
      <c r="B5" s="334"/>
      <c r="C5" s="342" t="s">
        <v>289</v>
      </c>
      <c r="D5" s="343"/>
      <c r="E5" s="343"/>
      <c r="F5" s="343"/>
      <c r="G5" s="343"/>
      <c r="H5" s="343"/>
      <c r="I5" s="343"/>
      <c r="J5" s="342" t="s">
        <v>58</v>
      </c>
      <c r="K5" s="343"/>
      <c r="L5" s="335" t="s">
        <v>410</v>
      </c>
      <c r="M5" s="334"/>
    </row>
    <row r="6" spans="1:15" ht="18" customHeight="1" x14ac:dyDescent="0.25">
      <c r="B6" s="334"/>
      <c r="C6" s="335" t="s">
        <v>63</v>
      </c>
      <c r="D6" s="344"/>
      <c r="E6" s="335" t="s">
        <v>177</v>
      </c>
      <c r="F6" s="344"/>
      <c r="G6" s="344"/>
      <c r="H6" s="344"/>
      <c r="I6" s="344"/>
      <c r="J6" s="337" t="s">
        <v>334</v>
      </c>
      <c r="K6" s="335" t="s">
        <v>2</v>
      </c>
      <c r="L6" s="336"/>
      <c r="M6" s="334"/>
    </row>
    <row r="7" spans="1:15" ht="45" customHeight="1" x14ac:dyDescent="0.25">
      <c r="B7" s="334"/>
      <c r="C7" s="106" t="s">
        <v>311</v>
      </c>
      <c r="D7" s="106" t="s">
        <v>92</v>
      </c>
      <c r="E7" s="106" t="s">
        <v>411</v>
      </c>
      <c r="F7" s="106" t="s">
        <v>101</v>
      </c>
      <c r="G7" s="106" t="s">
        <v>96</v>
      </c>
      <c r="H7" s="106" t="s">
        <v>37</v>
      </c>
      <c r="I7" s="106" t="s">
        <v>18</v>
      </c>
      <c r="J7" s="338"/>
      <c r="K7" s="336"/>
      <c r="L7" s="336"/>
      <c r="M7" s="334"/>
    </row>
    <row r="8" spans="1:15" ht="52.5" customHeight="1" x14ac:dyDescent="0.25">
      <c r="B8" s="162" t="str">
        <f>IF(ｼｰﾄ0!C4="","",ｼｰﾄ0!C3&amp;ｼｰﾄ0!C4)</f>
        <v>静岡県静岡
（静清）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4"/>
      <c r="N8" s="107"/>
      <c r="O8" s="107"/>
    </row>
    <row r="9" spans="1:15" ht="14.25" customHeight="1" x14ac:dyDescent="0.25">
      <c r="O9" s="107"/>
    </row>
    <row r="10" spans="1:15" x14ac:dyDescent="0.25">
      <c r="B10" s="104" t="s">
        <v>106</v>
      </c>
      <c r="C10" s="105" t="s">
        <v>352</v>
      </c>
    </row>
    <row r="11" spans="1:15" x14ac:dyDescent="0.25">
      <c r="C11" s="105" t="s">
        <v>412</v>
      </c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15" x14ac:dyDescent="0.25">
      <c r="C12" s="105" t="s">
        <v>413</v>
      </c>
    </row>
    <row r="13" spans="1:15" ht="18" customHeight="1" x14ac:dyDescent="0.25">
      <c r="C13" s="105" t="s">
        <v>373</v>
      </c>
    </row>
  </sheetData>
  <mergeCells count="10">
    <mergeCell ref="B4:B7"/>
    <mergeCell ref="M4:M7"/>
    <mergeCell ref="L5:L7"/>
    <mergeCell ref="J6:J7"/>
    <mergeCell ref="K6:K7"/>
    <mergeCell ref="C4:L4"/>
    <mergeCell ref="C5:I5"/>
    <mergeCell ref="J5:K5"/>
    <mergeCell ref="C6:D6"/>
    <mergeCell ref="E6:I6"/>
  </mergeCells>
  <phoneticPr fontId="25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14"/>
  <sheetViews>
    <sheetView showGridLines="0" topLeftCell="B1" zoomScaleNormal="100" zoomScaleSheetLayoutView="85" workbookViewId="0">
      <selection activeCell="I7" sqref="I7"/>
    </sheetView>
  </sheetViews>
  <sheetFormatPr defaultColWidth="9" defaultRowHeight="14.15" x14ac:dyDescent="0.25"/>
  <cols>
    <col min="1" max="1" width="3" style="84" hidden="1" customWidth="1"/>
    <col min="2" max="2" width="3" style="84" customWidth="1"/>
    <col min="3" max="3" width="13.53515625" style="84" customWidth="1"/>
    <col min="4" max="4" width="18.53515625" style="84" customWidth="1"/>
    <col min="5" max="9" width="15.53515625" style="84" customWidth="1"/>
    <col min="10" max="16384" width="9" style="84"/>
  </cols>
  <sheetData>
    <row r="1" spans="1:9" ht="19.3" x14ac:dyDescent="0.25">
      <c r="C1" s="109" t="s">
        <v>414</v>
      </c>
    </row>
    <row r="2" spans="1:9" x14ac:dyDescent="0.25">
      <c r="A2" s="85">
        <v>2</v>
      </c>
      <c r="B2" s="85"/>
    </row>
    <row r="3" spans="1:9" customFormat="1" ht="15" customHeight="1" x14ac:dyDescent="0.25">
      <c r="C3" s="110"/>
      <c r="D3" s="154"/>
      <c r="E3" s="154"/>
      <c r="F3" s="154"/>
      <c r="G3" s="159"/>
      <c r="H3" s="159"/>
      <c r="I3" s="159"/>
    </row>
    <row r="4" spans="1:9" ht="15" customHeight="1" x14ac:dyDescent="0.25">
      <c r="B4" s="108" t="s">
        <v>418</v>
      </c>
      <c r="C4" s="110"/>
    </row>
    <row r="5" spans="1:9" ht="15" customHeight="1" x14ac:dyDescent="0.25">
      <c r="C5" s="80"/>
    </row>
    <row r="6" spans="1:9" x14ac:dyDescent="0.25">
      <c r="C6" s="345" t="s">
        <v>359</v>
      </c>
      <c r="D6" s="346" t="s">
        <v>415</v>
      </c>
      <c r="E6" s="125" t="s">
        <v>349</v>
      </c>
      <c r="F6" s="155"/>
      <c r="G6" s="126"/>
      <c r="H6" s="346" t="s">
        <v>239</v>
      </c>
    </row>
    <row r="7" spans="1:9" ht="42.45" x14ac:dyDescent="0.25">
      <c r="C7" s="345"/>
      <c r="D7" s="347"/>
      <c r="E7" s="128" t="s">
        <v>354</v>
      </c>
      <c r="F7" s="128" t="s">
        <v>419</v>
      </c>
      <c r="G7" s="128" t="s">
        <v>420</v>
      </c>
      <c r="H7" s="347"/>
    </row>
    <row r="8" spans="1:9" ht="28.3" x14ac:dyDescent="0.25">
      <c r="C8" s="348" t="str">
        <f>IF(OR(ｼｰﾄ0!C4="",ｼｰﾄ0!C3=""),"",ｼｰﾄ0!C3&amp;ｼｰﾄ0!C4)</f>
        <v>静岡県静岡
（静清）</v>
      </c>
      <c r="D8" s="156" t="s">
        <v>348</v>
      </c>
      <c r="E8" s="157"/>
      <c r="F8" s="157"/>
      <c r="G8" s="157"/>
      <c r="H8" s="160" t="str">
        <f>IF(COUNTA(E8:G8)=0,"",SUM(E8:G8))</f>
        <v/>
      </c>
    </row>
    <row r="9" spans="1:9" ht="40.5" customHeight="1" x14ac:dyDescent="0.25">
      <c r="C9" s="349"/>
      <c r="D9" s="158" t="s">
        <v>417</v>
      </c>
      <c r="E9" s="157"/>
      <c r="F9" s="157"/>
      <c r="G9" s="157"/>
      <c r="H9" s="160" t="str">
        <f>IF(COUNTA(E9:G9)=0,"",SUM(E9:G9))</f>
        <v/>
      </c>
    </row>
    <row r="10" spans="1:9" ht="40.5" customHeight="1" x14ac:dyDescent="0.25">
      <c r="C10" s="349"/>
      <c r="D10" s="128" t="s">
        <v>416</v>
      </c>
      <c r="E10" s="157"/>
      <c r="F10" s="157"/>
      <c r="G10" s="157"/>
      <c r="H10" s="160" t="str">
        <f>IF(COUNTA(E10:G10)=0,"",SUM(E10:G10))</f>
        <v/>
      </c>
    </row>
    <row r="11" spans="1:9" ht="40.5" customHeight="1" x14ac:dyDescent="0.25">
      <c r="C11" s="350"/>
      <c r="D11" s="158" t="s">
        <v>421</v>
      </c>
      <c r="E11" s="157">
        <v>16</v>
      </c>
      <c r="F11" s="157"/>
      <c r="G11" s="157"/>
      <c r="H11" s="160">
        <f>IF(COUNTA(E11:G11)=0,"",SUM(E11:G11))</f>
        <v>16</v>
      </c>
    </row>
    <row r="12" spans="1:9" ht="40.5" customHeight="1" x14ac:dyDescent="0.25">
      <c r="C12" s="290" t="s">
        <v>423</v>
      </c>
      <c r="D12" s="291"/>
      <c r="E12" s="160">
        <f>IF(SUM(E8:E11)=0,"",SUM(E8:E11))</f>
        <v>16</v>
      </c>
      <c r="F12" s="160" t="str">
        <f>IF(SUM(F8:F11)=0,"",SUM(F8:F11))</f>
        <v/>
      </c>
      <c r="G12" s="160" t="str">
        <f>IF(SUM(G8:G11)=0,"",SUM(G8:G11))</f>
        <v/>
      </c>
      <c r="H12" s="160">
        <f>IF(SUM(H8:H11)=0,"",SUM(H8:H11))</f>
        <v>16</v>
      </c>
    </row>
    <row r="13" spans="1:9" ht="15" customHeight="1" x14ac:dyDescent="0.25">
      <c r="C13" s="138"/>
      <c r="D13" s="138"/>
      <c r="E13" s="161"/>
      <c r="F13" s="161"/>
      <c r="G13" s="161"/>
      <c r="H13" s="161"/>
    </row>
    <row r="14" spans="1:9" ht="53.25" customHeight="1" x14ac:dyDescent="0.25"/>
  </sheetData>
  <mergeCells count="5">
    <mergeCell ref="C12:D12"/>
    <mergeCell ref="C6:C7"/>
    <mergeCell ref="D6:D7"/>
    <mergeCell ref="H6:H7"/>
    <mergeCell ref="C8:C11"/>
  </mergeCells>
  <phoneticPr fontId="51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67" activePane="bottomRight" state="frozen"/>
      <selection pane="topRight"/>
      <selection pane="bottomLeft"/>
      <selection pane="bottomRight" activeCell="U60" sqref="U60"/>
    </sheetView>
  </sheetViews>
  <sheetFormatPr defaultColWidth="9" defaultRowHeight="14.15" x14ac:dyDescent="0.25"/>
  <cols>
    <col min="1" max="1" width="8.53515625" style="85" hidden="1" customWidth="1"/>
    <col min="2" max="2" width="7.4609375" style="84" customWidth="1"/>
    <col min="3" max="3" width="5.84375" style="111" customWidth="1"/>
    <col min="4" max="4" width="11.4609375" style="84" customWidth="1"/>
    <col min="5" max="5" width="6.84375" style="112" customWidth="1"/>
    <col min="6" max="6" width="6.84375" style="84" customWidth="1"/>
    <col min="7" max="7" width="10.69140625" style="84" customWidth="1"/>
    <col min="8" max="8" width="6.84375" style="112" customWidth="1"/>
    <col min="9" max="9" width="6.84375" style="84" customWidth="1"/>
    <col min="10" max="10" width="10.69140625" style="84" customWidth="1"/>
    <col min="11" max="11" width="6.84375" style="112" customWidth="1"/>
    <col min="12" max="12" width="6.84375" style="84" customWidth="1"/>
    <col min="13" max="13" width="10.69140625" style="84" customWidth="1"/>
    <col min="14" max="14" width="6.84375" style="112" customWidth="1"/>
    <col min="15" max="15" width="6.84375" style="84" customWidth="1"/>
    <col min="16" max="16" width="10.69140625" style="84" customWidth="1"/>
    <col min="17" max="17" width="5.53515625" style="112" customWidth="1"/>
    <col min="18" max="18" width="5.53515625" style="84" customWidth="1"/>
    <col min="19" max="19" width="10.69140625" style="84" customWidth="1"/>
    <col min="20" max="20" width="7.53515625" style="84" customWidth="1"/>
    <col min="21" max="32" width="5.53515625" style="84" customWidth="1"/>
    <col min="33" max="16384" width="9" style="84"/>
  </cols>
  <sheetData>
    <row r="1" spans="1:21" ht="18" x14ac:dyDescent="0.25">
      <c r="B1" s="94" t="s">
        <v>424</v>
      </c>
    </row>
    <row r="2" spans="1:21" x14ac:dyDescent="0.25">
      <c r="A2" s="85">
        <v>2</v>
      </c>
    </row>
    <row r="3" spans="1:21" x14ac:dyDescent="0.25">
      <c r="A3" s="85">
        <f>IF(COUNTA(E7:S11)&lt;&gt;0,1,2)</f>
        <v>1</v>
      </c>
      <c r="D3" s="80"/>
    </row>
    <row r="4" spans="1:21" ht="20.149999999999999" customHeight="1" x14ac:dyDescent="0.25">
      <c r="B4" s="371" t="s">
        <v>230</v>
      </c>
      <c r="C4" s="374" t="s">
        <v>425</v>
      </c>
      <c r="D4" s="333" t="s">
        <v>383</v>
      </c>
      <c r="E4" s="113" t="s">
        <v>80</v>
      </c>
      <c r="F4" s="116"/>
      <c r="G4" s="119"/>
      <c r="H4" s="113" t="s">
        <v>322</v>
      </c>
      <c r="I4" s="116"/>
      <c r="J4" s="119"/>
      <c r="K4" s="122" t="s">
        <v>151</v>
      </c>
      <c r="L4" s="116"/>
      <c r="M4" s="119"/>
      <c r="N4" s="122" t="s">
        <v>422</v>
      </c>
      <c r="O4" s="122"/>
      <c r="P4" s="122"/>
      <c r="Q4" s="122" t="s">
        <v>426</v>
      </c>
      <c r="R4" s="122"/>
      <c r="S4" s="122"/>
    </row>
    <row r="5" spans="1:21" ht="25.5" customHeight="1" x14ac:dyDescent="0.25">
      <c r="A5" s="85" t="s">
        <v>427</v>
      </c>
      <c r="B5" s="372"/>
      <c r="C5" s="374"/>
      <c r="D5" s="334"/>
      <c r="E5" s="114" t="s">
        <v>338</v>
      </c>
      <c r="F5" s="117" t="s">
        <v>353</v>
      </c>
      <c r="G5" s="120"/>
      <c r="H5" s="114" t="s">
        <v>338</v>
      </c>
      <c r="I5" s="117" t="s">
        <v>353</v>
      </c>
      <c r="J5" s="120"/>
      <c r="K5" s="114" t="s">
        <v>338</v>
      </c>
      <c r="L5" s="117" t="s">
        <v>353</v>
      </c>
      <c r="M5" s="120"/>
      <c r="N5" s="114" t="s">
        <v>338</v>
      </c>
      <c r="O5" s="117" t="s">
        <v>353</v>
      </c>
      <c r="P5" s="120"/>
      <c r="Q5" s="114" t="s">
        <v>338</v>
      </c>
      <c r="R5" s="117" t="s">
        <v>353</v>
      </c>
      <c r="S5" s="123"/>
    </row>
    <row r="6" spans="1:21" ht="27.75" customHeight="1" x14ac:dyDescent="0.25">
      <c r="B6" s="373"/>
      <c r="C6" s="374"/>
      <c r="D6" s="365"/>
      <c r="E6" s="115" t="s">
        <v>325</v>
      </c>
      <c r="F6" s="118" t="s">
        <v>363</v>
      </c>
      <c r="G6" s="121" t="s">
        <v>385</v>
      </c>
      <c r="H6" s="115" t="s">
        <v>325</v>
      </c>
      <c r="I6" s="118" t="s">
        <v>235</v>
      </c>
      <c r="J6" s="121" t="s">
        <v>385</v>
      </c>
      <c r="K6" s="115" t="s">
        <v>325</v>
      </c>
      <c r="L6" s="118" t="s">
        <v>235</v>
      </c>
      <c r="M6" s="121" t="s">
        <v>385</v>
      </c>
      <c r="N6" s="115" t="s">
        <v>325</v>
      </c>
      <c r="O6" s="118" t="s">
        <v>235</v>
      </c>
      <c r="P6" s="121" t="s">
        <v>385</v>
      </c>
      <c r="Q6" s="115" t="s">
        <v>325</v>
      </c>
      <c r="R6" s="118" t="s">
        <v>235</v>
      </c>
      <c r="S6" s="121" t="s">
        <v>385</v>
      </c>
    </row>
    <row r="7" spans="1:21" ht="21.75" customHeight="1" x14ac:dyDescent="0.25">
      <c r="B7" s="351" t="str">
        <f>ｼｰﾄ0!$C$4</f>
        <v>静岡
（静清）</v>
      </c>
      <c r="C7" s="354"/>
      <c r="D7" s="127" t="s">
        <v>26</v>
      </c>
      <c r="E7" s="144">
        <v>24</v>
      </c>
      <c r="F7" s="145">
        <v>4</v>
      </c>
      <c r="G7" s="145">
        <v>1.46</v>
      </c>
      <c r="H7" s="144">
        <v>25</v>
      </c>
      <c r="I7" s="145">
        <v>4</v>
      </c>
      <c r="J7" s="145">
        <v>1.46</v>
      </c>
      <c r="K7" s="144">
        <v>24</v>
      </c>
      <c r="L7" s="145">
        <v>3.2</v>
      </c>
      <c r="M7" s="145">
        <v>1.1679999999999999</v>
      </c>
      <c r="N7" s="144">
        <v>24</v>
      </c>
      <c r="O7" s="145">
        <v>3.4</v>
      </c>
      <c r="P7" s="145">
        <v>1.2410000000000001</v>
      </c>
      <c r="Q7" s="144">
        <v>22</v>
      </c>
      <c r="R7" s="145">
        <v>3.7</v>
      </c>
      <c r="S7" s="145">
        <v>1.3</v>
      </c>
    </row>
    <row r="8" spans="1:21" ht="21.75" customHeight="1" x14ac:dyDescent="0.25">
      <c r="B8" s="352"/>
      <c r="C8" s="355"/>
      <c r="D8" s="127" t="s">
        <v>428</v>
      </c>
      <c r="E8" s="144">
        <v>56</v>
      </c>
      <c r="F8" s="145">
        <v>4</v>
      </c>
      <c r="G8" s="145">
        <v>1.46</v>
      </c>
      <c r="H8" s="144">
        <v>53</v>
      </c>
      <c r="I8" s="145">
        <v>4</v>
      </c>
      <c r="J8" s="145">
        <v>1.46</v>
      </c>
      <c r="K8" s="144">
        <v>47</v>
      </c>
      <c r="L8" s="145">
        <v>4.3</v>
      </c>
      <c r="M8" s="145">
        <v>1.6060000000000003</v>
      </c>
      <c r="N8" s="144">
        <v>47</v>
      </c>
      <c r="O8" s="145">
        <v>4.4000000000000004</v>
      </c>
      <c r="P8" s="145">
        <v>1.6060000000000003</v>
      </c>
      <c r="Q8" s="144">
        <v>46</v>
      </c>
      <c r="R8" s="145">
        <v>4.0999999999999996</v>
      </c>
      <c r="S8" s="145">
        <v>1.5</v>
      </c>
    </row>
    <row r="9" spans="1:21" ht="21.75" customHeight="1" x14ac:dyDescent="0.25">
      <c r="B9" s="352"/>
      <c r="C9" s="355"/>
      <c r="D9" s="127" t="s">
        <v>429</v>
      </c>
      <c r="E9" s="144">
        <v>60</v>
      </c>
      <c r="F9" s="145">
        <v>100</v>
      </c>
      <c r="G9" s="145">
        <v>36.5</v>
      </c>
      <c r="H9" s="144">
        <v>60</v>
      </c>
      <c r="I9" s="145">
        <v>102</v>
      </c>
      <c r="J9" s="145">
        <v>37.229999999999997</v>
      </c>
      <c r="K9" s="144">
        <v>70</v>
      </c>
      <c r="L9" s="145">
        <v>117.6</v>
      </c>
      <c r="M9" s="145">
        <v>42.9</v>
      </c>
      <c r="N9" s="144">
        <v>69</v>
      </c>
      <c r="O9" s="145">
        <v>115</v>
      </c>
      <c r="P9" s="145">
        <v>41.975000000000001</v>
      </c>
      <c r="Q9" s="144">
        <v>69</v>
      </c>
      <c r="R9" s="145">
        <v>118.4</v>
      </c>
      <c r="S9" s="145">
        <v>43.2</v>
      </c>
      <c r="U9" s="124"/>
    </row>
    <row r="10" spans="1:21" ht="21.75" customHeight="1" x14ac:dyDescent="0.25">
      <c r="B10" s="352"/>
      <c r="C10" s="355"/>
      <c r="D10" s="127" t="s">
        <v>244</v>
      </c>
      <c r="E10" s="144">
        <v>47</v>
      </c>
      <c r="F10" s="145">
        <v>8</v>
      </c>
      <c r="G10" s="145">
        <v>2.92</v>
      </c>
      <c r="H10" s="144">
        <v>43</v>
      </c>
      <c r="I10" s="145">
        <v>8</v>
      </c>
      <c r="J10" s="145">
        <v>2.92</v>
      </c>
      <c r="K10" s="144">
        <v>43</v>
      </c>
      <c r="L10" s="145">
        <v>5.3</v>
      </c>
      <c r="M10" s="145">
        <v>1.9345000000000001</v>
      </c>
      <c r="N10" s="144">
        <v>38</v>
      </c>
      <c r="O10" s="145">
        <v>5.8</v>
      </c>
      <c r="P10" s="145">
        <v>2.117</v>
      </c>
      <c r="Q10" s="144">
        <v>37</v>
      </c>
      <c r="R10" s="145">
        <v>5.7</v>
      </c>
      <c r="S10" s="145">
        <v>2.1</v>
      </c>
    </row>
    <row r="11" spans="1:21" ht="21.75" customHeight="1" x14ac:dyDescent="0.25">
      <c r="B11" s="352"/>
      <c r="C11" s="355"/>
      <c r="D11" s="128" t="s">
        <v>430</v>
      </c>
      <c r="E11" s="144">
        <v>84</v>
      </c>
      <c r="F11" s="145">
        <v>9</v>
      </c>
      <c r="G11" s="145">
        <v>3.2850000000000001</v>
      </c>
      <c r="H11" s="144">
        <v>85</v>
      </c>
      <c r="I11" s="145">
        <v>11</v>
      </c>
      <c r="J11" s="145">
        <v>4.0149999999999997</v>
      </c>
      <c r="K11" s="144">
        <v>85</v>
      </c>
      <c r="L11" s="145">
        <v>10.4</v>
      </c>
      <c r="M11" s="145">
        <v>3.8</v>
      </c>
      <c r="N11" s="144">
        <v>82</v>
      </c>
      <c r="O11" s="145">
        <v>10.5</v>
      </c>
      <c r="P11" s="145">
        <v>3.8325</v>
      </c>
      <c r="Q11" s="144">
        <v>83</v>
      </c>
      <c r="R11" s="145">
        <v>10.9</v>
      </c>
      <c r="S11" s="145">
        <v>4</v>
      </c>
    </row>
    <row r="12" spans="1:21" ht="26.25" customHeight="1" x14ac:dyDescent="0.25">
      <c r="B12" s="365"/>
      <c r="C12" s="364"/>
      <c r="D12" s="128" t="s">
        <v>431</v>
      </c>
      <c r="E12" s="146">
        <f t="shared" ref="E12:S12" si="0">IF(COUNT(E7:E11)&gt;=1,SUM(E7:E11),"")</f>
        <v>271</v>
      </c>
      <c r="F12" s="147">
        <f t="shared" si="0"/>
        <v>125</v>
      </c>
      <c r="G12" s="147">
        <f t="shared" si="0"/>
        <v>45.625</v>
      </c>
      <c r="H12" s="146">
        <f t="shared" si="0"/>
        <v>266</v>
      </c>
      <c r="I12" s="148">
        <f t="shared" si="0"/>
        <v>129</v>
      </c>
      <c r="J12" s="148">
        <f t="shared" si="0"/>
        <v>47.085000000000001</v>
      </c>
      <c r="K12" s="146">
        <f t="shared" si="0"/>
        <v>269</v>
      </c>
      <c r="L12" s="147">
        <f t="shared" si="0"/>
        <v>140.80000000000001</v>
      </c>
      <c r="M12" s="147">
        <f t="shared" si="0"/>
        <v>51.408499999999997</v>
      </c>
      <c r="N12" s="146">
        <f t="shared" si="0"/>
        <v>260</v>
      </c>
      <c r="O12" s="147">
        <f t="shared" si="0"/>
        <v>139.1</v>
      </c>
      <c r="P12" s="147">
        <f t="shared" si="0"/>
        <v>50.771500000000003</v>
      </c>
      <c r="Q12" s="146">
        <f t="shared" si="0"/>
        <v>257</v>
      </c>
      <c r="R12" s="147">
        <f t="shared" si="0"/>
        <v>142.80000000000001</v>
      </c>
      <c r="S12" s="147">
        <f t="shared" si="0"/>
        <v>52.1</v>
      </c>
    </row>
    <row r="13" spans="1:21" ht="21.75" customHeight="1" x14ac:dyDescent="0.25">
      <c r="B13" s="351" t="str">
        <f>ｼｰﾄ0!$C$4</f>
        <v>静岡
（静清）</v>
      </c>
      <c r="C13" s="375"/>
      <c r="D13" s="127" t="s">
        <v>26</v>
      </c>
      <c r="E13" s="149">
        <v>79</v>
      </c>
      <c r="F13" s="145">
        <v>32</v>
      </c>
      <c r="G13" s="145">
        <v>11.68</v>
      </c>
      <c r="H13" s="149">
        <v>77</v>
      </c>
      <c r="I13" s="145">
        <v>37</v>
      </c>
      <c r="J13" s="145">
        <v>13.505000000000001</v>
      </c>
      <c r="K13" s="149">
        <v>75</v>
      </c>
      <c r="L13" s="145">
        <v>32.200000000000003</v>
      </c>
      <c r="M13" s="145">
        <v>11.8</v>
      </c>
      <c r="N13" s="149">
        <v>73</v>
      </c>
      <c r="O13" s="145">
        <v>32</v>
      </c>
      <c r="P13" s="145">
        <v>11.68</v>
      </c>
      <c r="Q13" s="150">
        <v>69</v>
      </c>
      <c r="R13" s="145">
        <v>28.9</v>
      </c>
      <c r="S13" s="145">
        <v>10.6</v>
      </c>
    </row>
    <row r="14" spans="1:21" ht="21.75" customHeight="1" x14ac:dyDescent="0.25">
      <c r="B14" s="352"/>
      <c r="C14" s="376"/>
      <c r="D14" s="127" t="s">
        <v>428</v>
      </c>
      <c r="E14" s="149">
        <v>13</v>
      </c>
      <c r="F14" s="145">
        <v>1</v>
      </c>
      <c r="G14" s="145">
        <v>0.36499999999999999</v>
      </c>
      <c r="H14" s="149">
        <v>12</v>
      </c>
      <c r="I14" s="145">
        <v>1</v>
      </c>
      <c r="J14" s="145">
        <v>0.36499999999999999</v>
      </c>
      <c r="K14" s="149">
        <v>12</v>
      </c>
      <c r="L14" s="145">
        <v>0.8</v>
      </c>
      <c r="M14" s="145">
        <v>0.29199999999999998</v>
      </c>
      <c r="N14" s="149">
        <v>12</v>
      </c>
      <c r="O14" s="145">
        <v>0.8</v>
      </c>
      <c r="P14" s="145">
        <v>0.29199999999999998</v>
      </c>
      <c r="Q14" s="150">
        <v>11</v>
      </c>
      <c r="R14" s="145">
        <v>0.6</v>
      </c>
      <c r="S14" s="145">
        <v>0.2</v>
      </c>
    </row>
    <row r="15" spans="1:21" ht="21.75" customHeight="1" x14ac:dyDescent="0.25">
      <c r="B15" s="352"/>
      <c r="C15" s="376"/>
      <c r="D15" s="127" t="s">
        <v>429</v>
      </c>
      <c r="E15" s="149">
        <v>15</v>
      </c>
      <c r="F15" s="145">
        <v>2</v>
      </c>
      <c r="G15" s="145">
        <v>0.73</v>
      </c>
      <c r="H15" s="149">
        <v>14</v>
      </c>
      <c r="I15" s="145">
        <v>2</v>
      </c>
      <c r="J15" s="145">
        <v>0.73</v>
      </c>
      <c r="K15" s="149">
        <v>8</v>
      </c>
      <c r="L15" s="145">
        <v>0.7</v>
      </c>
      <c r="M15" s="145">
        <v>0.25549999999999995</v>
      </c>
      <c r="N15" s="149">
        <v>7</v>
      </c>
      <c r="O15" s="145">
        <v>0.8</v>
      </c>
      <c r="P15" s="145">
        <v>0.29199999999999998</v>
      </c>
      <c r="Q15" s="150">
        <v>7</v>
      </c>
      <c r="R15" s="145">
        <v>0.8</v>
      </c>
      <c r="S15" s="145">
        <v>0.3</v>
      </c>
    </row>
    <row r="16" spans="1:21" ht="21.75" customHeight="1" x14ac:dyDescent="0.25">
      <c r="B16" s="352"/>
      <c r="C16" s="376"/>
      <c r="D16" s="127" t="s">
        <v>244</v>
      </c>
      <c r="E16" s="149">
        <v>79</v>
      </c>
      <c r="F16" s="145">
        <v>9</v>
      </c>
      <c r="G16" s="145">
        <v>3.2850000000000001</v>
      </c>
      <c r="H16" s="149">
        <v>77</v>
      </c>
      <c r="I16" s="145">
        <v>7</v>
      </c>
      <c r="J16" s="145">
        <v>2.5550000000000002</v>
      </c>
      <c r="K16" s="149">
        <v>71</v>
      </c>
      <c r="L16" s="145">
        <v>2.7</v>
      </c>
      <c r="M16" s="145">
        <v>0.98550000000000015</v>
      </c>
      <c r="N16" s="149">
        <v>65</v>
      </c>
      <c r="O16" s="145">
        <v>2.6</v>
      </c>
      <c r="P16" s="145">
        <v>0.94899999999999995</v>
      </c>
      <c r="Q16" s="150">
        <v>63</v>
      </c>
      <c r="R16" s="145">
        <v>2.5</v>
      </c>
      <c r="S16" s="145">
        <v>0.9</v>
      </c>
    </row>
    <row r="17" spans="2:19" ht="21.75" customHeight="1" x14ac:dyDescent="0.25">
      <c r="B17" s="352"/>
      <c r="C17" s="376"/>
      <c r="D17" s="128" t="s">
        <v>430</v>
      </c>
      <c r="E17" s="149">
        <v>40</v>
      </c>
      <c r="F17" s="145">
        <v>1</v>
      </c>
      <c r="G17" s="145">
        <v>0.36499999999999999</v>
      </c>
      <c r="H17" s="149">
        <v>43</v>
      </c>
      <c r="I17" s="145">
        <v>3</v>
      </c>
      <c r="J17" s="145">
        <v>1.095</v>
      </c>
      <c r="K17" s="149">
        <v>42</v>
      </c>
      <c r="L17" s="145">
        <v>3.3</v>
      </c>
      <c r="M17" s="145">
        <v>1.2</v>
      </c>
      <c r="N17" s="149">
        <v>43</v>
      </c>
      <c r="O17" s="145">
        <v>4.8</v>
      </c>
      <c r="P17" s="145">
        <v>1.752</v>
      </c>
      <c r="Q17" s="150">
        <v>42</v>
      </c>
      <c r="R17" s="145">
        <v>4.5999999999999996</v>
      </c>
      <c r="S17" s="145">
        <v>1.7</v>
      </c>
    </row>
    <row r="18" spans="2:19" ht="26.25" customHeight="1" x14ac:dyDescent="0.25">
      <c r="B18" s="365"/>
      <c r="C18" s="377"/>
      <c r="D18" s="128" t="s">
        <v>332</v>
      </c>
      <c r="E18" s="146">
        <f t="shared" ref="E18:S18" si="1">IF(COUNT(E13:E17)&gt;=1,SUM(E13:E17),"")</f>
        <v>226</v>
      </c>
      <c r="F18" s="147">
        <f t="shared" si="1"/>
        <v>45</v>
      </c>
      <c r="G18" s="147">
        <f t="shared" si="1"/>
        <v>16.425000000000001</v>
      </c>
      <c r="H18" s="146">
        <f t="shared" si="1"/>
        <v>223</v>
      </c>
      <c r="I18" s="148">
        <f t="shared" si="1"/>
        <v>50</v>
      </c>
      <c r="J18" s="148">
        <f t="shared" si="1"/>
        <v>18.25</v>
      </c>
      <c r="K18" s="146">
        <f t="shared" si="1"/>
        <v>208</v>
      </c>
      <c r="L18" s="147">
        <f t="shared" si="1"/>
        <v>39.700000000000003</v>
      </c>
      <c r="M18" s="147">
        <f t="shared" si="1"/>
        <v>14.532999999999999</v>
      </c>
      <c r="N18" s="146">
        <f t="shared" si="1"/>
        <v>200</v>
      </c>
      <c r="O18" s="147">
        <f t="shared" si="1"/>
        <v>40.999999999999993</v>
      </c>
      <c r="P18" s="147">
        <f t="shared" si="1"/>
        <v>14.965</v>
      </c>
      <c r="Q18" s="146">
        <f t="shared" si="1"/>
        <v>192</v>
      </c>
      <c r="R18" s="147">
        <f t="shared" si="1"/>
        <v>37.4</v>
      </c>
      <c r="S18" s="147">
        <f t="shared" si="1"/>
        <v>13.7</v>
      </c>
    </row>
    <row r="19" spans="2:19" ht="21.75" customHeight="1" x14ac:dyDescent="0.25">
      <c r="B19" s="351" t="str">
        <f>ｼｰﾄ0!$C$4</f>
        <v>静岡
（静清）</v>
      </c>
      <c r="C19" s="354"/>
      <c r="D19" s="127" t="s">
        <v>26</v>
      </c>
      <c r="E19" s="149">
        <v>60</v>
      </c>
      <c r="F19" s="145">
        <v>21</v>
      </c>
      <c r="G19" s="145">
        <v>7.665</v>
      </c>
      <c r="H19" s="149">
        <v>60</v>
      </c>
      <c r="I19" s="145">
        <v>24</v>
      </c>
      <c r="J19" s="145">
        <v>8.76</v>
      </c>
      <c r="K19" s="149">
        <v>59</v>
      </c>
      <c r="L19" s="145">
        <v>22.6</v>
      </c>
      <c r="M19" s="145">
        <v>8.1999999999999993</v>
      </c>
      <c r="N19" s="149">
        <v>58</v>
      </c>
      <c r="O19" s="145">
        <v>24.7</v>
      </c>
      <c r="P19" s="145">
        <v>9.0154999999999994</v>
      </c>
      <c r="Q19" s="150">
        <v>56</v>
      </c>
      <c r="R19" s="145">
        <v>29.6</v>
      </c>
      <c r="S19" s="145">
        <v>10.8</v>
      </c>
    </row>
    <row r="20" spans="2:19" ht="21.75" customHeight="1" x14ac:dyDescent="0.25">
      <c r="B20" s="352"/>
      <c r="C20" s="366"/>
      <c r="D20" s="127" t="s">
        <v>428</v>
      </c>
      <c r="E20" s="149">
        <v>2</v>
      </c>
      <c r="F20" s="145">
        <v>0</v>
      </c>
      <c r="G20" s="145">
        <v>0</v>
      </c>
      <c r="H20" s="149">
        <v>2</v>
      </c>
      <c r="I20" s="145">
        <v>0</v>
      </c>
      <c r="J20" s="145">
        <v>0</v>
      </c>
      <c r="K20" s="149">
        <v>2</v>
      </c>
      <c r="L20" s="145">
        <v>0.3</v>
      </c>
      <c r="M20" s="145">
        <v>0.1095</v>
      </c>
      <c r="N20" s="149">
        <v>2</v>
      </c>
      <c r="O20" s="145">
        <v>0.1</v>
      </c>
      <c r="P20" s="145">
        <v>3.6499999999999998E-2</v>
      </c>
      <c r="Q20" s="150">
        <v>2</v>
      </c>
      <c r="R20" s="145">
        <v>0.1</v>
      </c>
      <c r="S20" s="145">
        <v>0</v>
      </c>
    </row>
    <row r="21" spans="2:19" ht="21.75" customHeight="1" x14ac:dyDescent="0.25">
      <c r="B21" s="352"/>
      <c r="C21" s="366"/>
      <c r="D21" s="127" t="s">
        <v>429</v>
      </c>
      <c r="E21" s="149">
        <v>1</v>
      </c>
      <c r="F21" s="145">
        <v>0</v>
      </c>
      <c r="G21" s="145">
        <v>0</v>
      </c>
      <c r="H21" s="149">
        <v>2</v>
      </c>
      <c r="I21" s="145">
        <v>1</v>
      </c>
      <c r="J21" s="145">
        <v>0.36499999999999999</v>
      </c>
      <c r="K21" s="149">
        <v>1</v>
      </c>
      <c r="L21" s="145">
        <v>0</v>
      </c>
      <c r="M21" s="145">
        <v>0</v>
      </c>
      <c r="N21" s="149">
        <v>1</v>
      </c>
      <c r="O21" s="145">
        <v>0</v>
      </c>
      <c r="P21" s="145">
        <v>0</v>
      </c>
      <c r="Q21" s="150">
        <v>1</v>
      </c>
      <c r="R21" s="145">
        <v>0</v>
      </c>
      <c r="S21" s="145">
        <v>0</v>
      </c>
    </row>
    <row r="22" spans="2:19" ht="21.75" customHeight="1" x14ac:dyDescent="0.25">
      <c r="B22" s="352"/>
      <c r="C22" s="366"/>
      <c r="D22" s="127" t="s">
        <v>244</v>
      </c>
      <c r="E22" s="149">
        <v>209</v>
      </c>
      <c r="F22" s="145">
        <v>4</v>
      </c>
      <c r="G22" s="145">
        <v>1.46</v>
      </c>
      <c r="H22" s="149">
        <v>204</v>
      </c>
      <c r="I22" s="145">
        <v>4</v>
      </c>
      <c r="J22" s="145">
        <v>1.46</v>
      </c>
      <c r="K22" s="149">
        <v>202</v>
      </c>
      <c r="L22" s="145">
        <v>5.7</v>
      </c>
      <c r="M22" s="145">
        <v>2.1</v>
      </c>
      <c r="N22" s="149">
        <v>199</v>
      </c>
      <c r="O22" s="145">
        <v>3.8</v>
      </c>
      <c r="P22" s="145">
        <v>1.387</v>
      </c>
      <c r="Q22" s="150">
        <v>196</v>
      </c>
      <c r="R22" s="145">
        <v>5.9</v>
      </c>
      <c r="S22" s="145">
        <v>2.1</v>
      </c>
    </row>
    <row r="23" spans="2:19" ht="21.75" customHeight="1" x14ac:dyDescent="0.25">
      <c r="B23" s="352"/>
      <c r="C23" s="366"/>
      <c r="D23" s="128" t="s">
        <v>430</v>
      </c>
      <c r="E23" s="149">
        <v>14</v>
      </c>
      <c r="F23" s="145">
        <v>1</v>
      </c>
      <c r="G23" s="145">
        <v>0.36499999999999999</v>
      </c>
      <c r="H23" s="149">
        <v>15</v>
      </c>
      <c r="I23" s="145">
        <v>1</v>
      </c>
      <c r="J23" s="145">
        <v>0.36499999999999999</v>
      </c>
      <c r="K23" s="149">
        <v>12</v>
      </c>
      <c r="L23" s="145">
        <v>0.7</v>
      </c>
      <c r="M23" s="145">
        <v>0.25549999999999995</v>
      </c>
      <c r="N23" s="149">
        <v>12</v>
      </c>
      <c r="O23" s="145">
        <v>0.7</v>
      </c>
      <c r="P23" s="145">
        <v>0.25549999999999995</v>
      </c>
      <c r="Q23" s="150">
        <v>13</v>
      </c>
      <c r="R23" s="145">
        <v>3.9</v>
      </c>
      <c r="S23" s="145">
        <v>1.4</v>
      </c>
    </row>
    <row r="24" spans="2:19" ht="26.25" customHeight="1" x14ac:dyDescent="0.25">
      <c r="B24" s="365"/>
      <c r="C24" s="367"/>
      <c r="D24" s="128" t="s">
        <v>375</v>
      </c>
      <c r="E24" s="150">
        <f t="shared" ref="E24:S24" si="2">IF(COUNT(E19:E23)&gt;=1,SUM(E19:E23),"")</f>
        <v>286</v>
      </c>
      <c r="F24" s="151">
        <f t="shared" si="2"/>
        <v>26</v>
      </c>
      <c r="G24" s="151">
        <f t="shared" si="2"/>
        <v>9.49</v>
      </c>
      <c r="H24" s="150">
        <f t="shared" si="2"/>
        <v>283</v>
      </c>
      <c r="I24" s="152">
        <f t="shared" si="2"/>
        <v>30</v>
      </c>
      <c r="J24" s="152">
        <f t="shared" si="2"/>
        <v>10.950000000000001</v>
      </c>
      <c r="K24" s="150">
        <f t="shared" si="2"/>
        <v>276</v>
      </c>
      <c r="L24" s="151">
        <f t="shared" si="2"/>
        <v>29.3</v>
      </c>
      <c r="M24" s="151">
        <f t="shared" si="2"/>
        <v>10.664999999999999</v>
      </c>
      <c r="N24" s="150">
        <f t="shared" si="2"/>
        <v>272</v>
      </c>
      <c r="O24" s="151">
        <f t="shared" si="2"/>
        <v>29.3</v>
      </c>
      <c r="P24" s="151">
        <f t="shared" si="2"/>
        <v>10.6945</v>
      </c>
      <c r="Q24" s="150">
        <f t="shared" si="2"/>
        <v>268</v>
      </c>
      <c r="R24" s="151">
        <f t="shared" si="2"/>
        <v>39.5</v>
      </c>
      <c r="S24" s="151">
        <f t="shared" si="2"/>
        <v>14.3</v>
      </c>
    </row>
    <row r="25" spans="2:19" ht="22.5" customHeight="1" x14ac:dyDescent="0.25">
      <c r="B25" s="351" t="str">
        <f>ｼｰﾄ0!$C$4</f>
        <v>静岡
（静清）</v>
      </c>
      <c r="C25" s="354"/>
      <c r="D25" s="127" t="s">
        <v>26</v>
      </c>
      <c r="E25" s="149"/>
      <c r="F25" s="145"/>
      <c r="G25" s="145"/>
      <c r="H25" s="149"/>
      <c r="I25" s="145"/>
      <c r="J25" s="145"/>
      <c r="K25" s="149"/>
      <c r="L25" s="145"/>
      <c r="M25" s="145"/>
      <c r="N25" s="149"/>
      <c r="O25" s="145"/>
      <c r="P25" s="145"/>
      <c r="Q25" s="150"/>
      <c r="R25" s="145"/>
      <c r="S25" s="145"/>
    </row>
    <row r="26" spans="2:19" ht="22.5" customHeight="1" x14ac:dyDescent="0.25">
      <c r="B26" s="352"/>
      <c r="C26" s="366"/>
      <c r="D26" s="127" t="s">
        <v>428</v>
      </c>
      <c r="E26" s="149"/>
      <c r="F26" s="145"/>
      <c r="G26" s="145"/>
      <c r="H26" s="149"/>
      <c r="I26" s="145"/>
      <c r="J26" s="145"/>
      <c r="K26" s="149"/>
      <c r="L26" s="145"/>
      <c r="M26" s="145"/>
      <c r="N26" s="149"/>
      <c r="O26" s="145"/>
      <c r="P26" s="145"/>
      <c r="Q26" s="150"/>
      <c r="R26" s="145"/>
      <c r="S26" s="145"/>
    </row>
    <row r="27" spans="2:19" ht="22.5" customHeight="1" x14ac:dyDescent="0.25">
      <c r="B27" s="352"/>
      <c r="C27" s="366"/>
      <c r="D27" s="127" t="s">
        <v>429</v>
      </c>
      <c r="E27" s="149"/>
      <c r="F27" s="145"/>
      <c r="G27" s="145"/>
      <c r="H27" s="149"/>
      <c r="I27" s="145"/>
      <c r="J27" s="145"/>
      <c r="K27" s="149"/>
      <c r="L27" s="145"/>
      <c r="M27" s="145"/>
      <c r="N27" s="149"/>
      <c r="O27" s="145"/>
      <c r="P27" s="145"/>
      <c r="Q27" s="150"/>
      <c r="R27" s="145"/>
      <c r="S27" s="145"/>
    </row>
    <row r="28" spans="2:19" ht="22.5" customHeight="1" x14ac:dyDescent="0.25">
      <c r="B28" s="352"/>
      <c r="C28" s="366"/>
      <c r="D28" s="127" t="s">
        <v>244</v>
      </c>
      <c r="E28" s="149"/>
      <c r="F28" s="145"/>
      <c r="G28" s="145"/>
      <c r="H28" s="149"/>
      <c r="I28" s="145"/>
      <c r="J28" s="145"/>
      <c r="K28" s="149"/>
      <c r="L28" s="145"/>
      <c r="M28" s="145"/>
      <c r="N28" s="149"/>
      <c r="O28" s="145"/>
      <c r="P28" s="145"/>
      <c r="Q28" s="150"/>
      <c r="R28" s="145"/>
      <c r="S28" s="145"/>
    </row>
    <row r="29" spans="2:19" ht="22.5" customHeight="1" x14ac:dyDescent="0.25">
      <c r="B29" s="352"/>
      <c r="C29" s="366"/>
      <c r="D29" s="128" t="s">
        <v>430</v>
      </c>
      <c r="E29" s="149"/>
      <c r="F29" s="145"/>
      <c r="G29" s="145"/>
      <c r="H29" s="149"/>
      <c r="I29" s="145"/>
      <c r="J29" s="145"/>
      <c r="K29" s="149"/>
      <c r="L29" s="145"/>
      <c r="M29" s="145"/>
      <c r="N29" s="149"/>
      <c r="O29" s="145"/>
      <c r="P29" s="145"/>
      <c r="Q29" s="150"/>
      <c r="R29" s="145"/>
      <c r="S29" s="145"/>
    </row>
    <row r="30" spans="2:19" ht="25.5" customHeight="1" x14ac:dyDescent="0.25">
      <c r="B30" s="365"/>
      <c r="C30" s="367"/>
      <c r="D30" s="128" t="s">
        <v>131</v>
      </c>
      <c r="E30" s="150" t="str">
        <f t="shared" ref="E30:S30" si="3">IF(COUNT(E25:E29)&gt;=1,SUM(E25:E29),"")</f>
        <v/>
      </c>
      <c r="F30" s="151" t="str">
        <f t="shared" si="3"/>
        <v/>
      </c>
      <c r="G30" s="151" t="str">
        <f t="shared" si="3"/>
        <v/>
      </c>
      <c r="H30" s="150" t="str">
        <f t="shared" si="3"/>
        <v/>
      </c>
      <c r="I30" s="152" t="str">
        <f t="shared" si="3"/>
        <v/>
      </c>
      <c r="J30" s="152" t="str">
        <f t="shared" si="3"/>
        <v/>
      </c>
      <c r="K30" s="150" t="str">
        <f t="shared" si="3"/>
        <v/>
      </c>
      <c r="L30" s="151" t="str">
        <f t="shared" si="3"/>
        <v/>
      </c>
      <c r="M30" s="151" t="str">
        <f t="shared" si="3"/>
        <v/>
      </c>
      <c r="N30" s="150" t="str">
        <f t="shared" si="3"/>
        <v/>
      </c>
      <c r="O30" s="151" t="str">
        <f t="shared" si="3"/>
        <v/>
      </c>
      <c r="P30" s="151" t="str">
        <f t="shared" si="3"/>
        <v/>
      </c>
      <c r="Q30" s="150" t="str">
        <f t="shared" si="3"/>
        <v/>
      </c>
      <c r="R30" s="151" t="str">
        <f t="shared" si="3"/>
        <v/>
      </c>
      <c r="S30" s="151" t="str">
        <f t="shared" si="3"/>
        <v/>
      </c>
    </row>
    <row r="31" spans="2:19" ht="21.75" customHeight="1" x14ac:dyDescent="0.25">
      <c r="B31" s="351" t="str">
        <f>ｼｰﾄ0!$C$4</f>
        <v>静岡
（静清）</v>
      </c>
      <c r="C31" s="354"/>
      <c r="D31" s="127" t="s">
        <v>26</v>
      </c>
      <c r="E31" s="149"/>
      <c r="F31" s="145"/>
      <c r="G31" s="145"/>
      <c r="H31" s="149"/>
      <c r="I31" s="145"/>
      <c r="J31" s="145"/>
      <c r="K31" s="149"/>
      <c r="L31" s="145"/>
      <c r="M31" s="145"/>
      <c r="N31" s="149"/>
      <c r="O31" s="145"/>
      <c r="P31" s="145"/>
      <c r="Q31" s="150"/>
      <c r="R31" s="145"/>
      <c r="S31" s="145"/>
    </row>
    <row r="32" spans="2:19" ht="21.75" customHeight="1" x14ac:dyDescent="0.25">
      <c r="B32" s="352"/>
      <c r="C32" s="355"/>
      <c r="D32" s="127" t="s">
        <v>428</v>
      </c>
      <c r="E32" s="149"/>
      <c r="F32" s="145"/>
      <c r="G32" s="145"/>
      <c r="H32" s="149"/>
      <c r="I32" s="145"/>
      <c r="J32" s="145"/>
      <c r="K32" s="149"/>
      <c r="L32" s="145"/>
      <c r="M32" s="145"/>
      <c r="N32" s="149"/>
      <c r="O32" s="145"/>
      <c r="P32" s="145"/>
      <c r="Q32" s="150"/>
      <c r="R32" s="145"/>
      <c r="S32" s="145"/>
    </row>
    <row r="33" spans="2:19" ht="21.75" customHeight="1" x14ac:dyDescent="0.25">
      <c r="B33" s="352"/>
      <c r="C33" s="355"/>
      <c r="D33" s="127" t="s">
        <v>429</v>
      </c>
      <c r="E33" s="149"/>
      <c r="F33" s="145"/>
      <c r="G33" s="145"/>
      <c r="H33" s="149"/>
      <c r="I33" s="145"/>
      <c r="J33" s="145"/>
      <c r="K33" s="149"/>
      <c r="L33" s="145"/>
      <c r="M33" s="145"/>
      <c r="N33" s="149"/>
      <c r="O33" s="145"/>
      <c r="P33" s="145"/>
      <c r="Q33" s="150"/>
      <c r="R33" s="145"/>
      <c r="S33" s="145"/>
    </row>
    <row r="34" spans="2:19" ht="21.75" customHeight="1" x14ac:dyDescent="0.25">
      <c r="B34" s="352"/>
      <c r="C34" s="355"/>
      <c r="D34" s="127" t="s">
        <v>244</v>
      </c>
      <c r="E34" s="149"/>
      <c r="F34" s="145"/>
      <c r="G34" s="145"/>
      <c r="H34" s="149"/>
      <c r="I34" s="145"/>
      <c r="J34" s="145"/>
      <c r="K34" s="149"/>
      <c r="L34" s="145"/>
      <c r="M34" s="145"/>
      <c r="N34" s="149"/>
      <c r="O34" s="145"/>
      <c r="P34" s="145"/>
      <c r="Q34" s="150"/>
      <c r="R34" s="145"/>
      <c r="S34" s="145"/>
    </row>
    <row r="35" spans="2:19" ht="21.75" customHeight="1" x14ac:dyDescent="0.25">
      <c r="B35" s="352"/>
      <c r="C35" s="355"/>
      <c r="D35" s="128" t="s">
        <v>430</v>
      </c>
      <c r="E35" s="149"/>
      <c r="F35" s="145"/>
      <c r="G35" s="145"/>
      <c r="H35" s="149"/>
      <c r="I35" s="145"/>
      <c r="J35" s="145"/>
      <c r="K35" s="149"/>
      <c r="L35" s="145"/>
      <c r="M35" s="145"/>
      <c r="N35" s="149"/>
      <c r="O35" s="145"/>
      <c r="P35" s="145"/>
      <c r="Q35" s="150"/>
      <c r="R35" s="145"/>
      <c r="S35" s="145"/>
    </row>
    <row r="36" spans="2:19" ht="25.5" customHeight="1" x14ac:dyDescent="0.25">
      <c r="B36" s="365"/>
      <c r="C36" s="364"/>
      <c r="D36" s="129" t="s">
        <v>337</v>
      </c>
      <c r="E36" s="150" t="str">
        <f t="shared" ref="E36:S36" si="4">IF(COUNT(E31:E35)&gt;=1,SUM(E31:E35),"")</f>
        <v/>
      </c>
      <c r="F36" s="151" t="str">
        <f t="shared" si="4"/>
        <v/>
      </c>
      <c r="G36" s="151" t="str">
        <f t="shared" si="4"/>
        <v/>
      </c>
      <c r="H36" s="150" t="str">
        <f t="shared" si="4"/>
        <v/>
      </c>
      <c r="I36" s="152" t="str">
        <f t="shared" si="4"/>
        <v/>
      </c>
      <c r="J36" s="152" t="str">
        <f t="shared" si="4"/>
        <v/>
      </c>
      <c r="K36" s="150" t="str">
        <f t="shared" si="4"/>
        <v/>
      </c>
      <c r="L36" s="151" t="str">
        <f t="shared" si="4"/>
        <v/>
      </c>
      <c r="M36" s="151" t="str">
        <f t="shared" si="4"/>
        <v/>
      </c>
      <c r="N36" s="150" t="str">
        <f t="shared" si="4"/>
        <v/>
      </c>
      <c r="O36" s="151" t="str">
        <f t="shared" si="4"/>
        <v/>
      </c>
      <c r="P36" s="151" t="str">
        <f t="shared" si="4"/>
        <v/>
      </c>
      <c r="Q36" s="150" t="str">
        <f t="shared" si="4"/>
        <v/>
      </c>
      <c r="R36" s="151" t="str">
        <f t="shared" si="4"/>
        <v/>
      </c>
      <c r="S36" s="151" t="str">
        <f t="shared" si="4"/>
        <v/>
      </c>
    </row>
    <row r="37" spans="2:19" ht="21.75" customHeight="1" x14ac:dyDescent="0.25">
      <c r="B37" s="351" t="str">
        <f>ｼｰﾄ0!$C$4</f>
        <v>静岡
（静清）</v>
      </c>
      <c r="C37" s="354"/>
      <c r="D37" s="127" t="s">
        <v>26</v>
      </c>
      <c r="E37" s="149"/>
      <c r="F37" s="145"/>
      <c r="G37" s="145"/>
      <c r="H37" s="149"/>
      <c r="I37" s="145"/>
      <c r="J37" s="145"/>
      <c r="K37" s="149"/>
      <c r="L37" s="145"/>
      <c r="M37" s="145"/>
      <c r="N37" s="149"/>
      <c r="O37" s="145"/>
      <c r="P37" s="145"/>
      <c r="Q37" s="150"/>
      <c r="R37" s="145"/>
      <c r="S37" s="145"/>
    </row>
    <row r="38" spans="2:19" ht="21.75" customHeight="1" x14ac:dyDescent="0.25">
      <c r="B38" s="352"/>
      <c r="C38" s="355"/>
      <c r="D38" s="127" t="s">
        <v>428</v>
      </c>
      <c r="E38" s="149"/>
      <c r="F38" s="145"/>
      <c r="G38" s="145"/>
      <c r="H38" s="149"/>
      <c r="I38" s="145"/>
      <c r="J38" s="145"/>
      <c r="K38" s="149"/>
      <c r="L38" s="145"/>
      <c r="M38" s="145"/>
      <c r="N38" s="149"/>
      <c r="O38" s="145"/>
      <c r="P38" s="145"/>
      <c r="Q38" s="150"/>
      <c r="R38" s="145"/>
      <c r="S38" s="145"/>
    </row>
    <row r="39" spans="2:19" ht="21.75" customHeight="1" x14ac:dyDescent="0.25">
      <c r="B39" s="352"/>
      <c r="C39" s="355"/>
      <c r="D39" s="127" t="s">
        <v>429</v>
      </c>
      <c r="E39" s="149"/>
      <c r="F39" s="145"/>
      <c r="G39" s="145"/>
      <c r="H39" s="149"/>
      <c r="I39" s="145"/>
      <c r="J39" s="145"/>
      <c r="K39" s="149"/>
      <c r="L39" s="145"/>
      <c r="M39" s="145"/>
      <c r="N39" s="149"/>
      <c r="O39" s="145"/>
      <c r="P39" s="145"/>
      <c r="Q39" s="150"/>
      <c r="R39" s="145"/>
      <c r="S39" s="145"/>
    </row>
    <row r="40" spans="2:19" ht="21.75" customHeight="1" x14ac:dyDescent="0.25">
      <c r="B40" s="352"/>
      <c r="C40" s="355"/>
      <c r="D40" s="127" t="s">
        <v>244</v>
      </c>
      <c r="E40" s="149"/>
      <c r="F40" s="145"/>
      <c r="G40" s="145"/>
      <c r="H40" s="149"/>
      <c r="I40" s="145"/>
      <c r="J40" s="145"/>
      <c r="K40" s="149"/>
      <c r="L40" s="145"/>
      <c r="M40" s="145"/>
      <c r="N40" s="149"/>
      <c r="O40" s="145"/>
      <c r="P40" s="145"/>
      <c r="Q40" s="150"/>
      <c r="R40" s="145"/>
      <c r="S40" s="145"/>
    </row>
    <row r="41" spans="2:19" ht="21.75" customHeight="1" x14ac:dyDescent="0.25">
      <c r="B41" s="352"/>
      <c r="C41" s="355"/>
      <c r="D41" s="128" t="s">
        <v>430</v>
      </c>
      <c r="E41" s="149"/>
      <c r="F41" s="145"/>
      <c r="G41" s="145"/>
      <c r="H41" s="149"/>
      <c r="I41" s="145"/>
      <c r="J41" s="145"/>
      <c r="K41" s="149"/>
      <c r="L41" s="145"/>
      <c r="M41" s="145"/>
      <c r="N41" s="149"/>
      <c r="O41" s="145"/>
      <c r="P41" s="145"/>
      <c r="Q41" s="150"/>
      <c r="R41" s="145"/>
      <c r="S41" s="145"/>
    </row>
    <row r="42" spans="2:19" ht="25.5" customHeight="1" x14ac:dyDescent="0.25">
      <c r="B42" s="365"/>
      <c r="C42" s="364"/>
      <c r="D42" s="128" t="s">
        <v>336</v>
      </c>
      <c r="E42" s="150" t="str">
        <f t="shared" ref="E42:S42" si="5">IF(COUNT(E37:E41)&gt;=1,SUM(E37:E41),"")</f>
        <v/>
      </c>
      <c r="F42" s="151" t="str">
        <f t="shared" si="5"/>
        <v/>
      </c>
      <c r="G42" s="151" t="str">
        <f t="shared" si="5"/>
        <v/>
      </c>
      <c r="H42" s="150" t="str">
        <f t="shared" si="5"/>
        <v/>
      </c>
      <c r="I42" s="152" t="str">
        <f t="shared" si="5"/>
        <v/>
      </c>
      <c r="J42" s="152" t="str">
        <f t="shared" si="5"/>
        <v/>
      </c>
      <c r="K42" s="150" t="str">
        <f t="shared" si="5"/>
        <v/>
      </c>
      <c r="L42" s="151" t="str">
        <f t="shared" si="5"/>
        <v/>
      </c>
      <c r="M42" s="151" t="str">
        <f t="shared" si="5"/>
        <v/>
      </c>
      <c r="N42" s="150" t="str">
        <f t="shared" si="5"/>
        <v/>
      </c>
      <c r="O42" s="151" t="str">
        <f t="shared" si="5"/>
        <v/>
      </c>
      <c r="P42" s="151" t="str">
        <f t="shared" si="5"/>
        <v/>
      </c>
      <c r="Q42" s="150" t="str">
        <f t="shared" si="5"/>
        <v/>
      </c>
      <c r="R42" s="151" t="str">
        <f t="shared" si="5"/>
        <v/>
      </c>
      <c r="S42" s="151" t="str">
        <f t="shared" si="5"/>
        <v/>
      </c>
    </row>
    <row r="43" spans="2:19" ht="21.75" customHeight="1" x14ac:dyDescent="0.25">
      <c r="B43" s="351" t="str">
        <f>ｼｰﾄ0!$C$4</f>
        <v>静岡
（静清）</v>
      </c>
      <c r="C43" s="354"/>
      <c r="D43" s="127" t="s">
        <v>26</v>
      </c>
      <c r="E43" s="149"/>
      <c r="F43" s="145"/>
      <c r="G43" s="145"/>
      <c r="H43" s="149"/>
      <c r="I43" s="145"/>
      <c r="J43" s="145"/>
      <c r="K43" s="149"/>
      <c r="L43" s="145"/>
      <c r="M43" s="145"/>
      <c r="N43" s="149"/>
      <c r="O43" s="145"/>
      <c r="P43" s="145"/>
      <c r="Q43" s="150"/>
      <c r="R43" s="145"/>
      <c r="S43" s="145"/>
    </row>
    <row r="44" spans="2:19" ht="21.75" customHeight="1" x14ac:dyDescent="0.25">
      <c r="B44" s="352"/>
      <c r="C44" s="366"/>
      <c r="D44" s="127" t="s">
        <v>428</v>
      </c>
      <c r="E44" s="149"/>
      <c r="F44" s="145"/>
      <c r="G44" s="145"/>
      <c r="H44" s="149"/>
      <c r="I44" s="145"/>
      <c r="J44" s="145"/>
      <c r="K44" s="149"/>
      <c r="L44" s="145"/>
      <c r="M44" s="145"/>
      <c r="N44" s="149"/>
      <c r="O44" s="145"/>
      <c r="P44" s="145"/>
      <c r="Q44" s="150"/>
      <c r="R44" s="145"/>
      <c r="S44" s="145"/>
    </row>
    <row r="45" spans="2:19" ht="21.75" customHeight="1" x14ac:dyDescent="0.25">
      <c r="B45" s="352"/>
      <c r="C45" s="366"/>
      <c r="D45" s="127" t="s">
        <v>429</v>
      </c>
      <c r="E45" s="149"/>
      <c r="F45" s="145"/>
      <c r="G45" s="145"/>
      <c r="H45" s="149"/>
      <c r="I45" s="145"/>
      <c r="J45" s="145"/>
      <c r="K45" s="149"/>
      <c r="L45" s="145"/>
      <c r="M45" s="145"/>
      <c r="N45" s="149"/>
      <c r="O45" s="145"/>
      <c r="P45" s="145"/>
      <c r="Q45" s="150"/>
      <c r="R45" s="145"/>
      <c r="S45" s="145"/>
    </row>
    <row r="46" spans="2:19" ht="21.75" customHeight="1" x14ac:dyDescent="0.25">
      <c r="B46" s="352"/>
      <c r="C46" s="366"/>
      <c r="D46" s="127" t="s">
        <v>244</v>
      </c>
      <c r="E46" s="149"/>
      <c r="F46" s="145"/>
      <c r="G46" s="145"/>
      <c r="H46" s="149"/>
      <c r="I46" s="145"/>
      <c r="J46" s="145"/>
      <c r="K46" s="149"/>
      <c r="L46" s="145"/>
      <c r="M46" s="145"/>
      <c r="N46" s="149"/>
      <c r="O46" s="145"/>
      <c r="P46" s="145"/>
      <c r="Q46" s="150"/>
      <c r="R46" s="145"/>
      <c r="S46" s="145"/>
    </row>
    <row r="47" spans="2:19" ht="21.75" customHeight="1" x14ac:dyDescent="0.25">
      <c r="B47" s="352"/>
      <c r="C47" s="366"/>
      <c r="D47" s="128" t="s">
        <v>430</v>
      </c>
      <c r="E47" s="149"/>
      <c r="F47" s="145"/>
      <c r="G47" s="145"/>
      <c r="H47" s="149"/>
      <c r="I47" s="145"/>
      <c r="J47" s="145"/>
      <c r="K47" s="149"/>
      <c r="L47" s="145"/>
      <c r="M47" s="145"/>
      <c r="N47" s="149"/>
      <c r="O47" s="145"/>
      <c r="P47" s="145"/>
      <c r="Q47" s="150"/>
      <c r="R47" s="145"/>
      <c r="S47" s="145"/>
    </row>
    <row r="48" spans="2:19" ht="23.25" customHeight="1" x14ac:dyDescent="0.25">
      <c r="B48" s="365"/>
      <c r="C48" s="367"/>
      <c r="D48" s="128" t="s">
        <v>372</v>
      </c>
      <c r="E48" s="150" t="str">
        <f t="shared" ref="E48:S48" si="6">IF(COUNT(E43:E47)&gt;=1,SUM(E43:E47),"")</f>
        <v/>
      </c>
      <c r="F48" s="151" t="str">
        <f t="shared" si="6"/>
        <v/>
      </c>
      <c r="G48" s="151" t="str">
        <f t="shared" si="6"/>
        <v/>
      </c>
      <c r="H48" s="150" t="str">
        <f t="shared" si="6"/>
        <v/>
      </c>
      <c r="I48" s="152" t="str">
        <f t="shared" si="6"/>
        <v/>
      </c>
      <c r="J48" s="152" t="str">
        <f t="shared" si="6"/>
        <v/>
      </c>
      <c r="K48" s="150" t="str">
        <f t="shared" si="6"/>
        <v/>
      </c>
      <c r="L48" s="151" t="str">
        <f t="shared" si="6"/>
        <v/>
      </c>
      <c r="M48" s="151" t="str">
        <f t="shared" si="6"/>
        <v/>
      </c>
      <c r="N48" s="150" t="str">
        <f t="shared" si="6"/>
        <v/>
      </c>
      <c r="O48" s="151" t="str">
        <f t="shared" si="6"/>
        <v/>
      </c>
      <c r="P48" s="151" t="str">
        <f t="shared" si="6"/>
        <v/>
      </c>
      <c r="Q48" s="150" t="str">
        <f t="shared" si="6"/>
        <v/>
      </c>
      <c r="R48" s="151" t="str">
        <f t="shared" si="6"/>
        <v/>
      </c>
      <c r="S48" s="151" t="str">
        <f t="shared" si="6"/>
        <v/>
      </c>
    </row>
    <row r="49" spans="2:19" ht="21.75" customHeight="1" x14ac:dyDescent="0.25">
      <c r="B49" s="351" t="str">
        <f>ｼｰﾄ0!$C$4</f>
        <v>静岡
（静清）</v>
      </c>
      <c r="C49" s="354"/>
      <c r="D49" s="127" t="s">
        <v>26</v>
      </c>
      <c r="E49" s="149"/>
      <c r="F49" s="145"/>
      <c r="G49" s="145"/>
      <c r="H49" s="149"/>
      <c r="I49" s="145"/>
      <c r="J49" s="145"/>
      <c r="K49" s="144"/>
      <c r="L49" s="145"/>
      <c r="M49" s="145"/>
      <c r="N49" s="144"/>
      <c r="O49" s="145"/>
      <c r="P49" s="145"/>
      <c r="Q49" s="150"/>
      <c r="R49" s="145"/>
      <c r="S49" s="145"/>
    </row>
    <row r="50" spans="2:19" ht="21.75" customHeight="1" x14ac:dyDescent="0.25">
      <c r="B50" s="352"/>
      <c r="C50" s="355"/>
      <c r="D50" s="127" t="s">
        <v>428</v>
      </c>
      <c r="E50" s="149"/>
      <c r="F50" s="145"/>
      <c r="G50" s="145"/>
      <c r="H50" s="149"/>
      <c r="I50" s="145"/>
      <c r="J50" s="145"/>
      <c r="K50" s="144"/>
      <c r="L50" s="145"/>
      <c r="M50" s="145"/>
      <c r="N50" s="144"/>
      <c r="O50" s="145"/>
      <c r="P50" s="145"/>
      <c r="Q50" s="150"/>
      <c r="R50" s="145"/>
      <c r="S50" s="145"/>
    </row>
    <row r="51" spans="2:19" ht="21.75" customHeight="1" x14ac:dyDescent="0.25">
      <c r="B51" s="352"/>
      <c r="C51" s="355"/>
      <c r="D51" s="127" t="s">
        <v>429</v>
      </c>
      <c r="E51" s="149"/>
      <c r="F51" s="145"/>
      <c r="G51" s="145"/>
      <c r="H51" s="149"/>
      <c r="I51" s="145"/>
      <c r="J51" s="145"/>
      <c r="K51" s="144"/>
      <c r="L51" s="145"/>
      <c r="M51" s="145"/>
      <c r="N51" s="144"/>
      <c r="O51" s="145"/>
      <c r="P51" s="145"/>
      <c r="Q51" s="150"/>
      <c r="R51" s="145"/>
      <c r="S51" s="145"/>
    </row>
    <row r="52" spans="2:19" ht="21.75" customHeight="1" x14ac:dyDescent="0.25">
      <c r="B52" s="352"/>
      <c r="C52" s="355"/>
      <c r="D52" s="127" t="s">
        <v>244</v>
      </c>
      <c r="E52" s="149"/>
      <c r="F52" s="145"/>
      <c r="G52" s="145"/>
      <c r="H52" s="149"/>
      <c r="I52" s="145"/>
      <c r="J52" s="145"/>
      <c r="K52" s="144"/>
      <c r="L52" s="145"/>
      <c r="M52" s="145"/>
      <c r="N52" s="144"/>
      <c r="O52" s="145"/>
      <c r="P52" s="145"/>
      <c r="Q52" s="150"/>
      <c r="R52" s="145"/>
      <c r="S52" s="145"/>
    </row>
    <row r="53" spans="2:19" ht="21.75" customHeight="1" x14ac:dyDescent="0.25">
      <c r="B53" s="352"/>
      <c r="C53" s="355"/>
      <c r="D53" s="128" t="s">
        <v>430</v>
      </c>
      <c r="E53" s="149"/>
      <c r="F53" s="145"/>
      <c r="G53" s="145"/>
      <c r="H53" s="149"/>
      <c r="I53" s="145"/>
      <c r="J53" s="145"/>
      <c r="K53" s="144"/>
      <c r="L53" s="145"/>
      <c r="M53" s="145"/>
      <c r="N53" s="144"/>
      <c r="O53" s="145"/>
      <c r="P53" s="145"/>
      <c r="Q53" s="150"/>
      <c r="R53" s="145"/>
      <c r="S53" s="145"/>
    </row>
    <row r="54" spans="2:19" ht="26.25" customHeight="1" x14ac:dyDescent="0.25">
      <c r="B54" s="353"/>
      <c r="C54" s="356"/>
      <c r="D54" s="130" t="s">
        <v>344</v>
      </c>
      <c r="E54" s="150" t="str">
        <f t="shared" ref="E54:S54" si="7">IF(COUNT(E49:E53)&gt;=1,SUM(E49:E53),"")</f>
        <v/>
      </c>
      <c r="F54" s="151" t="str">
        <f t="shared" si="7"/>
        <v/>
      </c>
      <c r="G54" s="151" t="str">
        <f t="shared" si="7"/>
        <v/>
      </c>
      <c r="H54" s="150" t="str">
        <f t="shared" si="7"/>
        <v/>
      </c>
      <c r="I54" s="152" t="str">
        <f t="shared" si="7"/>
        <v/>
      </c>
      <c r="J54" s="152" t="str">
        <f t="shared" si="7"/>
        <v/>
      </c>
      <c r="K54" s="150" t="str">
        <f t="shared" si="7"/>
        <v/>
      </c>
      <c r="L54" s="151" t="str">
        <f t="shared" si="7"/>
        <v/>
      </c>
      <c r="M54" s="151" t="str">
        <f t="shared" si="7"/>
        <v/>
      </c>
      <c r="N54" s="150" t="str">
        <f t="shared" si="7"/>
        <v/>
      </c>
      <c r="O54" s="151" t="str">
        <f t="shared" si="7"/>
        <v/>
      </c>
      <c r="P54" s="151" t="str">
        <f t="shared" si="7"/>
        <v/>
      </c>
      <c r="Q54" s="150" t="str">
        <f t="shared" si="7"/>
        <v/>
      </c>
      <c r="R54" s="151" t="str">
        <f t="shared" si="7"/>
        <v/>
      </c>
      <c r="S54" s="151" t="str">
        <f t="shared" si="7"/>
        <v/>
      </c>
    </row>
    <row r="55" spans="2:19" ht="21.75" customHeight="1" x14ac:dyDescent="0.25">
      <c r="B55" s="357" t="s">
        <v>432</v>
      </c>
      <c r="C55" s="360"/>
      <c r="D55" s="131" t="s">
        <v>26</v>
      </c>
      <c r="E55" s="153">
        <f t="shared" ref="E55:S59" si="8">IF(COUNT(E7,E13,E19,E25,E31,E37,E43,E49)&gt;=1,SUM(E7,E13,E19,E25,E31,E37,E43,E49),"")</f>
        <v>163</v>
      </c>
      <c r="F55" s="153">
        <f t="shared" si="8"/>
        <v>57</v>
      </c>
      <c r="G55" s="153">
        <f t="shared" si="8"/>
        <v>20.805</v>
      </c>
      <c r="H55" s="153">
        <f t="shared" si="8"/>
        <v>162</v>
      </c>
      <c r="I55" s="153">
        <f t="shared" si="8"/>
        <v>65</v>
      </c>
      <c r="J55" s="153">
        <f t="shared" si="8"/>
        <v>23.725000000000001</v>
      </c>
      <c r="K55" s="153">
        <f t="shared" si="8"/>
        <v>158</v>
      </c>
      <c r="L55" s="153">
        <f t="shared" si="8"/>
        <v>58.000000000000007</v>
      </c>
      <c r="M55" s="153">
        <f t="shared" si="8"/>
        <v>21.167999999999999</v>
      </c>
      <c r="N55" s="153">
        <f t="shared" si="8"/>
        <v>155</v>
      </c>
      <c r="O55" s="153">
        <f t="shared" si="8"/>
        <v>60.099999999999994</v>
      </c>
      <c r="P55" s="153">
        <f t="shared" si="8"/>
        <v>21.936499999999999</v>
      </c>
      <c r="Q55" s="153">
        <f t="shared" si="8"/>
        <v>147</v>
      </c>
      <c r="R55" s="153">
        <f t="shared" si="8"/>
        <v>62.2</v>
      </c>
      <c r="S55" s="153">
        <f t="shared" si="8"/>
        <v>22.700000000000003</v>
      </c>
    </row>
    <row r="56" spans="2:19" ht="21.75" customHeight="1" x14ac:dyDescent="0.25">
      <c r="B56" s="358"/>
      <c r="C56" s="361"/>
      <c r="D56" s="127" t="s">
        <v>428</v>
      </c>
      <c r="E56" s="153">
        <f t="shared" si="8"/>
        <v>71</v>
      </c>
      <c r="F56" s="153">
        <f t="shared" si="8"/>
        <v>5</v>
      </c>
      <c r="G56" s="153">
        <f t="shared" si="8"/>
        <v>1.825</v>
      </c>
      <c r="H56" s="153">
        <f t="shared" si="8"/>
        <v>67</v>
      </c>
      <c r="I56" s="153">
        <f t="shared" si="8"/>
        <v>5</v>
      </c>
      <c r="J56" s="153">
        <f t="shared" si="8"/>
        <v>1.825</v>
      </c>
      <c r="K56" s="153">
        <f t="shared" si="8"/>
        <v>61</v>
      </c>
      <c r="L56" s="153">
        <f t="shared" si="8"/>
        <v>5.3999999999999995</v>
      </c>
      <c r="M56" s="153">
        <f t="shared" si="8"/>
        <v>2.0075000000000003</v>
      </c>
      <c r="N56" s="153">
        <f t="shared" si="8"/>
        <v>61</v>
      </c>
      <c r="O56" s="153">
        <f t="shared" si="8"/>
        <v>5.3</v>
      </c>
      <c r="P56" s="153">
        <f t="shared" si="8"/>
        <v>1.9345000000000003</v>
      </c>
      <c r="Q56" s="153">
        <f t="shared" si="8"/>
        <v>59</v>
      </c>
      <c r="R56" s="153">
        <f t="shared" si="8"/>
        <v>4.7999999999999989</v>
      </c>
      <c r="S56" s="153">
        <f t="shared" si="8"/>
        <v>1.7</v>
      </c>
    </row>
    <row r="57" spans="2:19" ht="21.75" customHeight="1" x14ac:dyDescent="0.25">
      <c r="B57" s="358"/>
      <c r="C57" s="361"/>
      <c r="D57" s="127" t="s">
        <v>429</v>
      </c>
      <c r="E57" s="153">
        <f t="shared" si="8"/>
        <v>76</v>
      </c>
      <c r="F57" s="153">
        <f t="shared" si="8"/>
        <v>102</v>
      </c>
      <c r="G57" s="153">
        <f t="shared" si="8"/>
        <v>37.229999999999997</v>
      </c>
      <c r="H57" s="153">
        <f t="shared" si="8"/>
        <v>76</v>
      </c>
      <c r="I57" s="153">
        <f t="shared" si="8"/>
        <v>105</v>
      </c>
      <c r="J57" s="153">
        <f t="shared" si="8"/>
        <v>38.324999999999996</v>
      </c>
      <c r="K57" s="153">
        <f t="shared" si="8"/>
        <v>79</v>
      </c>
      <c r="L57" s="153">
        <f t="shared" si="8"/>
        <v>118.3</v>
      </c>
      <c r="M57" s="153">
        <f t="shared" si="8"/>
        <v>43.155499999999996</v>
      </c>
      <c r="N57" s="153">
        <f t="shared" si="8"/>
        <v>77</v>
      </c>
      <c r="O57" s="153">
        <f t="shared" si="8"/>
        <v>115.8</v>
      </c>
      <c r="P57" s="153">
        <f t="shared" si="8"/>
        <v>42.267000000000003</v>
      </c>
      <c r="Q57" s="153">
        <f t="shared" si="8"/>
        <v>77</v>
      </c>
      <c r="R57" s="153">
        <f t="shared" si="8"/>
        <v>119.2</v>
      </c>
      <c r="S57" s="153">
        <f t="shared" si="8"/>
        <v>43.5</v>
      </c>
    </row>
    <row r="58" spans="2:19" ht="21.75" customHeight="1" x14ac:dyDescent="0.25">
      <c r="B58" s="358"/>
      <c r="C58" s="361"/>
      <c r="D58" s="127" t="s">
        <v>244</v>
      </c>
      <c r="E58" s="153">
        <f t="shared" si="8"/>
        <v>335</v>
      </c>
      <c r="F58" s="153">
        <f t="shared" si="8"/>
        <v>21</v>
      </c>
      <c r="G58" s="153">
        <f t="shared" si="8"/>
        <v>7.665</v>
      </c>
      <c r="H58" s="153">
        <f t="shared" si="8"/>
        <v>324</v>
      </c>
      <c r="I58" s="153">
        <f t="shared" si="8"/>
        <v>19</v>
      </c>
      <c r="J58" s="153">
        <f t="shared" si="8"/>
        <v>6.9349999999999996</v>
      </c>
      <c r="K58" s="153">
        <f t="shared" si="8"/>
        <v>316</v>
      </c>
      <c r="L58" s="153">
        <f t="shared" si="8"/>
        <v>13.7</v>
      </c>
      <c r="M58" s="153">
        <f t="shared" si="8"/>
        <v>5.0200000000000005</v>
      </c>
      <c r="N58" s="153">
        <f t="shared" si="8"/>
        <v>302</v>
      </c>
      <c r="O58" s="153">
        <f t="shared" si="8"/>
        <v>12.2</v>
      </c>
      <c r="P58" s="153">
        <f t="shared" si="8"/>
        <v>4.4529999999999994</v>
      </c>
      <c r="Q58" s="153">
        <f t="shared" si="8"/>
        <v>296</v>
      </c>
      <c r="R58" s="153">
        <f t="shared" si="8"/>
        <v>14.1</v>
      </c>
      <c r="S58" s="153">
        <f t="shared" si="8"/>
        <v>5.0999999999999996</v>
      </c>
    </row>
    <row r="59" spans="2:19" ht="21.75" customHeight="1" x14ac:dyDescent="0.25">
      <c r="B59" s="358"/>
      <c r="C59" s="361"/>
      <c r="D59" s="128" t="s">
        <v>430</v>
      </c>
      <c r="E59" s="153">
        <f t="shared" si="8"/>
        <v>138</v>
      </c>
      <c r="F59" s="153">
        <f t="shared" si="8"/>
        <v>11</v>
      </c>
      <c r="G59" s="153">
        <f t="shared" si="8"/>
        <v>4.0150000000000006</v>
      </c>
      <c r="H59" s="153">
        <f t="shared" si="8"/>
        <v>143</v>
      </c>
      <c r="I59" s="153">
        <f t="shared" si="8"/>
        <v>15</v>
      </c>
      <c r="J59" s="153">
        <f t="shared" si="8"/>
        <v>5.4749999999999996</v>
      </c>
      <c r="K59" s="153">
        <f t="shared" si="8"/>
        <v>139</v>
      </c>
      <c r="L59" s="153">
        <f t="shared" si="8"/>
        <v>14.399999999999999</v>
      </c>
      <c r="M59" s="153">
        <f t="shared" si="8"/>
        <v>5.2554999999999996</v>
      </c>
      <c r="N59" s="153">
        <f t="shared" si="8"/>
        <v>137</v>
      </c>
      <c r="O59" s="153">
        <f t="shared" si="8"/>
        <v>16</v>
      </c>
      <c r="P59" s="153">
        <f t="shared" si="8"/>
        <v>5.84</v>
      </c>
      <c r="Q59" s="153">
        <f t="shared" si="8"/>
        <v>138</v>
      </c>
      <c r="R59" s="153">
        <f t="shared" si="8"/>
        <v>19.399999999999999</v>
      </c>
      <c r="S59" s="153">
        <f t="shared" si="8"/>
        <v>7.1</v>
      </c>
    </row>
    <row r="60" spans="2:19" ht="32.25" customHeight="1" x14ac:dyDescent="0.25">
      <c r="B60" s="359"/>
      <c r="C60" s="362"/>
      <c r="D60" s="128" t="s">
        <v>279</v>
      </c>
      <c r="E60" s="151">
        <f t="shared" ref="E60:S60" si="9">SUM(E55:E59)</f>
        <v>783</v>
      </c>
      <c r="F60" s="151">
        <f t="shared" si="9"/>
        <v>196</v>
      </c>
      <c r="G60" s="151">
        <f t="shared" si="9"/>
        <v>71.540000000000006</v>
      </c>
      <c r="H60" s="151">
        <f t="shared" si="9"/>
        <v>772</v>
      </c>
      <c r="I60" s="151">
        <f t="shared" si="9"/>
        <v>209</v>
      </c>
      <c r="J60" s="151">
        <f t="shared" si="9"/>
        <v>76.284999999999997</v>
      </c>
      <c r="K60" s="151">
        <f t="shared" si="9"/>
        <v>753</v>
      </c>
      <c r="L60" s="151">
        <f t="shared" si="9"/>
        <v>209.79999999999998</v>
      </c>
      <c r="M60" s="151">
        <f t="shared" si="9"/>
        <v>76.606499999999983</v>
      </c>
      <c r="N60" s="151">
        <f t="shared" si="9"/>
        <v>732</v>
      </c>
      <c r="O60" s="151">
        <f t="shared" si="9"/>
        <v>209.39999999999998</v>
      </c>
      <c r="P60" s="151">
        <f t="shared" si="9"/>
        <v>76.431000000000012</v>
      </c>
      <c r="Q60" s="151">
        <f t="shared" si="9"/>
        <v>717</v>
      </c>
      <c r="R60" s="151">
        <f t="shared" si="9"/>
        <v>219.7</v>
      </c>
      <c r="S60" s="151">
        <f t="shared" si="9"/>
        <v>80.099999999999994</v>
      </c>
    </row>
    <row r="61" spans="2:19" x14ac:dyDescent="0.25">
      <c r="J61" s="132"/>
    </row>
    <row r="62" spans="2:19" ht="43.3" x14ac:dyDescent="0.25">
      <c r="C62" s="111" t="s">
        <v>233</v>
      </c>
      <c r="D62" s="133"/>
      <c r="E62" s="134"/>
      <c r="F62" s="132"/>
      <c r="G62" s="132" t="s">
        <v>433</v>
      </c>
      <c r="H62" s="135" t="s">
        <v>434</v>
      </c>
      <c r="I62" s="136"/>
      <c r="J62" s="136"/>
      <c r="K62" s="135"/>
      <c r="L62" s="132"/>
      <c r="M62" s="137"/>
      <c r="N62" s="378"/>
      <c r="O62" s="378"/>
      <c r="P62" s="379"/>
      <c r="Q62" s="379"/>
      <c r="R62" s="379"/>
      <c r="S62" s="379"/>
    </row>
    <row r="63" spans="2:19" ht="28.5" customHeight="1" x14ac:dyDescent="0.25">
      <c r="D63" s="88" t="s">
        <v>26</v>
      </c>
      <c r="E63" s="139" t="s">
        <v>7</v>
      </c>
      <c r="F63" s="140"/>
      <c r="G63" s="140"/>
      <c r="H63" s="141"/>
      <c r="I63" s="140"/>
      <c r="J63" s="140"/>
      <c r="K63" s="141"/>
      <c r="L63" s="140"/>
      <c r="M63" s="142"/>
      <c r="N63" s="378"/>
      <c r="O63" s="378"/>
      <c r="P63" s="379"/>
      <c r="Q63" s="379"/>
      <c r="R63" s="379"/>
      <c r="S63" s="379"/>
    </row>
    <row r="64" spans="2:19" ht="28.5" customHeight="1" x14ac:dyDescent="0.25">
      <c r="D64" s="88" t="s">
        <v>428</v>
      </c>
      <c r="E64" s="139" t="s">
        <v>7</v>
      </c>
      <c r="F64" s="140"/>
      <c r="G64" s="140"/>
      <c r="H64" s="141"/>
      <c r="I64" s="140"/>
      <c r="J64" s="140"/>
      <c r="K64" s="141"/>
      <c r="L64" s="140"/>
      <c r="M64" s="142"/>
      <c r="N64" s="378"/>
      <c r="O64" s="378"/>
      <c r="P64" s="379"/>
      <c r="Q64" s="379"/>
      <c r="R64" s="379"/>
      <c r="S64" s="379"/>
    </row>
    <row r="65" spans="4:19" ht="28.5" customHeight="1" x14ac:dyDescent="0.25">
      <c r="D65" s="88" t="s">
        <v>429</v>
      </c>
      <c r="E65" s="139" t="s">
        <v>7</v>
      </c>
      <c r="F65" s="140"/>
      <c r="G65" s="140"/>
      <c r="H65" s="141"/>
      <c r="I65" s="140"/>
      <c r="J65" s="140"/>
      <c r="K65" s="141"/>
      <c r="L65" s="140"/>
      <c r="M65" s="142"/>
      <c r="N65" s="378"/>
      <c r="O65" s="378"/>
      <c r="P65" s="379"/>
      <c r="Q65" s="379"/>
      <c r="R65" s="379"/>
      <c r="S65" s="379"/>
    </row>
    <row r="66" spans="4:19" ht="28.5" customHeight="1" x14ac:dyDescent="0.25">
      <c r="D66" s="88" t="s">
        <v>244</v>
      </c>
      <c r="E66" s="139" t="s">
        <v>7</v>
      </c>
      <c r="F66" s="140"/>
      <c r="G66" s="140"/>
      <c r="H66" s="141"/>
      <c r="I66" s="140"/>
      <c r="J66" s="140"/>
      <c r="K66" s="141"/>
      <c r="L66" s="140"/>
      <c r="M66" s="142"/>
      <c r="N66" s="378"/>
      <c r="O66" s="378"/>
      <c r="P66" s="379"/>
      <c r="Q66" s="379"/>
      <c r="R66" s="379"/>
      <c r="S66" s="379"/>
    </row>
    <row r="67" spans="4:19" ht="21" customHeight="1" x14ac:dyDescent="0.25">
      <c r="D67" s="138"/>
    </row>
    <row r="68" spans="4:19" ht="18" customHeight="1" x14ac:dyDescent="0.25">
      <c r="D68" s="84" t="s">
        <v>435</v>
      </c>
    </row>
    <row r="69" spans="4:19" ht="21" customHeight="1" x14ac:dyDescent="0.25">
      <c r="D69" s="282" t="s">
        <v>374</v>
      </c>
      <c r="E69" s="368" t="s">
        <v>443</v>
      </c>
      <c r="F69" s="369"/>
      <c r="G69" s="369"/>
      <c r="H69" s="369"/>
      <c r="I69" s="369"/>
      <c r="J69" s="369"/>
      <c r="K69" s="369"/>
      <c r="L69" s="369"/>
      <c r="M69" s="370"/>
    </row>
    <row r="70" spans="4:19" ht="23.25" customHeight="1" x14ac:dyDescent="0.25">
      <c r="D70" s="363"/>
      <c r="E70" s="368"/>
      <c r="F70" s="369"/>
      <c r="G70" s="369"/>
      <c r="H70" s="369"/>
      <c r="I70" s="369"/>
      <c r="J70" s="369"/>
      <c r="K70" s="369"/>
      <c r="L70" s="369"/>
      <c r="M70" s="370"/>
    </row>
    <row r="71" spans="4:19" ht="20.25" customHeight="1" x14ac:dyDescent="0.25">
      <c r="D71" s="363"/>
      <c r="E71" s="368"/>
      <c r="F71" s="369"/>
      <c r="G71" s="369"/>
      <c r="H71" s="369"/>
      <c r="I71" s="369"/>
      <c r="J71" s="369"/>
      <c r="K71" s="369"/>
      <c r="L71" s="369"/>
      <c r="M71" s="370"/>
    </row>
    <row r="72" spans="4:19" ht="20.25" customHeight="1" x14ac:dyDescent="0.25">
      <c r="D72" s="293"/>
      <c r="E72" s="368"/>
      <c r="F72" s="369"/>
      <c r="G72" s="369"/>
      <c r="H72" s="369"/>
      <c r="I72" s="369"/>
      <c r="J72" s="369"/>
      <c r="K72" s="369"/>
      <c r="L72" s="369"/>
      <c r="M72" s="370"/>
    </row>
  </sheetData>
  <mergeCells count="31">
    <mergeCell ref="N62:S62"/>
    <mergeCell ref="N63:S63"/>
    <mergeCell ref="N64:S64"/>
    <mergeCell ref="N65:S65"/>
    <mergeCell ref="N66:S66"/>
    <mergeCell ref="E69:M69"/>
    <mergeCell ref="E70:M70"/>
    <mergeCell ref="E71:M71"/>
    <mergeCell ref="E72:M72"/>
    <mergeCell ref="B4:B6"/>
    <mergeCell ref="C4:C6"/>
    <mergeCell ref="D4:D6"/>
    <mergeCell ref="B7:B12"/>
    <mergeCell ref="C7:C12"/>
    <mergeCell ref="B13:B18"/>
    <mergeCell ref="C13:C18"/>
    <mergeCell ref="B19:B24"/>
    <mergeCell ref="C19:C24"/>
    <mergeCell ref="B25:B30"/>
    <mergeCell ref="C25:C30"/>
    <mergeCell ref="B31:B36"/>
    <mergeCell ref="C31:C36"/>
    <mergeCell ref="B37:B42"/>
    <mergeCell ref="C37:C42"/>
    <mergeCell ref="B43:B48"/>
    <mergeCell ref="C43:C48"/>
    <mergeCell ref="B49:B54"/>
    <mergeCell ref="C49:C54"/>
    <mergeCell ref="B55:B60"/>
    <mergeCell ref="C55:C60"/>
    <mergeCell ref="D69:D72"/>
  </mergeCells>
  <phoneticPr fontId="25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5e2ed657-5af3-456c-a185-112859602431"/>
    <ds:schemaRef ds:uri="http://purl.org/dc/dcmitype/"/>
    <ds:schemaRef ds:uri="http://schemas.openxmlformats.org/package/2006/metadata/core-properties"/>
    <ds:schemaRef ds:uri="e9d33e58-4a70-4799-89b5-fbd48a9ef91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0480F-F040-48E8-AD0B-ED31B99BD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2025-11-14T01:51:55Z</vt:filetime>
  </property>
</Properties>
</file>