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 defaultThemeVersion="124226"/>
  <xr:revisionPtr revIDLastSave="55" documentId="13_ncr:1_{F20B8EBF-8992-4BD8-B495-4BE6EBE0B7AC}" xr6:coauthVersionLast="47" xr6:coauthVersionMax="47" xr10:uidLastSave="{9EAA7542-3B1D-41C5-8960-193CA72A2235}"/>
  <bookViews>
    <workbookView xWindow="780" yWindow="69" windowWidth="16629" windowHeight="9522" tabRatio="823" firstSheet="1" activeTab="1" xr2:uid="{00000000-000D-0000-FFFF-FFFF00000000}"/>
  </bookViews>
  <sheets>
    <sheet name="集計1" sheetId="128" state="hidden" r:id="rId1"/>
    <sheet name="目次" sheetId="225" r:id="rId2"/>
    <sheet name="ｼｰﾄ0" sheetId="192" r:id="rId3"/>
    <sheet name="ｼｰﾄ1" sheetId="216" r:id="rId4"/>
    <sheet name="ｼｰﾄ2" sheetId="218" r:id="rId5"/>
    <sheet name="ｼｰﾄ3" sheetId="221" r:id="rId6"/>
    <sheet name="ｼｰﾄ4" sheetId="126" r:id="rId7"/>
    <sheet name="ｼｰﾄ5" sheetId="57" r:id="rId8"/>
    <sheet name="ｼｰﾄ6" sheetId="207" r:id="rId9"/>
    <sheet name="Sheet1" sheetId="228" state="hidden" r:id="rId10"/>
  </sheets>
  <definedNames>
    <definedName name="_xlnm._FilterDatabase" localSheetId="0" hidden="1">集計1!#REF!</definedName>
    <definedName name="_xlnm.Print_Area" localSheetId="2">ｼｰﾄ0!$B$1:$D$4</definedName>
    <definedName name="_xlnm.Print_Area" localSheetId="3">ｼｰﾄ1!$A$1:$F$28</definedName>
    <definedName name="_xlnm.Print_Area" localSheetId="5">ｼｰﾄ3!$A$1:$L$72</definedName>
    <definedName name="_xlnm.Print_Area" localSheetId="8">ｼｰﾄ6!$A$1:$V$73</definedName>
    <definedName name="_xlnm.Print_Area" localSheetId="0">集計1!$A$1:$AO$29</definedName>
    <definedName name="愛知県">ｼｰﾄ0!$X$11:$X$15</definedName>
    <definedName name="愛媛県">ｼｰﾄ0!$AM$11:$AM$15</definedName>
    <definedName name="茨城県">ｼｰﾄ0!$I$11:$I$15</definedName>
    <definedName name="岡山県">ｼｰﾄ0!$AH$11:$AH$15</definedName>
    <definedName name="沖縄県">ｼｰﾄ0!$AV$11:$AV$15</definedName>
    <definedName name="岩手県">ｼｰﾄ0!$D$11:$D$15</definedName>
    <definedName name="岐阜県">ｼｰﾄ0!$V$11:$V$15</definedName>
    <definedName name="宮崎県">ｼｰﾄ0!$AT$11:$AT$15</definedName>
    <definedName name="宮城県">ｼｰﾄ0!$E$11:$E$15</definedName>
    <definedName name="京都府">ｼｰﾄ0!$AA$11:$AA$15</definedName>
    <definedName name="熊本県">ｼｰﾄ0!$AR$11:$AR$15</definedName>
    <definedName name="群馬県">ｼｰﾄ0!$K$11:$K$15</definedName>
    <definedName name="広島県">ｼｰﾄ0!$AI$11:$AI$15</definedName>
    <definedName name="香川県">ｼｰﾄ0!$AL$11:$AL$15</definedName>
    <definedName name="高知県">ｼｰﾄ0!$AN$11:$AN$15</definedName>
    <definedName name="佐賀県">ｼｰﾄ0!$AP$11:$AP$15</definedName>
    <definedName name="埼玉県">ｼｰﾄ0!$L$11:$L$15</definedName>
    <definedName name="三重県">ｼｰﾄ0!$Y$11:$Y$15</definedName>
    <definedName name="山形県">ｼｰﾄ0!$G$11:$G$15</definedName>
    <definedName name="山口県">ｼｰﾄ0!$AJ$11:$AJ$15</definedName>
    <definedName name="山梨県">ｼｰﾄ0!$T$11:$T$15</definedName>
    <definedName name="滋賀県">ｼｰﾄ0!$Z$11:$Z$15</definedName>
    <definedName name="鹿児島県">ｼｰﾄ0!$AU$11:$AU$15</definedName>
    <definedName name="秋田県">ｼｰﾄ0!$F$11:$F$15</definedName>
    <definedName name="新潟県">ｼｰﾄ0!$P$11:$P$15</definedName>
    <definedName name="神奈川県">ｼｰﾄ0!$O$11:$O$15</definedName>
    <definedName name="青森県">ｼｰﾄ0!$C$11:$C$15</definedName>
    <definedName name="静岡県">ｼｰﾄ0!$W$11:$W$15</definedName>
    <definedName name="石川県">ｼｰﾄ0!$R$11:$R$15</definedName>
    <definedName name="千葉県">ｼｰﾄ0!$M$11:$M$15</definedName>
    <definedName name="大阪府">ｼｰﾄ0!$AB$11:$AB$15</definedName>
    <definedName name="大分県">ｼｰﾄ0!$AS$11:$AS$15</definedName>
    <definedName name="長崎県">ｼｰﾄ0!$AQ$11:$AQ$15</definedName>
    <definedName name="長野県">ｼｰﾄ0!$U$11:$U$15</definedName>
    <definedName name="鳥取県">ｼｰﾄ0!$AF$11:$AF$15</definedName>
    <definedName name="都道府県名">ｼｰﾄ0!#REF!</definedName>
    <definedName name="島根県">ｼｰﾄ0!$AG$11:$AG$15</definedName>
    <definedName name="東京都">ｼｰﾄ0!$N$11:$N$15</definedName>
    <definedName name="徳島県">ｼｰﾄ0!$AK$11:$AK$15</definedName>
    <definedName name="栃木県">ｼｰﾄ0!$J$11:$J$15</definedName>
    <definedName name="奈良県">ｼｰﾄ0!$AD$11:$AD$15</definedName>
    <definedName name="富山県">ｼｰﾄ0!$Q$11:$Q$15</definedName>
    <definedName name="福井県">ｼｰﾄ0!$S$11:$S$15</definedName>
    <definedName name="福岡県">ｼｰﾄ0!$AO$11:$AO$15</definedName>
    <definedName name="福島県">ｼｰﾄ0!$H$11:$H$15</definedName>
    <definedName name="兵庫県">ｼｰﾄ0!$AC$11:$AC$15</definedName>
    <definedName name="北海道">ｼｰﾄ0!$B$11:$B$15</definedName>
    <definedName name="和歌山県">ｼｰﾄ0!$AE$11:$AE$15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57" l="1"/>
  <c r="H10" i="57"/>
  <c r="H9" i="57"/>
  <c r="H8" i="57"/>
  <c r="A3" i="126" l="1"/>
  <c r="A3" i="221"/>
  <c r="D11" i="128"/>
  <c r="I54" i="207"/>
  <c r="E55" i="207"/>
  <c r="S54" i="207"/>
  <c r="R54" i="207"/>
  <c r="Q54" i="207"/>
  <c r="P54" i="207"/>
  <c r="O54" i="207"/>
  <c r="N54" i="207"/>
  <c r="M54" i="207"/>
  <c r="L54" i="207"/>
  <c r="K54" i="207"/>
  <c r="J54" i="207"/>
  <c r="H54" i="207"/>
  <c r="G54" i="207"/>
  <c r="F54" i="207"/>
  <c r="E54" i="207"/>
  <c r="S48" i="207"/>
  <c r="R48" i="207"/>
  <c r="Q48" i="207"/>
  <c r="P48" i="207"/>
  <c r="O48" i="207"/>
  <c r="N48" i="207"/>
  <c r="M48" i="207"/>
  <c r="L48" i="207"/>
  <c r="K48" i="207"/>
  <c r="J48" i="207"/>
  <c r="I48" i="207"/>
  <c r="H48" i="207"/>
  <c r="G48" i="207"/>
  <c r="F48" i="207"/>
  <c r="E48" i="207"/>
  <c r="S42" i="207"/>
  <c r="R42" i="207"/>
  <c r="Q42" i="207"/>
  <c r="P42" i="207"/>
  <c r="O42" i="207"/>
  <c r="N42" i="207"/>
  <c r="M42" i="207"/>
  <c r="L42" i="207"/>
  <c r="K42" i="207"/>
  <c r="J42" i="207"/>
  <c r="I42" i="207"/>
  <c r="H42" i="207"/>
  <c r="G42" i="207"/>
  <c r="F42" i="207"/>
  <c r="E42" i="207"/>
  <c r="S36" i="207"/>
  <c r="R36" i="207"/>
  <c r="Q36" i="207"/>
  <c r="P36" i="207"/>
  <c r="O36" i="207"/>
  <c r="N36" i="207"/>
  <c r="M36" i="207"/>
  <c r="L36" i="207"/>
  <c r="K36" i="207"/>
  <c r="J36" i="207"/>
  <c r="I36" i="207"/>
  <c r="H36" i="207"/>
  <c r="G36" i="207"/>
  <c r="F36" i="207"/>
  <c r="E36" i="207"/>
  <c r="S30" i="207"/>
  <c r="R30" i="207"/>
  <c r="Q30" i="207"/>
  <c r="P30" i="207"/>
  <c r="O30" i="207"/>
  <c r="N30" i="207"/>
  <c r="M30" i="207"/>
  <c r="L30" i="207"/>
  <c r="K30" i="207"/>
  <c r="J30" i="207"/>
  <c r="I30" i="207"/>
  <c r="H30" i="207"/>
  <c r="G30" i="207"/>
  <c r="F30" i="207"/>
  <c r="E30" i="207"/>
  <c r="S24" i="207"/>
  <c r="R24" i="207"/>
  <c r="Q24" i="207"/>
  <c r="P24" i="207"/>
  <c r="O24" i="207"/>
  <c r="N24" i="207"/>
  <c r="M24" i="207"/>
  <c r="L24" i="207"/>
  <c r="K24" i="207"/>
  <c r="J24" i="207"/>
  <c r="I24" i="207"/>
  <c r="H24" i="207"/>
  <c r="G24" i="207"/>
  <c r="F24" i="207"/>
  <c r="E24" i="207"/>
  <c r="S18" i="207"/>
  <c r="R18" i="207"/>
  <c r="Q18" i="207"/>
  <c r="P18" i="207"/>
  <c r="O18" i="207"/>
  <c r="N18" i="207"/>
  <c r="M18" i="207"/>
  <c r="L18" i="207"/>
  <c r="K18" i="207"/>
  <c r="J18" i="207"/>
  <c r="I18" i="207"/>
  <c r="H18" i="207"/>
  <c r="G18" i="207"/>
  <c r="F18" i="207"/>
  <c r="E18" i="207"/>
  <c r="AO11" i="128"/>
  <c r="P59" i="207"/>
  <c r="D68" i="221"/>
  <c r="C68" i="221"/>
  <c r="E56" i="207"/>
  <c r="F56" i="207"/>
  <c r="G56" i="207"/>
  <c r="H56" i="207"/>
  <c r="I56" i="207"/>
  <c r="J56" i="207"/>
  <c r="K56" i="207"/>
  <c r="L56" i="207"/>
  <c r="M56" i="207"/>
  <c r="N56" i="207"/>
  <c r="O56" i="207"/>
  <c r="P56" i="207"/>
  <c r="Q56" i="207"/>
  <c r="R56" i="207"/>
  <c r="S56" i="207"/>
  <c r="E57" i="207"/>
  <c r="F57" i="207"/>
  <c r="G57" i="207"/>
  <c r="H57" i="207"/>
  <c r="I57" i="207"/>
  <c r="J57" i="207"/>
  <c r="K57" i="207"/>
  <c r="L57" i="207"/>
  <c r="M57" i="207"/>
  <c r="N57" i="207"/>
  <c r="O57" i="207"/>
  <c r="P57" i="207"/>
  <c r="Q57" i="207"/>
  <c r="R57" i="207"/>
  <c r="S57" i="207"/>
  <c r="E58" i="207"/>
  <c r="F58" i="207"/>
  <c r="G58" i="207"/>
  <c r="H58" i="207"/>
  <c r="I58" i="207"/>
  <c r="J58" i="207"/>
  <c r="K58" i="207"/>
  <c r="L58" i="207"/>
  <c r="M58" i="207"/>
  <c r="N58" i="207"/>
  <c r="O58" i="207"/>
  <c r="P58" i="207"/>
  <c r="Q58" i="207"/>
  <c r="R58" i="207"/>
  <c r="S58" i="207"/>
  <c r="E59" i="207"/>
  <c r="F59" i="207"/>
  <c r="G59" i="207"/>
  <c r="H59" i="207"/>
  <c r="I59" i="207"/>
  <c r="J59" i="207"/>
  <c r="K59" i="207"/>
  <c r="L59" i="207"/>
  <c r="M59" i="207"/>
  <c r="N59" i="207"/>
  <c r="O59" i="207"/>
  <c r="Q59" i="207"/>
  <c r="R59" i="207"/>
  <c r="S59" i="207"/>
  <c r="F55" i="207"/>
  <c r="G55" i="207"/>
  <c r="H55" i="207"/>
  <c r="I55" i="207"/>
  <c r="J55" i="207"/>
  <c r="K55" i="207"/>
  <c r="L55" i="207"/>
  <c r="M55" i="207"/>
  <c r="N55" i="207"/>
  <c r="O55" i="207"/>
  <c r="P55" i="207"/>
  <c r="Q55" i="207"/>
  <c r="R55" i="207"/>
  <c r="S55" i="207"/>
  <c r="G12" i="207"/>
  <c r="F12" i="207"/>
  <c r="E12" i="207"/>
  <c r="J12" i="207"/>
  <c r="I12" i="207"/>
  <c r="H12" i="207"/>
  <c r="M12" i="207"/>
  <c r="L12" i="207"/>
  <c r="K12" i="207"/>
  <c r="P12" i="207"/>
  <c r="O12" i="207"/>
  <c r="N12" i="207"/>
  <c r="S12" i="207"/>
  <c r="R12" i="207"/>
  <c r="Q12" i="207"/>
  <c r="J60" i="207" l="1"/>
  <c r="G60" i="207"/>
  <c r="M60" i="207"/>
  <c r="L60" i="207"/>
  <c r="S60" i="207"/>
  <c r="O60" i="207"/>
  <c r="F60" i="207"/>
  <c r="E60" i="207"/>
  <c r="P60" i="207"/>
  <c r="K60" i="207"/>
  <c r="I60" i="207"/>
  <c r="H60" i="207"/>
  <c r="N60" i="207"/>
  <c r="R60" i="207"/>
  <c r="Q60" i="207"/>
  <c r="B49" i="207"/>
  <c r="B43" i="207"/>
  <c r="B37" i="207"/>
  <c r="B31" i="207"/>
  <c r="B25" i="207"/>
  <c r="B19" i="207"/>
  <c r="B13" i="207"/>
  <c r="B7" i="207"/>
  <c r="A3" i="207"/>
  <c r="G12" i="57"/>
  <c r="AC11" i="128" s="1"/>
  <c r="F12" i="57"/>
  <c r="AB11" i="128" s="1"/>
  <c r="E12" i="57"/>
  <c r="C8" i="57"/>
  <c r="B8" i="126"/>
  <c r="H80" i="221"/>
  <c r="G80" i="221"/>
  <c r="F80" i="221"/>
  <c r="E80" i="221"/>
  <c r="A22" i="221"/>
  <c r="A21" i="221"/>
  <c r="A20" i="221"/>
  <c r="A18" i="221"/>
  <c r="A17" i="221"/>
  <c r="A16" i="221"/>
  <c r="A14" i="221"/>
  <c r="A13" i="221"/>
  <c r="A12" i="221"/>
  <c r="A10" i="221"/>
  <c r="A9" i="221"/>
  <c r="A8" i="221"/>
  <c r="B4" i="221"/>
  <c r="B3" i="218"/>
  <c r="A2" i="218"/>
  <c r="D3" i="216"/>
  <c r="AN11" i="128"/>
  <c r="AM11" i="128"/>
  <c r="AL11" i="128"/>
  <c r="AK11" i="128"/>
  <c r="AJ11" i="128"/>
  <c r="AI11" i="128"/>
  <c r="AH11" i="128"/>
  <c r="AG11" i="128"/>
  <c r="AF11" i="128"/>
  <c r="AE11" i="128"/>
  <c r="AD11" i="128"/>
  <c r="Z11" i="128"/>
  <c r="R11" i="128"/>
  <c r="Q11" i="128"/>
  <c r="P11" i="128"/>
  <c r="O11" i="128"/>
  <c r="N11" i="128"/>
  <c r="M11" i="128"/>
  <c r="L11" i="128"/>
  <c r="K11" i="128"/>
  <c r="J11" i="128"/>
  <c r="I11" i="128"/>
  <c r="H11" i="128"/>
  <c r="G11" i="128"/>
  <c r="F11" i="128"/>
  <c r="E11" i="128"/>
  <c r="C11" i="128"/>
  <c r="B11" i="128"/>
  <c r="AA11" i="128" l="1"/>
  <c r="H12" i="57"/>
  <c r="E68" i="221"/>
  <c r="S11" i="128" s="1"/>
  <c r="H68" i="221"/>
  <c r="V11" i="128" s="1"/>
  <c r="G68" i="221"/>
  <c r="U11" i="128" s="1"/>
  <c r="F68" i="221"/>
  <c r="T11" i="128" s="1"/>
  <c r="I80" i="221"/>
  <c r="I68" i="221" l="1"/>
  <c r="Y11" i="128" s="1"/>
</calcChain>
</file>

<file path=xl/sharedStrings.xml><?xml version="1.0" encoding="utf-8"?>
<sst xmlns="http://schemas.openxmlformats.org/spreadsheetml/2006/main" count="730" uniqueCount="476">
  <si>
    <t>主要地域の地盤沈下等の状況（地域計）</t>
    <rPh sb="0" eb="2">
      <t>シュヨウ</t>
    </rPh>
    <rPh sb="14" eb="16">
      <t>チイキ</t>
    </rPh>
    <rPh sb="16" eb="17">
      <t>ケイ</t>
    </rPh>
    <phoneticPr fontId="4"/>
  </si>
  <si>
    <t xml:space="preserve"> </t>
    <phoneticPr fontId="4"/>
  </si>
  <si>
    <t>番号</t>
    <rPh sb="0" eb="2">
      <t>バンゴウ</t>
    </rPh>
    <phoneticPr fontId="4"/>
  </si>
  <si>
    <t>都道府県</t>
    <rPh sb="0" eb="4">
      <t>トドウフケン</t>
    </rPh>
    <phoneticPr fontId="4"/>
  </si>
  <si>
    <t>地　域</t>
    <rPh sb="0" eb="1">
      <t>チ</t>
    </rPh>
    <rPh sb="2" eb="3">
      <t>イキ</t>
    </rPh>
    <phoneticPr fontId="4"/>
  </si>
  <si>
    <t>地　　盤　　沈　　下　　の　　状　　況</t>
    <rPh sb="0" eb="1">
      <t>チ</t>
    </rPh>
    <rPh sb="3" eb="4">
      <t>バン</t>
    </rPh>
    <rPh sb="6" eb="7">
      <t>チン</t>
    </rPh>
    <rPh sb="9" eb="10">
      <t>モト</t>
    </rPh>
    <rPh sb="15" eb="16">
      <t>ジョウ</t>
    </rPh>
    <rPh sb="18" eb="19">
      <t>キョウ</t>
    </rPh>
    <phoneticPr fontId="4"/>
  </si>
  <si>
    <t>現行法による
地下水採取規制地域</t>
    <phoneticPr fontId="4"/>
  </si>
  <si>
    <t>地盤沈下防止等対策要綱</t>
    <phoneticPr fontId="4"/>
  </si>
  <si>
    <t>観測状況</t>
    <rPh sb="0" eb="2">
      <t>カンソク</t>
    </rPh>
    <rPh sb="2" eb="4">
      <t>ジョウキョウ</t>
    </rPh>
    <phoneticPr fontId="4"/>
  </si>
  <si>
    <r>
      <t xml:space="preserve">被害の状況
</t>
    </r>
    <r>
      <rPr>
        <sz val="10"/>
        <rFont val="メイリオ"/>
        <family val="3"/>
        <charset val="128"/>
      </rPr>
      <t>●:対策済　○:一部対策が施されているものを含め、現在なお被害が認められるもの　△:極めて局部的に被害が認められるもの</t>
    </r>
    <rPh sb="0" eb="2">
      <t>ヒガイ</t>
    </rPh>
    <rPh sb="3" eb="5">
      <t>ジョウキョウ</t>
    </rPh>
    <phoneticPr fontId="4"/>
  </si>
  <si>
    <t>現在までに
沈下が認め
られた地域
の面積(㎢)</t>
    <rPh sb="0" eb="2">
      <t>ゲンザイ</t>
    </rPh>
    <rPh sb="6" eb="8">
      <t>チンカ</t>
    </rPh>
    <rPh sb="9" eb="10">
      <t>ミト</t>
    </rPh>
    <rPh sb="15" eb="17">
      <t>チイキ</t>
    </rPh>
    <rPh sb="19" eb="21">
      <t>メンセキ</t>
    </rPh>
    <phoneticPr fontId="4"/>
  </si>
  <si>
    <t>地域内での水準点の
累計沈下量</t>
    <phoneticPr fontId="4"/>
  </si>
  <si>
    <t>地域内での水準点の直近５年間の
累計沈下量</t>
    <phoneticPr fontId="4"/>
  </si>
  <si>
    <t>直近の測量による水準点の
１年間沈下量</t>
    <rPh sb="0" eb="2">
      <t>チョッキン</t>
    </rPh>
    <rPh sb="3" eb="5">
      <t>ソクリョウ</t>
    </rPh>
    <rPh sb="8" eb="11">
      <t>スイジュンテン</t>
    </rPh>
    <rPh sb="14" eb="16">
      <t>ネンカン</t>
    </rPh>
    <rPh sb="16" eb="18">
      <t>チンカ</t>
    </rPh>
    <rPh sb="18" eb="19">
      <t>リョウ</t>
    </rPh>
    <phoneticPr fontId="4"/>
  </si>
  <si>
    <t>R5年度の測量で沈下が生じている
地域の沈下量別面積（㎢）</t>
    <rPh sb="2" eb="4">
      <t>ネンド</t>
    </rPh>
    <rPh sb="5" eb="7">
      <t>ソクリョウ</t>
    </rPh>
    <rPh sb="8" eb="10">
      <t>チンカ</t>
    </rPh>
    <rPh sb="11" eb="12">
      <t>ショウ</t>
    </rPh>
    <rPh sb="17" eb="19">
      <t>チイキ</t>
    </rPh>
    <rPh sb="20" eb="22">
      <t>チンカ</t>
    </rPh>
    <rPh sb="22" eb="23">
      <t>リョウ</t>
    </rPh>
    <rPh sb="23" eb="24">
      <t>ベツ</t>
    </rPh>
    <rPh sb="24" eb="26">
      <t>メンセキ</t>
    </rPh>
    <phoneticPr fontId="4"/>
  </si>
  <si>
    <t>工業用水法
指定地域の面積</t>
    <phoneticPr fontId="4"/>
  </si>
  <si>
    <t>ビル用水法
指定地域の面積</t>
    <phoneticPr fontId="4"/>
  </si>
  <si>
    <t xml:space="preserve">  規制地域 ：■</t>
    <phoneticPr fontId="4"/>
  </si>
  <si>
    <t>水準
測量</t>
    <rPh sb="0" eb="2">
      <t>スイジュン</t>
    </rPh>
    <rPh sb="3" eb="5">
      <t>ソクリョウ</t>
    </rPh>
    <phoneticPr fontId="4"/>
  </si>
  <si>
    <t>観測井戸数(本)</t>
    <rPh sb="0" eb="2">
      <t>カンソク</t>
    </rPh>
    <rPh sb="2" eb="3">
      <t>イ</t>
    </rPh>
    <rPh sb="3" eb="4">
      <t>ド</t>
    </rPh>
    <rPh sb="4" eb="5">
      <t>スウ</t>
    </rPh>
    <rPh sb="6" eb="7">
      <t>ホン</t>
    </rPh>
    <phoneticPr fontId="4"/>
  </si>
  <si>
    <t>直接被害</t>
  </si>
  <si>
    <t>間接被害</t>
  </si>
  <si>
    <t xml:space="preserve"> 地下水の塩水化</t>
    <rPh sb="7" eb="8">
      <t>カ</t>
    </rPh>
    <phoneticPr fontId="4"/>
  </si>
  <si>
    <t xml:space="preserve">  観測地域 ：◆</t>
    <phoneticPr fontId="4"/>
  </si>
  <si>
    <t>一般施設</t>
    <rPh sb="0" eb="2">
      <t>イッパン</t>
    </rPh>
    <rPh sb="2" eb="4">
      <t>シセツ</t>
    </rPh>
    <phoneticPr fontId="4"/>
  </si>
  <si>
    <t>公共施設</t>
    <rPh sb="0" eb="2">
      <t>コウキョウ</t>
    </rPh>
    <rPh sb="2" eb="4">
      <t>シセツ</t>
    </rPh>
    <phoneticPr fontId="4"/>
  </si>
  <si>
    <t xml:space="preserve"> 洪水・高潮の危険性大</t>
    <phoneticPr fontId="4"/>
  </si>
  <si>
    <t xml:space="preserve"> 排水不良</t>
    <phoneticPr fontId="4"/>
  </si>
  <si>
    <t>ゼロメートル地帯面積(㎢)</t>
    <phoneticPr fontId="4"/>
  </si>
  <si>
    <t>最大値
（ｃｍ）</t>
    <phoneticPr fontId="4"/>
  </si>
  <si>
    <t>対象　　　期間</t>
    <rPh sb="0" eb="2">
      <t>タイショウ</t>
    </rPh>
    <phoneticPr fontId="4"/>
  </si>
  <si>
    <t>水準点番号</t>
    <rPh sb="0" eb="2">
      <t>スイジュン</t>
    </rPh>
    <phoneticPr fontId="4"/>
  </si>
  <si>
    <t>所在地</t>
    <phoneticPr fontId="4"/>
  </si>
  <si>
    <t>測量の
年度</t>
    <phoneticPr fontId="4"/>
  </si>
  <si>
    <t>1cm/年
以上</t>
    <phoneticPr fontId="4"/>
  </si>
  <si>
    <t>2cm/年
以上</t>
    <phoneticPr fontId="4"/>
  </si>
  <si>
    <t>3cm/年
以上</t>
    <phoneticPr fontId="4"/>
  </si>
  <si>
    <t>4cm/年
以上</t>
  </si>
  <si>
    <t>うち(  )はゼロメートル地帯面積
(㎢)</t>
    <phoneticPr fontId="4"/>
  </si>
  <si>
    <t>地方の規制等</t>
    <rPh sb="3" eb="5">
      <t>キセイ</t>
    </rPh>
    <phoneticPr fontId="4"/>
  </si>
  <si>
    <t>測量
距離
(km)</t>
    <phoneticPr fontId="4"/>
  </si>
  <si>
    <t>地下
水位
のみ</t>
    <rPh sb="0" eb="2">
      <t>チカ</t>
    </rPh>
    <rPh sb="3" eb="5">
      <t>スイイ</t>
    </rPh>
    <phoneticPr fontId="4"/>
  </si>
  <si>
    <t>地盤
収縮
のみ</t>
    <rPh sb="0" eb="2">
      <t>ジバン</t>
    </rPh>
    <rPh sb="3" eb="5">
      <t>シュウシュク</t>
    </rPh>
    <phoneticPr fontId="2"/>
  </si>
  <si>
    <t>地下
水位
及び
地盤
収縮</t>
    <rPh sb="0" eb="2">
      <t>チカ</t>
    </rPh>
    <rPh sb="3" eb="5">
      <t>スイイ</t>
    </rPh>
    <rPh sb="6" eb="7">
      <t>オヨ</t>
    </rPh>
    <rPh sb="9" eb="11">
      <t>ジバン</t>
    </rPh>
    <rPh sb="12" eb="14">
      <t>シュウシュク</t>
    </rPh>
    <phoneticPr fontId="2"/>
  </si>
  <si>
    <t xml:space="preserve"> 建築物の破損または脆弱化</t>
    <rPh sb="5" eb="7">
      <t>ハソン</t>
    </rPh>
    <phoneticPr fontId="4"/>
  </si>
  <si>
    <t>井戸等の抜け上がり</t>
    <phoneticPr fontId="4"/>
  </si>
  <si>
    <t xml:space="preserve"> 港湾・海岸施 設の沈下　　　　　　</t>
    <phoneticPr fontId="4"/>
  </si>
  <si>
    <t>堤防・護岸等の沈下</t>
    <phoneticPr fontId="4"/>
  </si>
  <si>
    <t>道路・橋梁等の沈下・破損</t>
    <rPh sb="7" eb="9">
      <t>チンカ</t>
    </rPh>
    <phoneticPr fontId="4"/>
  </si>
  <si>
    <t>農業用水路の沈下・破損</t>
    <rPh sb="6" eb="8">
      <t>チンカ</t>
    </rPh>
    <phoneticPr fontId="4"/>
  </si>
  <si>
    <t>埋設物の破損</t>
    <phoneticPr fontId="4"/>
  </si>
  <si>
    <t>　条例 　　　：□　</t>
    <phoneticPr fontId="4"/>
  </si>
  <si>
    <r>
      <t>または
期間</t>
    </r>
    <r>
      <rPr>
        <vertAlign val="superscript"/>
        <sz val="10"/>
        <rFont val="メイリオ"/>
        <family val="3"/>
        <charset val="128"/>
      </rPr>
      <t>※</t>
    </r>
    <phoneticPr fontId="4"/>
  </si>
  <si>
    <t>　要綱等　　：◇　</t>
    <phoneticPr fontId="4"/>
  </si>
  <si>
    <t xml:space="preserve">
シート１で入力された内容がコピーされます。</t>
  </si>
  <si>
    <t xml:space="preserve">
シート3で入力された内容がコピーされます。</t>
    <phoneticPr fontId="4"/>
  </si>
  <si>
    <t xml:space="preserve">
</t>
    <phoneticPr fontId="4"/>
  </si>
  <si>
    <t>□ ◇</t>
  </si>
  <si>
    <t>　＜詳細データ目次＞</t>
    <rPh sb="2" eb="4">
      <t>ショウサイ</t>
    </rPh>
    <rPh sb="7" eb="9">
      <t>モクジ</t>
    </rPh>
    <phoneticPr fontId="4"/>
  </si>
  <si>
    <t>旧  ＜詳細データ目次＞　</t>
    <rPh sb="4" eb="6">
      <t>ショウサイ</t>
    </rPh>
    <rPh sb="9" eb="11">
      <t>モクジ</t>
    </rPh>
    <phoneticPr fontId="4"/>
  </si>
  <si>
    <t>地盤沈下等の概況</t>
    <phoneticPr fontId="4"/>
  </si>
  <si>
    <t>１．地盤沈下等の概況</t>
    <rPh sb="2" eb="4">
      <t>ジバン</t>
    </rPh>
    <rPh sb="4" eb="6">
      <t>チンカ</t>
    </rPh>
    <rPh sb="6" eb="7">
      <t>トウ</t>
    </rPh>
    <rPh sb="8" eb="10">
      <t>ガイキョウ</t>
    </rPh>
    <phoneticPr fontId="4"/>
  </si>
  <si>
    <t>０．</t>
    <phoneticPr fontId="4"/>
  </si>
  <si>
    <t>地名など</t>
    <rPh sb="0" eb="2">
      <t>チメイ</t>
    </rPh>
    <phoneticPr fontId="4"/>
  </si>
  <si>
    <t>主な水準点における過去10年の沈下量経年変化</t>
    <phoneticPr fontId="4"/>
  </si>
  <si>
    <t>１．</t>
    <phoneticPr fontId="4"/>
  </si>
  <si>
    <t>１－２．</t>
  </si>
  <si>
    <t>代表的な観測井における過去10年の地下水位経年変化</t>
    <phoneticPr fontId="4"/>
  </si>
  <si>
    <t>２．</t>
    <phoneticPr fontId="4"/>
  </si>
  <si>
    <t>代表的な観測井における過去10年の地下水位経年変化</t>
  </si>
  <si>
    <t>１－３．</t>
  </si>
  <si>
    <t>地盤沈下地域の面積</t>
  </si>
  <si>
    <t>３．</t>
    <phoneticPr fontId="4"/>
  </si>
  <si>
    <t>主要地域の地盤沈下等の状況（市町村別内訳）</t>
    <phoneticPr fontId="4"/>
  </si>
  <si>
    <t>１－４．</t>
  </si>
  <si>
    <t>水位低下等による被害の状況</t>
  </si>
  <si>
    <t>４．</t>
    <phoneticPr fontId="4"/>
  </si>
  <si>
    <t>２－１．</t>
    <phoneticPr fontId="4"/>
  </si>
  <si>
    <t>地盤沈下監視体制（水準測量）</t>
  </si>
  <si>
    <t>５．</t>
    <phoneticPr fontId="4"/>
  </si>
  <si>
    <t>地盤沈下監視体制（水準測量、観測井戸数）</t>
    <phoneticPr fontId="4"/>
  </si>
  <si>
    <t>５－２．</t>
  </si>
  <si>
    <t>工業用水法第５条第２項の適用状況</t>
  </si>
  <si>
    <t>６．</t>
    <phoneticPr fontId="4"/>
  </si>
  <si>
    <t>地区別、用途別、井戸本数及び地下水採取量経年変化</t>
  </si>
  <si>
    <t>５－５．</t>
  </si>
  <si>
    <t>工業用水法第10条第３項に基づく届出書受理状況</t>
    <phoneticPr fontId="4"/>
  </si>
  <si>
    <t>用水二法の施行状況</t>
    <rPh sb="0" eb="2">
      <t>ヨウスイ</t>
    </rPh>
    <rPh sb="2" eb="3">
      <t>ニ</t>
    </rPh>
    <rPh sb="3" eb="4">
      <t>ホウ</t>
    </rPh>
    <rPh sb="5" eb="7">
      <t>セコウ</t>
    </rPh>
    <rPh sb="7" eb="9">
      <t>ジョウキョウ</t>
    </rPh>
    <phoneticPr fontId="4"/>
  </si>
  <si>
    <t>３．関連制度の状況</t>
    <rPh sb="2" eb="4">
      <t>カンレン</t>
    </rPh>
    <rPh sb="4" eb="6">
      <t>セイド</t>
    </rPh>
    <rPh sb="7" eb="9">
      <t>ジョウキョウ</t>
    </rPh>
    <phoneticPr fontId="4"/>
  </si>
  <si>
    <t>工業用水法第３条第１項及び第７条第１項の許可状況</t>
  </si>
  <si>
    <t>３－１．</t>
    <phoneticPr fontId="4"/>
  </si>
  <si>
    <t>関連制度の種類</t>
  </si>
  <si>
    <t>３－２．</t>
  </si>
  <si>
    <t>関連制度の経緯及び改定等の内容</t>
  </si>
  <si>
    <t>工業用水法第６条第３項に基づく届出書受理状況</t>
  </si>
  <si>
    <t>３－３．</t>
  </si>
  <si>
    <t>関連制度の内容（法律）</t>
  </si>
  <si>
    <t>工業用水法第９条に基づく届出書受理状況</t>
  </si>
  <si>
    <t>３－４．</t>
  </si>
  <si>
    <t>関連制度の内容（条例）</t>
  </si>
  <si>
    <t>工業用水法第10条第３項に基づく届出書受理状況</t>
  </si>
  <si>
    <t>３－５．</t>
  </si>
  <si>
    <t>関連制度の内容（要綱）</t>
  </si>
  <si>
    <t>工業用水法第11条に基づく届出書受理状況</t>
  </si>
  <si>
    <t>３－６．</t>
  </si>
  <si>
    <t>関連制度の内容（その他）</t>
  </si>
  <si>
    <t>７．</t>
    <phoneticPr fontId="4"/>
  </si>
  <si>
    <t>工業用水法第24条の規定に基づく許可井戸の変更報告状況</t>
  </si>
  <si>
    <t>４．地下水・地盤沈下対策の状況</t>
    <rPh sb="2" eb="5">
      <t>チカスイ</t>
    </rPh>
    <rPh sb="6" eb="8">
      <t>ジバン</t>
    </rPh>
    <rPh sb="8" eb="10">
      <t>チンカ</t>
    </rPh>
    <rPh sb="10" eb="12">
      <t>タイサク</t>
    </rPh>
    <rPh sb="13" eb="15">
      <t>ジョウキョウ</t>
    </rPh>
    <phoneticPr fontId="4"/>
  </si>
  <si>
    <t>８．</t>
    <phoneticPr fontId="4"/>
  </si>
  <si>
    <t>工業用水法第24条の規定に基づく井戸使用状況報告</t>
  </si>
  <si>
    <t>４－１．</t>
    <phoneticPr fontId="4"/>
  </si>
  <si>
    <t>地下水採取量の用途別削減量</t>
  </si>
  <si>
    <t>９．</t>
  </si>
  <si>
    <t>ビル用水法第４条第１項の許可状況</t>
    <rPh sb="2" eb="3">
      <t>ヨウ</t>
    </rPh>
    <rPh sb="4" eb="5">
      <t>ホウ</t>
    </rPh>
    <rPh sb="5" eb="6">
      <t>ダイ</t>
    </rPh>
    <phoneticPr fontId="4"/>
  </si>
  <si>
    <t>４－２．</t>
  </si>
  <si>
    <t>合理化施策による地下水採取削減量</t>
  </si>
  <si>
    <t>１０．</t>
  </si>
  <si>
    <t>ビル用水法第４条第３項の適用状況</t>
    <rPh sb="2" eb="3">
      <t>ヨウ</t>
    </rPh>
    <rPh sb="4" eb="5">
      <t>ホウ</t>
    </rPh>
    <rPh sb="5" eb="6">
      <t>ダイ</t>
    </rPh>
    <phoneticPr fontId="4"/>
  </si>
  <si>
    <t>４－３．</t>
  </si>
  <si>
    <t>代替水対策による地下水採取削減量</t>
  </si>
  <si>
    <t>１１．</t>
  </si>
  <si>
    <t>ビル用水法第６条第３項に基づく届出書受理状況</t>
  </si>
  <si>
    <t>４－４．</t>
  </si>
  <si>
    <t>地盤沈下対策事業及び調査事業費の推移</t>
  </si>
  <si>
    <t>１２．</t>
  </si>
  <si>
    <t>ビル用水法第７条に基づく届出書受理状況</t>
  </si>
  <si>
    <t>４－５．</t>
  </si>
  <si>
    <t>地盤沈下対策事業（代替水事業）の内容</t>
  </si>
  <si>
    <t>１３．</t>
  </si>
  <si>
    <t>ビル用水法第８条第３項に基づく届出書受理状況</t>
  </si>
  <si>
    <t>４－６．</t>
  </si>
  <si>
    <t>地盤沈下対策事業（防災事業等）の内容</t>
  </si>
  <si>
    <t>１４．</t>
  </si>
  <si>
    <t>ビル用水法第９条に基づく届出書受理状況</t>
  </si>
  <si>
    <t>４－７．</t>
  </si>
  <si>
    <t>調査等事業の内容</t>
  </si>
  <si>
    <t>１５．</t>
  </si>
  <si>
    <t>ビル用水法第13条の規定に基づく許可井戸の変更報告状況</t>
  </si>
  <si>
    <t>４－８．</t>
  </si>
  <si>
    <t>地下水・地盤環境保全施策の組織</t>
  </si>
  <si>
    <t>１６．</t>
  </si>
  <si>
    <t>ビル用水法第13条の規定に基づく井戸使用状況報告</t>
  </si>
  <si>
    <t>５．用水二法の施行状況</t>
    <rPh sb="2" eb="4">
      <t>ヨウスイ</t>
    </rPh>
    <rPh sb="4" eb="5">
      <t>ニ</t>
    </rPh>
    <rPh sb="5" eb="6">
      <t>ホウ</t>
    </rPh>
    <rPh sb="7" eb="9">
      <t>セコウ</t>
    </rPh>
    <rPh sb="9" eb="11">
      <t>ジョウキョウ</t>
    </rPh>
    <phoneticPr fontId="4"/>
  </si>
  <si>
    <t>５－６．</t>
  </si>
  <si>
    <t>工業用水法第11条に基づく届出書受理状況</t>
    <phoneticPr fontId="4"/>
  </si>
  <si>
    <t>５－７．</t>
  </si>
  <si>
    <t>工業用水法第24条の規定に基づく許可井戸の変更報告状況</t>
    <phoneticPr fontId="4"/>
  </si>
  <si>
    <t>５－８．</t>
  </si>
  <si>
    <t>工業用水法第24条の規定に基づく井戸使用状況報告</t>
    <phoneticPr fontId="4"/>
  </si>
  <si>
    <t>５－９．</t>
  </si>
  <si>
    <t>５－10．</t>
    <phoneticPr fontId="4"/>
  </si>
  <si>
    <t>５－11．</t>
  </si>
  <si>
    <t>ビル用水法第６条第３項に基づく届出書受理状況</t>
    <phoneticPr fontId="4"/>
  </si>
  <si>
    <t>５－12．</t>
  </si>
  <si>
    <t>ビル用水法第７条に基づく届出書受理状況</t>
    <phoneticPr fontId="4"/>
  </si>
  <si>
    <t>５－13．</t>
  </si>
  <si>
    <t>ビル用水法第８条第３項に基づく届出書受理状況</t>
    <phoneticPr fontId="4"/>
  </si>
  <si>
    <t>５－14．</t>
  </si>
  <si>
    <t>ビル用水法第９条に基づく届出書受理状況</t>
    <phoneticPr fontId="4"/>
  </si>
  <si>
    <t>５－15．</t>
  </si>
  <si>
    <t>ビル用水法第13条の規定に基づく許可井戸の変更報告状況</t>
    <phoneticPr fontId="4"/>
  </si>
  <si>
    <t>５－16．</t>
  </si>
  <si>
    <t>ビル用水法第13条の規定に基づく井戸使用状況報告</t>
    <phoneticPr fontId="4"/>
  </si>
  <si>
    <t>６．地下水の利用状況</t>
    <rPh sb="2" eb="5">
      <t>チカスイ</t>
    </rPh>
    <rPh sb="6" eb="8">
      <t>リヨウ</t>
    </rPh>
    <rPh sb="8" eb="10">
      <t>ジョウキョウ</t>
    </rPh>
    <phoneticPr fontId="4"/>
  </si>
  <si>
    <t>６－１．</t>
    <phoneticPr fontId="4"/>
  </si>
  <si>
    <t>６－２．</t>
  </si>
  <si>
    <t>地下水採取量等の調査の内容</t>
  </si>
  <si>
    <t>６－３．</t>
  </si>
  <si>
    <t>地下水の月別採取量</t>
  </si>
  <si>
    <t>６－４．</t>
  </si>
  <si>
    <t>特定用途の地下水採取量（天然ガスかん水）</t>
  </si>
  <si>
    <t>６－５．</t>
  </si>
  <si>
    <t>特定用途の地下水採取量（温泉水）</t>
  </si>
  <si>
    <t>６－６．</t>
  </si>
  <si>
    <t>特定用途の地下水採取量（農業用水）</t>
  </si>
  <si>
    <t>６－７．</t>
  </si>
  <si>
    <t>特定用途の地下水採取量（道路消雪用水）</t>
  </si>
  <si>
    <t>７．その他</t>
    <rPh sb="4" eb="5">
      <t>タ</t>
    </rPh>
    <phoneticPr fontId="4"/>
  </si>
  <si>
    <t>７－１．</t>
    <phoneticPr fontId="4"/>
  </si>
  <si>
    <t>健全な水循環の確保に向けての取組みに関する調査（地下水保全計画等を含む）</t>
  </si>
  <si>
    <t>７－２．</t>
  </si>
  <si>
    <t>地盤環境に係る情報システムの整備状況</t>
  </si>
  <si>
    <t>７－３．</t>
  </si>
  <si>
    <t>地盤環境に係る情報開示の状況</t>
  </si>
  <si>
    <t>７－４．</t>
  </si>
  <si>
    <t>アンケート</t>
    <phoneticPr fontId="4"/>
  </si>
  <si>
    <t>：ピンク色の項目群が調査依頼の対象外としました。</t>
    <rPh sb="4" eb="5">
      <t>イロ</t>
    </rPh>
    <rPh sb="6" eb="8">
      <t>コウモク</t>
    </rPh>
    <rPh sb="8" eb="9">
      <t>グン</t>
    </rPh>
    <rPh sb="10" eb="12">
      <t>チョウサ</t>
    </rPh>
    <rPh sb="12" eb="14">
      <t>イライ</t>
    </rPh>
    <rPh sb="15" eb="18">
      <t>タイショウガイ</t>
    </rPh>
    <phoneticPr fontId="4"/>
  </si>
  <si>
    <t>※ 地域により該当のデータがない場合があります。</t>
    <phoneticPr fontId="4"/>
  </si>
  <si>
    <t>0.都道府県名、地域名</t>
    <rPh sb="2" eb="7">
      <t>トドウフケンメイ</t>
    </rPh>
    <rPh sb="8" eb="11">
      <t>チイキメイ</t>
    </rPh>
    <phoneticPr fontId="4"/>
  </si>
  <si>
    <t>都道府県名</t>
    <rPh sb="0" eb="4">
      <t>トドウフケン</t>
    </rPh>
    <rPh sb="4" eb="5">
      <t>メイ</t>
    </rPh>
    <phoneticPr fontId="4"/>
  </si>
  <si>
    <t>地域名</t>
    <rPh sb="0" eb="3">
      <t>チイキメイ</t>
    </rPh>
    <phoneticPr fontId="4"/>
  </si>
  <si>
    <t>北海道</t>
    <rPh sb="0" eb="3">
      <t>ホッカイドウ</t>
    </rPh>
    <phoneticPr fontId="4"/>
  </si>
  <si>
    <t>青森県</t>
  </si>
  <si>
    <t>岩手県</t>
    <rPh sb="0" eb="3">
      <t>イワテケン</t>
    </rPh>
    <phoneticPr fontId="4"/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</si>
  <si>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</si>
  <si>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</si>
  <si>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</si>
  <si>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</si>
  <si>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</si>
  <si>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</si>
  <si>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</si>
  <si>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</si>
  <si>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</si>
  <si>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</si>
  <si>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</si>
  <si>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</si>
  <si>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</si>
  <si>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</si>
  <si>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</si>
  <si>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</si>
  <si>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</si>
  <si>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</si>
  <si>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</si>
  <si>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</si>
  <si>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</si>
  <si>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  <rPh sb="0" eb="3">
      <t>シガケン</t>
    </rPh>
    <phoneticPr fontId="4"/>
  </si>
  <si>
    <t>京都府</t>
  </si>
  <si>
    <t>大阪府</t>
  </si>
  <si>
    <t>兵庫県</t>
  </si>
  <si>
    <t>奈良県</t>
    <rPh sb="0" eb="3">
      <t>ナラケン</t>
    </rPh>
    <phoneticPr fontId="4"/>
  </si>
  <si>
    <t>和歌山県</t>
    <rPh sb="0" eb="4">
      <t>ワカヤマケン</t>
    </rPh>
    <phoneticPr fontId="4"/>
  </si>
  <si>
    <t>鳥取県</t>
  </si>
  <si>
    <t>島根県</t>
    <rPh sb="0" eb="3">
      <t>シマネケン</t>
    </rPh>
    <phoneticPr fontId="4"/>
  </si>
  <si>
    <t>岡山県</t>
  </si>
  <si>
    <t>広島県</t>
  </si>
  <si>
    <t>山口県</t>
    <rPh sb="0" eb="3">
      <t>ヤマグチケン</t>
    </rPh>
    <phoneticPr fontId="4"/>
  </si>
  <si>
    <t>徳島県</t>
  </si>
  <si>
    <t>香川県</t>
  </si>
  <si>
    <t>愛媛県</t>
    <rPh sb="0" eb="3">
      <t>エヒメケン</t>
    </rPh>
    <phoneticPr fontId="4"/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</si>
  <si>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</si>
  <si>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</si>
  <si>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</si>
  <si>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</si>
  <si>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</si>
  <si>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</si>
  <si>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</si>
  <si>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</si>
  <si>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  <rPh sb="0" eb="3">
      <t>オキナワケン</t>
    </rPh>
    <phoneticPr fontId="4"/>
  </si>
  <si>
    <t>石狩平野</t>
  </si>
  <si>
    <t>青森平野</t>
    <rPh sb="0" eb="4">
      <t>アオモリヘイヤ</t>
    </rPh>
    <phoneticPr fontId="4"/>
  </si>
  <si>
    <t>岩手</t>
    <rPh sb="0" eb="2">
      <t>イワテ</t>
    </rPh>
    <phoneticPr fontId="4"/>
  </si>
  <si>
    <t>石巻地域</t>
  </si>
  <si>
    <t>象潟・金浦</t>
  </si>
  <si>
    <t>山形盆地</t>
  </si>
  <si>
    <t>福島盆地</t>
  </si>
  <si>
    <t>関東平野</t>
  </si>
  <si>
    <t>関東平野南部</t>
  </si>
  <si>
    <t>新潟平野</t>
  </si>
  <si>
    <t>富山・砺波平野</t>
  </si>
  <si>
    <t>七尾</t>
  </si>
  <si>
    <t>福井平野</t>
  </si>
  <si>
    <t>甲府盆地</t>
  </si>
  <si>
    <t>諏訪盆地</t>
  </si>
  <si>
    <t>濃尾平野</t>
  </si>
  <si>
    <t>静岡
（静清）</t>
  </si>
  <si>
    <t>濃尾平野（北勢）</t>
  </si>
  <si>
    <t>滋賀</t>
    <rPh sb="0" eb="2">
      <t>シガ</t>
    </rPh>
    <phoneticPr fontId="4"/>
  </si>
  <si>
    <t>京都盆地</t>
  </si>
  <si>
    <t>大阪平野</t>
  </si>
  <si>
    <t>豊岡盆地</t>
  </si>
  <si>
    <t>奈良</t>
    <rPh sb="0" eb="2">
      <t>ナラ</t>
    </rPh>
    <phoneticPr fontId="4"/>
  </si>
  <si>
    <t>和歌山</t>
    <rPh sb="0" eb="3">
      <t>ワカヤマ</t>
    </rPh>
    <phoneticPr fontId="4"/>
  </si>
  <si>
    <t>鳥取平野</t>
    <rPh sb="2" eb="4">
      <t>ヘイヤ</t>
    </rPh>
    <phoneticPr fontId="4"/>
  </si>
  <si>
    <t>島根</t>
    <rPh sb="0" eb="2">
      <t>シマネ</t>
    </rPh>
    <phoneticPr fontId="4"/>
  </si>
  <si>
    <t>岡山平野</t>
  </si>
  <si>
    <t>広島平野</t>
    <rPh sb="2" eb="4">
      <t>ヘイヤ</t>
    </rPh>
    <phoneticPr fontId="4"/>
  </si>
  <si>
    <t>山口</t>
    <rPh sb="0" eb="2">
      <t>ヤマグチ</t>
    </rPh>
    <phoneticPr fontId="4"/>
  </si>
  <si>
    <t>徳島平野</t>
  </si>
  <si>
    <t>讃岐平野（高松市周辺）</t>
  </si>
  <si>
    <t>愛媛</t>
    <rPh sb="0" eb="2">
      <t>エヒメ</t>
    </rPh>
    <phoneticPr fontId="4"/>
  </si>
  <si>
    <t>高知平野</t>
  </si>
  <si>
    <t>筑後・佐賀平野</t>
  </si>
  <si>
    <t>島原半島基部</t>
  </si>
  <si>
    <t>熊本平野</t>
  </si>
  <si>
    <t>大分平野</t>
  </si>
  <si>
    <t>宮崎平野</t>
  </si>
  <si>
    <t>鹿児島</t>
  </si>
  <si>
    <t>沖縄</t>
    <rPh sb="0" eb="2">
      <t>オキナワ</t>
    </rPh>
    <phoneticPr fontId="4"/>
  </si>
  <si>
    <t>釧路平野</t>
  </si>
  <si>
    <t>津軽平野</t>
  </si>
  <si>
    <t>気仙沼</t>
  </si>
  <si>
    <t>米沢盆地</t>
  </si>
  <si>
    <t>原町</t>
  </si>
  <si>
    <t>九十九里平野</t>
  </si>
  <si>
    <t>県央湘南</t>
  </si>
  <si>
    <t>長岡</t>
  </si>
  <si>
    <t>金沢平野</t>
  </si>
  <si>
    <t>岳南</t>
  </si>
  <si>
    <t>豊橋平野(東三河)</t>
    <rPh sb="5" eb="8">
      <t>ヒガシミカワ</t>
    </rPh>
    <phoneticPr fontId="4"/>
  </si>
  <si>
    <t>播磨平野（姫路平野）</t>
  </si>
  <si>
    <t>讃岐平野（丸亀・坂出市周辺）</t>
  </si>
  <si>
    <t>十勝平野</t>
  </si>
  <si>
    <t>八戸</t>
  </si>
  <si>
    <t>古川(仙北平野）</t>
  </si>
  <si>
    <t>いわき</t>
  </si>
  <si>
    <t>足柄平野</t>
    <rPh sb="0" eb="4">
      <t>アシガラヘイヤ</t>
    </rPh>
    <phoneticPr fontId="4"/>
  </si>
  <si>
    <t>柏崎</t>
  </si>
  <si>
    <t>沼津・三島</t>
  </si>
  <si>
    <t>岡崎平野(西三河)</t>
    <rPh sb="5" eb="8">
      <t>ニシミカワ</t>
    </rPh>
    <phoneticPr fontId="4"/>
  </si>
  <si>
    <t>淡路島南部</t>
  </si>
  <si>
    <t>仙台平野</t>
  </si>
  <si>
    <t>南魚沼</t>
  </si>
  <si>
    <t>高田平野</t>
  </si>
  <si>
    <t>１　主な水準点における過去10年の沈下量経年変化</t>
    <phoneticPr fontId="4"/>
  </si>
  <si>
    <t>区分</t>
    <rPh sb="0" eb="2">
      <t>クブン</t>
    </rPh>
    <phoneticPr fontId="4"/>
  </si>
  <si>
    <t>①累計沈下量が最大
の水準点</t>
    <rPh sb="7" eb="9">
      <t>サイダイ</t>
    </rPh>
    <rPh sb="11" eb="14">
      <t>スイジュンテン</t>
    </rPh>
    <phoneticPr fontId="4"/>
  </si>
  <si>
    <t>②直近の測量がR２年～Ｒ６年度の間に行われた水準点のうち、５年間の累計沈下量が最大の水準点</t>
    <rPh sb="9" eb="10">
      <t>ネン</t>
    </rPh>
    <phoneticPr fontId="4"/>
  </si>
  <si>
    <t>③直近の測量による年間
沈下量が最大の水準点</t>
    <rPh sb="1" eb="3">
      <t>チョッキン</t>
    </rPh>
    <rPh sb="16" eb="18">
      <t>サイダイ</t>
    </rPh>
    <rPh sb="19" eb="22">
      <t>スイジュンテン</t>
    </rPh>
    <phoneticPr fontId="4"/>
  </si>
  <si>
    <t>水準点番号</t>
    <phoneticPr fontId="4"/>
  </si>
  <si>
    <t>水準点所在地</t>
    <phoneticPr fontId="4"/>
  </si>
  <si>
    <t>所轄機関</t>
    <phoneticPr fontId="4"/>
  </si>
  <si>
    <t>測量実施期間</t>
    <rPh sb="0" eb="2">
      <t>ソクリョウ</t>
    </rPh>
    <rPh sb="2" eb="4">
      <t>ジッシ</t>
    </rPh>
    <rPh sb="4" eb="6">
      <t>キカン</t>
    </rPh>
    <phoneticPr fontId="4"/>
  </si>
  <si>
    <t>対象期間又は年度</t>
    <rPh sb="0" eb="2">
      <t>タイショウ</t>
    </rPh>
    <rPh sb="2" eb="4">
      <t>キカン</t>
    </rPh>
    <rPh sb="4" eb="5">
      <t>マタ</t>
    </rPh>
    <rPh sb="6" eb="8">
      <t>ネンド</t>
    </rPh>
    <phoneticPr fontId="4"/>
  </si>
  <si>
    <t>平成26年度以前に実施した
最終測量年度</t>
    <rPh sb="6" eb="8">
      <t>イゼン</t>
    </rPh>
    <rPh sb="14" eb="16">
      <t>サイシュウ</t>
    </rPh>
    <rPh sb="16" eb="18">
      <t>ソクリョウ</t>
    </rPh>
    <phoneticPr fontId="4"/>
  </si>
  <si>
    <t>沈下量(cm)</t>
    <phoneticPr fontId="4"/>
  </si>
  <si>
    <t>累計沈下量</t>
    <rPh sb="0" eb="2">
      <t>ルイケイ</t>
    </rPh>
    <rPh sb="2" eb="4">
      <t>チンカ</t>
    </rPh>
    <rPh sb="4" eb="5">
      <t>リョウ</t>
    </rPh>
    <phoneticPr fontId="4"/>
  </si>
  <si>
    <t>５年間累計沈下量</t>
    <rPh sb="1" eb="3">
      <t>ネンカン</t>
    </rPh>
    <rPh sb="3" eb="5">
      <t>ルイケイ</t>
    </rPh>
    <rPh sb="5" eb="7">
      <t>チンカ</t>
    </rPh>
    <rPh sb="7" eb="8">
      <t>リョウ</t>
    </rPh>
    <phoneticPr fontId="4"/>
  </si>
  <si>
    <t>直近単年度最大沈下量</t>
    <rPh sb="0" eb="2">
      <t>チョッキン</t>
    </rPh>
    <rPh sb="2" eb="5">
      <t>タンネンド</t>
    </rPh>
    <rPh sb="5" eb="7">
      <t>サイダイ</t>
    </rPh>
    <rPh sb="7" eb="9">
      <t>チンカ</t>
    </rPh>
    <rPh sb="9" eb="10">
      <t>リョウ</t>
    </rPh>
    <phoneticPr fontId="4"/>
  </si>
  <si>
    <t>平成27年度</t>
  </si>
  <si>
    <t>平成28年度</t>
  </si>
  <si>
    <t>平成29年度</t>
  </si>
  <si>
    <t>平成30年度</t>
  </si>
  <si>
    <t>令和元年度</t>
    <rPh sb="0" eb="2">
      <t>レイワ</t>
    </rPh>
    <rPh sb="2" eb="3">
      <t>ガン</t>
    </rPh>
    <rPh sb="3" eb="5">
      <t>ネンド</t>
    </rPh>
    <rPh sb="4" eb="5">
      <t>ド</t>
    </rPh>
    <phoneticPr fontId="4"/>
  </si>
  <si>
    <t>令和２年度</t>
    <rPh sb="3" eb="5">
      <t>ネンド</t>
    </rPh>
    <rPh sb="4" eb="5">
      <t>ド</t>
    </rPh>
    <phoneticPr fontId="4"/>
  </si>
  <si>
    <t>令和３年度</t>
    <rPh sb="3" eb="5">
      <t>ネンド</t>
    </rPh>
    <rPh sb="4" eb="5">
      <t>ド</t>
    </rPh>
    <phoneticPr fontId="4"/>
  </si>
  <si>
    <t>令和４年度</t>
    <rPh sb="3" eb="5">
      <t>ネンド</t>
    </rPh>
    <rPh sb="4" eb="5">
      <t>ド</t>
    </rPh>
    <phoneticPr fontId="4"/>
  </si>
  <si>
    <t>令和５年度</t>
    <rPh sb="3" eb="5">
      <t>ネンド</t>
    </rPh>
    <rPh sb="4" eb="5">
      <t>ド</t>
    </rPh>
    <phoneticPr fontId="4"/>
  </si>
  <si>
    <t>令和６年度</t>
    <rPh sb="3" eb="5">
      <t>ネンド</t>
    </rPh>
    <rPh sb="4" eb="5">
      <t>ド</t>
    </rPh>
    <phoneticPr fontId="4"/>
  </si>
  <si>
    <t>&lt;備考&gt;</t>
    <phoneticPr fontId="4"/>
  </si>
  <si>
    <t>１．沈下量の基準点:</t>
    <rPh sb="6" eb="8">
      <t>キジュン</t>
    </rPh>
    <rPh sb="8" eb="9">
      <t>テン</t>
    </rPh>
    <phoneticPr fontId="4"/>
  </si>
  <si>
    <t>２．測量の基準日：</t>
    <phoneticPr fontId="4"/>
  </si>
  <si>
    <t>２　代表的な観測井における過去10年の地下水位経年変化</t>
    <phoneticPr fontId="4"/>
  </si>
  <si>
    <t>観測井名称</t>
    <phoneticPr fontId="4"/>
  </si>
  <si>
    <t>観測井所在地</t>
    <phoneticPr fontId="4"/>
  </si>
  <si>
    <t>観測井標高(T.P.m)</t>
  </si>
  <si>
    <t>ストレーナー位置
（地表面下深さ）</t>
    <phoneticPr fontId="4"/>
  </si>
  <si>
    <t>地下水の類別</t>
  </si>
  <si>
    <t>設置年度</t>
    <rPh sb="2" eb="3">
      <t>ネン</t>
    </rPh>
    <rPh sb="3" eb="4">
      <t>ド</t>
    </rPh>
    <phoneticPr fontId="4"/>
  </si>
  <si>
    <t>既往最低水位</t>
    <phoneticPr fontId="4"/>
  </si>
  <si>
    <t>水位</t>
    <rPh sb="0" eb="2">
      <t>スイイ</t>
    </rPh>
    <phoneticPr fontId="4"/>
  </si>
  <si>
    <t>平成27年度</t>
    <phoneticPr fontId="4"/>
  </si>
  <si>
    <t>(m)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</si>
  <si>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</si>
  <si>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&lt;備考&gt;</t>
  </si>
  <si>
    <t>水位の説明</t>
  </si>
  <si>
    <t>３　主要地域の地盤沈下等の状況（市区町村別内訳）</t>
    <rPh sb="2" eb="4">
      <t>シュヨウ</t>
    </rPh>
    <rPh sb="4" eb="6">
      <t>チイキ</t>
    </rPh>
    <rPh sb="7" eb="9">
      <t>ジバン</t>
    </rPh>
    <rPh sb="9" eb="11">
      <t>チンカ</t>
    </rPh>
    <rPh sb="11" eb="12">
      <t>トウ</t>
    </rPh>
    <rPh sb="13" eb="15">
      <t>ジョウキョウ</t>
    </rPh>
    <rPh sb="16" eb="18">
      <t>シク</t>
    </rPh>
    <rPh sb="18" eb="20">
      <t>チョウソン</t>
    </rPh>
    <rPh sb="20" eb="21">
      <t>ベツ</t>
    </rPh>
    <rPh sb="21" eb="23">
      <t>ウチワケ</t>
    </rPh>
    <phoneticPr fontId="4"/>
  </si>
  <si>
    <t>地域名</t>
    <rPh sb="0" eb="2">
      <t>チイキ</t>
    </rPh>
    <rPh sb="2" eb="3">
      <t>メイ</t>
    </rPh>
    <phoneticPr fontId="4"/>
  </si>
  <si>
    <t>左記の市区町村の沈下総面積(㎢)
（小数第１位まで記入してください。）</t>
    <rPh sb="0" eb="2">
      <t>サキ</t>
    </rPh>
    <rPh sb="3" eb="4">
      <t>シ</t>
    </rPh>
    <rPh sb="4" eb="5">
      <t>ク</t>
    </rPh>
    <rPh sb="5" eb="6">
      <t>チョウ</t>
    </rPh>
    <rPh sb="6" eb="7">
      <t>ムラ</t>
    </rPh>
    <rPh sb="8" eb="10">
      <t>チンカ</t>
    </rPh>
    <rPh sb="10" eb="11">
      <t>ソウ</t>
    </rPh>
    <phoneticPr fontId="4"/>
  </si>
  <si>
    <t>左記市区町村※１において、令和６年度の測量で1cm以上沈下が生じている沈下量別面積（㎢）</t>
    <rPh sb="0" eb="2">
      <t>サキ</t>
    </rPh>
    <rPh sb="2" eb="4">
      <t>シク</t>
    </rPh>
    <rPh sb="4" eb="6">
      <t>チョウソン</t>
    </rPh>
    <rPh sb="16" eb="18">
      <t>ネンド</t>
    </rPh>
    <rPh sb="19" eb="21">
      <t>ソクリョウ</t>
    </rPh>
    <rPh sb="25" eb="27">
      <t>イジョウ</t>
    </rPh>
    <rPh sb="27" eb="29">
      <t>チンカ</t>
    </rPh>
    <rPh sb="30" eb="31">
      <t>ショウ</t>
    </rPh>
    <rPh sb="35" eb="37">
      <t>チンカ</t>
    </rPh>
    <rPh sb="37" eb="38">
      <t>リョウ</t>
    </rPh>
    <rPh sb="38" eb="39">
      <t>ベツ</t>
    </rPh>
    <rPh sb="39" eb="41">
      <t>メンセキ</t>
    </rPh>
    <phoneticPr fontId="4"/>
  </si>
  <si>
    <t>ゼロｍ地帯  面積(㎢)
（小数第１位まで記入してください。）</t>
    <phoneticPr fontId="4"/>
  </si>
  <si>
    <t>4cm/年
以上</t>
    <phoneticPr fontId="4"/>
  </si>
  <si>
    <t>規制地域</t>
    <rPh sb="0" eb="4">
      <t>キセイチイキ</t>
    </rPh>
    <phoneticPr fontId="4"/>
  </si>
  <si>
    <t>観測地域</t>
    <rPh sb="0" eb="2">
      <t>カンソク</t>
    </rPh>
    <rPh sb="2" eb="4">
      <t>チイキ</t>
    </rPh>
    <phoneticPr fontId="4"/>
  </si>
  <si>
    <t>条例</t>
    <phoneticPr fontId="4"/>
  </si>
  <si>
    <t>要項等</t>
    <rPh sb="0" eb="2">
      <t>ヨウコウ</t>
    </rPh>
    <rPh sb="2" eb="3">
      <t>トウ</t>
    </rPh>
    <phoneticPr fontId="4"/>
  </si>
  <si>
    <t>■</t>
    <phoneticPr fontId="4"/>
  </si>
  <si>
    <t>◆</t>
    <phoneticPr fontId="4"/>
  </si>
  <si>
    <t>□</t>
    <phoneticPr fontId="4"/>
  </si>
  <si>
    <t>◇</t>
    <phoneticPr fontId="4"/>
  </si>
  <si>
    <t xml:space="preserve">                                                            </t>
    <phoneticPr fontId="4"/>
  </si>
  <si>
    <t>(記入例）・○○市の面積データが大きい原因としては地震によるものである。</t>
    <rPh sb="1" eb="3">
      <t>キニュウ</t>
    </rPh>
    <rPh sb="3" eb="4">
      <t>レイ</t>
    </rPh>
    <rPh sb="8" eb="9">
      <t>シ</t>
    </rPh>
    <phoneticPr fontId="4"/>
  </si>
  <si>
    <t>■</t>
  </si>
  <si>
    <t>◆</t>
  </si>
  <si>
    <t>□</t>
  </si>
  <si>
    <t>◇</t>
  </si>
  <si>
    <t xml:space="preserve">■ ◆ </t>
    <phoneticPr fontId="4"/>
  </si>
  <si>
    <t>■ □</t>
    <phoneticPr fontId="4"/>
  </si>
  <si>
    <t xml:space="preserve">◆ □ </t>
    <phoneticPr fontId="4"/>
  </si>
  <si>
    <t>■ ◆ □</t>
    <phoneticPr fontId="4"/>
  </si>
  <si>
    <t>■ ◇</t>
    <phoneticPr fontId="4"/>
  </si>
  <si>
    <t xml:space="preserve">◆ ◇ </t>
    <phoneticPr fontId="4"/>
  </si>
  <si>
    <t>■ ◆ ◇</t>
    <phoneticPr fontId="4"/>
  </si>
  <si>
    <t>□ ◇</t>
    <phoneticPr fontId="4"/>
  </si>
  <si>
    <t>■ □ ◇</t>
    <phoneticPr fontId="4"/>
  </si>
  <si>
    <t>◆ □ ◇</t>
    <phoneticPr fontId="4"/>
  </si>
  <si>
    <t>■ ◆ □ ◇</t>
    <phoneticPr fontId="4"/>
  </si>
  <si>
    <t>４　水位低下等による被害の状況</t>
    <rPh sb="2" eb="4">
      <t>スイイ</t>
    </rPh>
    <rPh sb="4" eb="7">
      <t>テイカトウ</t>
    </rPh>
    <rPh sb="10" eb="12">
      <t>ヒガイ</t>
    </rPh>
    <rPh sb="13" eb="15">
      <t>ジョウキョウ</t>
    </rPh>
    <phoneticPr fontId="4"/>
  </si>
  <si>
    <t>被　害　別　対　策　状　況</t>
    <rPh sb="0" eb="1">
      <t>ヒ</t>
    </rPh>
    <rPh sb="2" eb="3">
      <t>ガイ</t>
    </rPh>
    <rPh sb="4" eb="5">
      <t>ベツ</t>
    </rPh>
    <rPh sb="6" eb="7">
      <t>タイ</t>
    </rPh>
    <rPh sb="8" eb="9">
      <t>サク</t>
    </rPh>
    <rPh sb="10" eb="11">
      <t>ジョウ</t>
    </rPh>
    <rPh sb="12" eb="13">
      <t>キョウ</t>
    </rPh>
    <phoneticPr fontId="4"/>
  </si>
  <si>
    <t>被害に対する対策状況</t>
    <rPh sb="0" eb="2">
      <t>ヒガイ</t>
    </rPh>
    <rPh sb="3" eb="4">
      <t>タイ</t>
    </rPh>
    <rPh sb="6" eb="8">
      <t>タイサク</t>
    </rPh>
    <rPh sb="8" eb="10">
      <t>ジョウキョウ</t>
    </rPh>
    <phoneticPr fontId="4"/>
  </si>
  <si>
    <t>直　　接　　被　　害</t>
    <phoneticPr fontId="4"/>
  </si>
  <si>
    <t>地下水の塩水化</t>
    <rPh sb="6" eb="7">
      <t>カ</t>
    </rPh>
    <phoneticPr fontId="4"/>
  </si>
  <si>
    <t>公　共　施　設</t>
    <rPh sb="0" eb="1">
      <t>コウ</t>
    </rPh>
    <rPh sb="2" eb="3">
      <t>トモ</t>
    </rPh>
    <rPh sb="4" eb="5">
      <t>シ</t>
    </rPh>
    <rPh sb="6" eb="7">
      <t>セツ</t>
    </rPh>
    <phoneticPr fontId="4"/>
  </si>
  <si>
    <t>洪水・高潮の危険性大</t>
    <phoneticPr fontId="4"/>
  </si>
  <si>
    <t>排水不良</t>
    <phoneticPr fontId="4"/>
  </si>
  <si>
    <t>建築物の破損または脆弱化</t>
    <rPh sb="4" eb="6">
      <t>ハソン</t>
    </rPh>
    <phoneticPr fontId="4"/>
  </si>
  <si>
    <t>港湾・海岸施設の沈下　　　　　　</t>
    <phoneticPr fontId="4"/>
  </si>
  <si>
    <t>&lt;記載の注意点&gt;</t>
    <rPh sb="1" eb="3">
      <t>キサイ</t>
    </rPh>
    <rPh sb="4" eb="7">
      <t>チュウイテン</t>
    </rPh>
    <phoneticPr fontId="4"/>
  </si>
  <si>
    <t>●：これまでに発生したすべての被害について、令和６年度に対策を行い、被害が解消された。（令和5年度までに、すべての対策が終了していれば「（空欄）」になります。）</t>
    <phoneticPr fontId="4"/>
  </si>
  <si>
    <t>○ ：令和６度末時点において、過去の被害も含め一部対策を行っている。（すべての被害について対策が終了していない場合）</t>
    <phoneticPr fontId="4"/>
  </si>
  <si>
    <t>△ ：令和６年度末時点において、過去の被害も含め対策は行っていない。（被害の大小に関係なくご記入願います。）</t>
    <phoneticPr fontId="4"/>
  </si>
  <si>
    <t>（空欄）：「令和６年度に新たな被害が認められない場合」又は「令和5年度までに、これまでに発生したすべての被害について対策済みである場合」</t>
    <phoneticPr fontId="4"/>
  </si>
  <si>
    <t>５　地盤沈下監視体制（水準測量、干渉SAR時系列解析を用いた測量、観測井戸数）</t>
    <rPh sb="16" eb="18">
      <t>カンショウ</t>
    </rPh>
    <rPh sb="21" eb="24">
      <t>ジケイレツ</t>
    </rPh>
    <rPh sb="24" eb="26">
      <t>カイセキ</t>
    </rPh>
    <rPh sb="27" eb="28">
      <t>モチ</t>
    </rPh>
    <rPh sb="30" eb="32">
      <t>ソクリョウ</t>
    </rPh>
    <phoneticPr fontId="5"/>
  </si>
  <si>
    <t>地域名</t>
    <rPh sb="0" eb="2">
      <t>チイキ</t>
    </rPh>
    <rPh sb="2" eb="3">
      <t>メイ</t>
    </rPh>
    <phoneticPr fontId="5"/>
  </si>
  <si>
    <t>観測機関
（事業主体）</t>
    <rPh sb="0" eb="2">
      <t>カンソク</t>
    </rPh>
    <rPh sb="2" eb="4">
      <t>キカン</t>
    </rPh>
    <phoneticPr fontId="5"/>
  </si>
  <si>
    <t>国
（ 国交省、農林省、
国土地理院等 ）</t>
    <rPh sb="0" eb="1">
      <t>クニ</t>
    </rPh>
    <rPh sb="4" eb="7">
      <t>コッコウショウ</t>
    </rPh>
    <rPh sb="8" eb="11">
      <t>ノウリンショウ</t>
    </rPh>
    <rPh sb="13" eb="18">
      <t>コクドチリイン</t>
    </rPh>
    <rPh sb="18" eb="19">
      <t>トウ</t>
    </rPh>
    <phoneticPr fontId="5"/>
  </si>
  <si>
    <t>管内市町村</t>
    <rPh sb="0" eb="2">
      <t>カンナイ</t>
    </rPh>
    <rPh sb="2" eb="5">
      <t>シチョウソン</t>
    </rPh>
    <phoneticPr fontId="5"/>
  </si>
  <si>
    <t>○観測井戸数</t>
    <rPh sb="1" eb="3">
      <t>カンソク</t>
    </rPh>
    <rPh sb="3" eb="5">
      <t>イド</t>
    </rPh>
    <rPh sb="5" eb="6">
      <t>スウ</t>
    </rPh>
    <phoneticPr fontId="5"/>
  </si>
  <si>
    <t>観測井戸数（本）</t>
    <rPh sb="0" eb="2">
      <t>カンソク</t>
    </rPh>
    <rPh sb="2" eb="4">
      <t>イド</t>
    </rPh>
    <rPh sb="4" eb="5">
      <t>スウ</t>
    </rPh>
    <rPh sb="6" eb="7">
      <t>ホン</t>
    </rPh>
    <phoneticPr fontId="4"/>
  </si>
  <si>
    <t>観測井戸数合計
（本）</t>
    <rPh sb="0" eb="2">
      <t>カンソク</t>
    </rPh>
    <rPh sb="2" eb="4">
      <t>イド</t>
    </rPh>
    <rPh sb="4" eb="5">
      <t>スウ</t>
    </rPh>
    <rPh sb="5" eb="7">
      <t>ゴウケイ</t>
    </rPh>
    <rPh sb="9" eb="10">
      <t>ホン</t>
    </rPh>
    <phoneticPr fontId="4"/>
  </si>
  <si>
    <t>地下水位のみ
観測井戸数(本）</t>
    <rPh sb="0" eb="2">
      <t>チカ</t>
    </rPh>
    <rPh sb="2" eb="4">
      <t>スイイ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</si>
  <si>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地盤収縮のみ
観測井戸数（本）</t>
    <rPh sb="0" eb="2">
      <t>ジバン</t>
    </rPh>
    <rPh sb="2" eb="4">
      <t>シュウシュク</t>
    </rPh>
    <rPh sb="7" eb="9">
      <t>カンソク</t>
    </rPh>
    <rPh sb="9" eb="11">
      <t>イド</t>
    </rPh>
    <rPh sb="11" eb="12">
      <t>スウ</t>
    </rPh>
    <rPh sb="13" eb="14">
      <t>ホン</t>
    </rPh>
    <phoneticPr fontId="4"/>
  </si>
  <si>
    <t>地下水位及び
地盤収縮
観測井戸数（本）</t>
    <rPh sb="0" eb="2">
      <t>チカ</t>
    </rPh>
    <rPh sb="2" eb="4">
      <t>スイイ</t>
    </rPh>
    <rPh sb="4" eb="5">
      <t>オヨ</t>
    </rPh>
    <rPh sb="7" eb="9">
      <t>ジバン</t>
    </rPh>
    <rPh sb="9" eb="11">
      <t>シュウシュク</t>
    </rPh>
    <rPh sb="12" eb="14">
      <t>カンソク</t>
    </rPh>
    <rPh sb="14" eb="16">
      <t>イド</t>
    </rPh>
    <rPh sb="16" eb="17">
      <t>スウ</t>
    </rPh>
    <rPh sb="18" eb="19">
      <t>ホン</t>
    </rPh>
    <phoneticPr fontId="5"/>
  </si>
  <si>
    <t>自治体
（都道府県・指定都市）</t>
  </si>
  <si>
    <t>その他</t>
    <rPh sb="2" eb="3">
      <t>タ</t>
    </rPh>
    <phoneticPr fontId="5"/>
  </si>
  <si>
    <t>合　　　計　（本数）</t>
    <rPh sb="0" eb="1">
      <t>ゴウ</t>
    </rPh>
    <rPh sb="4" eb="5">
      <t>ケイ</t>
    </rPh>
    <rPh sb="7" eb="9">
      <t>ホンスウ</t>
    </rPh>
    <phoneticPr fontId="5"/>
  </si>
  <si>
    <r>
      <t>６　地域別、用途別、井戸本数及び地下水</t>
    </r>
    <r>
      <rPr>
        <b/>
        <sz val="11"/>
        <color indexed="8"/>
        <rFont val="メイリオ"/>
        <family val="3"/>
        <charset val="128"/>
      </rPr>
      <t>採取</t>
    </r>
    <r>
      <rPr>
        <b/>
        <sz val="11"/>
        <rFont val="メイリオ"/>
        <family val="3"/>
        <charset val="128"/>
      </rPr>
      <t>量経年変化</t>
    </r>
    <rPh sb="2" eb="4">
      <t>チイキ</t>
    </rPh>
    <rPh sb="4" eb="5">
      <t>ベツ</t>
    </rPh>
    <rPh sb="19" eb="21">
      <t>サイシュ</t>
    </rPh>
    <phoneticPr fontId="4"/>
  </si>
  <si>
    <t>地区名</t>
    <rPh sb="0" eb="2">
      <t>チク</t>
    </rPh>
    <phoneticPr fontId="4"/>
  </si>
  <si>
    <t>用　途</t>
    <phoneticPr fontId="4"/>
  </si>
  <si>
    <t>令和２年度</t>
    <rPh sb="0" eb="2">
      <t>レイワ</t>
    </rPh>
    <rPh sb="4" eb="5">
      <t>ド</t>
    </rPh>
    <phoneticPr fontId="4"/>
  </si>
  <si>
    <t>令和3年度</t>
    <rPh sb="0" eb="2">
      <t>レイワ</t>
    </rPh>
    <rPh sb="4" eb="5">
      <t>ド</t>
    </rPh>
    <phoneticPr fontId="4"/>
  </si>
  <si>
    <t>令和４年度</t>
    <rPh sb="0" eb="2">
      <t>レイワ</t>
    </rPh>
    <rPh sb="4" eb="5">
      <t>ド</t>
    </rPh>
    <phoneticPr fontId="4"/>
  </si>
  <si>
    <t>令和5年度</t>
    <rPh sb="0" eb="2">
      <t>レイワ</t>
    </rPh>
    <rPh sb="4" eb="5">
      <t>ド</t>
    </rPh>
    <phoneticPr fontId="4"/>
  </si>
  <si>
    <t>令和6年度</t>
    <rPh sb="0" eb="2">
      <t>レイワ</t>
    </rPh>
    <rPh sb="4" eb="5">
      <t>ド</t>
    </rPh>
    <phoneticPr fontId="4"/>
  </si>
  <si>
    <t>　</t>
    <phoneticPr fontId="4"/>
  </si>
  <si>
    <t>井戸
本数</t>
    <phoneticPr fontId="4"/>
  </si>
  <si>
    <t>採取量</t>
    <rPh sb="0" eb="2">
      <t>サイシュ</t>
    </rPh>
    <phoneticPr fontId="4"/>
  </si>
  <si>
    <t>本</t>
  </si>
  <si>
    <t>千㎥/日</t>
    <rPh sb="0" eb="1">
      <t>セン</t>
    </rPh>
    <rPh sb="3" eb="4">
      <t>ヒ</t>
    </rPh>
    <phoneticPr fontId="4"/>
  </si>
  <si>
    <t>百万
㎥/年</t>
    <phoneticPr fontId="4"/>
  </si>
  <si>
    <t>千㎥/日</t>
  </si>
  <si>
    <t>工業用</t>
    <phoneticPr fontId="4"/>
  </si>
  <si>
    <t>建築物用</t>
  </si>
  <si>
    <t>上水道用</t>
  </si>
  <si>
    <t>農業用</t>
    <phoneticPr fontId="4"/>
  </si>
  <si>
    <t>その他</t>
    <rPh sb="2" eb="3">
      <t>タ</t>
    </rPh>
    <phoneticPr fontId="4"/>
  </si>
  <si>
    <t>①　計</t>
    <rPh sb="2" eb="3">
      <t>ケイ</t>
    </rPh>
    <phoneticPr fontId="4"/>
  </si>
  <si>
    <t>②　計</t>
    <rPh sb="2" eb="3">
      <t>ケイ</t>
    </rPh>
    <phoneticPr fontId="4"/>
  </si>
  <si>
    <t>③　計</t>
    <rPh sb="2" eb="3">
      <t>ケイ</t>
    </rPh>
    <phoneticPr fontId="4"/>
  </si>
  <si>
    <t>④　計</t>
    <rPh sb="2" eb="3">
      <t>ケイ</t>
    </rPh>
    <phoneticPr fontId="4"/>
  </si>
  <si>
    <t>⑤　計</t>
    <rPh sb="2" eb="3">
      <t>ケイ</t>
    </rPh>
    <phoneticPr fontId="4"/>
  </si>
  <si>
    <t>⑥　計</t>
    <rPh sb="2" eb="3">
      <t>ケイ</t>
    </rPh>
    <phoneticPr fontId="4"/>
  </si>
  <si>
    <t>⑦　計</t>
    <rPh sb="2" eb="3">
      <t>ケイ</t>
    </rPh>
    <phoneticPr fontId="4"/>
  </si>
  <si>
    <t>⑧　計</t>
    <rPh sb="2" eb="3">
      <t>ケイ</t>
    </rPh>
    <phoneticPr fontId="4"/>
  </si>
  <si>
    <t>地域
合計</t>
    <rPh sb="0" eb="2">
      <t>チイキ</t>
    </rPh>
    <rPh sb="3" eb="5">
      <t>ゴウケイ</t>
    </rPh>
    <phoneticPr fontId="4"/>
  </si>
  <si>
    <t>地域の
合計</t>
    <rPh sb="0" eb="2">
      <t>チイキ</t>
    </rPh>
    <rPh sb="4" eb="5">
      <t>ゴウ</t>
    </rPh>
    <rPh sb="5" eb="6">
      <t>ケイ</t>
    </rPh>
    <phoneticPr fontId="4"/>
  </si>
  <si>
    <t>備考欄</t>
    <rPh sb="0" eb="2">
      <t>ビコウ</t>
    </rPh>
    <rPh sb="2" eb="3">
      <t>ラン</t>
    </rPh>
    <phoneticPr fontId="4"/>
  </si>
  <si>
    <t>調査名：</t>
    <rPh sb="0" eb="2">
      <t>チョウサ</t>
    </rPh>
    <rPh sb="2" eb="3">
      <t>メイ</t>
    </rPh>
    <phoneticPr fontId="4"/>
  </si>
  <si>
    <t>例：県条例による地下水採取量　届け出書</t>
    <rPh sb="0" eb="1">
      <t>レイ</t>
    </rPh>
    <rPh sb="2" eb="3">
      <t>ケン</t>
    </rPh>
    <rPh sb="3" eb="5">
      <t>ジョウレイ</t>
    </rPh>
    <rPh sb="8" eb="11">
      <t>チカスイ</t>
    </rPh>
    <rPh sb="11" eb="13">
      <t>サイシュ</t>
    </rPh>
    <rPh sb="13" eb="14">
      <t>リョウ</t>
    </rPh>
    <rPh sb="15" eb="16">
      <t>トド</t>
    </rPh>
    <rPh sb="17" eb="18">
      <t>デ</t>
    </rPh>
    <rPh sb="18" eb="19">
      <t>ショ</t>
    </rPh>
    <phoneticPr fontId="4"/>
  </si>
  <si>
    <t>工業用</t>
  </si>
  <si>
    <t>農業用</t>
  </si>
  <si>
    <t>例：　消雪用、融雪用、養魚用、温泉などを含む</t>
    <rPh sb="15" eb="17">
      <t>オンセン</t>
    </rPh>
    <phoneticPr fontId="4"/>
  </si>
  <si>
    <t>その他（内訳）</t>
    <rPh sb="2" eb="3">
      <t>タ</t>
    </rPh>
    <rPh sb="4" eb="6">
      <t>ウチワケ</t>
    </rPh>
    <phoneticPr fontId="4"/>
  </si>
  <si>
    <t>432</t>
  </si>
  <si>
    <t>430</t>
  </si>
  <si>
    <t>加古川市野口町</t>
    <rPh sb="0" eb="3">
      <t>カコガワ</t>
    </rPh>
    <rPh sb="3" eb="4">
      <t>シ</t>
    </rPh>
    <rPh sb="4" eb="7">
      <t>ノグチマチ</t>
    </rPh>
    <phoneticPr fontId="4"/>
  </si>
  <si>
    <t>加古川市米田町</t>
    <rPh sb="0" eb="4">
      <t>カコガワシ</t>
    </rPh>
    <rPh sb="4" eb="6">
      <t>コメタ</t>
    </rPh>
    <rPh sb="6" eb="7">
      <t>マチ</t>
    </rPh>
    <phoneticPr fontId="4"/>
  </si>
  <si>
    <t>S23～S45</t>
  </si>
  <si>
    <t>S54～S57</t>
  </si>
  <si>
    <t>三木市第10水源</t>
    <rPh sb="0" eb="2">
      <t>ミキ</t>
    </rPh>
    <rPh sb="2" eb="3">
      <t>シ</t>
    </rPh>
    <rPh sb="3" eb="4">
      <t>ダイ</t>
    </rPh>
    <rPh sb="6" eb="8">
      <t>スイゲン</t>
    </rPh>
    <phoneticPr fontId="4"/>
  </si>
  <si>
    <t>三木市志染町広野</t>
    <rPh sb="0" eb="2">
      <t>ミキ</t>
    </rPh>
    <rPh sb="2" eb="3">
      <t>シ</t>
    </rPh>
    <rPh sb="3" eb="4">
      <t>ココロザ</t>
    </rPh>
    <rPh sb="4" eb="5">
      <t>ソ</t>
    </rPh>
    <rPh sb="5" eb="6">
      <t>マチ</t>
    </rPh>
    <rPh sb="6" eb="8">
      <t>ヒロノ</t>
    </rPh>
    <phoneticPr fontId="4"/>
  </si>
  <si>
    <t>54.0～66.0</t>
  </si>
  <si>
    <t>三木市</t>
    <rPh sb="0" eb="2">
      <t>ミキ</t>
    </rPh>
    <rPh sb="2" eb="3">
      <t>シ</t>
    </rPh>
    <phoneticPr fontId="4"/>
  </si>
  <si>
    <t>自由地下水</t>
    <rPh sb="0" eb="2">
      <t>ジユウ</t>
    </rPh>
    <rPh sb="2" eb="5">
      <t>チカスイ</t>
    </rPh>
    <phoneticPr fontId="4"/>
  </si>
  <si>
    <t>59.57（H08.12）</t>
  </si>
  <si>
    <t xml:space="preserve">第10水源地……自然水位の測定は、ポンプ停止後12時間経過後に測定 </t>
  </si>
  <si>
    <t>既往最低水位は月平均値で表示</t>
  </si>
  <si>
    <t xml:space="preserve">地下水の定義：管頭から水面までの距離(ｍ)で表示 </t>
  </si>
  <si>
    <t>神戸市</t>
    <rPh sb="0" eb="3">
      <t>コウベシ</t>
    </rPh>
    <phoneticPr fontId="4"/>
  </si>
  <si>
    <t>姫路市</t>
    <rPh sb="0" eb="3">
      <t>ヒメジシ</t>
    </rPh>
    <phoneticPr fontId="4"/>
  </si>
  <si>
    <t>明石市</t>
    <rPh sb="0" eb="3">
      <t>アカシシ</t>
    </rPh>
    <phoneticPr fontId="4"/>
  </si>
  <si>
    <t>相生市</t>
    <rPh sb="0" eb="3">
      <t>アイオイシ</t>
    </rPh>
    <phoneticPr fontId="4"/>
  </si>
  <si>
    <t>加古川市</t>
    <rPh sb="0" eb="4">
      <t>カコガワシ</t>
    </rPh>
    <phoneticPr fontId="4"/>
  </si>
  <si>
    <t>赤穂市</t>
    <rPh sb="0" eb="3">
      <t>アコウシ</t>
    </rPh>
    <phoneticPr fontId="4"/>
  </si>
  <si>
    <t>高砂市</t>
    <rPh sb="0" eb="3">
      <t>タカサゴシ</t>
    </rPh>
    <phoneticPr fontId="4"/>
  </si>
  <si>
    <t>小野市</t>
    <rPh sb="0" eb="3">
      <t>オノシ</t>
    </rPh>
    <phoneticPr fontId="4"/>
  </si>
  <si>
    <t>稲美町</t>
    <rPh sb="0" eb="3">
      <t>イナミチョウ</t>
    </rPh>
    <phoneticPr fontId="4"/>
  </si>
  <si>
    <t>播磨町</t>
    <rPh sb="0" eb="3">
      <t>ハリマチョウ</t>
    </rPh>
    <phoneticPr fontId="4"/>
  </si>
  <si>
    <t>稲美町</t>
    <rPh sb="0" eb="3">
      <t>イナミチョウ</t>
    </rPh>
    <phoneticPr fontId="56"/>
  </si>
  <si>
    <t>/</t>
  </si>
  <si>
    <t>○</t>
  </si>
  <si>
    <t>上水道については、可能な限り、河川及び県水を使用し、地下水の抑制を図っている。</t>
    <phoneticPr fontId="4"/>
  </si>
  <si>
    <t xml:space="preserve">令和6年度
水準測量が実施された地域              </t>
    <rPh sb="3" eb="4">
      <t>ネン</t>
    </rPh>
    <rPh sb="6" eb="8">
      <t>スイジュン</t>
    </rPh>
    <rPh sb="8" eb="10">
      <t>ソクリョウ</t>
    </rPh>
    <rPh sb="11" eb="13">
      <t>ジッシ</t>
    </rPh>
    <rPh sb="16" eb="18">
      <t>チイキ</t>
    </rPh>
    <phoneticPr fontId="2"/>
  </si>
  <si>
    <t xml:space="preserve">地域内で、過去に地盤沈下が認められた市区町村名をご記入ください。
※１　　　　　　
(沈下記録のある市区町村名）
</t>
    <rPh sb="0" eb="2">
      <t>チイキ</t>
    </rPh>
    <rPh sb="2" eb="3">
      <t>ナイ</t>
    </rPh>
    <rPh sb="5" eb="7">
      <t>カコ</t>
    </rPh>
    <rPh sb="8" eb="10">
      <t>ジバン</t>
    </rPh>
    <rPh sb="10" eb="12">
      <t>チンカ</t>
    </rPh>
    <rPh sb="13" eb="14">
      <t>ミト</t>
    </rPh>
    <rPh sb="18" eb="20">
      <t>シク</t>
    </rPh>
    <rPh sb="20" eb="22">
      <t>チョウソン</t>
    </rPh>
    <rPh sb="22" eb="23">
      <t>メイ</t>
    </rPh>
    <rPh sb="25" eb="27">
      <t>キニュウ</t>
    </rPh>
    <rPh sb="43" eb="45">
      <t>チンカ</t>
    </rPh>
    <rPh sb="45" eb="47">
      <t>キロク</t>
    </rPh>
    <rPh sb="50" eb="52">
      <t>シク</t>
    </rPh>
    <rPh sb="52" eb="54">
      <t>チョウソン</t>
    </rPh>
    <rPh sb="54" eb="55">
      <t>メイ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</si>
  <si>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が
地盤沈下防止等対策要綱の
地域の場合</t>
    </r>
    <rPh sb="23" eb="25">
      <t>チイキ</t>
    </rPh>
    <rPh sb="26" eb="28">
      <t>バアイ</t>
    </rPh>
    <phoneticPr fontId="4"/>
  </si>
  <si>
    <r>
      <t>左記市区町村</t>
    </r>
    <r>
      <rPr>
        <b/>
        <sz val="8"/>
        <rFont val="メイリオ"/>
        <family val="3"/>
        <charset val="128"/>
      </rPr>
      <t>※１</t>
    </r>
    <r>
      <rPr>
        <sz val="8"/>
        <rFont val="メイリオ"/>
        <family val="3"/>
        <charset val="128"/>
      </rPr>
      <t>に関わる</t>
    </r>
    <r>
      <rPr>
        <b/>
        <sz val="8"/>
        <rFont val="メイリオ"/>
        <family val="3"/>
        <charset val="128"/>
      </rPr>
      <t xml:space="preserve">
</t>
    </r>
    <r>
      <rPr>
        <sz val="8"/>
        <rFont val="メイリオ"/>
        <family val="3"/>
        <charset val="128"/>
      </rPr>
      <t>条例等</t>
    </r>
    <rPh sb="0" eb="2">
      <t>サキ</t>
    </rPh>
    <rPh sb="2" eb="4">
      <t>シク</t>
    </rPh>
    <rPh sb="4" eb="6">
      <t>チョウソン</t>
    </rPh>
    <rPh sb="9" eb="10">
      <t>カカ</t>
    </rPh>
    <rPh sb="13" eb="16">
      <t>ジョウレイトウ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</si>
</sst>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7" formatCode="0.00_ "/>
    <numFmt numFmtId="178" formatCode="0.00;&quot;▲ &quot;0.00"/>
    <numFmt numFmtId="179" formatCode="0_);[Red]\(0\)"/>
    <numFmt numFmtId="180" formatCode="0.0_ "/>
    <numFmt numFmtId="181" formatCode="0.0_);[Red]\(0.0\)"/>
    <numFmt numFmtId="182" formatCode="0.00_);[Red]\(0.00\)"/>
    <numFmt numFmtId="185" formatCode="0_ "/>
    <numFmt numFmtId="186" formatCode="#,##0.0_);[Red]\(#,##0.0\)"/>
    <numFmt numFmtId="187" formatCode="#,##0.0_ 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2"/>
      <color theme="1"/>
      <name val="ＭＳ 明朝"/>
      <family val="1"/>
      <charset val="128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9"/>
      <name val="メイリオ"/>
      <family val="3"/>
      <charset val="128"/>
    </font>
    <font>
      <sz val="10"/>
      <name val="メイリオ"/>
      <family val="3"/>
      <charset val="128"/>
    </font>
    <font>
      <b/>
      <sz val="9"/>
      <name val="メイリオ"/>
      <family val="3"/>
      <charset val="128"/>
    </font>
    <font>
      <sz val="9"/>
      <color indexed="8"/>
      <name val="メイリオ"/>
      <family val="3"/>
      <charset val="128"/>
    </font>
    <font>
      <b/>
      <sz val="9"/>
      <color rgb="FFFF0000"/>
      <name val="メイリオ"/>
      <family val="3"/>
      <charset val="128"/>
    </font>
    <font>
      <sz val="11"/>
      <name val="メイリオ"/>
      <family val="3"/>
      <charset val="128"/>
    </font>
    <font>
      <sz val="8"/>
      <name val="メイリオ"/>
      <family val="3"/>
      <charset val="128"/>
    </font>
    <font>
      <b/>
      <sz val="9"/>
      <color indexed="8"/>
      <name val="メイリオ"/>
      <family val="3"/>
      <charset val="128"/>
    </font>
    <font>
      <sz val="12"/>
      <name val="メイリオ"/>
      <family val="3"/>
      <charset val="128"/>
    </font>
    <font>
      <sz val="11"/>
      <color indexed="8"/>
      <name val="メイリオ"/>
      <family val="3"/>
      <charset val="128"/>
    </font>
    <font>
      <sz val="12"/>
      <color indexed="8"/>
      <name val="メイリオ"/>
      <family val="3"/>
      <charset val="128"/>
    </font>
    <font>
      <b/>
      <sz val="12"/>
      <color indexed="8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3"/>
      <name val="メイリオ"/>
      <family val="3"/>
      <charset val="128"/>
    </font>
    <font>
      <sz val="13"/>
      <name val="メイリオ"/>
      <family val="3"/>
      <charset val="128"/>
    </font>
    <font>
      <vertAlign val="superscript"/>
      <sz val="10"/>
      <name val="メイリオ"/>
      <family val="3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  <font>
      <b/>
      <sz val="11"/>
      <name val="メイリオ"/>
      <family val="3"/>
      <charset val="128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ＭＳ Ｐゴシック"/>
      <family val="3"/>
    </font>
    <font>
      <sz val="11"/>
      <color theme="1"/>
      <name val="Meiryo UI"/>
      <family val="2"/>
      <charset val="128"/>
    </font>
    <font>
      <b/>
      <sz val="11"/>
      <color indexed="8"/>
      <name val="メイリオ"/>
      <family val="3"/>
      <charset val="128"/>
    </font>
    <font>
      <b/>
      <sz val="14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12"/>
      <color rgb="FF000000"/>
      <name val="メイリオ"/>
      <family val="3"/>
      <charset val="128"/>
    </font>
    <font>
      <b/>
      <sz val="8"/>
      <name val="メイリオ"/>
      <family val="3"/>
      <charset val="128"/>
    </font>
    <font>
      <b/>
      <sz val="12"/>
      <name val="メイリオ"/>
      <family val="3"/>
      <charset val="128"/>
    </font>
    <font>
      <sz val="6"/>
      <name val="ＭＳ Ｐゴシック"/>
      <family val="3"/>
    </font>
    <font>
      <sz val="8"/>
      <name val="ＭＳ Ｐゴシック"/>
      <family val="3"/>
      <charset val="128"/>
    </font>
  </fonts>
  <fills count="3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double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/>
      <right/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73">
    <xf numFmtId="0" fontId="0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7" borderId="30" applyNumberForma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9" borderId="31" applyNumberFormat="0" applyFont="0" applyAlignment="0" applyProtection="0">
      <alignment vertical="center"/>
    </xf>
    <xf numFmtId="0" fontId="12" fillId="0" borderId="32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4" fillId="31" borderId="3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6" fillId="0" borderId="0" applyFont="0" applyFill="0" applyBorder="0" applyAlignment="0" applyProtection="0">
      <alignment vertical="center"/>
    </xf>
    <xf numFmtId="0" fontId="17" fillId="0" borderId="34" applyNumberFormat="0" applyFill="0" applyAlignment="0" applyProtection="0">
      <alignment vertical="center"/>
    </xf>
    <xf numFmtId="0" fontId="18" fillId="0" borderId="35" applyNumberFormat="0" applyFill="0" applyAlignment="0" applyProtection="0">
      <alignment vertical="center"/>
    </xf>
    <xf numFmtId="0" fontId="19" fillId="0" borderId="3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7" applyNumberFormat="0" applyFill="0" applyAlignment="0" applyProtection="0">
      <alignment vertical="center"/>
    </xf>
    <xf numFmtId="0" fontId="21" fillId="31" borderId="38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2" borderId="3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6" fillId="0" borderId="0">
      <alignment vertical="center"/>
    </xf>
    <xf numFmtId="0" fontId="1" fillId="0" borderId="0">
      <alignment vertical="center"/>
    </xf>
    <xf numFmtId="0" fontId="16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24" fillId="33" borderId="0" applyNumberFormat="0" applyBorder="0" applyAlignment="0" applyProtection="0">
      <alignment vertical="center"/>
    </xf>
    <xf numFmtId="0" fontId="1" fillId="0" borderId="0"/>
    <xf numFmtId="0" fontId="25" fillId="0" borderId="0" applyNumberFormat="0" applyFill="0" applyBorder="0" applyAlignment="0" applyProtection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6" fillId="0" borderId="0"/>
    <xf numFmtId="0" fontId="47" fillId="0" borderId="0" applyNumberFormat="0" applyFill="0" applyBorder="0" applyAlignment="0" applyProtection="0">
      <alignment vertical="center"/>
    </xf>
    <xf numFmtId="0" fontId="46" fillId="0" borderId="0"/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>
      <alignment vertical="center"/>
    </xf>
  </cellStyleXfs>
  <cellXfs count="414">
    <xf numFmtId="0" fontId="0" fillId="0" borderId="0" xfId="0">
      <alignment vertical="center"/>
    </xf>
    <xf numFmtId="181" fontId="26" fillId="2" borderId="5" xfId="55" applyNumberFormat="1" applyFont="1" applyFill="1" applyBorder="1" applyAlignment="1">
      <alignment horizontal="center" vertical="center" wrapText="1"/>
    </xf>
    <xf numFmtId="177" fontId="26" fillId="2" borderId="5" xfId="55" applyNumberFormat="1" applyFont="1" applyFill="1" applyBorder="1" applyAlignment="1">
      <alignment horizontal="center" vertical="center" wrapText="1"/>
    </xf>
    <xf numFmtId="0" fontId="26" fillId="2" borderId="5" xfId="55" applyFont="1" applyFill="1" applyBorder="1" applyAlignment="1">
      <alignment horizontal="center" vertical="center" wrapText="1"/>
    </xf>
    <xf numFmtId="0" fontId="26" fillId="0" borderId="0" xfId="0" applyFont="1" applyAlignment="1" applyProtection="1">
      <alignment horizontal="center" vertical="center"/>
      <protection locked="0" hidden="1"/>
    </xf>
    <xf numFmtId="0" fontId="26" fillId="0" borderId="0" xfId="57" applyFont="1" applyProtection="1">
      <alignment vertical="center"/>
      <protection locked="0" hidden="1"/>
    </xf>
    <xf numFmtId="0" fontId="26" fillId="0" borderId="0" xfId="0" applyFont="1" applyAlignment="1" applyProtection="1">
      <alignment horizontal="left" vertical="center"/>
      <protection locked="0" hidden="1"/>
    </xf>
    <xf numFmtId="0" fontId="26" fillId="0" borderId="0" xfId="57" applyFont="1" applyAlignment="1" applyProtection="1">
      <alignment horizontal="center" vertical="center"/>
      <protection locked="0" hidden="1"/>
    </xf>
    <xf numFmtId="0" fontId="26" fillId="0" borderId="16" xfId="57" applyFont="1" applyBorder="1" applyAlignment="1" applyProtection="1">
      <alignment horizontal="left" vertical="top" wrapText="1"/>
      <protection locked="0" hidden="1"/>
    </xf>
    <xf numFmtId="49" fontId="26" fillId="0" borderId="0" xfId="57" applyNumberFormat="1" applyFont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right" vertical="center"/>
      <protection locked="0" hidden="1"/>
    </xf>
    <xf numFmtId="0" fontId="26" fillId="0" borderId="0" xfId="0" applyFont="1" applyProtection="1">
      <alignment vertical="center"/>
      <protection locked="0" hidden="1"/>
    </xf>
    <xf numFmtId="0" fontId="26" fillId="0" borderId="0" xfId="0" applyFont="1" applyProtection="1">
      <alignment vertical="center"/>
      <protection locked="0"/>
    </xf>
    <xf numFmtId="0" fontId="26" fillId="0" borderId="0" xfId="57" applyFont="1" applyProtection="1">
      <alignment vertical="center"/>
      <protection locked="0"/>
    </xf>
    <xf numFmtId="0" fontId="26" fillId="0" borderId="0" xfId="58" applyFont="1" applyProtection="1">
      <alignment vertical="center"/>
      <protection locked="0"/>
    </xf>
    <xf numFmtId="0" fontId="29" fillId="0" borderId="0" xfId="60" applyFont="1" applyProtection="1">
      <alignment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9" fillId="0" borderId="0" xfId="57" applyFont="1" applyProtection="1">
      <alignment vertical="center"/>
      <protection locked="0"/>
    </xf>
    <xf numFmtId="0" fontId="33" fillId="0" borderId="0" xfId="60" applyFont="1" applyProtection="1">
      <alignment vertical="center"/>
      <protection locked="0"/>
    </xf>
    <xf numFmtId="0" fontId="26" fillId="0" borderId="0" xfId="0" applyFont="1">
      <alignment vertical="center"/>
    </xf>
    <xf numFmtId="0" fontId="26" fillId="35" borderId="0" xfId="0" applyFont="1" applyFill="1" applyProtection="1">
      <alignment vertical="center"/>
      <protection locked="0" hidden="1"/>
    </xf>
    <xf numFmtId="0" fontId="26" fillId="0" borderId="0" xfId="59" applyFont="1" applyProtection="1">
      <alignment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26" fillId="35" borderId="0" xfId="0" applyFont="1" applyFill="1">
      <alignment vertical="center"/>
    </xf>
    <xf numFmtId="0" fontId="26" fillId="0" borderId="0" xfId="61" applyFont="1">
      <alignment vertical="center"/>
    </xf>
    <xf numFmtId="0" fontId="30" fillId="0" borderId="0" xfId="0" applyFont="1" applyAlignment="1" applyProtection="1">
      <alignment horizontal="left" vertical="center"/>
      <protection locked="0"/>
    </xf>
    <xf numFmtId="0" fontId="26" fillId="0" borderId="0" xfId="57" applyFont="1" applyAlignment="1" applyProtection="1">
      <alignment horizontal="center" vertical="center"/>
      <protection locked="0"/>
    </xf>
    <xf numFmtId="0" fontId="29" fillId="0" borderId="0" xfId="0" applyFont="1" applyAlignment="1" applyProtection="1">
      <alignment horizontal="right" vertical="center" wrapText="1"/>
      <protection hidden="1"/>
    </xf>
    <xf numFmtId="0" fontId="35" fillId="0" borderId="0" xfId="62" applyFont="1">
      <alignment vertical="center"/>
    </xf>
    <xf numFmtId="0" fontId="27" fillId="0" borderId="4" xfId="0" applyFont="1" applyBorder="1" applyAlignment="1">
      <alignment vertical="center" wrapText="1"/>
    </xf>
    <xf numFmtId="0" fontId="38" fillId="0" borderId="4" xfId="0" applyFont="1" applyBorder="1" applyAlignment="1">
      <alignment horizontal="justify" vertical="center" wrapText="1"/>
    </xf>
    <xf numFmtId="0" fontId="38" fillId="34" borderId="5" xfId="0" applyFont="1" applyFill="1" applyBorder="1">
      <alignment vertical="center"/>
    </xf>
    <xf numFmtId="0" fontId="38" fillId="34" borderId="4" xfId="0" applyFont="1" applyFill="1" applyBorder="1">
      <alignment vertical="center"/>
    </xf>
    <xf numFmtId="0" fontId="38" fillId="37" borderId="4" xfId="0" applyFont="1" applyFill="1" applyBorder="1" applyAlignment="1">
      <alignment horizontal="justify" vertical="center" wrapText="1"/>
    </xf>
    <xf numFmtId="49" fontId="27" fillId="0" borderId="0" xfId="0" applyNumberFormat="1" applyFont="1">
      <alignment vertical="center"/>
    </xf>
    <xf numFmtId="0" fontId="38" fillId="0" borderId="0" xfId="0" applyFont="1" applyAlignment="1">
      <alignment horizontal="justify" vertical="center" wrapText="1"/>
    </xf>
    <xf numFmtId="0" fontId="38" fillId="0" borderId="0" xfId="0" applyFont="1">
      <alignment vertical="center"/>
    </xf>
    <xf numFmtId="0" fontId="27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38" fillId="34" borderId="7" xfId="0" applyFont="1" applyFill="1" applyBorder="1">
      <alignment vertical="center"/>
    </xf>
    <xf numFmtId="0" fontId="38" fillId="0" borderId="5" xfId="0" applyFont="1" applyBorder="1">
      <alignment vertical="center"/>
    </xf>
    <xf numFmtId="0" fontId="38" fillId="0" borderId="7" xfId="0" applyFont="1" applyBorder="1" applyAlignment="1">
      <alignment horizontal="left" vertical="center"/>
    </xf>
    <xf numFmtId="0" fontId="38" fillId="34" borderId="7" xfId="0" applyFont="1" applyFill="1" applyBorder="1" applyAlignment="1">
      <alignment horizontal="left" vertical="center"/>
    </xf>
    <xf numFmtId="0" fontId="38" fillId="37" borderId="7" xfId="0" applyFont="1" applyFill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38" fillId="35" borderId="0" xfId="0" applyFont="1" applyFill="1" applyAlignment="1">
      <alignment horizontal="left" vertical="center"/>
    </xf>
    <xf numFmtId="0" fontId="38" fillId="37" borderId="0" xfId="0" applyFont="1" applyFill="1" applyAlignment="1">
      <alignment horizontal="left" vertical="center"/>
    </xf>
    <xf numFmtId="0" fontId="38" fillId="0" borderId="0" xfId="0" applyFont="1" applyAlignment="1">
      <alignment horizontal="left" vertical="center"/>
    </xf>
    <xf numFmtId="0" fontId="31" fillId="0" borderId="0" xfId="55" applyFont="1" applyProtection="1">
      <alignment vertical="center"/>
      <protection locked="0"/>
    </xf>
    <xf numFmtId="0" fontId="40" fillId="0" borderId="0" xfId="55" applyFont="1" applyAlignment="1" applyProtection="1">
      <alignment horizontal="left" vertical="center"/>
      <protection locked="0"/>
    </xf>
    <xf numFmtId="0" fontId="40" fillId="0" borderId="0" xfId="55" applyFont="1" applyAlignment="1" applyProtection="1">
      <alignment horizontal="center" vertical="center"/>
      <protection locked="0"/>
    </xf>
    <xf numFmtId="0" fontId="40" fillId="0" borderId="0" xfId="55" applyFont="1" applyProtection="1">
      <alignment vertical="center"/>
      <protection locked="0"/>
    </xf>
    <xf numFmtId="0" fontId="31" fillId="35" borderId="0" xfId="55" applyFont="1" applyFill="1" applyProtection="1">
      <alignment vertical="center"/>
      <protection locked="0"/>
    </xf>
    <xf numFmtId="0" fontId="34" fillId="0" borderId="0" xfId="55" applyFont="1" applyProtection="1">
      <alignment vertical="center"/>
      <protection locked="0"/>
    </xf>
    <xf numFmtId="0" fontId="27" fillId="0" borderId="0" xfId="55" applyFont="1" applyProtection="1">
      <alignment vertical="center"/>
      <protection locked="0"/>
    </xf>
    <xf numFmtId="49" fontId="31" fillId="0" borderId="0" xfId="55" applyNumberFormat="1" applyFont="1" applyAlignment="1" applyProtection="1">
      <alignment horizontal="center" vertical="center"/>
      <protection locked="0"/>
    </xf>
    <xf numFmtId="0" fontId="31" fillId="0" borderId="0" xfId="55" applyFont="1" applyAlignment="1" applyProtection="1">
      <alignment horizontal="center" vertical="center"/>
      <protection locked="0"/>
    </xf>
    <xf numFmtId="0" fontId="34" fillId="0" borderId="0" xfId="55" applyFont="1" applyAlignment="1" applyProtection="1">
      <alignment horizontal="left" vertical="center"/>
      <protection locked="0"/>
    </xf>
    <xf numFmtId="0" fontId="31" fillId="0" borderId="0" xfId="55" applyFont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/>
      <protection locked="0"/>
    </xf>
    <xf numFmtId="0" fontId="31" fillId="35" borderId="0" xfId="55" applyFont="1" applyFill="1" applyAlignment="1" applyProtection="1">
      <alignment horizontal="left" vertical="center"/>
      <protection locked="0"/>
    </xf>
    <xf numFmtId="0" fontId="27" fillId="0" borderId="0" xfId="55" applyFont="1" applyAlignment="1" applyProtection="1">
      <alignment horizontal="left" vertical="center" wrapText="1"/>
      <protection locked="0"/>
    </xf>
    <xf numFmtId="0" fontId="34" fillId="0" borderId="0" xfId="55" applyFont="1" applyAlignment="1" applyProtection="1">
      <alignment vertical="top" wrapText="1"/>
      <protection locked="0"/>
    </xf>
    <xf numFmtId="0" fontId="34" fillId="0" borderId="0" xfId="55" applyFont="1" applyAlignment="1" applyProtection="1">
      <alignment vertical="top"/>
      <protection locked="0"/>
    </xf>
    <xf numFmtId="0" fontId="27" fillId="35" borderId="5" xfId="55" applyFont="1" applyFill="1" applyBorder="1" applyAlignment="1">
      <alignment horizontal="centerContinuous" vertical="center" wrapText="1"/>
    </xf>
    <xf numFmtId="0" fontId="27" fillId="35" borderId="7" xfId="55" applyFont="1" applyFill="1" applyBorder="1" applyAlignment="1">
      <alignment horizontal="centerContinuous" vertical="center"/>
    </xf>
    <xf numFmtId="0" fontId="27" fillId="0" borderId="17" xfId="55" applyFont="1" applyBorder="1" applyAlignment="1">
      <alignment vertical="center" wrapText="1"/>
    </xf>
    <xf numFmtId="0" fontId="31" fillId="0" borderId="0" xfId="61" applyFont="1" applyAlignment="1">
      <alignment horizontal="center" vertical="center"/>
    </xf>
    <xf numFmtId="0" fontId="27" fillId="0" borderId="19" xfId="55" applyFont="1" applyBorder="1">
      <alignment vertical="center"/>
    </xf>
    <xf numFmtId="0" fontId="31" fillId="0" borderId="13" xfId="61" applyFont="1" applyBorder="1" applyAlignment="1">
      <alignment horizontal="center" vertical="top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18" xfId="55" applyFont="1" applyFill="1" applyBorder="1" applyAlignment="1">
      <alignment horizontal="center" vertical="center" wrapText="1"/>
    </xf>
    <xf numFmtId="0" fontId="31" fillId="0" borderId="0" xfId="55" applyFont="1">
      <alignment vertical="center"/>
    </xf>
    <xf numFmtId="0" fontId="34" fillId="0" borderId="13" xfId="55" applyFont="1" applyBorder="1" applyAlignment="1">
      <alignment horizontal="center" vertical="center"/>
    </xf>
    <xf numFmtId="0" fontId="31" fillId="0" borderId="0" xfId="61" applyFont="1" applyAlignment="1">
      <alignment horizontal="center" vertical="top"/>
    </xf>
    <xf numFmtId="0" fontId="31" fillId="35" borderId="13" xfId="55" applyFont="1" applyFill="1" applyBorder="1">
      <alignment vertical="center"/>
    </xf>
    <xf numFmtId="0" fontId="26" fillId="0" borderId="5" xfId="55" applyFont="1" applyBorder="1" applyAlignment="1">
      <alignment horizontal="centerContinuous" vertical="top" wrapText="1"/>
    </xf>
    <xf numFmtId="0" fontId="26" fillId="0" borderId="7" xfId="55" applyFont="1" applyBorder="1" applyAlignment="1">
      <alignment horizontal="centerContinuous" vertical="top" wrapText="1"/>
    </xf>
    <xf numFmtId="0" fontId="26" fillId="0" borderId="4" xfId="55" applyFont="1" applyBorder="1" applyAlignment="1">
      <alignment horizontal="centerContinuous" vertical="top" wrapText="1"/>
    </xf>
    <xf numFmtId="0" fontId="31" fillId="0" borderId="0" xfId="55" applyFont="1" applyAlignment="1">
      <alignment vertical="center" wrapText="1"/>
    </xf>
    <xf numFmtId="0" fontId="26" fillId="0" borderId="5" xfId="55" applyFont="1" applyBorder="1" applyAlignment="1">
      <alignment horizontal="center" vertical="top" wrapText="1"/>
    </xf>
    <xf numFmtId="0" fontId="45" fillId="0" borderId="0" xfId="0" applyFont="1" applyAlignment="1" applyProtection="1">
      <alignment horizontal="left" vertical="center"/>
      <protection locked="0" hidden="1"/>
    </xf>
    <xf numFmtId="0" fontId="45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51" fillId="0" borderId="0" xfId="55" applyFont="1" applyAlignment="1" applyProtection="1">
      <alignment horizontal="left" vertical="center"/>
      <protection locked="0"/>
    </xf>
    <xf numFmtId="180" fontId="27" fillId="0" borderId="0" xfId="55" applyNumberFormat="1" applyFont="1" applyProtection="1">
      <alignment vertical="center"/>
      <protection locked="0"/>
    </xf>
    <xf numFmtId="0" fontId="37" fillId="0" borderId="0" xfId="62" applyFont="1" applyProtection="1">
      <alignment vertical="center"/>
      <protection locked="0"/>
    </xf>
    <xf numFmtId="0" fontId="35" fillId="0" borderId="0" xfId="62" applyFont="1" applyProtection="1">
      <alignment vertical="center"/>
      <protection locked="0"/>
    </xf>
    <xf numFmtId="0" fontId="36" fillId="0" borderId="0" xfId="62" applyFont="1" applyProtection="1">
      <alignment vertical="center"/>
      <protection locked="0"/>
    </xf>
    <xf numFmtId="0" fontId="31" fillId="0" borderId="0" xfId="62" applyFont="1" applyProtection="1">
      <alignment vertical="center"/>
      <protection locked="0"/>
    </xf>
    <xf numFmtId="0" fontId="35" fillId="0" borderId="5" xfId="62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vertical="center" textRotation="255"/>
      <protection locked="0"/>
    </xf>
    <xf numFmtId="179" fontId="26" fillId="0" borderId="0" xfId="0" applyNumberFormat="1" applyFont="1" applyProtection="1">
      <alignment vertical="center"/>
      <protection locked="0"/>
    </xf>
    <xf numFmtId="0" fontId="26" fillId="0" borderId="0" xfId="60" applyFont="1" applyProtection="1">
      <alignment vertical="center"/>
      <protection locked="0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60" applyFont="1">
      <alignment vertical="center"/>
    </xf>
    <xf numFmtId="0" fontId="26" fillId="0" borderId="0" xfId="60" applyFont="1">
      <alignment vertical="center"/>
    </xf>
    <xf numFmtId="0" fontId="51" fillId="0" borderId="0" xfId="62" applyFont="1" applyAlignment="1" applyProtection="1">
      <alignment horizontal="left" vertical="center"/>
      <protection locked="0"/>
    </xf>
    <xf numFmtId="180" fontId="26" fillId="0" borderId="0" xfId="0" applyNumberFormat="1" applyFont="1" applyProtection="1">
      <alignment vertical="center"/>
      <protection locked="0"/>
    </xf>
    <xf numFmtId="0" fontId="55" fillId="0" borderId="0" xfId="0" applyFont="1" applyAlignment="1" applyProtection="1">
      <alignment horizontal="left" vertical="center"/>
      <protection locked="0"/>
    </xf>
    <xf numFmtId="0" fontId="35" fillId="36" borderId="0" xfId="62" applyFont="1" applyFill="1">
      <alignment vertical="center"/>
    </xf>
    <xf numFmtId="0" fontId="27" fillId="35" borderId="0" xfId="55" applyFont="1" applyFill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  <protection hidden="1"/>
    </xf>
    <xf numFmtId="0" fontId="26" fillId="0" borderId="0" xfId="57" applyFont="1">
      <alignment vertical="center"/>
    </xf>
    <xf numFmtId="0" fontId="28" fillId="0" borderId="0" xfId="57" applyFont="1" applyProtection="1">
      <alignment vertical="center"/>
      <protection locked="0"/>
    </xf>
    <xf numFmtId="0" fontId="27" fillId="0" borderId="58" xfId="61" applyFont="1" applyBorder="1" applyAlignment="1">
      <alignment horizontal="center" vertical="center" wrapText="1"/>
    </xf>
    <xf numFmtId="0" fontId="26" fillId="0" borderId="58" xfId="55" applyFont="1" applyBorder="1" applyAlignment="1">
      <alignment horizontal="left" vertical="top" wrapText="1"/>
    </xf>
    <xf numFmtId="0" fontId="26" fillId="0" borderId="58" xfId="55" applyFont="1" applyBorder="1" applyAlignment="1">
      <alignment horizontal="center" vertical="top" wrapText="1"/>
    </xf>
    <xf numFmtId="0" fontId="26" fillId="0" borderId="58" xfId="55" applyFont="1" applyBorder="1" applyAlignment="1">
      <alignment horizontal="centerContinuous" vertical="top" wrapText="1"/>
    </xf>
    <xf numFmtId="0" fontId="26" fillId="0" borderId="58" xfId="55" applyFont="1" applyBorder="1" applyAlignment="1">
      <alignment horizontal="centerContinuous" vertical="top"/>
    </xf>
    <xf numFmtId="0" fontId="26" fillId="0" borderId="58" xfId="55" applyFont="1" applyBorder="1" applyAlignment="1">
      <alignment vertical="top"/>
    </xf>
    <xf numFmtId="185" fontId="31" fillId="0" borderId="58" xfId="55" applyNumberFormat="1" applyFont="1" applyBorder="1" applyAlignment="1" applyProtection="1">
      <alignment horizontal="center" vertical="center"/>
      <protection locked="0"/>
    </xf>
    <xf numFmtId="0" fontId="26" fillId="2" borderId="58" xfId="55" applyFont="1" applyFill="1" applyBorder="1" applyAlignment="1">
      <alignment horizontal="center" vertical="center" wrapText="1"/>
    </xf>
    <xf numFmtId="181" fontId="26" fillId="2" borderId="58" xfId="33" applyNumberFormat="1" applyFont="1" applyFill="1" applyBorder="1" applyAlignment="1" applyProtection="1">
      <alignment horizontal="center" vertical="center" wrapText="1"/>
    </xf>
    <xf numFmtId="182" fontId="26" fillId="2" borderId="58" xfId="55" applyNumberFormat="1" applyFont="1" applyFill="1" applyBorder="1" applyAlignment="1">
      <alignment horizontal="center" vertical="center" wrapText="1"/>
    </xf>
    <xf numFmtId="181" fontId="26" fillId="2" borderId="58" xfId="55" applyNumberFormat="1" applyFont="1" applyFill="1" applyBorder="1" applyAlignment="1">
      <alignment horizontal="center" vertical="center" wrapText="1"/>
    </xf>
    <xf numFmtId="0" fontId="38" fillId="34" borderId="58" xfId="0" applyFont="1" applyFill="1" applyBorder="1">
      <alignment vertical="center"/>
    </xf>
    <xf numFmtId="49" fontId="27" fillId="0" borderId="58" xfId="0" applyNumberFormat="1" applyFont="1" applyBorder="1">
      <alignment vertical="center"/>
    </xf>
    <xf numFmtId="0" fontId="27" fillId="0" borderId="58" xfId="0" applyFont="1" applyBorder="1">
      <alignment vertical="center"/>
    </xf>
    <xf numFmtId="0" fontId="26" fillId="0" borderId="58" xfId="61" applyFont="1" applyBorder="1" applyAlignment="1">
      <alignment horizontal="center" vertical="top" wrapText="1"/>
    </xf>
    <xf numFmtId="0" fontId="26" fillId="0" borderId="58" xfId="61" applyFont="1" applyBorder="1" applyAlignment="1">
      <alignment horizontal="center" vertical="center"/>
    </xf>
    <xf numFmtId="0" fontId="26" fillId="0" borderId="58" xfId="61" applyFont="1" applyBorder="1">
      <alignment vertical="center"/>
    </xf>
    <xf numFmtId="0" fontId="31" fillId="0" borderId="16" xfId="55" applyFont="1" applyBorder="1" applyAlignment="1">
      <alignment horizontal="center" vertical="center" wrapText="1"/>
    </xf>
    <xf numFmtId="0" fontId="31" fillId="0" borderId="10" xfId="55" applyFont="1" applyBorder="1" applyAlignment="1">
      <alignment horizontal="center" vertical="center" wrapText="1"/>
    </xf>
    <xf numFmtId="0" fontId="34" fillId="0" borderId="5" xfId="55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 wrapText="1"/>
    </xf>
    <xf numFmtId="0" fontId="27" fillId="35" borderId="1" xfId="55" applyFont="1" applyFill="1" applyBorder="1" applyAlignment="1">
      <alignment horizontal="center" vertical="center" wrapText="1"/>
    </xf>
    <xf numFmtId="0" fontId="27" fillId="35" borderId="3" xfId="55" applyFont="1" applyFill="1" applyBorder="1" applyAlignment="1">
      <alignment horizontal="center" vertical="center" wrapText="1"/>
    </xf>
    <xf numFmtId="0" fontId="27" fillId="35" borderId="2" xfId="55" applyFont="1" applyFill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 wrapText="1"/>
    </xf>
    <xf numFmtId="0" fontId="31" fillId="0" borderId="3" xfId="55" applyFont="1" applyBorder="1" applyAlignment="1">
      <alignment horizontal="center" vertical="center" wrapText="1"/>
    </xf>
    <xf numFmtId="0" fontId="31" fillId="0" borderId="2" xfId="55" applyFont="1" applyBorder="1" applyAlignment="1">
      <alignment horizontal="center" vertical="center" wrapText="1"/>
    </xf>
    <xf numFmtId="0" fontId="27" fillId="0" borderId="1" xfId="55" applyFont="1" applyBorder="1" applyAlignment="1">
      <alignment horizontal="center" vertical="center" wrapText="1"/>
    </xf>
    <xf numFmtId="0" fontId="27" fillId="0" borderId="3" xfId="55" applyFont="1" applyBorder="1" applyAlignment="1">
      <alignment horizontal="center" vertical="center" wrapText="1"/>
    </xf>
    <xf numFmtId="0" fontId="27" fillId="0" borderId="2" xfId="55" applyFont="1" applyBorder="1" applyAlignment="1">
      <alignment horizontal="center" vertical="center" wrapText="1"/>
    </xf>
    <xf numFmtId="0" fontId="27" fillId="0" borderId="16" xfId="55" applyFont="1" applyBorder="1" applyAlignment="1">
      <alignment horizontal="center" vertical="center" wrapText="1"/>
    </xf>
    <xf numFmtId="0" fontId="27" fillId="0" borderId="10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/>
    </xf>
    <xf numFmtId="0" fontId="34" fillId="0" borderId="3" xfId="55" applyFont="1" applyBorder="1" applyAlignment="1">
      <alignment horizontal="center" vertical="center"/>
    </xf>
    <xf numFmtId="0" fontId="34" fillId="0" borderId="2" xfId="55" applyFont="1" applyBorder="1" applyAlignment="1">
      <alignment horizontal="center" vertical="center"/>
    </xf>
    <xf numFmtId="0" fontId="34" fillId="0" borderId="16" xfId="55" applyFont="1" applyBorder="1" applyAlignment="1">
      <alignment horizontal="center" vertical="center"/>
    </xf>
    <xf numFmtId="0" fontId="34" fillId="0" borderId="17" xfId="55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4" fillId="0" borderId="10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4" fillId="0" borderId="11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0" borderId="13" xfId="0" applyFont="1" applyBorder="1" applyAlignment="1">
      <alignment horizontal="center" vertical="center"/>
    </xf>
    <xf numFmtId="179" fontId="32" fillId="0" borderId="1" xfId="55" applyNumberFormat="1" applyFont="1" applyBorder="1" applyAlignment="1">
      <alignment horizontal="center" vertical="center" wrapText="1"/>
    </xf>
    <xf numFmtId="179" fontId="32" fillId="0" borderId="3" xfId="55" applyNumberFormat="1" applyFont="1" applyBorder="1" applyAlignment="1">
      <alignment horizontal="center" vertical="center" wrapText="1"/>
    </xf>
    <xf numFmtId="179" fontId="32" fillId="0" borderId="2" xfId="55" applyNumberFormat="1" applyFont="1" applyBorder="1" applyAlignment="1">
      <alignment horizontal="center" vertical="center" wrapText="1"/>
    </xf>
    <xf numFmtId="0" fontId="31" fillId="0" borderId="1" xfId="55" applyFont="1" applyBorder="1" applyAlignment="1">
      <alignment horizontal="center" vertical="center"/>
    </xf>
    <xf numFmtId="0" fontId="31" fillId="0" borderId="3" xfId="55" applyFont="1" applyBorder="1" applyAlignment="1">
      <alignment horizontal="center" vertical="center"/>
    </xf>
    <xf numFmtId="0" fontId="31" fillId="0" borderId="2" xfId="55" applyFont="1" applyBorder="1" applyAlignment="1">
      <alignment horizontal="center" vertical="center"/>
    </xf>
    <xf numFmtId="0" fontId="32" fillId="35" borderId="1" xfId="55" applyFont="1" applyFill="1" applyBorder="1" applyAlignment="1">
      <alignment horizontal="center" vertical="center" wrapText="1"/>
    </xf>
    <xf numFmtId="0" fontId="32" fillId="35" borderId="2" xfId="55" applyFont="1" applyFill="1" applyBorder="1" applyAlignment="1">
      <alignment horizontal="center" vertical="center" wrapText="1"/>
    </xf>
    <xf numFmtId="0" fontId="32" fillId="35" borderId="3" xfId="55" applyFont="1" applyFill="1" applyBorder="1" applyAlignment="1">
      <alignment horizontal="center" vertical="top" wrapText="1"/>
    </xf>
    <xf numFmtId="0" fontId="32" fillId="35" borderId="2" xfId="55" applyFont="1" applyFill="1" applyBorder="1" applyAlignment="1">
      <alignment horizontal="center" vertical="top" wrapText="1"/>
    </xf>
    <xf numFmtId="0" fontId="31" fillId="0" borderId="1" xfId="55" applyFont="1" applyBorder="1" applyAlignment="1">
      <alignment horizontal="center" vertical="center" textRotation="255"/>
    </xf>
    <xf numFmtId="0" fontId="31" fillId="0" borderId="3" xfId="55" applyFont="1" applyBorder="1" applyAlignment="1">
      <alignment horizontal="center" vertical="center" textRotation="255"/>
    </xf>
    <xf numFmtId="0" fontId="31" fillId="0" borderId="2" xfId="55" applyFont="1" applyBorder="1" applyAlignment="1">
      <alignment horizontal="center" vertical="center" textRotation="255"/>
    </xf>
    <xf numFmtId="0" fontId="31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27" fillId="0" borderId="17" xfId="55" applyFont="1" applyBorder="1" applyAlignment="1">
      <alignment horizontal="center" vertical="center" wrapText="1"/>
    </xf>
    <xf numFmtId="0" fontId="27" fillId="0" borderId="11" xfId="55" applyFont="1" applyBorder="1" applyAlignment="1">
      <alignment horizontal="center" vertical="center" wrapText="1"/>
    </xf>
    <xf numFmtId="0" fontId="27" fillId="0" borderId="19" xfId="55" applyFont="1" applyBorder="1" applyAlignment="1">
      <alignment horizontal="center" vertical="center" wrapText="1"/>
    </xf>
    <xf numFmtId="0" fontId="34" fillId="0" borderId="1" xfId="55" applyFont="1" applyBorder="1" applyAlignment="1">
      <alignment horizontal="center" vertical="center" wrapText="1"/>
    </xf>
    <xf numFmtId="0" fontId="34" fillId="0" borderId="3" xfId="55" applyFont="1" applyBorder="1" applyAlignment="1">
      <alignment horizontal="center" vertical="center" wrapText="1"/>
    </xf>
    <xf numFmtId="0" fontId="34" fillId="0" borderId="16" xfId="55" applyFont="1" applyBorder="1" applyAlignment="1">
      <alignment horizontal="center" vertical="center" wrapText="1"/>
    </xf>
    <xf numFmtId="0" fontId="34" fillId="0" borderId="17" xfId="55" applyFont="1" applyBorder="1" applyAlignment="1">
      <alignment horizontal="center" vertical="center" wrapText="1"/>
    </xf>
    <xf numFmtId="0" fontId="34" fillId="0" borderId="11" xfId="55" applyFont="1" applyBorder="1" applyAlignment="1">
      <alignment horizontal="center" vertical="center" wrapText="1"/>
    </xf>
    <xf numFmtId="0" fontId="34" fillId="0" borderId="19" xfId="55" applyFont="1" applyBorder="1" applyAlignment="1">
      <alignment horizontal="center" vertical="center" wrapText="1"/>
    </xf>
    <xf numFmtId="179" fontId="27" fillId="0" borderId="1" xfId="55" applyNumberFormat="1" applyFont="1" applyBorder="1" applyAlignment="1">
      <alignment horizontal="center" vertical="center" wrapText="1"/>
    </xf>
    <xf numFmtId="179" fontId="27" fillId="0" borderId="3" xfId="55" applyNumberFormat="1" applyFont="1" applyBorder="1" applyAlignment="1">
      <alignment horizontal="center" vertical="center" wrapText="1"/>
    </xf>
    <xf numFmtId="179" fontId="27" fillId="0" borderId="2" xfId="55" applyNumberFormat="1" applyFont="1" applyBorder="1" applyAlignment="1">
      <alignment horizontal="center" vertical="center" wrapText="1"/>
    </xf>
    <xf numFmtId="0" fontId="34" fillId="0" borderId="7" xfId="55" applyFont="1" applyBorder="1" applyAlignment="1">
      <alignment horizontal="center" vertical="center"/>
    </xf>
    <xf numFmtId="0" fontId="34" fillId="0" borderId="5" xfId="55" applyFont="1" applyBorder="1" applyAlignment="1">
      <alignment horizontal="center" vertical="center"/>
    </xf>
    <xf numFmtId="0" fontId="34" fillId="0" borderId="4" xfId="55" applyFont="1" applyBorder="1" applyAlignment="1">
      <alignment horizontal="center" vertical="center"/>
    </xf>
    <xf numFmtId="0" fontId="27" fillId="0" borderId="0" xfId="55" applyFont="1" applyAlignment="1" applyProtection="1">
      <alignment vertical="center" shrinkToFit="1"/>
      <protection locked="0"/>
    </xf>
    <xf numFmtId="0" fontId="31" fillId="0" borderId="0" xfId="55" applyFont="1" applyAlignment="1" applyProtection="1">
      <alignment vertical="center" shrinkToFit="1"/>
      <protection locked="0"/>
    </xf>
    <xf numFmtId="0" fontId="41" fillId="0" borderId="0" xfId="55" applyFont="1" applyProtection="1">
      <alignment vertical="center"/>
      <protection locked="0"/>
    </xf>
    <xf numFmtId="0" fontId="31" fillId="0" borderId="0" xfId="55" applyFont="1" applyProtection="1">
      <alignment vertical="center"/>
      <protection locked="0"/>
    </xf>
    <xf numFmtId="0" fontId="27" fillId="0" borderId="1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top" wrapText="1"/>
    </xf>
    <xf numFmtId="0" fontId="27" fillId="0" borderId="2" xfId="55" applyFont="1" applyBorder="1" applyAlignment="1">
      <alignment horizontal="center" vertical="top" wrapText="1"/>
    </xf>
    <xf numFmtId="0" fontId="27" fillId="0" borderId="3" xfId="55" applyFont="1" applyBorder="1" applyAlignment="1">
      <alignment horizontal="center" vertical="center"/>
    </xf>
    <xf numFmtId="0" fontId="39" fillId="0" borderId="58" xfId="0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38" fillId="0" borderId="5" xfId="0" applyFont="1" applyBorder="1" applyAlignment="1">
      <alignment horizontal="left" vertical="center"/>
    </xf>
    <xf numFmtId="0" fontId="38" fillId="0" borderId="4" xfId="0" applyFont="1" applyBorder="1" applyAlignment="1">
      <alignment horizontal="left" vertical="center"/>
    </xf>
    <xf numFmtId="0" fontId="26" fillId="0" borderId="58" xfId="61" applyFont="1" applyBorder="1" applyAlignment="1">
      <alignment horizontal="center" vertical="center"/>
    </xf>
    <xf numFmtId="0" fontId="26" fillId="0" borderId="1" xfId="57" applyFont="1" applyBorder="1" applyAlignment="1" applyProtection="1">
      <alignment horizontal="center" vertical="center" wrapText="1"/>
      <protection locked="0" hidden="1"/>
    </xf>
    <xf numFmtId="0" fontId="26" fillId="0" borderId="3" xfId="57" applyFont="1" applyBorder="1" applyAlignment="1" applyProtection="1">
      <alignment horizontal="center" vertical="center" wrapText="1"/>
      <protection locked="0" hidden="1"/>
    </xf>
    <xf numFmtId="0" fontId="26" fillId="0" borderId="5" xfId="57" applyFont="1" applyBorder="1" applyAlignment="1" applyProtection="1">
      <alignment horizontal="center" vertical="center" wrapText="1"/>
      <protection locked="0" hidden="1"/>
    </xf>
    <xf numFmtId="0" fontId="26" fillId="0" borderId="7" xfId="57" applyFont="1" applyBorder="1" applyAlignment="1" applyProtection="1">
      <alignment horizontal="center" vertical="center" wrapText="1"/>
      <protection locked="0" hidden="1"/>
    </xf>
    <xf numFmtId="0" fontId="26" fillId="0" borderId="16" xfId="57" applyFont="1" applyBorder="1" applyAlignment="1" applyProtection="1">
      <alignment horizontal="center" vertical="center" wrapText="1"/>
      <protection locked="0" hidden="1"/>
    </xf>
    <xf numFmtId="0" fontId="26" fillId="0" borderId="10" xfId="57" applyFont="1" applyBorder="1" applyAlignment="1" applyProtection="1">
      <alignment horizontal="center" vertical="center" wrapText="1"/>
      <protection locked="0" hidden="1"/>
    </xf>
    <xf numFmtId="0" fontId="26" fillId="0" borderId="17" xfId="57" applyFont="1" applyBorder="1" applyAlignment="1" applyProtection="1">
      <alignment horizontal="center" vertical="center" wrapText="1"/>
      <protection locked="0" hidden="1"/>
    </xf>
    <xf numFmtId="0" fontId="26" fillId="0" borderId="1" xfId="57" applyFont="1" applyBorder="1" applyAlignment="1" applyProtection="1">
      <alignment horizontal="left" vertical="center" wrapText="1"/>
      <protection locked="0" hidden="1"/>
    </xf>
    <xf numFmtId="0" fontId="26" fillId="0" borderId="2" xfId="57" applyFont="1" applyBorder="1" applyAlignment="1" applyProtection="1">
      <alignment horizontal="left" vertical="center" wrapText="1"/>
      <protection locked="0" hidden="1"/>
    </xf>
    <xf numFmtId="0" fontId="26" fillId="0" borderId="5" xfId="57" applyFont="1" applyBorder="1" applyAlignment="1" applyProtection="1">
      <alignment horizontal="center" vertical="center"/>
      <protection locked="0" hidden="1"/>
    </xf>
    <xf numFmtId="0" fontId="26" fillId="0" borderId="7" xfId="57" applyFont="1" applyBorder="1" applyAlignment="1" applyProtection="1">
      <alignment horizontal="center" vertical="center"/>
      <protection locked="0" hidden="1"/>
    </xf>
    <xf numFmtId="0" fontId="26" fillId="0" borderId="4" xfId="57" applyFont="1" applyBorder="1" applyAlignment="1" applyProtection="1">
      <alignment horizontal="center" vertical="center"/>
      <protection locked="0" hidden="1"/>
    </xf>
    <xf numFmtId="0" fontId="26" fillId="0" borderId="5" xfId="57" applyFont="1" applyFill="1" applyBorder="1" applyAlignment="1" applyProtection="1">
      <alignment horizontal="center" vertical="center"/>
      <protection locked="0"/>
    </xf>
    <xf numFmtId="0" fontId="26" fillId="0" borderId="4" xfId="57" applyFont="1" applyFill="1" applyBorder="1" applyAlignment="1" applyProtection="1">
      <alignment horizontal="center" vertical="center"/>
      <protection locked="0"/>
    </xf>
    <xf numFmtId="0" fontId="26" fillId="0" borderId="58" xfId="57" applyFont="1" applyFill="1" applyBorder="1" applyAlignment="1" applyProtection="1">
      <alignment horizontal="center" vertical="center"/>
      <protection locked="0" hidden="1"/>
    </xf>
    <xf numFmtId="0" fontId="26" fillId="0" borderId="58" xfId="60" applyFont="1" applyFill="1" applyBorder="1" applyAlignment="1" applyProtection="1">
      <alignment horizontal="center" vertical="center" wrapText="1"/>
      <protection locked="0"/>
    </xf>
    <xf numFmtId="0" fontId="26" fillId="0" borderId="58" xfId="0" applyFont="1" applyFill="1" applyBorder="1" applyAlignment="1" applyProtection="1">
      <alignment horizontal="center" vertical="center" wrapText="1"/>
      <protection locked="0"/>
    </xf>
    <xf numFmtId="0" fontId="26" fillId="0" borderId="4" xfId="60" applyFont="1" applyFill="1" applyBorder="1" applyAlignment="1" applyProtection="1">
      <alignment horizontal="center" vertical="center" wrapText="1"/>
      <protection locked="0"/>
    </xf>
    <xf numFmtId="0" fontId="26" fillId="0" borderId="2" xfId="0" applyFont="1" applyFill="1" applyBorder="1" applyAlignment="1" applyProtection="1">
      <alignment horizontal="center" vertical="center"/>
      <protection locked="0"/>
    </xf>
    <xf numFmtId="0" fontId="26" fillId="0" borderId="58" xfId="0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locked="0"/>
    </xf>
    <xf numFmtId="49" fontId="26" fillId="0" borderId="21" xfId="60" applyNumberFormat="1" applyFont="1" applyFill="1" applyBorder="1" applyAlignment="1" applyProtection="1">
      <alignment horizontal="center" vertical="center" wrapText="1"/>
      <protection locked="0"/>
    </xf>
    <xf numFmtId="49" fontId="26" fillId="0" borderId="22" xfId="60" applyNumberFormat="1" applyFont="1" applyFill="1" applyBorder="1" applyAlignment="1" applyProtection="1">
      <alignment horizontal="center" vertical="center" wrapText="1"/>
      <protection locked="0"/>
    </xf>
    <xf numFmtId="49" fontId="26" fillId="0" borderId="23" xfId="60" applyNumberFormat="1" applyFont="1" applyFill="1" applyBorder="1" applyAlignment="1" applyProtection="1">
      <alignment horizontal="center" vertical="center" wrapText="1"/>
      <protection locked="0"/>
    </xf>
    <xf numFmtId="49" fontId="26" fillId="0" borderId="24" xfId="60" applyNumberFormat="1" applyFont="1" applyFill="1" applyBorder="1" applyAlignment="1" applyProtection="1">
      <alignment horizontal="center" vertical="center" wrapText="1"/>
      <protection locked="0"/>
    </xf>
    <xf numFmtId="49" fontId="26" fillId="0" borderId="42" xfId="60" applyNumberFormat="1" applyFont="1" applyFill="1" applyBorder="1" applyAlignment="1" applyProtection="1">
      <alignment horizontal="center" vertical="center" wrapText="1"/>
      <protection locked="0"/>
    </xf>
    <xf numFmtId="178" fontId="26" fillId="0" borderId="49" xfId="60" applyNumberFormat="1" applyFont="1" applyFill="1" applyBorder="1" applyProtection="1">
      <alignment vertical="center"/>
      <protection locked="0"/>
    </xf>
    <xf numFmtId="0" fontId="26" fillId="0" borderId="10" xfId="60" applyFont="1" applyFill="1" applyBorder="1" applyAlignment="1" applyProtection="1">
      <alignment horizontal="center" vertical="center" textRotation="255"/>
      <protection locked="0"/>
    </xf>
    <xf numFmtId="0" fontId="26" fillId="0" borderId="58" xfId="0" applyFont="1" applyFill="1" applyBorder="1" applyAlignment="1" applyProtection="1">
      <alignment horizontal="center" vertical="center" shrinkToFit="1"/>
      <protection locked="0"/>
    </xf>
    <xf numFmtId="0" fontId="26" fillId="0" borderId="58" xfId="0" applyFont="1" applyFill="1" applyBorder="1" applyAlignment="1" applyProtection="1">
      <alignment horizontal="center" vertical="center" wrapText="1" shrinkToFit="1"/>
      <protection locked="0"/>
    </xf>
    <xf numFmtId="178" fontId="26" fillId="0" borderId="49" xfId="60" applyNumberFormat="1" applyFont="1" applyFill="1" applyBorder="1" applyAlignment="1" applyProtection="1">
      <alignment vertical="center" wrapText="1"/>
      <protection locked="0"/>
    </xf>
    <xf numFmtId="0" fontId="26" fillId="0" borderId="3" xfId="60" applyFont="1" applyFill="1" applyBorder="1" applyAlignment="1" applyProtection="1">
      <alignment horizontal="center" vertical="center" textRotation="255"/>
      <protection locked="0"/>
    </xf>
    <xf numFmtId="0" fontId="26" fillId="0" borderId="58" xfId="0" applyFont="1" applyFill="1" applyBorder="1" applyAlignment="1" applyProtection="1">
      <alignment horizontal="center" vertical="center"/>
      <protection locked="0"/>
    </xf>
    <xf numFmtId="0" fontId="26" fillId="0" borderId="2" xfId="60" applyFont="1" applyFill="1" applyBorder="1" applyAlignment="1" applyProtection="1">
      <alignment horizontal="center" vertical="center" textRotation="255"/>
      <protection locked="0"/>
    </xf>
    <xf numFmtId="0" fontId="26" fillId="0" borderId="0" xfId="60" applyFont="1" applyFill="1" applyProtection="1">
      <alignment vertical="center"/>
      <protection locked="0"/>
    </xf>
    <xf numFmtId="0" fontId="26" fillId="0" borderId="0" xfId="0" applyFont="1" applyFill="1" applyAlignment="1" applyProtection="1">
      <alignment horizontal="right" vertical="top"/>
      <protection locked="0"/>
    </xf>
    <xf numFmtId="0" fontId="26" fillId="0" borderId="0" xfId="0" applyFont="1" applyFill="1" applyAlignment="1" applyProtection="1">
      <alignment horizontal="left" vertical="center"/>
      <protection locked="0"/>
    </xf>
    <xf numFmtId="0" fontId="26" fillId="0" borderId="0" xfId="0" applyFont="1" applyFill="1" applyProtection="1">
      <alignment vertical="center"/>
      <protection locked="0"/>
    </xf>
    <xf numFmtId="0" fontId="26" fillId="0" borderId="11" xfId="0" applyFont="1" applyFill="1" applyBorder="1" applyAlignment="1" applyProtection="1">
      <alignment horizontal="left" vertical="center" wrapText="1"/>
      <protection locked="0"/>
    </xf>
    <xf numFmtId="0" fontId="26" fillId="0" borderId="19" xfId="0" applyFont="1" applyFill="1" applyBorder="1" applyAlignment="1" applyProtection="1">
      <alignment horizontal="left" vertical="center" wrapText="1"/>
      <protection locked="0"/>
    </xf>
    <xf numFmtId="0" fontId="26" fillId="0" borderId="13" xfId="0" applyFont="1" applyFill="1" applyBorder="1" applyAlignment="1" applyProtection="1">
      <alignment horizontal="left" vertical="center" wrapText="1"/>
      <protection locked="0"/>
    </xf>
    <xf numFmtId="49" fontId="26" fillId="0" borderId="2" xfId="60" applyNumberFormat="1" applyFont="1" applyFill="1" applyBorder="1" applyAlignment="1" applyProtection="1">
      <alignment horizontal="center" vertical="center"/>
      <protection locked="0"/>
    </xf>
    <xf numFmtId="49" fontId="26" fillId="0" borderId="13" xfId="60" applyNumberFormat="1" applyFont="1" applyFill="1" applyBorder="1" applyAlignment="1" applyProtection="1">
      <alignment horizontal="center" vertical="center"/>
      <protection locked="0"/>
    </xf>
    <xf numFmtId="49" fontId="26" fillId="0" borderId="58" xfId="60" applyNumberFormat="1" applyFont="1" applyFill="1" applyBorder="1" applyAlignment="1" applyProtection="1">
      <alignment horizontal="center" vertical="center"/>
      <protection locked="0"/>
    </xf>
    <xf numFmtId="49" fontId="26" fillId="0" borderId="4" xfId="60" applyNumberFormat="1" applyFont="1" applyFill="1" applyBorder="1" applyAlignment="1" applyProtection="1">
      <alignment horizontal="center" vertical="center"/>
      <protection locked="0"/>
    </xf>
    <xf numFmtId="49" fontId="26" fillId="0" borderId="1" xfId="60" applyNumberFormat="1" applyFont="1" applyFill="1" applyBorder="1" applyAlignment="1" applyProtection="1">
      <alignment horizontal="center" vertical="center"/>
      <protection locked="0"/>
    </xf>
    <xf numFmtId="178" fontId="26" fillId="0" borderId="1" xfId="60" applyNumberFormat="1" applyFont="1" applyFill="1" applyBorder="1" applyAlignment="1" applyProtection="1">
      <alignment horizontal="center" vertical="center"/>
      <protection locked="0"/>
    </xf>
    <xf numFmtId="178" fontId="26" fillId="0" borderId="5" xfId="60" applyNumberFormat="1" applyFont="1" applyFill="1" applyBorder="1" applyAlignment="1" applyProtection="1">
      <alignment horizontal="center" vertical="center"/>
      <protection locked="0"/>
    </xf>
    <xf numFmtId="178" fontId="26" fillId="0" borderId="58" xfId="60" applyNumberFormat="1" applyFont="1" applyFill="1" applyBorder="1" applyAlignment="1" applyProtection="1">
      <alignment horizontal="center" vertical="center"/>
      <protection locked="0"/>
    </xf>
    <xf numFmtId="178" fontId="26" fillId="0" borderId="2" xfId="60" applyNumberFormat="1" applyFont="1" applyFill="1" applyBorder="1" applyProtection="1">
      <alignment vertical="center"/>
      <protection locked="0"/>
    </xf>
    <xf numFmtId="0" fontId="26" fillId="0" borderId="58" xfId="60" applyFont="1" applyFill="1" applyBorder="1" applyAlignment="1" applyProtection="1">
      <alignment horizontal="center" vertical="center"/>
      <protection locked="0"/>
    </xf>
    <xf numFmtId="0" fontId="26" fillId="0" borderId="16" xfId="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Alignment="1" applyProtection="1">
      <alignment horizontal="left" vertical="center" wrapText="1"/>
      <protection locked="0"/>
    </xf>
    <xf numFmtId="0" fontId="26" fillId="0" borderId="8" xfId="0" applyFont="1" applyFill="1" applyBorder="1" applyAlignment="1" applyProtection="1">
      <alignment horizontal="left" vertical="center" wrapText="1"/>
      <protection locked="0"/>
    </xf>
    <xf numFmtId="0" fontId="26" fillId="0" borderId="10" xfId="0" applyFont="1" applyFill="1" applyBorder="1" applyAlignment="1" applyProtection="1">
      <alignment horizontal="left" vertical="center" wrapText="1"/>
      <protection locked="0"/>
    </xf>
    <xf numFmtId="0" fontId="26" fillId="0" borderId="18" xfId="0" applyFont="1" applyFill="1" applyBorder="1" applyAlignment="1" applyProtection="1">
      <alignment horizontal="left" vertical="center" wrapText="1"/>
      <protection locked="0"/>
    </xf>
    <xf numFmtId="0" fontId="26" fillId="0" borderId="10" xfId="60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Alignment="1" applyProtection="1">
      <alignment vertical="center"/>
      <protection locked="0"/>
    </xf>
    <xf numFmtId="0" fontId="26" fillId="0" borderId="19" xfId="58" applyFont="1" applyFill="1" applyBorder="1" applyAlignment="1">
      <alignment horizontal="center" vertical="center"/>
    </xf>
    <xf numFmtId="49" fontId="26" fillId="0" borderId="0" xfId="58" applyNumberFormat="1" applyFont="1" applyFill="1" applyAlignment="1" applyProtection="1">
      <alignment vertical="center"/>
      <protection locked="0"/>
    </xf>
    <xf numFmtId="49" fontId="26" fillId="0" borderId="5" xfId="58" applyNumberFormat="1" applyFont="1" applyFill="1" applyBorder="1" applyAlignment="1" applyProtection="1">
      <alignment horizontal="center" vertical="center" wrapText="1"/>
      <protection locked="0"/>
    </xf>
    <xf numFmtId="49" fontId="26" fillId="0" borderId="4" xfId="58" applyNumberFormat="1" applyFont="1" applyFill="1" applyBorder="1" applyAlignment="1" applyProtection="1">
      <alignment horizontal="center" vertical="center" wrapText="1"/>
      <protection locked="0"/>
    </xf>
    <xf numFmtId="49" fontId="26" fillId="0" borderId="58" xfId="58" applyNumberFormat="1" applyFont="1" applyFill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Fill="1" applyBorder="1" applyAlignment="1" applyProtection="1">
      <alignment horizontal="center" vertical="center" wrapText="1"/>
      <protection locked="0"/>
    </xf>
    <xf numFmtId="0" fontId="26" fillId="0" borderId="5" xfId="0" applyFont="1" applyFill="1" applyBorder="1" applyAlignment="1" applyProtection="1">
      <alignment horizontal="center" vertical="center" wrapText="1"/>
      <protection locked="0"/>
    </xf>
    <xf numFmtId="0" fontId="26" fillId="0" borderId="4" xfId="0" applyFont="1" applyFill="1" applyBorder="1" applyAlignment="1" applyProtection="1">
      <alignment horizontal="center" vertical="center" wrapText="1"/>
      <protection locked="0"/>
    </xf>
    <xf numFmtId="177" fontId="26" fillId="0" borderId="58" xfId="58" applyNumberFormat="1" applyFont="1" applyFill="1" applyBorder="1" applyAlignment="1" applyProtection="1">
      <alignment horizontal="right" vertical="center" wrapText="1"/>
      <protection locked="0"/>
    </xf>
    <xf numFmtId="0" fontId="26" fillId="0" borderId="1" xfId="58" applyFont="1" applyFill="1" applyBorder="1" applyAlignment="1" applyProtection="1">
      <alignment horizontal="center" textRotation="255"/>
      <protection locked="0"/>
    </xf>
    <xf numFmtId="182" fontId="26" fillId="0" borderId="58" xfId="58" applyNumberFormat="1" applyFont="1" applyFill="1" applyBorder="1" applyAlignment="1" applyProtection="1">
      <alignment horizontal="right" vertical="center" wrapText="1"/>
      <protection locked="0"/>
    </xf>
    <xf numFmtId="0" fontId="26" fillId="0" borderId="3" xfId="58" applyFont="1" applyFill="1" applyBorder="1" applyAlignment="1" applyProtection="1">
      <alignment horizontal="center" textRotation="255"/>
      <protection locked="0"/>
    </xf>
    <xf numFmtId="0" fontId="26" fillId="0" borderId="3" xfId="58" applyFont="1" applyFill="1" applyBorder="1" applyAlignment="1" applyProtection="1">
      <alignment horizontal="center" vertical="top"/>
      <protection locked="0"/>
    </xf>
    <xf numFmtId="0" fontId="26" fillId="0" borderId="2" xfId="58" applyFont="1" applyFill="1" applyBorder="1" applyAlignment="1" applyProtection="1">
      <alignment horizontal="center" vertical="top"/>
      <protection locked="0"/>
    </xf>
    <xf numFmtId="0" fontId="26" fillId="0" borderId="0" xfId="58" applyFont="1" applyFill="1" applyProtection="1">
      <alignment vertical="center"/>
      <protection locked="0"/>
    </xf>
    <xf numFmtId="49" fontId="26" fillId="0" borderId="0" xfId="58" applyNumberFormat="1" applyFont="1" applyFill="1" applyAlignment="1" applyProtection="1">
      <alignment horizontal="right" vertical="center"/>
      <protection locked="0"/>
    </xf>
    <xf numFmtId="49" fontId="26" fillId="0" borderId="16" xfId="58" applyNumberFormat="1" applyFont="1" applyFill="1" applyBorder="1" applyAlignment="1" applyProtection="1">
      <alignment horizontal="left" vertical="center" wrapText="1"/>
      <protection locked="0"/>
    </xf>
    <xf numFmtId="0" fontId="26" fillId="0" borderId="17" xfId="0" applyFont="1" applyFill="1" applyBorder="1" applyAlignment="1" applyProtection="1">
      <alignment horizontal="left" vertical="center" wrapText="1"/>
      <protection locked="0"/>
    </xf>
    <xf numFmtId="0" fontId="26" fillId="0" borderId="10" xfId="58" applyFont="1" applyFill="1" applyBorder="1" applyAlignment="1" applyProtection="1">
      <alignment horizontal="left" vertical="center" wrapText="1"/>
      <protection locked="0"/>
    </xf>
    <xf numFmtId="0" fontId="26" fillId="0" borderId="11" xfId="58" applyFont="1" applyFill="1" applyBorder="1" applyAlignment="1" applyProtection="1">
      <alignment horizontal="left" vertical="center" wrapText="1"/>
      <protection locked="0"/>
    </xf>
    <xf numFmtId="0" fontId="26" fillId="0" borderId="0" xfId="0" applyFont="1" applyFill="1" applyProtection="1">
      <alignment vertical="center"/>
      <protection locked="0" hidden="1"/>
    </xf>
    <xf numFmtId="0" fontId="26" fillId="0" borderId="0" xfId="58" applyFont="1" applyFill="1" applyAlignment="1" applyProtection="1">
      <alignment horizontal="left" vertical="center" wrapText="1"/>
      <protection locked="0"/>
    </xf>
    <xf numFmtId="0" fontId="26" fillId="0" borderId="0" xfId="57" applyFont="1" applyFill="1" applyProtection="1">
      <alignment vertical="center"/>
      <protection locked="0"/>
    </xf>
    <xf numFmtId="0" fontId="26" fillId="0" borderId="0" xfId="59" applyFont="1" applyFill="1" applyProtection="1">
      <alignment vertical="center"/>
      <protection locked="0"/>
    </xf>
    <xf numFmtId="0" fontId="26" fillId="0" borderId="0" xfId="0" applyFont="1" applyFill="1" applyProtection="1">
      <alignment vertical="center"/>
      <protection hidden="1"/>
    </xf>
    <xf numFmtId="0" fontId="54" fillId="0" borderId="46" xfId="57" applyFont="1" applyFill="1" applyBorder="1" applyAlignment="1">
      <alignment horizontal="left" vertical="center" wrapText="1"/>
    </xf>
    <xf numFmtId="0" fontId="54" fillId="0" borderId="25" xfId="57" applyFont="1" applyFill="1" applyBorder="1" applyAlignment="1">
      <alignment horizontal="center" vertical="top" wrapText="1"/>
    </xf>
    <xf numFmtId="0" fontId="32" fillId="0" borderId="9" xfId="57" applyFont="1" applyFill="1" applyBorder="1" applyAlignment="1">
      <alignment vertical="center" wrapText="1"/>
    </xf>
    <xf numFmtId="0" fontId="32" fillId="0" borderId="45" xfId="57" applyFont="1" applyFill="1" applyBorder="1" applyAlignment="1">
      <alignment horizontal="center" vertical="center" wrapText="1"/>
    </xf>
    <xf numFmtId="0" fontId="32" fillId="0" borderId="27" xfId="57" applyFont="1" applyFill="1" applyBorder="1" applyAlignment="1">
      <alignment horizontal="center" vertical="center" wrapText="1"/>
    </xf>
    <xf numFmtId="0" fontId="32" fillId="0" borderId="9" xfId="57" applyFont="1" applyFill="1" applyBorder="1" applyAlignment="1">
      <alignment horizontal="center" vertical="center" wrapText="1"/>
    </xf>
    <xf numFmtId="0" fontId="32" fillId="0" borderId="27" xfId="61" applyFont="1" applyFill="1" applyBorder="1" applyAlignment="1">
      <alignment horizontal="center" vertical="center" wrapText="1"/>
    </xf>
    <xf numFmtId="0" fontId="32" fillId="0" borderId="9" xfId="61" applyFont="1" applyFill="1" applyBorder="1" applyAlignment="1">
      <alignment horizontal="center" vertical="center"/>
    </xf>
    <xf numFmtId="0" fontId="32" fillId="0" borderId="27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/>
    </xf>
    <xf numFmtId="0" fontId="26" fillId="0" borderId="0" xfId="0" applyFont="1" applyFill="1">
      <alignment vertical="center"/>
    </xf>
    <xf numFmtId="0" fontId="54" fillId="0" borderId="47" xfId="57" applyFont="1" applyFill="1" applyBorder="1" applyAlignment="1">
      <alignment horizontal="left" vertical="center" wrapText="1"/>
    </xf>
    <xf numFmtId="0" fontId="54" fillId="0" borderId="10" xfId="57" applyFont="1" applyFill="1" applyBorder="1" applyAlignment="1">
      <alignment horizontal="center" vertical="top" wrapText="1"/>
    </xf>
    <xf numFmtId="0" fontId="32" fillId="0" borderId="28" xfId="57" applyFont="1" applyFill="1" applyBorder="1" applyAlignment="1">
      <alignment horizontal="center" vertical="center" wrapText="1"/>
    </xf>
    <xf numFmtId="0" fontId="32" fillId="0" borderId="43" xfId="57" applyFont="1" applyFill="1" applyBorder="1" applyAlignment="1">
      <alignment horizontal="center" vertical="center" wrapText="1"/>
    </xf>
    <xf numFmtId="0" fontId="32" fillId="0" borderId="1" xfId="57" applyFont="1" applyFill="1" applyBorder="1" applyAlignment="1">
      <alignment horizontal="center" vertical="center" wrapText="1"/>
    </xf>
    <xf numFmtId="0" fontId="32" fillId="0" borderId="13" xfId="61" applyFont="1" applyFill="1" applyBorder="1" applyAlignment="1">
      <alignment horizontal="center" vertical="center"/>
    </xf>
    <xf numFmtId="0" fontId="32" fillId="0" borderId="55" xfId="61" applyFont="1" applyFill="1" applyBorder="1" applyAlignment="1">
      <alignment horizontal="center" vertical="center"/>
    </xf>
    <xf numFmtId="0" fontId="32" fillId="0" borderId="51" xfId="0" applyFont="1" applyFill="1" applyBorder="1" applyAlignment="1">
      <alignment horizontal="center" vertical="center"/>
    </xf>
    <xf numFmtId="0" fontId="54" fillId="0" borderId="48" xfId="57" applyFont="1" applyFill="1" applyBorder="1" applyAlignment="1">
      <alignment horizontal="left" vertical="center" wrapText="1"/>
    </xf>
    <xf numFmtId="0" fontId="54" fillId="0" borderId="26" xfId="57" applyFont="1" applyFill="1" applyBorder="1" applyAlignment="1">
      <alignment horizontal="center" vertical="top" wrapText="1"/>
    </xf>
    <xf numFmtId="0" fontId="32" fillId="0" borderId="29" xfId="57" applyFont="1" applyFill="1" applyBorder="1" applyAlignment="1">
      <alignment horizontal="center" vertical="center" wrapText="1"/>
    </xf>
    <xf numFmtId="0" fontId="32" fillId="0" borderId="44" xfId="57" applyFont="1" applyFill="1" applyBorder="1" applyAlignment="1">
      <alignment horizontal="center" vertical="center" wrapText="1"/>
    </xf>
    <xf numFmtId="0" fontId="32" fillId="0" borderId="12" xfId="57" applyFont="1" applyFill="1" applyBorder="1" applyAlignment="1">
      <alignment horizontal="center" vertical="center" wrapText="1"/>
    </xf>
    <xf numFmtId="0" fontId="32" fillId="0" borderId="52" xfId="0" applyFont="1" applyFill="1" applyBorder="1" applyAlignment="1">
      <alignment horizontal="center" vertical="center"/>
    </xf>
    <xf numFmtId="0" fontId="32" fillId="0" borderId="56" xfId="0" applyFont="1" applyFill="1" applyBorder="1" applyAlignment="1">
      <alignment horizontal="center" vertical="center"/>
    </xf>
    <xf numFmtId="0" fontId="32" fillId="0" borderId="54" xfId="0" applyFont="1" applyFill="1" applyBorder="1" applyAlignment="1">
      <alignment horizontal="center" vertical="center"/>
    </xf>
    <xf numFmtId="0" fontId="32" fillId="0" borderId="53" xfId="0" applyFont="1" applyFill="1" applyBorder="1" applyAlignment="1">
      <alignment horizontal="center" vertical="center"/>
    </xf>
    <xf numFmtId="180" fontId="43" fillId="0" borderId="58" xfId="58" applyNumberFormat="1" applyFont="1" applyFill="1" applyBorder="1" applyAlignment="1" applyProtection="1">
      <alignment horizontal="center" vertical="center" wrapText="1"/>
      <protection hidden="1"/>
    </xf>
    <xf numFmtId="180" fontId="44" fillId="0" borderId="58" xfId="61" applyNumberFormat="1" applyFont="1" applyFill="1" applyBorder="1" applyAlignment="1" applyProtection="1">
      <alignment horizontal="center" vertical="center" wrapText="1"/>
      <protection hidden="1"/>
    </xf>
    <xf numFmtId="0" fontId="26" fillId="0" borderId="10" xfId="0" applyFont="1" applyFill="1" applyBorder="1">
      <alignment vertical="center"/>
    </xf>
    <xf numFmtId="49" fontId="26" fillId="0" borderId="0" xfId="58" applyNumberFormat="1" applyFont="1" applyFill="1" applyAlignment="1">
      <alignment horizontal="left" vertical="center"/>
    </xf>
    <xf numFmtId="0" fontId="26" fillId="0" borderId="17" xfId="0" applyFont="1" applyFill="1" applyBorder="1" applyAlignment="1">
      <alignment horizontal="left" vertical="center" wrapText="1"/>
    </xf>
    <xf numFmtId="0" fontId="26" fillId="0" borderId="8" xfId="0" applyFont="1" applyFill="1" applyBorder="1" applyAlignment="1">
      <alignment horizontal="left" vertical="center" wrapText="1"/>
    </xf>
    <xf numFmtId="0" fontId="26" fillId="0" borderId="10" xfId="59" applyFont="1" applyFill="1" applyBorder="1">
      <alignment vertical="center"/>
    </xf>
    <xf numFmtId="0" fontId="26" fillId="0" borderId="10" xfId="59" applyFont="1" applyFill="1" applyBorder="1" applyAlignment="1">
      <alignment horizontal="left" vertical="center" wrapText="1"/>
    </xf>
    <xf numFmtId="0" fontId="26" fillId="0" borderId="0" xfId="0" applyFont="1" applyFill="1" applyAlignment="1">
      <alignment horizontal="left" vertical="center" wrapText="1"/>
    </xf>
    <xf numFmtId="0" fontId="26" fillId="0" borderId="18" xfId="0" applyFont="1" applyFill="1" applyBorder="1" applyAlignment="1">
      <alignment horizontal="left" vertical="center" wrapText="1"/>
    </xf>
    <xf numFmtId="0" fontId="26" fillId="0" borderId="0" xfId="59" applyFont="1" applyFill="1">
      <alignment vertical="center"/>
    </xf>
    <xf numFmtId="0" fontId="26" fillId="0" borderId="11" xfId="59" applyFont="1" applyFill="1" applyBorder="1" applyAlignment="1">
      <alignment horizontal="left" vertical="center" wrapText="1"/>
    </xf>
    <xf numFmtId="0" fontId="26" fillId="0" borderId="19" xfId="0" applyFont="1" applyFill="1" applyBorder="1" applyAlignment="1">
      <alignment horizontal="left" vertical="center" wrapText="1"/>
    </xf>
    <xf numFmtId="0" fontId="26" fillId="0" borderId="13" xfId="0" applyFont="1" applyFill="1" applyBorder="1" applyAlignment="1">
      <alignment horizontal="left" vertical="center" wrapText="1"/>
    </xf>
    <xf numFmtId="49" fontId="26" fillId="0" borderId="58" xfId="60" applyNumberFormat="1" applyFont="1" applyFill="1" applyBorder="1" applyAlignment="1" applyProtection="1">
      <alignment horizontal="center" vertical="center" wrapText="1"/>
      <protection locked="0"/>
    </xf>
    <xf numFmtId="181" fontId="26" fillId="0" borderId="58" xfId="60" applyNumberFormat="1" applyFont="1" applyFill="1" applyBorder="1" applyAlignment="1" applyProtection="1">
      <alignment horizontal="center" vertical="center" wrapText="1"/>
      <protection locked="0"/>
    </xf>
    <xf numFmtId="180" fontId="26" fillId="0" borderId="58" xfId="60" applyNumberFormat="1" applyFont="1" applyFill="1" applyBorder="1" applyAlignment="1" applyProtection="1">
      <alignment horizontal="center" vertical="center" wrapText="1"/>
      <protection locked="0"/>
    </xf>
    <xf numFmtId="0" fontId="26" fillId="0" borderId="58" xfId="61" applyFont="1" applyFill="1" applyBorder="1" applyAlignment="1" applyProtection="1">
      <alignment horizontal="center" vertical="center"/>
      <protection locked="0"/>
    </xf>
    <xf numFmtId="0" fontId="26" fillId="0" borderId="58" xfId="61" applyFont="1" applyFill="1" applyBorder="1" applyAlignment="1" applyProtection="1">
      <alignment horizontal="center" vertical="center" wrapText="1"/>
      <protection locked="0"/>
    </xf>
    <xf numFmtId="0" fontId="28" fillId="0" borderId="58" xfId="59" applyFont="1" applyFill="1" applyBorder="1" applyAlignment="1">
      <alignment horizontal="center" vertical="center"/>
    </xf>
    <xf numFmtId="0" fontId="26" fillId="0" borderId="58" xfId="0" applyFont="1" applyFill="1" applyBorder="1" applyAlignment="1" applyProtection="1">
      <alignment horizontal="center" vertical="center" wrapText="1"/>
      <protection hidden="1"/>
    </xf>
    <xf numFmtId="0" fontId="26" fillId="0" borderId="58" xfId="0" applyFont="1" applyFill="1" applyBorder="1" applyAlignment="1" applyProtection="1">
      <alignment horizontal="center" vertical="center" wrapText="1"/>
      <protection locked="0" hidden="1"/>
    </xf>
    <xf numFmtId="0" fontId="26" fillId="0" borderId="58" xfId="57" applyFont="1" applyFill="1" applyBorder="1" applyAlignment="1" applyProtection="1">
      <alignment horizontal="left" vertical="center" wrapText="1"/>
      <protection locked="0" hidden="1"/>
    </xf>
    <xf numFmtId="0" fontId="26" fillId="0" borderId="58" xfId="57" applyFont="1" applyFill="1" applyBorder="1" applyAlignment="1" applyProtection="1">
      <alignment horizontal="center" vertical="center" wrapText="1"/>
      <protection locked="0"/>
    </xf>
    <xf numFmtId="0" fontId="26" fillId="0" borderId="1" xfId="57" applyFont="1" applyFill="1" applyBorder="1" applyAlignment="1" applyProtection="1">
      <alignment horizontal="center" vertical="center" wrapText="1"/>
      <protection locked="0"/>
    </xf>
    <xf numFmtId="0" fontId="26" fillId="0" borderId="5" xfId="57" applyFont="1" applyFill="1" applyBorder="1" applyAlignment="1" applyProtection="1">
      <alignment horizontal="center" vertical="center"/>
      <protection locked="0"/>
    </xf>
    <xf numFmtId="0" fontId="26" fillId="0" borderId="7" xfId="57" applyFont="1" applyFill="1" applyBorder="1" applyAlignment="1" applyProtection="1">
      <alignment horizontal="center" vertical="center"/>
      <protection locked="0"/>
    </xf>
    <xf numFmtId="0" fontId="26" fillId="0" borderId="4" xfId="57" applyFont="1" applyFill="1" applyBorder="1" applyAlignment="1" applyProtection="1">
      <alignment horizontal="center" vertical="center"/>
      <protection locked="0"/>
    </xf>
    <xf numFmtId="0" fontId="26" fillId="0" borderId="2" xfId="57" applyFont="1" applyFill="1" applyBorder="1" applyAlignment="1" applyProtection="1">
      <alignment horizontal="center" vertical="center" wrapText="1"/>
      <protection locked="0"/>
    </xf>
    <xf numFmtId="0" fontId="26" fillId="0" borderId="58" xfId="57" applyFont="1" applyFill="1" applyBorder="1" applyAlignment="1" applyProtection="1">
      <alignment horizontal="center" vertical="center" wrapText="1"/>
      <protection locked="0"/>
    </xf>
    <xf numFmtId="0" fontId="26" fillId="0" borderId="58" xfId="56" applyFont="1" applyFill="1" applyBorder="1" applyAlignment="1" applyProtection="1">
      <alignment horizontal="right" vertical="center"/>
      <protection locked="0"/>
    </xf>
    <xf numFmtId="0" fontId="26" fillId="0" borderId="58" xfId="57" applyFont="1" applyFill="1" applyBorder="1" applyAlignment="1" applyProtection="1">
      <alignment horizontal="center" vertical="center"/>
      <protection locked="0"/>
    </xf>
    <xf numFmtId="0" fontId="26" fillId="0" borderId="1" xfId="0" applyFont="1" applyFill="1" applyBorder="1" applyAlignment="1" applyProtection="1">
      <alignment horizontal="center" vertical="center"/>
      <protection hidden="1"/>
    </xf>
    <xf numFmtId="0" fontId="26" fillId="0" borderId="58" xfId="0" applyFont="1" applyFill="1" applyBorder="1" applyAlignment="1" applyProtection="1">
      <alignment horizontal="right" vertical="center" wrapText="1"/>
      <protection hidden="1"/>
    </xf>
    <xf numFmtId="0" fontId="26" fillId="0" borderId="3" xfId="0" applyFont="1" applyFill="1" applyBorder="1" applyAlignment="1" applyProtection="1">
      <alignment horizontal="center" vertical="center"/>
      <protection hidden="1"/>
    </xf>
    <xf numFmtId="0" fontId="26" fillId="0" borderId="2" xfId="0" applyFont="1" applyFill="1" applyBorder="1" applyAlignment="1" applyProtection="1">
      <alignment horizontal="center" vertical="center"/>
      <protection hidden="1"/>
    </xf>
    <xf numFmtId="0" fontId="32" fillId="0" borderId="1" xfId="0" applyFont="1" applyFill="1" applyBorder="1" applyAlignment="1" applyProtection="1">
      <alignment horizontal="center" vertical="center" textRotation="255"/>
      <protection locked="0" hidden="1"/>
    </xf>
    <xf numFmtId="0" fontId="32" fillId="0" borderId="58" xfId="0" applyFont="1" applyFill="1" applyBorder="1" applyAlignment="1" applyProtection="1">
      <alignment horizontal="center" vertical="center" textRotation="255" wrapText="1"/>
      <protection locked="0" hidden="1"/>
    </xf>
    <xf numFmtId="0" fontId="32" fillId="0" borderId="1" xfId="0" applyFont="1" applyFill="1" applyBorder="1" applyAlignment="1" applyProtection="1">
      <alignment horizontal="center" vertical="center" wrapText="1"/>
      <protection locked="0" hidden="1"/>
    </xf>
    <xf numFmtId="0" fontId="32" fillId="0" borderId="5" xfId="0" applyFont="1" applyFill="1" applyBorder="1" applyAlignment="1" applyProtection="1">
      <alignment horizontal="centerContinuous" vertical="center" wrapText="1"/>
      <protection locked="0" hidden="1"/>
    </xf>
    <xf numFmtId="0" fontId="32" fillId="0" borderId="7" xfId="0" applyFont="1" applyFill="1" applyBorder="1" applyAlignment="1" applyProtection="1">
      <alignment horizontal="centerContinuous" vertical="center" wrapText="1"/>
      <protection locked="0" hidden="1"/>
    </xf>
    <xf numFmtId="0" fontId="32" fillId="0" borderId="4" xfId="0" applyFont="1" applyFill="1" applyBorder="1" applyAlignment="1" applyProtection="1">
      <alignment horizontal="centerContinuous" vertical="center" wrapText="1"/>
      <protection locked="0" hidden="1"/>
    </xf>
    <xf numFmtId="0" fontId="32" fillId="0" borderId="58" xfId="0" applyFont="1" applyFill="1" applyBorder="1" applyAlignment="1" applyProtection="1">
      <alignment horizontal="centerContinuous" vertical="center" wrapText="1"/>
      <protection locked="0" hidden="1"/>
    </xf>
    <xf numFmtId="0" fontId="32" fillId="0" borderId="3" xfId="0" applyFont="1" applyFill="1" applyBorder="1" applyAlignment="1" applyProtection="1">
      <alignment horizontal="center" vertical="center" textRotation="255"/>
      <protection locked="0" hidden="1"/>
    </xf>
    <xf numFmtId="0" fontId="32" fillId="0" borderId="3" xfId="0" applyFont="1" applyFill="1" applyBorder="1" applyAlignment="1" applyProtection="1">
      <alignment horizontal="center" vertical="center" wrapText="1"/>
      <protection locked="0" hidden="1"/>
    </xf>
    <xf numFmtId="179" fontId="32" fillId="0" borderId="15" xfId="0" applyNumberFormat="1" applyFont="1" applyFill="1" applyBorder="1" applyAlignment="1" applyProtection="1">
      <alignment horizontal="center" vertical="center" wrapText="1"/>
      <protection locked="0" hidden="1"/>
    </xf>
    <xf numFmtId="0" fontId="32" fillId="0" borderId="2" xfId="0" applyFont="1" applyFill="1" applyBorder="1" applyAlignment="1" applyProtection="1">
      <alignment horizontal="centerContinuous" vertical="center" wrapText="1"/>
      <protection locked="0" hidden="1"/>
    </xf>
    <xf numFmtId="0" fontId="32" fillId="0" borderId="0" xfId="0" applyFont="1" applyFill="1" applyAlignment="1" applyProtection="1">
      <alignment horizontal="centerContinuous" vertical="center"/>
      <protection locked="0"/>
    </xf>
    <xf numFmtId="0" fontId="32" fillId="0" borderId="59" xfId="0" applyFont="1" applyFill="1" applyBorder="1" applyAlignment="1" applyProtection="1">
      <alignment horizontal="centerContinuous" vertical="center"/>
      <protection locked="0"/>
    </xf>
    <xf numFmtId="0" fontId="32" fillId="0" borderId="2" xfId="0" applyFont="1" applyFill="1" applyBorder="1" applyAlignment="1" applyProtection="1">
      <alignment horizontal="center" vertical="center" textRotation="255"/>
      <protection locked="0" hidden="1"/>
    </xf>
    <xf numFmtId="0" fontId="32" fillId="0" borderId="2" xfId="0" applyFont="1" applyFill="1" applyBorder="1" applyAlignment="1" applyProtection="1">
      <alignment horizontal="center" vertical="center" wrapText="1"/>
      <protection locked="0" hidden="1"/>
    </xf>
    <xf numFmtId="179" fontId="32" fillId="0" borderId="58" xfId="0" applyNumberFormat="1" applyFont="1" applyFill="1" applyBorder="1" applyAlignment="1" applyProtection="1">
      <alignment horizontal="center" vertical="center" wrapText="1"/>
      <protection locked="0" hidden="1"/>
    </xf>
    <xf numFmtId="0" fontId="32" fillId="0" borderId="0" xfId="0" applyFont="1" applyFill="1" applyAlignment="1" applyProtection="1">
      <alignment horizontal="center" vertical="center" wrapText="1"/>
      <protection locked="0" hidden="1"/>
    </xf>
    <xf numFmtId="0" fontId="32" fillId="0" borderId="6" xfId="0" applyFont="1" applyFill="1" applyBorder="1" applyAlignment="1" applyProtection="1">
      <alignment horizontal="center" vertical="center"/>
      <protection locked="0" hidden="1"/>
    </xf>
    <xf numFmtId="0" fontId="32" fillId="0" borderId="1" xfId="0" applyFont="1" applyFill="1" applyBorder="1" applyAlignment="1" applyProtection="1">
      <alignment horizontal="center" vertical="center" textRotation="255" wrapText="1"/>
      <protection locked="0"/>
    </xf>
    <xf numFmtId="49" fontId="32" fillId="0" borderId="58" xfId="0" applyNumberFormat="1" applyFont="1" applyFill="1" applyBorder="1" applyAlignment="1" applyProtection="1">
      <alignment horizontal="center" vertical="center" wrapText="1"/>
      <protection locked="0"/>
    </xf>
    <xf numFmtId="0" fontId="57" fillId="0" borderId="3" xfId="0" applyFont="1" applyFill="1" applyBorder="1" applyAlignment="1" applyProtection="1">
      <alignment horizontal="center" vertical="center" textRotation="255" wrapText="1"/>
      <protection locked="0"/>
    </xf>
    <xf numFmtId="0" fontId="32" fillId="0" borderId="58" xfId="0" applyFont="1" applyFill="1" applyBorder="1" applyAlignment="1" applyProtection="1">
      <alignment horizontal="center" vertical="center" wrapText="1"/>
      <protection locked="0"/>
    </xf>
    <xf numFmtId="0" fontId="57" fillId="0" borderId="2" xfId="0" applyFont="1" applyFill="1" applyBorder="1" applyAlignment="1" applyProtection="1">
      <alignment horizontal="center" vertical="center" textRotation="255" wrapText="1"/>
      <protection locked="0"/>
    </xf>
    <xf numFmtId="0" fontId="32" fillId="0" borderId="1" xfId="0" applyFont="1" applyFill="1" applyBorder="1" applyAlignment="1" applyProtection="1">
      <alignment horizontal="center" vertical="center" textRotation="255"/>
      <protection locked="0"/>
    </xf>
    <xf numFmtId="0" fontId="57" fillId="0" borderId="3" xfId="0" applyFont="1" applyFill="1" applyBorder="1" applyAlignment="1" applyProtection="1">
      <alignment horizontal="center" vertical="center" textRotation="255"/>
      <protection locked="0"/>
    </xf>
    <xf numFmtId="0" fontId="57" fillId="0" borderId="2" xfId="0" applyFont="1" applyFill="1" applyBorder="1" applyAlignment="1" applyProtection="1">
      <alignment horizontal="center" vertical="center" textRotation="255"/>
      <protection locked="0"/>
    </xf>
    <xf numFmtId="0" fontId="32" fillId="0" borderId="3" xfId="0" applyFont="1" applyFill="1" applyBorder="1" applyAlignment="1" applyProtection="1">
      <alignment horizontal="center" vertical="center" textRotation="255" wrapText="1"/>
      <protection locked="0"/>
    </xf>
    <xf numFmtId="0" fontId="32" fillId="0" borderId="2" xfId="0" applyFont="1" applyFill="1" applyBorder="1" applyAlignment="1" applyProtection="1">
      <alignment horizontal="center" vertical="center" textRotation="255" wrapText="1"/>
      <protection locked="0"/>
    </xf>
    <xf numFmtId="0" fontId="32" fillId="0" borderId="2" xfId="0" applyFont="1" applyFill="1" applyBorder="1" applyAlignment="1" applyProtection="1">
      <alignment horizontal="center" vertical="center" wrapText="1"/>
      <protection locked="0"/>
    </xf>
    <xf numFmtId="0" fontId="32" fillId="0" borderId="12" xfId="0" applyFont="1" applyFill="1" applyBorder="1" applyAlignment="1" applyProtection="1">
      <alignment horizontal="center" vertical="center" wrapText="1"/>
      <protection locked="0" hidden="1"/>
    </xf>
    <xf numFmtId="0" fontId="57" fillId="0" borderId="12" xfId="0" applyFont="1" applyFill="1" applyBorder="1" applyAlignment="1" applyProtection="1">
      <alignment horizontal="center" vertical="center" textRotation="255" wrapText="1"/>
      <protection locked="0"/>
    </xf>
    <xf numFmtId="0" fontId="32" fillId="0" borderId="14" xfId="0" applyFont="1" applyFill="1" applyBorder="1" applyAlignment="1" applyProtection="1">
      <alignment horizontal="center" vertical="center" wrapText="1"/>
      <protection locked="0"/>
    </xf>
    <xf numFmtId="0" fontId="32" fillId="0" borderId="39" xfId="0" applyFont="1" applyFill="1" applyBorder="1" applyAlignment="1" applyProtection="1">
      <alignment horizontal="center" vertical="center"/>
      <protection locked="0"/>
    </xf>
    <xf numFmtId="0" fontId="32" fillId="0" borderId="40" xfId="0" applyFont="1" applyFill="1" applyBorder="1" applyAlignment="1" applyProtection="1">
      <alignment horizontal="center" vertical="center"/>
      <protection locked="0"/>
    </xf>
    <xf numFmtId="49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8" xfId="0" applyFont="1" applyFill="1" applyBorder="1" applyAlignment="1" applyProtection="1">
      <alignment horizontal="center" vertical="center"/>
      <protection locked="0"/>
    </xf>
    <xf numFmtId="0" fontId="32" fillId="0" borderId="41" xfId="0" applyFont="1" applyFill="1" applyBorder="1" applyAlignment="1" applyProtection="1">
      <alignment horizontal="center" vertical="center"/>
      <protection locked="0"/>
    </xf>
    <xf numFmtId="0" fontId="32" fillId="0" borderId="13" xfId="0" applyFont="1" applyFill="1" applyBorder="1" applyAlignment="1" applyProtection="1">
      <alignment horizontal="center" vertical="center"/>
      <protection locked="0"/>
    </xf>
    <xf numFmtId="0" fontId="32" fillId="0" borderId="20" xfId="0" applyFont="1" applyFill="1" applyBorder="1" applyAlignment="1" applyProtection="1">
      <alignment horizontal="center" vertical="center"/>
      <protection locked="0"/>
    </xf>
    <xf numFmtId="0" fontId="32" fillId="0" borderId="0" xfId="0" applyFont="1" applyFill="1" applyProtection="1">
      <alignment vertical="center"/>
      <protection locked="0"/>
    </xf>
    <xf numFmtId="0" fontId="32" fillId="0" borderId="0" xfId="0" applyFont="1" applyFill="1" applyAlignment="1" applyProtection="1">
      <alignment vertical="center" textRotation="255"/>
      <protection locked="0"/>
    </xf>
    <xf numFmtId="179" fontId="32" fillId="0" borderId="0" xfId="0" applyNumberFormat="1" applyFont="1" applyFill="1" applyProtection="1">
      <alignment vertical="center"/>
      <protection locked="0"/>
    </xf>
    <xf numFmtId="0" fontId="32" fillId="0" borderId="57" xfId="0" applyFont="1" applyFill="1" applyBorder="1" applyProtection="1">
      <alignment vertical="center"/>
      <protection locked="0"/>
    </xf>
    <xf numFmtId="0" fontId="32" fillId="0" borderId="1" xfId="0" applyFont="1" applyFill="1" applyBorder="1" applyProtection="1">
      <alignment vertical="center"/>
      <protection locked="0"/>
    </xf>
    <xf numFmtId="179" fontId="32" fillId="0" borderId="5" xfId="0" applyNumberFormat="1" applyFont="1" applyFill="1" applyBorder="1" applyProtection="1">
      <alignment vertical="center"/>
      <protection locked="0"/>
    </xf>
    <xf numFmtId="179" fontId="32" fillId="0" borderId="57" xfId="0" applyNumberFormat="1" applyFont="1" applyFill="1" applyBorder="1" applyProtection="1">
      <alignment vertical="center"/>
      <protection locked="0"/>
    </xf>
    <xf numFmtId="0" fontId="32" fillId="0" borderId="17" xfId="0" applyFont="1" applyFill="1" applyBorder="1" applyProtection="1">
      <alignment vertical="center"/>
      <protection locked="0"/>
    </xf>
    <xf numFmtId="0" fontId="32" fillId="0" borderId="4" xfId="0" applyFont="1" applyFill="1" applyBorder="1" applyProtection="1">
      <alignment vertical="center"/>
      <protection locked="0"/>
    </xf>
    <xf numFmtId="0" fontId="32" fillId="0" borderId="0" xfId="0" applyFont="1" applyFill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2" fillId="0" borderId="58" xfId="0" applyFont="1" applyFill="1" applyBorder="1" applyAlignment="1" applyProtection="1">
      <alignment horizontal="center" vertical="center"/>
      <protection locked="0"/>
    </xf>
    <xf numFmtId="179" fontId="32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57" xfId="0" applyFont="1" applyFill="1" applyBorder="1" applyAlignment="1" applyProtection="1">
      <alignment horizontal="center" vertical="center" wrapText="1"/>
      <protection locked="0"/>
    </xf>
    <xf numFmtId="179" fontId="32" fillId="0" borderId="57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4" xfId="0" applyFont="1" applyFill="1" applyBorder="1" applyAlignment="1" applyProtection="1">
      <alignment horizontal="center" vertical="center" wrapText="1"/>
      <protection locked="0"/>
    </xf>
    <xf numFmtId="0" fontId="32" fillId="0" borderId="0" xfId="0" applyFont="1" applyFill="1" applyAlignment="1" applyProtection="1">
      <alignment horizontal="center" vertical="center"/>
      <protection locked="0"/>
    </xf>
    <xf numFmtId="0" fontId="32" fillId="0" borderId="1" xfId="0" applyFont="1" applyFill="1" applyBorder="1" applyAlignment="1" applyProtection="1">
      <alignment horizontal="center" vertical="center"/>
      <protection locked="0"/>
    </xf>
    <xf numFmtId="0" fontId="32" fillId="0" borderId="5" xfId="0" applyFont="1" applyFill="1" applyBorder="1" applyAlignment="1" applyProtection="1">
      <alignment horizontal="left" vertical="center" wrapText="1"/>
      <protection locked="0"/>
    </xf>
    <xf numFmtId="0" fontId="32" fillId="0" borderId="57" xfId="0" applyFont="1" applyFill="1" applyBorder="1" applyAlignment="1" applyProtection="1">
      <alignment horizontal="left" vertical="center" wrapText="1"/>
      <protection locked="0"/>
    </xf>
    <xf numFmtId="0" fontId="32" fillId="0" borderId="4" xfId="0" applyFont="1" applyFill="1" applyBorder="1" applyAlignment="1" applyProtection="1">
      <alignment horizontal="left" vertical="center" wrapText="1"/>
      <protection locked="0"/>
    </xf>
    <xf numFmtId="0" fontId="32" fillId="0" borderId="3" xfId="0" applyFont="1" applyFill="1" applyBorder="1" applyAlignment="1" applyProtection="1">
      <alignment horizontal="center" vertical="center"/>
      <protection locked="0"/>
    </xf>
    <xf numFmtId="0" fontId="32" fillId="0" borderId="2" xfId="0" applyFont="1" applyFill="1" applyBorder="1" applyAlignment="1" applyProtection="1">
      <alignment horizontal="center" vertical="center"/>
      <protection locked="0"/>
    </xf>
    <xf numFmtId="185" fontId="32" fillId="0" borderId="58" xfId="0" applyNumberFormat="1" applyFont="1" applyFill="1" applyBorder="1" applyAlignment="1" applyProtection="1">
      <alignment horizontal="center" vertical="center" wrapText="1"/>
      <protection locked="0"/>
    </xf>
    <xf numFmtId="187" fontId="32" fillId="0" borderId="58" xfId="0" applyNumberFormat="1" applyFont="1" applyFill="1" applyBorder="1" applyAlignment="1" applyProtection="1">
      <alignment horizontal="center" vertical="center" wrapText="1"/>
      <protection locked="0"/>
    </xf>
    <xf numFmtId="179" fontId="32" fillId="0" borderId="58" xfId="0" applyNumberFormat="1" applyFont="1" applyFill="1" applyBorder="1" applyAlignment="1">
      <alignment horizontal="center" vertical="center" wrapText="1"/>
    </xf>
    <xf numFmtId="181" fontId="32" fillId="0" borderId="58" xfId="0" applyNumberFormat="1" applyFont="1" applyFill="1" applyBorder="1" applyAlignment="1">
      <alignment horizontal="center" vertical="center" wrapText="1"/>
    </xf>
    <xf numFmtId="186" fontId="32" fillId="0" borderId="58" xfId="0" applyNumberFormat="1" applyFont="1" applyFill="1" applyBorder="1" applyAlignment="1">
      <alignment horizontal="center" vertical="center" wrapText="1"/>
    </xf>
    <xf numFmtId="179" fontId="32" fillId="0" borderId="58" xfId="0" applyNumberFormat="1" applyFont="1" applyFill="1" applyBorder="1" applyAlignment="1" applyProtection="1">
      <alignment horizontal="center" vertical="center" wrapText="1"/>
      <protection locked="0"/>
    </xf>
    <xf numFmtId="181" fontId="32" fillId="0" borderId="58" xfId="0" applyNumberFormat="1" applyFont="1" applyFill="1" applyBorder="1" applyAlignment="1" applyProtection="1">
      <alignment horizontal="center" vertical="center" wrapText="1"/>
      <protection locked="0"/>
    </xf>
    <xf numFmtId="186" fontId="32" fillId="0" borderId="58" xfId="0" applyNumberFormat="1" applyFont="1" applyFill="1" applyBorder="1" applyAlignment="1" applyProtection="1">
      <alignment horizontal="center" vertical="center" wrapText="1"/>
      <protection locked="0"/>
    </xf>
    <xf numFmtId="181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3" fillId="0" borderId="58" xfId="0" applyFont="1" applyFill="1" applyBorder="1" applyAlignment="1" applyProtection="1">
      <alignment horizontal="center" vertical="center" wrapText="1"/>
      <protection locked="0"/>
    </xf>
    <xf numFmtId="0" fontId="52" fillId="0" borderId="58" xfId="0" applyFont="1" applyFill="1" applyBorder="1" applyAlignment="1" applyProtection="1">
      <alignment horizontal="center" vertical="center" wrapText="1"/>
      <protection locked="0"/>
    </xf>
  </cellXfs>
  <cellStyles count="73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 2" xfId="65" xr:uid="{00000000-0005-0000-0000-00001C000000}"/>
    <cellStyle name="ハイパーリンク 2 2" xfId="67" xr:uid="{00000000-0005-0000-0000-00001D000000}"/>
    <cellStyle name="ハイパーリンク 2 2 2" xfId="71" xr:uid="{E45CB06B-AD80-4A5A-9C77-89D1FF342ADA}"/>
    <cellStyle name="ハイパーリンク 3" xfId="69" xr:uid="{B73BD67F-559D-4821-8C00-F51513C952CC}"/>
    <cellStyle name="メモ 2" xfId="28" xr:uid="{00000000-0005-0000-0000-00001E000000}"/>
    <cellStyle name="リンク セル 2" xfId="29" xr:uid="{00000000-0005-0000-0000-00001F000000}"/>
    <cellStyle name="悪い 2" xfId="30" xr:uid="{00000000-0005-0000-0000-000020000000}"/>
    <cellStyle name="計算 2" xfId="31" xr:uid="{00000000-0005-0000-0000-000021000000}"/>
    <cellStyle name="警告文 2" xfId="32" xr:uid="{00000000-0005-0000-0000-000022000000}"/>
    <cellStyle name="桁区切り" xfId="33" builtinId="6"/>
    <cellStyle name="桁区切り 2" xfId="34" xr:uid="{00000000-0005-0000-0000-000024000000}"/>
    <cellStyle name="桁区切り 3" xfId="35" xr:uid="{00000000-0005-0000-0000-000025000000}"/>
    <cellStyle name="桁区切り 4" xfId="36" xr:uid="{00000000-0005-0000-0000-000026000000}"/>
    <cellStyle name="桁区切り 5" xfId="37" xr:uid="{00000000-0005-0000-0000-000027000000}"/>
    <cellStyle name="見出し 1 2" xfId="38" xr:uid="{00000000-0005-0000-0000-000028000000}"/>
    <cellStyle name="見出し 2 2" xfId="39" xr:uid="{00000000-0005-0000-0000-000029000000}"/>
    <cellStyle name="見出し 3 2" xfId="40" xr:uid="{00000000-0005-0000-0000-00002A000000}"/>
    <cellStyle name="見出し 4 2" xfId="41" xr:uid="{00000000-0005-0000-0000-00002B000000}"/>
    <cellStyle name="集計 2" xfId="42" xr:uid="{00000000-0005-0000-0000-00002C000000}"/>
    <cellStyle name="出力 2" xfId="43" xr:uid="{00000000-0005-0000-0000-00002D000000}"/>
    <cellStyle name="説明文 2" xfId="44" xr:uid="{00000000-0005-0000-0000-00002E000000}"/>
    <cellStyle name="入力 2" xfId="45" xr:uid="{00000000-0005-0000-0000-00002F000000}"/>
    <cellStyle name="標準" xfId="0" builtinId="0"/>
    <cellStyle name="標準 10" xfId="72" xr:uid="{2B6728BE-1522-435C-8503-503E1A7D750C}"/>
    <cellStyle name="標準 2" xfId="46" xr:uid="{00000000-0005-0000-0000-000031000000}"/>
    <cellStyle name="標準 2 2" xfId="47" xr:uid="{00000000-0005-0000-0000-000032000000}"/>
    <cellStyle name="標準 2 3" xfId="48" xr:uid="{00000000-0005-0000-0000-000033000000}"/>
    <cellStyle name="標準 2 4" xfId="66" xr:uid="{00000000-0005-0000-0000-000034000000}"/>
    <cellStyle name="標準 2 4 2" xfId="70" xr:uid="{169121A1-798D-4020-A8C0-3706741ADB52}"/>
    <cellStyle name="標準 3" xfId="49" xr:uid="{00000000-0005-0000-0000-000035000000}"/>
    <cellStyle name="標準 4" xfId="50" xr:uid="{00000000-0005-0000-0000-000036000000}"/>
    <cellStyle name="標準 5" xfId="51" xr:uid="{00000000-0005-0000-0000-000037000000}"/>
    <cellStyle name="標準 6" xfId="52" xr:uid="{00000000-0005-0000-0000-000038000000}"/>
    <cellStyle name="標準 7" xfId="53" xr:uid="{00000000-0005-0000-0000-000039000000}"/>
    <cellStyle name="標準 8" xfId="54" xr:uid="{00000000-0005-0000-0000-00003A000000}"/>
    <cellStyle name="標準 9" xfId="64" xr:uid="{00000000-0005-0000-0000-00003B000000}"/>
    <cellStyle name="標準 9 2" xfId="68" xr:uid="{BA044CFE-F01C-4E28-BEE1-9E6ED1B3A9AA}"/>
    <cellStyle name="標準_17年度　概況様式集(18年度参考用)" xfId="55" xr:uid="{00000000-0005-0000-0000-00003C000000}"/>
    <cellStyle name="標準_テンプレート案060809" xfId="56" xr:uid="{00000000-0005-0000-0000-00003D000000}"/>
    <cellStyle name="標準_回答　地盤沈下の概況様式（国提出）　差替え" xfId="57" xr:uid="{00000000-0005-0000-0000-00003E000000}"/>
    <cellStyle name="標準_関東平野南部（東京都）" xfId="58" xr:uid="{00000000-0005-0000-0000-00003F000000}"/>
    <cellStyle name="標準_関東平野北部（栃木県）" xfId="59" xr:uid="{00000000-0005-0000-0000-000040000000}"/>
    <cellStyle name="標準_青森平野" xfId="60" xr:uid="{00000000-0005-0000-0000-000041000000}"/>
    <cellStyle name="標準_地盤沈下の概況様式" xfId="61" xr:uid="{00000000-0005-0000-0000-000042000000}"/>
    <cellStyle name="標準_調査票（enquete）" xfId="62" xr:uid="{00000000-0005-0000-0000-000043000000}"/>
    <cellStyle name="良い 2" xfId="63" xr:uid="{00000000-0005-0000-0000-000044000000}"/>
  </cellStyles>
  <dxfs count="54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メイリオ"/>
        <family val="3"/>
        <charset val="128"/>
        <scheme val="none"/>
      </font>
      <numFmt numFmtId="0" formatCode="General"/>
    </dxf>
  </dxfs>
  <tableStyles count="0" defaultTableStyle="TableStyleMedium2" defaultPivotStyle="PivotStyleLight16"/>
  <colors>
    <mruColors>
      <color rgb="FFCCFFFF"/>
      <color rgb="FFFFFF99"/>
      <color rgb="FF0066CC"/>
      <color rgb="FFC6D5F2"/>
      <color rgb="FFCCFF99"/>
      <color rgb="FF00FFFF"/>
      <color rgb="FF33CCFF"/>
      <color rgb="FF66FFFF"/>
      <color rgb="FFFFFF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15" Target="../customXml/item1.xml" Type="http://schemas.openxmlformats.org/officeDocument/2006/relationships/customXml"/><Relationship Id="rId16" Target="../customXml/item2.xml" Type="http://schemas.openxmlformats.org/officeDocument/2006/relationships/customXml"/><Relationship Id="rId17" Target="../customXml/item3.xml" Type="http://schemas.openxmlformats.org/officeDocument/2006/relationships/customXml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190499</xdr:colOff>
      <xdr:row>5</xdr:row>
      <xdr:rowOff>40821</xdr:rowOff>
    </xdr:from>
    <xdr:to>
      <xdr:col>19</xdr:col>
      <xdr:colOff>338454</xdr:colOff>
      <xdr:row>7</xdr:row>
      <xdr:rowOff>22678</xdr:rowOff>
    </xdr:to>
    <xdr:sp macro="" textlink="">
      <xdr:nvSpPr>
        <xdr:cNvPr id="2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8919482" y="1421946"/>
          <a:ext cx="4624705" cy="825500"/>
        </a:xfrm>
        <a:prstGeom prst="rect">
          <a:avLst/>
        </a:prstGeom>
        <a:solidFill>
          <a:sysClr val="window" lastClr="FFFFFF"/>
        </a:solidFill>
        <a:ln w="22225" cmpd="dbl">
          <a:solidFill>
            <a:sysClr val="windowText" lastClr="000000"/>
          </a:solidFill>
        </a:ln>
        <a:effectLst/>
      </xdr:spPr>
      <xdr:txBody>
        <a:bodyPr wrap="square" rtlCol="0" anchor="t">
          <a:noAutofit/>
        </a:bodyPr>
        <a:lstStyle/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ja-JP" sz="1100" b="1" kern="100">
              <a:solidFill>
                <a:srgbClr val="000000"/>
              </a:solidFill>
              <a:effectLst/>
              <a:latin typeface="游明朝" panose="02020400000000000000" pitchFamily="18" charset="-128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/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」は、本年度に測量が未実施の場合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 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「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- 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」は、１</a:t>
          </a:r>
          <a:r>
            <a:rPr lang="en-US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cm</a:t>
          </a: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以上の沈下が認められなかった場合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200"/>
            </a:lnSpc>
            <a:spcAft>
              <a:spcPts val="800"/>
            </a:spcAft>
            <a:buNone/>
          </a:pPr>
          <a:r>
            <a:rPr lang="ja-JP" sz="1100" b="1" kern="100">
              <a:solidFill>
                <a:srgbClr val="000000"/>
              </a:solidFill>
              <a:effectLst/>
              <a:latin typeface="Calibri" panose="020F0502020204030204" pitchFamily="34" charset="0"/>
              <a:ea typeface="ＭＳ 明朝" panose="02020609040205080304" pitchFamily="17" charset="-128"/>
              <a:cs typeface="Times New Roman" panose="02020603050405020304" pitchFamily="18" charset="0"/>
            </a:rPr>
            <a:t>・「＃」は、沈下は認められたが、沈下面積の計測をしていない場合</a:t>
          </a:r>
          <a:endParaRPr lang="ja-JP" sz="110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165100</xdr:colOff>
      <xdr:row>1</xdr:row>
      <xdr:rowOff>31750</xdr:rowOff>
    </xdr:from>
    <xdr:to>
      <xdr:col>17</xdr:col>
      <xdr:colOff>355600</xdr:colOff>
      <xdr:row>3</xdr:row>
      <xdr:rowOff>31750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pSpPr/>
      </xdr:nvGrpSpPr>
      <xdr:grpSpPr>
        <a:xfrm>
          <a:off x="7355114" y="260350"/>
          <a:ext cx="1349829" cy="359229"/>
          <a:chOff x="7283450" y="184150"/>
          <a:chExt cx="1333500" cy="304800"/>
        </a:xfrm>
      </xdr:grpSpPr>
      <xdr:sp macro="" textlink="">
        <xdr:nvSpPr>
          <xdr:cNvPr id="45058" name="Option Button 2" hidden="1">
            <a:extLst>
              <a:ext uri="{63B3BB69-23CF-44E3-9099-C40C66FF867C}">
                <a14:compatExt xmlns:a14="http://schemas.microsoft.com/office/drawing/2010/main" spid="_x0000_s45058"/>
              </a:ext>
              <a:ext uri="{FF2B5EF4-FFF2-40B4-BE49-F238E27FC236}">
                <a16:creationId xmlns:a16="http://schemas.microsoft.com/office/drawing/2014/main" id="{00000000-0008-0000-0A00-000002B00000}"/>
              </a:ext>
            </a:extLst>
          </xdr:cNvPr>
          <xdr:cNvSpPr/>
        </xdr:nvSpPr>
        <xdr:spPr bwMode="auto">
          <a:xfrm>
            <a:off x="7283450" y="184150"/>
            <a:ext cx="596900" cy="3048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該当あり</a:t>
            </a:r>
          </a:p>
        </xdr:txBody>
      </xdr:sp>
      <xdr:sp macro="" textlink="">
        <xdr:nvSpPr>
          <xdr:cNvPr id="45059" name="Option Button 3" hidden="1">
            <a:extLst>
              <a:ext uri="{63B3BB69-23CF-44E3-9099-C40C66FF867C}">
                <a14:compatExt xmlns:a14="http://schemas.microsoft.com/office/drawing/2010/main" spid="_x0000_s45059"/>
              </a:ext>
              <a:ext uri="{FF2B5EF4-FFF2-40B4-BE49-F238E27FC236}">
                <a16:creationId xmlns:a16="http://schemas.microsoft.com/office/drawing/2014/main" id="{00000000-0008-0000-0A00-000003B00000}"/>
              </a:ext>
            </a:extLst>
          </xdr:cNvPr>
          <xdr:cNvSpPr/>
        </xdr:nvSpPr>
        <xdr:spPr bwMode="auto">
          <a:xfrm>
            <a:off x="8070850" y="209550"/>
            <a:ext cx="546100" cy="2476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該当なし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F9050E-7015-4DC2-8E8F-FC7FD3BF1A35}" name="テーブル1" displayName="テーブル1" ref="B10:AV15" totalsRowShown="0" headerRowDxfId="53" dataDxfId="52" headerRowCellStyle="標準_調査票（enquete）" dataCellStyle="標準_調査票（enquete）">
  <autoFilter ref="B10:AV15" xr:uid="{97F9050E-7015-4DC2-8E8F-FC7FD3BF1A35}"/>
  <tableColumns count="47">
    <tableColumn id="1" xr3:uid="{64ADC106-4619-4BBA-B66B-897AC7594FAA}" name="北海道" dataDxfId="51" dataCellStyle="標準_調査票（enquete）"/>
    <tableColumn id="2" xr3:uid="{05E38548-0469-4FE9-9537-1C234A740E06}" name="青森県" dataDxfId="50" dataCellStyle="標準_調査票（enquete）"/>
    <tableColumn id="3" xr3:uid="{2687236F-7BD8-4CDA-8885-9A36FFB6BFD3}" name="岩手県" dataDxfId="49" dataCellStyle="標準_調査票（enquete）"/>
    <tableColumn id="4" xr3:uid="{BFBDC290-56EA-4530-8CD1-77785A0F25F7}" name="宮城県" dataDxfId="48" dataCellStyle="標準_調査票（enquete）"/>
    <tableColumn id="5" xr3:uid="{33BDA831-D90D-4C42-A441-69EFA402F75F}" name="秋田県" dataDxfId="47" dataCellStyle="標準_調査票（enquete）"/>
    <tableColumn id="6" xr3:uid="{83F52304-EF99-4DAA-9634-2B4960B83174}" name="山形県" dataDxfId="46" dataCellStyle="標準_調査票（enquete）"/>
    <tableColumn id="7" xr3:uid="{157CD1C7-145B-4B4A-B483-DE92F539E8C6}" name="福島県" dataDxfId="45" dataCellStyle="標準_調査票（enquete）"/>
    <tableColumn id="8" xr3:uid="{05FD4F23-88EA-4C61-930D-8C4853D9E7F4}" name="茨城県" dataDxfId="44" dataCellStyle="標準_調査票（enquete）"/>
    <tableColumn id="9" xr3:uid="{27E38EFB-1CD6-42F4-8E5A-DC9F4EE8070F}" name="栃木県" dataDxfId="43" dataCellStyle="標準_調査票（enquete）"/>
    <tableColumn id="10" xr3:uid="{B4C0A950-20D7-4017-A0F7-1920B345679B}" name="群馬県" dataDxfId="42" dataCellStyle="標準_調査票（enquete）"/>
    <tableColumn id="11" xr3:uid="{CED412F0-E504-4752-9D87-61AA6E510FAB}" name="埼玉県" dataDxfId="41" dataCellStyle="標準_調査票（enquete）"/>
    <tableColumn id="12" xr3:uid="{7E8F148F-CF4A-4C2D-A25B-FAB6925C4CBA}" name="千葉県" dataDxfId="40" dataCellStyle="標準_調査票（enquete）"/>
    <tableColumn id="13" xr3:uid="{CFC169A4-6DBE-4F7F-AA92-F5986F4FE9EF}" name="東京都" dataDxfId="39" dataCellStyle="標準_調査票（enquete）"/>
    <tableColumn id="14" xr3:uid="{706E7ECA-0F42-4EEF-97D1-FF792E2003AE}" name="神奈川県" dataDxfId="38" dataCellStyle="標準_調査票（enquete）"/>
    <tableColumn id="15" xr3:uid="{F74914B9-7FF2-458F-9134-37F45702FE7C}" name="新潟県" dataDxfId="37" dataCellStyle="標準_調査票（enquete）"/>
    <tableColumn id="16" xr3:uid="{CE18D495-47FC-499C-8769-6AAB66CF998B}" name="富山県" dataDxfId="36" dataCellStyle="標準_調査票（enquete）"/>
    <tableColumn id="17" xr3:uid="{2EF01D7C-8193-4F60-9C65-2C1CE6BD885F}" name="石川県" dataDxfId="35" dataCellStyle="標準_調査票（enquete）"/>
    <tableColumn id="18" xr3:uid="{6B89BF88-A40B-4B2A-8FA3-B99B91943AAC}" name="福井県" dataDxfId="34" dataCellStyle="標準_調査票（enquete）"/>
    <tableColumn id="19" xr3:uid="{83D8F0B1-7723-4850-8F12-797B4125CD40}" name="山梨県" dataDxfId="33" dataCellStyle="標準_調査票（enquete）"/>
    <tableColumn id="20" xr3:uid="{C0B12DEA-5341-4A52-B788-E3C0F6B83D48}" name="長野県" dataDxfId="32" dataCellStyle="標準_調査票（enquete）"/>
    <tableColumn id="21" xr3:uid="{44C10101-1DBB-442C-9B41-131DFC34D156}" name="岐阜県" dataDxfId="31" dataCellStyle="標準_調査票（enquete）"/>
    <tableColumn id="22" xr3:uid="{697E37A0-FB12-4894-9360-7EFAE02D288C}" name="静岡県" dataDxfId="30" dataCellStyle="標準_調査票（enquete）"/>
    <tableColumn id="23" xr3:uid="{9C230FC9-7B2C-4F11-8C26-7CD967F34049}" name="愛知県" dataDxfId="29" dataCellStyle="標準_調査票（enquete）"/>
    <tableColumn id="24" xr3:uid="{04952E23-389D-4703-9456-42CFB8FEFAFC}" name="三重県" dataDxfId="28" dataCellStyle="標準_調査票（enquete）"/>
    <tableColumn id="25" xr3:uid="{DB2F7549-8BCD-4C2A-BE70-A2C4E879B825}" name="滋賀県" dataDxfId="27" dataCellStyle="標準_調査票（enquete）"/>
    <tableColumn id="26" xr3:uid="{F3690B97-74D4-4FFA-923E-6170C7B48F01}" name="京都府" dataDxfId="26" dataCellStyle="標準_調査票（enquete）"/>
    <tableColumn id="27" xr3:uid="{B3D1DAB0-09CD-4836-9300-2F91143103BB}" name="大阪府" dataDxfId="25" dataCellStyle="標準_調査票（enquete）"/>
    <tableColumn id="28" xr3:uid="{E9C501B2-71FC-4CD8-833E-5FDFBE656625}" name="兵庫県" dataDxfId="24" dataCellStyle="標準_調査票（enquete）"/>
    <tableColumn id="29" xr3:uid="{4E014479-DF85-4B84-B409-A260C6080AB7}" name="奈良県" dataDxfId="23" dataCellStyle="標準_調査票（enquete）"/>
    <tableColumn id="30" xr3:uid="{8B420B8E-AB02-4D32-9CC2-5855E7AF6DDC}" name="和歌山県" dataDxfId="22" dataCellStyle="標準_調査票（enquete）"/>
    <tableColumn id="31" xr3:uid="{EC91CA05-000A-4F11-ACA9-79BFBBAAEC9B}" name="鳥取県" dataDxfId="21" dataCellStyle="標準_調査票（enquete）"/>
    <tableColumn id="32" xr3:uid="{794F10C6-8C02-4986-9506-5A2F4DCEAAC2}" name="島根県" dataDxfId="20" dataCellStyle="標準_調査票（enquete）"/>
    <tableColumn id="33" xr3:uid="{7C28222B-9FB8-456F-88F2-454FB79F3D87}" name="岡山県" dataDxfId="19" dataCellStyle="標準_調査票（enquete）"/>
    <tableColumn id="34" xr3:uid="{F73344BD-0CF1-445C-A9BC-CD0DB7B1A111}" name="広島県" dataDxfId="18" dataCellStyle="標準_調査票（enquete）"/>
    <tableColumn id="35" xr3:uid="{2E5768CC-2F33-4077-900F-9317C49B2ABC}" name="山口県" dataDxfId="17" dataCellStyle="標準_調査票（enquete）"/>
    <tableColumn id="36" xr3:uid="{A5794C73-12BC-42D2-92C6-2531060D3E8F}" name="徳島県" dataDxfId="16" dataCellStyle="標準_調査票（enquete）"/>
    <tableColumn id="37" xr3:uid="{C1717426-A690-4C3A-95C5-5715E67F7359}" name="香川県" dataDxfId="15" dataCellStyle="標準_調査票（enquete）"/>
    <tableColumn id="38" xr3:uid="{38F19499-B069-4D49-9813-343135FC2ED9}" name="愛媛県" dataDxfId="14" dataCellStyle="標準_調査票（enquete）"/>
    <tableColumn id="39" xr3:uid="{3A40F9A5-FEA1-43E1-A40F-B4D9061B68F7}" name="高知県" dataDxfId="13" dataCellStyle="標準_調査票（enquete）"/>
    <tableColumn id="40" xr3:uid="{2006946A-823D-439E-98E8-65735D7C7E2A}" name="福岡県" dataDxfId="12" dataCellStyle="標準_調査票（enquete）"/>
    <tableColumn id="41" xr3:uid="{26E7DD96-6C07-43F5-8EB8-D012A6E93E58}" name="佐賀県" dataDxfId="11" dataCellStyle="標準_調査票（enquete）"/>
    <tableColumn id="42" xr3:uid="{4BBBCFD3-F64D-4D10-98E7-4C418B997086}" name="長崎県" dataDxfId="10" dataCellStyle="標準_調査票（enquete）"/>
    <tableColumn id="43" xr3:uid="{47E2C355-C562-4F46-AE24-103B61A6A8F8}" name="熊本県" dataDxfId="9" dataCellStyle="標準_調査票（enquete）"/>
    <tableColumn id="44" xr3:uid="{1BA210DF-3581-4FA4-8FB1-E562D16446DC}" name="大分県" dataDxfId="8" dataCellStyle="標準_調査票（enquete）"/>
    <tableColumn id="45" xr3:uid="{AC5AC4F4-8A29-45E4-A139-2DC8C64C7D87}" name="宮崎県" dataDxfId="7" dataCellStyle="標準_調査票（enquete）"/>
    <tableColumn id="46" xr3:uid="{2FE8A3AA-B99F-437E-8747-D1E46A6D6A1C}" name="鹿児島県" dataDxfId="6" dataCellStyle="標準_調査票（enquete）"/>
    <tableColumn id="47" xr3:uid="{6AA2CA46-5DBD-4F63-A16B-3FAD9332077F}" name="沖縄県" dataDxfId="5" dataCellStyle="標準_調査票（enquete）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tables/table1.xml" Type="http://schemas.openxmlformats.org/officeDocument/2006/relationships/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2">
    <tabColor theme="0"/>
  </sheetPr>
  <dimension ref="A1:AQ52"/>
  <sheetViews>
    <sheetView showGridLines="0" view="pageBreakPreview" zoomScale="60" zoomScaleNormal="100" workbookViewId="0">
      <selection activeCell="D10" sqref="D10"/>
    </sheetView>
  </sheetViews>
  <sheetFormatPr defaultColWidth="9" defaultRowHeight="18" x14ac:dyDescent="0.25"/>
  <cols>
    <col min="1" max="1" width="8.53515625" style="48" customWidth="1"/>
    <col min="2" max="3" width="9" style="48"/>
    <col min="4" max="4" width="9.84375" style="56" customWidth="1"/>
    <col min="5" max="5" width="10.84375" style="48" customWidth="1"/>
    <col min="6" max="6" width="8.84375" style="48" customWidth="1"/>
    <col min="7" max="21" width="8.15234375" style="48" customWidth="1"/>
    <col min="22" max="22" width="8.15234375" style="52" customWidth="1"/>
    <col min="23" max="23" width="12.15234375" style="52" customWidth="1"/>
    <col min="24" max="24" width="11" style="52" customWidth="1"/>
    <col min="25" max="25" width="15.15234375" style="52" customWidth="1"/>
    <col min="26" max="26" width="13.4609375" style="48" customWidth="1"/>
    <col min="27" max="29" width="8.84375" style="48" customWidth="1"/>
    <col min="30" max="39" width="10.53515625" style="48" customWidth="1"/>
    <col min="40" max="41" width="11" style="48" customWidth="1"/>
    <col min="42" max="16384" width="9" style="48"/>
  </cols>
  <sheetData>
    <row r="1" spans="1:43" ht="22.75" x14ac:dyDescent="0.25">
      <c r="B1" s="84" t="s">
        <v>0</v>
      </c>
      <c r="C1" s="49"/>
      <c r="D1" s="50"/>
      <c r="E1" s="49"/>
      <c r="F1" s="49"/>
      <c r="G1" s="49"/>
      <c r="H1" s="49"/>
      <c r="I1" s="49"/>
      <c r="J1" s="49" t="s">
        <v>1</v>
      </c>
      <c r="L1" s="51"/>
      <c r="M1" s="51"/>
      <c r="N1" s="51"/>
      <c r="O1" s="181"/>
      <c r="P1" s="182"/>
      <c r="Q1" s="179"/>
      <c r="R1" s="180"/>
      <c r="S1" s="180"/>
      <c r="T1" s="180"/>
      <c r="U1" s="180"/>
    </row>
    <row r="2" spans="1:43" ht="51.65" customHeight="1" x14ac:dyDescent="0.25">
      <c r="A2" s="159" t="s">
        <v>2</v>
      </c>
      <c r="B2" s="167" t="s">
        <v>3</v>
      </c>
      <c r="C2" s="167" t="s">
        <v>4</v>
      </c>
      <c r="D2" s="132" t="s">
        <v>472</v>
      </c>
      <c r="E2" s="177" t="s">
        <v>5</v>
      </c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64" t="s">
        <v>6</v>
      </c>
      <c r="X2" s="65"/>
      <c r="Y2" s="105" t="s">
        <v>7</v>
      </c>
      <c r="Z2" s="177" t="s">
        <v>8</v>
      </c>
      <c r="AA2" s="176"/>
      <c r="AB2" s="176"/>
      <c r="AC2" s="178"/>
      <c r="AD2" s="124" t="s">
        <v>9</v>
      </c>
      <c r="AE2" s="176"/>
      <c r="AF2" s="176"/>
      <c r="AG2" s="176"/>
      <c r="AH2" s="176"/>
      <c r="AI2" s="176"/>
      <c r="AJ2" s="176"/>
      <c r="AK2" s="176"/>
      <c r="AL2" s="176"/>
      <c r="AM2" s="176"/>
      <c r="AN2" s="167" t="s">
        <v>4</v>
      </c>
      <c r="AO2" s="167" t="s">
        <v>3</v>
      </c>
    </row>
    <row r="3" spans="1:43" ht="14.25" customHeight="1" x14ac:dyDescent="0.25">
      <c r="A3" s="160"/>
      <c r="B3" s="168"/>
      <c r="C3" s="168"/>
      <c r="D3" s="162"/>
      <c r="E3" s="135" t="s">
        <v>10</v>
      </c>
      <c r="F3" s="66"/>
      <c r="G3" s="135" t="s">
        <v>11</v>
      </c>
      <c r="H3" s="164"/>
      <c r="I3" s="164"/>
      <c r="J3" s="164"/>
      <c r="K3" s="135" t="s">
        <v>12</v>
      </c>
      <c r="L3" s="164"/>
      <c r="M3" s="164"/>
      <c r="N3" s="164"/>
      <c r="O3" s="135" t="s">
        <v>13</v>
      </c>
      <c r="P3" s="164"/>
      <c r="Q3" s="164"/>
      <c r="R3" s="164"/>
      <c r="S3" s="135" t="s">
        <v>14</v>
      </c>
      <c r="T3" s="164"/>
      <c r="U3" s="164"/>
      <c r="V3" s="164"/>
      <c r="W3" s="155" t="s">
        <v>15</v>
      </c>
      <c r="X3" s="155" t="s">
        <v>16</v>
      </c>
      <c r="Y3" s="67" t="s">
        <v>17</v>
      </c>
      <c r="Z3" s="137" t="s">
        <v>18</v>
      </c>
      <c r="AA3" s="140" t="s">
        <v>19</v>
      </c>
      <c r="AB3" s="141"/>
      <c r="AC3" s="142"/>
      <c r="AD3" s="124" t="s">
        <v>20</v>
      </c>
      <c r="AE3" s="125"/>
      <c r="AF3" s="125"/>
      <c r="AG3" s="125"/>
      <c r="AH3" s="125"/>
      <c r="AI3" s="125"/>
      <c r="AJ3" s="125"/>
      <c r="AK3" s="124" t="s">
        <v>21</v>
      </c>
      <c r="AL3" s="125"/>
      <c r="AM3" s="122" t="s">
        <v>22</v>
      </c>
      <c r="AN3" s="168"/>
      <c r="AO3" s="168"/>
    </row>
    <row r="4" spans="1:43" ht="35.5" customHeight="1" x14ac:dyDescent="0.25">
      <c r="A4" s="160"/>
      <c r="B4" s="168"/>
      <c r="C4" s="168"/>
      <c r="D4" s="162"/>
      <c r="E4" s="136"/>
      <c r="F4" s="68"/>
      <c r="G4" s="165"/>
      <c r="H4" s="166"/>
      <c r="I4" s="166"/>
      <c r="J4" s="166"/>
      <c r="K4" s="165"/>
      <c r="L4" s="166"/>
      <c r="M4" s="166"/>
      <c r="N4" s="166"/>
      <c r="O4" s="165"/>
      <c r="P4" s="166"/>
      <c r="Q4" s="166"/>
      <c r="R4" s="166"/>
      <c r="S4" s="165"/>
      <c r="T4" s="166"/>
      <c r="U4" s="166"/>
      <c r="V4" s="166"/>
      <c r="W4" s="156"/>
      <c r="X4" s="156"/>
      <c r="Y4" s="69" t="s">
        <v>23</v>
      </c>
      <c r="Z4" s="138"/>
      <c r="AA4" s="143"/>
      <c r="AB4" s="144"/>
      <c r="AC4" s="145"/>
      <c r="AD4" s="169" t="s">
        <v>24</v>
      </c>
      <c r="AE4" s="170"/>
      <c r="AF4" s="169" t="s">
        <v>25</v>
      </c>
      <c r="AG4" s="170"/>
      <c r="AH4" s="170"/>
      <c r="AI4" s="170"/>
      <c r="AJ4" s="170"/>
      <c r="AK4" s="122" t="s">
        <v>26</v>
      </c>
      <c r="AL4" s="122" t="s">
        <v>27</v>
      </c>
      <c r="AM4" s="123"/>
      <c r="AN4" s="168"/>
      <c r="AO4" s="168"/>
    </row>
    <row r="5" spans="1:43" ht="11.5" customHeight="1" x14ac:dyDescent="0.25">
      <c r="A5" s="160"/>
      <c r="B5" s="168"/>
      <c r="C5" s="168"/>
      <c r="D5" s="162"/>
      <c r="E5" s="136"/>
      <c r="F5" s="183" t="s">
        <v>28</v>
      </c>
      <c r="G5" s="132" t="s">
        <v>29</v>
      </c>
      <c r="H5" s="132" t="s">
        <v>30</v>
      </c>
      <c r="I5" s="129" t="s">
        <v>31</v>
      </c>
      <c r="J5" s="132" t="s">
        <v>32</v>
      </c>
      <c r="K5" s="132" t="s">
        <v>29</v>
      </c>
      <c r="L5" s="132" t="s">
        <v>30</v>
      </c>
      <c r="M5" s="129" t="s">
        <v>31</v>
      </c>
      <c r="N5" s="132" t="s">
        <v>32</v>
      </c>
      <c r="O5" s="132" t="s">
        <v>29</v>
      </c>
      <c r="P5" s="132" t="s">
        <v>33</v>
      </c>
      <c r="Q5" s="129" t="s">
        <v>31</v>
      </c>
      <c r="R5" s="132" t="s">
        <v>32</v>
      </c>
      <c r="S5" s="135" t="s">
        <v>34</v>
      </c>
      <c r="T5" s="135" t="s">
        <v>35</v>
      </c>
      <c r="U5" s="135" t="s">
        <v>36</v>
      </c>
      <c r="V5" s="126" t="s">
        <v>37</v>
      </c>
      <c r="W5" s="70"/>
      <c r="X5" s="71"/>
      <c r="Y5" s="72"/>
      <c r="Z5" s="139"/>
      <c r="AA5" s="146"/>
      <c r="AB5" s="147"/>
      <c r="AC5" s="148"/>
      <c r="AD5" s="171"/>
      <c r="AE5" s="172"/>
      <c r="AF5" s="171"/>
      <c r="AG5" s="172"/>
      <c r="AH5" s="172"/>
      <c r="AI5" s="172"/>
      <c r="AJ5" s="172"/>
      <c r="AK5" s="123"/>
      <c r="AL5" s="123"/>
      <c r="AM5" s="123"/>
      <c r="AN5" s="168"/>
      <c r="AO5" s="168"/>
    </row>
    <row r="6" spans="1:43" ht="19.5" customHeight="1" x14ac:dyDescent="0.25">
      <c r="A6" s="160"/>
      <c r="B6" s="168"/>
      <c r="C6" s="168"/>
      <c r="D6" s="162"/>
      <c r="E6" s="136"/>
      <c r="F6" s="184"/>
      <c r="G6" s="133"/>
      <c r="H6" s="133"/>
      <c r="I6" s="130"/>
      <c r="J6" s="133"/>
      <c r="K6" s="133"/>
      <c r="L6" s="133"/>
      <c r="M6" s="130"/>
      <c r="N6" s="133"/>
      <c r="O6" s="133"/>
      <c r="P6" s="186"/>
      <c r="Q6" s="130"/>
      <c r="R6" s="133"/>
      <c r="S6" s="136"/>
      <c r="T6" s="136"/>
      <c r="U6" s="136"/>
      <c r="V6" s="127"/>
      <c r="W6" s="157" t="s">
        <v>38</v>
      </c>
      <c r="X6" s="157" t="s">
        <v>38</v>
      </c>
      <c r="Y6" s="73" t="s">
        <v>39</v>
      </c>
      <c r="Z6" s="152" t="s">
        <v>40</v>
      </c>
      <c r="AA6" s="173" t="s">
        <v>41</v>
      </c>
      <c r="AB6" s="129" t="s">
        <v>42</v>
      </c>
      <c r="AC6" s="149" t="s">
        <v>43</v>
      </c>
      <c r="AD6" s="122" t="s">
        <v>44</v>
      </c>
      <c r="AE6" s="122" t="s">
        <v>45</v>
      </c>
      <c r="AF6" s="122" t="s">
        <v>46</v>
      </c>
      <c r="AG6" s="122" t="s">
        <v>47</v>
      </c>
      <c r="AH6" s="122" t="s">
        <v>48</v>
      </c>
      <c r="AI6" s="122" t="s">
        <v>49</v>
      </c>
      <c r="AJ6" s="122" t="s">
        <v>50</v>
      </c>
      <c r="AK6" s="123"/>
      <c r="AL6" s="123"/>
      <c r="AM6" s="123"/>
      <c r="AN6" s="168"/>
      <c r="AO6" s="168"/>
    </row>
    <row r="7" spans="1:43" ht="13.5" customHeight="1" x14ac:dyDescent="0.25">
      <c r="A7" s="160"/>
      <c r="B7" s="168"/>
      <c r="C7" s="168"/>
      <c r="D7" s="162"/>
      <c r="E7" s="136"/>
      <c r="F7" s="184"/>
      <c r="G7" s="133"/>
      <c r="H7" s="133"/>
      <c r="I7" s="130"/>
      <c r="J7" s="133"/>
      <c r="K7" s="133"/>
      <c r="L7" s="133"/>
      <c r="M7" s="130"/>
      <c r="N7" s="133"/>
      <c r="O7" s="133"/>
      <c r="P7" s="186"/>
      <c r="Q7" s="130"/>
      <c r="R7" s="133"/>
      <c r="S7" s="136"/>
      <c r="T7" s="136"/>
      <c r="U7" s="136"/>
      <c r="V7" s="127"/>
      <c r="W7" s="157"/>
      <c r="X7" s="157"/>
      <c r="Y7" s="74" t="s">
        <v>51</v>
      </c>
      <c r="Z7" s="153"/>
      <c r="AA7" s="174"/>
      <c r="AB7" s="130"/>
      <c r="AC7" s="150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68"/>
      <c r="AO7" s="168"/>
    </row>
    <row r="8" spans="1:43" ht="18" customHeight="1" x14ac:dyDescent="0.25">
      <c r="A8" s="160"/>
      <c r="B8" s="168"/>
      <c r="C8" s="168"/>
      <c r="D8" s="162"/>
      <c r="E8" s="136"/>
      <c r="F8" s="184"/>
      <c r="G8" s="133"/>
      <c r="H8" s="133"/>
      <c r="I8" s="130"/>
      <c r="J8" s="133"/>
      <c r="K8" s="133"/>
      <c r="L8" s="133"/>
      <c r="M8" s="130"/>
      <c r="N8" s="133"/>
      <c r="O8" s="133"/>
      <c r="P8" s="133" t="s">
        <v>52</v>
      </c>
      <c r="Q8" s="130"/>
      <c r="R8" s="133"/>
      <c r="S8" s="136"/>
      <c r="T8" s="136"/>
      <c r="U8" s="136"/>
      <c r="V8" s="127"/>
      <c r="W8" s="157"/>
      <c r="X8" s="157"/>
      <c r="Y8" s="74" t="s">
        <v>53</v>
      </c>
      <c r="Z8" s="153"/>
      <c r="AA8" s="174"/>
      <c r="AB8" s="130"/>
      <c r="AC8" s="150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68"/>
      <c r="AO8" s="168"/>
    </row>
    <row r="9" spans="1:43" ht="15.65" customHeight="1" x14ac:dyDescent="0.25">
      <c r="A9" s="160"/>
      <c r="B9" s="168"/>
      <c r="C9" s="168"/>
      <c r="D9" s="163"/>
      <c r="E9" s="136"/>
      <c r="F9" s="185"/>
      <c r="G9" s="134"/>
      <c r="H9" s="134"/>
      <c r="I9" s="131"/>
      <c r="J9" s="134"/>
      <c r="K9" s="134"/>
      <c r="L9" s="134"/>
      <c r="M9" s="131"/>
      <c r="N9" s="134"/>
      <c r="O9" s="134"/>
      <c r="P9" s="134"/>
      <c r="Q9" s="131"/>
      <c r="R9" s="134"/>
      <c r="S9" s="136"/>
      <c r="T9" s="136"/>
      <c r="U9" s="136"/>
      <c r="V9" s="128"/>
      <c r="W9" s="158"/>
      <c r="X9" s="158"/>
      <c r="Y9" s="75"/>
      <c r="Z9" s="154"/>
      <c r="AA9" s="175"/>
      <c r="AB9" s="131"/>
      <c r="AC9" s="151"/>
      <c r="AD9" s="123"/>
      <c r="AE9" s="123"/>
      <c r="AF9" s="123"/>
      <c r="AG9" s="123"/>
      <c r="AH9" s="123"/>
      <c r="AI9" s="123"/>
      <c r="AJ9" s="123"/>
      <c r="AK9" s="123"/>
      <c r="AL9" s="123"/>
      <c r="AM9" s="123"/>
      <c r="AN9" s="168"/>
      <c r="AO9" s="168"/>
    </row>
    <row r="10" spans="1:43" ht="63" customHeight="1" x14ac:dyDescent="0.25">
      <c r="A10" s="161"/>
      <c r="B10" s="106"/>
      <c r="C10" s="106"/>
      <c r="D10" s="107"/>
      <c r="E10" s="107"/>
      <c r="F10" s="106"/>
      <c r="G10" s="76" t="s">
        <v>54</v>
      </c>
      <c r="H10" s="77"/>
      <c r="I10" s="77"/>
      <c r="J10" s="78"/>
      <c r="K10" s="76" t="s">
        <v>54</v>
      </c>
      <c r="L10" s="77"/>
      <c r="M10" s="77"/>
      <c r="N10" s="78"/>
      <c r="O10" s="108" t="s">
        <v>54</v>
      </c>
      <c r="P10" s="109"/>
      <c r="Q10" s="109"/>
      <c r="R10" s="109"/>
      <c r="S10" s="108" t="s">
        <v>55</v>
      </c>
      <c r="T10" s="109"/>
      <c r="U10" s="109"/>
      <c r="V10" s="109"/>
      <c r="W10" s="110"/>
      <c r="X10" s="110"/>
      <c r="Y10" s="79"/>
      <c r="Z10" s="80"/>
      <c r="AA10" s="80"/>
      <c r="AB10" s="80"/>
      <c r="AC10" s="80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</row>
    <row r="11" spans="1:43" s="56" customFormat="1" ht="44.5" customHeight="1" x14ac:dyDescent="0.25">
      <c r="A11" s="111"/>
      <c r="B11" s="112" t="str">
        <f>IF(ｼｰﾄ0!C3="","",ｼｰﾄ0!C3)</f>
        <v>兵庫県</v>
      </c>
      <c r="C11" s="112" t="str">
        <f>IF(ｼｰﾄ0!C4="","",ｼｰﾄ0!C4)</f>
        <v>播磨平野（姫路平野）</v>
      </c>
      <c r="D11" s="112" t="str">
        <f>IF(OR(ｼｰﾄ1!D23&lt;&gt;"",ｼｰﾄ1!E23&lt;&gt;"",ｼｰﾄ1!F23&lt;&gt;""),"○","")</f>
        <v/>
      </c>
      <c r="E11" s="113" t="str">
        <f>IF(ｼｰﾄ3!C68&lt;&gt;"",ｼｰﾄ3!C68,"")</f>
        <v/>
      </c>
      <c r="F11" s="113" t="str">
        <f>IF(ｼｰﾄ3!D68&lt;&gt;"",ｼｰﾄ3!D68,"")</f>
        <v/>
      </c>
      <c r="G11" s="114">
        <f>IF(ｼｰﾄ1!D11&lt;&gt;"",ｼｰﾄ1!D11,"")</f>
        <v>7</v>
      </c>
      <c r="H11" s="115" t="str">
        <f>IF(ｼｰﾄ1!D9&lt;&gt;"",ｼｰﾄ1!D9,"")</f>
        <v>S23～S45</v>
      </c>
      <c r="I11" s="115" t="str">
        <f>IF(ｼｰﾄ1!D5&lt;&gt;"",ｼｰﾄ1!D5,"")</f>
        <v>432</v>
      </c>
      <c r="J11" s="115" t="str">
        <f>IF(ｼｰﾄ1!D6&lt;&gt;"",ｼｰﾄ1!D6,"")</f>
        <v>加古川市野口町</v>
      </c>
      <c r="K11" s="114" t="str">
        <f>IF(ｼｰﾄ1!E12&lt;&gt;"",ｼｰﾄ1!E12,"")</f>
        <v/>
      </c>
      <c r="L11" s="115" t="str">
        <f>IF(ｼｰﾄ1!E9&lt;&gt;"",ｼｰﾄ1!E9,"")</f>
        <v/>
      </c>
      <c r="M11" s="115" t="str">
        <f>IF(ｼｰﾄ1!E5&lt;&gt;"",ｼｰﾄ1!E5,"")</f>
        <v/>
      </c>
      <c r="N11" s="115" t="str">
        <f>IF(ｼｰﾄ1!E6&lt;&gt;"",ｼｰﾄ1!E6,"")</f>
        <v/>
      </c>
      <c r="O11" s="114">
        <f>IF(ｼｰﾄ1!F13&lt;&gt;"",ｼｰﾄ1!F13,"")</f>
        <v>0.7</v>
      </c>
      <c r="P11" s="115" t="str">
        <f>IF(ｼｰﾄ1!F9&lt;&gt;"",ｼｰﾄ1!F9,"")</f>
        <v/>
      </c>
      <c r="Q11" s="115" t="str">
        <f>IF(ｼｰﾄ1!F5&lt;&gt;"",ｼｰﾄ1!F5,"")</f>
        <v>430</v>
      </c>
      <c r="R11" s="115" t="str">
        <f>IF(ｼｰﾄ1!F6&lt;&gt;"",ｼｰﾄ1!F6,"")</f>
        <v>加古川市米田町</v>
      </c>
      <c r="S11" s="115" t="str">
        <f>IF(ｼｰﾄ3!E68&lt;&gt;"",ｼｰﾄ3!E68,"")</f>
        <v>/</v>
      </c>
      <c r="T11" s="115" t="str">
        <f>IF(ｼｰﾄ3!F68&lt;&gt;"",ｼｰﾄ3!F68,"")</f>
        <v>/</v>
      </c>
      <c r="U11" s="115" t="str">
        <f>IF(ｼｰﾄ3!G68&lt;&gt;"",ｼｰﾄ3!G68,"")</f>
        <v>/</v>
      </c>
      <c r="V11" s="115" t="str">
        <f>IF(ｼｰﾄ3!H68&lt;&gt;"",ｼｰﾄ3!H68,"")</f>
        <v>/</v>
      </c>
      <c r="W11" s="1"/>
      <c r="X11" s="1"/>
      <c r="Y11" s="1" t="str">
        <f>IF(ｼｰﾄ3!I68&lt;&gt;"",ｼｰﾄ3!I68,"")</f>
        <v>□</v>
      </c>
      <c r="Z11" s="2" t="e">
        <f>IF(ｼｰﾄ5!#REF!&lt;&gt;"",ｼｰﾄ5!#REF!,"")</f>
        <v>#REF!</v>
      </c>
      <c r="AA11" s="3">
        <f>IF(ｼｰﾄ5!E12="","",ｼｰﾄ5!E12)</f>
        <v>5</v>
      </c>
      <c r="AB11" s="3" t="str">
        <f>IF(ｼｰﾄ5!F12="","",ｼｰﾄ5!F12)</f>
        <v/>
      </c>
      <c r="AC11" s="3" t="str">
        <f>IF(ｼｰﾄ5!G12="","",ｼｰﾄ5!G12)</f>
        <v/>
      </c>
      <c r="AD11" s="112" t="str">
        <f>IF(ｼｰﾄ4!C8="","",ｼｰﾄ4!C8)</f>
        <v/>
      </c>
      <c r="AE11" s="112" t="str">
        <f>IF(ｼｰﾄ4!D8="","",ｼｰﾄ4!D8)</f>
        <v/>
      </c>
      <c r="AF11" s="112" t="str">
        <f>IF(ｼｰﾄ4!E8="","",ｼｰﾄ4!E8)</f>
        <v/>
      </c>
      <c r="AG11" s="112" t="str">
        <f>IF(ｼｰﾄ4!F8="","",ｼｰﾄ4!F8)</f>
        <v/>
      </c>
      <c r="AH11" s="112" t="str">
        <f>IF(ｼｰﾄ4!G8="","",ｼｰﾄ4!G8)</f>
        <v/>
      </c>
      <c r="AI11" s="112" t="str">
        <f>IF(ｼｰﾄ4!H8="","",ｼｰﾄ4!H8)</f>
        <v/>
      </c>
      <c r="AJ11" s="112" t="str">
        <f>IF(ｼｰﾄ4!I8="","",ｼｰﾄ4!I8)</f>
        <v/>
      </c>
      <c r="AK11" s="112" t="str">
        <f>IF(ｼｰﾄ4!J8="","",ｼｰﾄ4!J8)</f>
        <v/>
      </c>
      <c r="AL11" s="112" t="str">
        <f>IF(ｼｰﾄ4!K8="","",ｼｰﾄ4!K8)</f>
        <v/>
      </c>
      <c r="AM11" s="112" t="str">
        <f>IF(ｼｰﾄ4!L8="","",ｼｰﾄ4!L8)</f>
        <v>○</v>
      </c>
      <c r="AN11" s="112" t="str">
        <f>IF(ｼｰﾄ0!C4="","",ｼｰﾄ0!C4)</f>
        <v>播磨平野（姫路平野）</v>
      </c>
      <c r="AO11" s="112" t="str">
        <f>IF(ｼｰﾄ0!C3="","",ｼｰﾄ0!C3)</f>
        <v>兵庫県</v>
      </c>
      <c r="AP11" s="55"/>
      <c r="AQ11" s="55"/>
    </row>
    <row r="12" spans="1:43" x14ac:dyDescent="0.25"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85"/>
      <c r="T12" s="85"/>
      <c r="U12" s="85"/>
      <c r="V12" s="85"/>
      <c r="W12" s="85"/>
      <c r="X12" s="85"/>
      <c r="Y12" s="85"/>
    </row>
    <row r="13" spans="1:43" ht="19.3" x14ac:dyDescent="0.25">
      <c r="B13" s="57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4"/>
      <c r="T13" s="54"/>
      <c r="U13" s="54"/>
      <c r="V13" s="101"/>
      <c r="W13" s="101"/>
      <c r="X13" s="101"/>
      <c r="Y13" s="101"/>
    </row>
    <row r="14" spans="1:43" s="58" customFormat="1" ht="19.3" x14ac:dyDescent="0.25">
      <c r="D14" s="56"/>
      <c r="K14" s="57"/>
      <c r="L14" s="57"/>
      <c r="M14" s="57"/>
      <c r="N14" s="57"/>
      <c r="O14" s="57"/>
      <c r="P14" s="57"/>
      <c r="Q14" s="57"/>
      <c r="R14" s="59"/>
      <c r="S14" s="59"/>
      <c r="V14" s="60"/>
      <c r="W14" s="60"/>
      <c r="X14" s="60"/>
      <c r="Y14" s="60"/>
      <c r="AE14" s="59"/>
      <c r="AF14" s="59"/>
    </row>
    <row r="15" spans="1:43" s="58" customFormat="1" ht="30.9" x14ac:dyDescent="0.25">
      <c r="D15" s="5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V15" s="60"/>
      <c r="W15" s="60"/>
      <c r="X15" s="60"/>
      <c r="Y15" s="60"/>
      <c r="AE15" s="61" t="s">
        <v>56</v>
      </c>
      <c r="AF15" s="59"/>
    </row>
    <row r="16" spans="1:43" s="58" customFormat="1" x14ac:dyDescent="0.25">
      <c r="D16" s="5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V16" s="60"/>
      <c r="W16" s="60"/>
      <c r="X16" s="60"/>
      <c r="Y16" s="60"/>
    </row>
    <row r="17" spans="4:25" s="58" customFormat="1" x14ac:dyDescent="0.25">
      <c r="D17" s="56"/>
      <c r="V17" s="60"/>
      <c r="W17" s="60"/>
      <c r="X17" s="60"/>
      <c r="Y17" s="60"/>
    </row>
    <row r="18" spans="4:25" s="58" customFormat="1" x14ac:dyDescent="0.25">
      <c r="D18" s="56"/>
      <c r="V18" s="60"/>
      <c r="W18" s="60"/>
      <c r="X18" s="60"/>
      <c r="Y18" s="60"/>
    </row>
    <row r="19" spans="4:25" s="58" customFormat="1" x14ac:dyDescent="0.25">
      <c r="D19" s="56"/>
      <c r="V19" s="60"/>
      <c r="W19" s="60"/>
      <c r="X19" s="60"/>
      <c r="Y19" s="60"/>
    </row>
    <row r="20" spans="4:25" s="58" customFormat="1" ht="32.5" customHeight="1" x14ac:dyDescent="0.25">
      <c r="D20" s="56"/>
      <c r="V20" s="60"/>
      <c r="W20" s="60"/>
      <c r="X20" s="60"/>
      <c r="Y20" s="60"/>
    </row>
    <row r="21" spans="4:25" s="58" customFormat="1" x14ac:dyDescent="0.25">
      <c r="D21" s="56"/>
      <c r="V21" s="60"/>
      <c r="W21" s="60"/>
      <c r="X21" s="60"/>
      <c r="Y21" s="60"/>
    </row>
    <row r="22" spans="4:25" s="58" customFormat="1" x14ac:dyDescent="0.25">
      <c r="D22" s="56"/>
      <c r="V22" s="60"/>
      <c r="W22" s="60"/>
      <c r="X22" s="60"/>
      <c r="Y22" s="60"/>
    </row>
    <row r="23" spans="4:25" s="58" customFormat="1" x14ac:dyDescent="0.25">
      <c r="D23" s="56"/>
      <c r="V23" s="60"/>
      <c r="W23" s="60"/>
      <c r="X23" s="60"/>
      <c r="Y23" s="60"/>
    </row>
    <row r="24" spans="4:25" s="58" customFormat="1" x14ac:dyDescent="0.25">
      <c r="D24" s="56"/>
      <c r="V24" s="60"/>
      <c r="W24" s="60"/>
      <c r="X24" s="60"/>
      <c r="Y24" s="60"/>
    </row>
    <row r="25" spans="4:25" s="58" customFormat="1" x14ac:dyDescent="0.25">
      <c r="D25" s="56"/>
      <c r="V25" s="60"/>
      <c r="W25" s="60"/>
      <c r="X25" s="60"/>
      <c r="Y25" s="60"/>
    </row>
    <row r="26" spans="4:25" s="58" customFormat="1" x14ac:dyDescent="0.25">
      <c r="D26" s="56"/>
      <c r="V26" s="60"/>
      <c r="W26" s="60"/>
      <c r="X26" s="60"/>
      <c r="Y26" s="60"/>
    </row>
    <row r="27" spans="4:25" s="58" customFormat="1" x14ac:dyDescent="0.25">
      <c r="D27" s="56"/>
      <c r="V27" s="60"/>
      <c r="W27" s="60"/>
      <c r="X27" s="60"/>
      <c r="Y27" s="60"/>
    </row>
    <row r="32" spans="4:25" ht="19.3" x14ac:dyDescent="0.25">
      <c r="F32" s="53"/>
      <c r="G32" s="53"/>
      <c r="H32" s="53"/>
      <c r="I32" s="53"/>
      <c r="J32" s="53"/>
      <c r="K32" s="54"/>
      <c r="L32" s="54"/>
      <c r="M32" s="54"/>
      <c r="N32" s="54"/>
      <c r="O32" s="54"/>
      <c r="P32" s="54"/>
      <c r="Q32" s="54"/>
      <c r="R32" s="54"/>
      <c r="S32" s="54"/>
    </row>
    <row r="33" spans="6:19" ht="19.3" x14ac:dyDescent="0.25"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54"/>
    </row>
    <row r="34" spans="6:19" ht="19.3" x14ac:dyDescent="0.25"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54"/>
    </row>
    <row r="35" spans="6:19" ht="19.3" x14ac:dyDescent="0.25"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54"/>
    </row>
    <row r="36" spans="6:19" ht="19.3" x14ac:dyDescent="0.25">
      <c r="F36" s="63"/>
      <c r="G36" s="63"/>
      <c r="H36" s="63"/>
      <c r="I36" s="63"/>
      <c r="J36" s="63"/>
      <c r="K36" s="63"/>
      <c r="L36" s="63"/>
      <c r="M36" s="63"/>
      <c r="N36" s="63"/>
      <c r="O36" s="63"/>
      <c r="P36" s="63"/>
      <c r="Q36" s="63"/>
      <c r="R36" s="63"/>
      <c r="S36" s="54"/>
    </row>
    <row r="37" spans="6:19" ht="19.3" x14ac:dyDescent="0.25"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</row>
    <row r="52" spans="29:29" x14ac:dyDescent="0.25">
      <c r="AC52" s="48" t="s">
        <v>57</v>
      </c>
    </row>
  </sheetData>
  <mergeCells count="58">
    <mergeCell ref="Q1:U1"/>
    <mergeCell ref="E2:V2"/>
    <mergeCell ref="O1:P1"/>
    <mergeCell ref="S5:S9"/>
    <mergeCell ref="R5:R9"/>
    <mergeCell ref="G5:G9"/>
    <mergeCell ref="K5:K9"/>
    <mergeCell ref="E3:E9"/>
    <mergeCell ref="F5:F9"/>
    <mergeCell ref="I5:I9"/>
    <mergeCell ref="U5:U9"/>
    <mergeCell ref="N5:N9"/>
    <mergeCell ref="O3:R4"/>
    <mergeCell ref="P8:P9"/>
    <mergeCell ref="P5:P7"/>
    <mergeCell ref="S3:V4"/>
    <mergeCell ref="AO2:AO9"/>
    <mergeCell ref="AN2:AN9"/>
    <mergeCell ref="AD4:AE5"/>
    <mergeCell ref="AF6:AF9"/>
    <mergeCell ref="AA6:AA9"/>
    <mergeCell ref="AD6:AD9"/>
    <mergeCell ref="AM3:AM9"/>
    <mergeCell ref="AL4:AL9"/>
    <mergeCell ref="AJ6:AJ9"/>
    <mergeCell ref="AG6:AG9"/>
    <mergeCell ref="AF4:AJ5"/>
    <mergeCell ref="AI6:AI9"/>
    <mergeCell ref="AE6:AE9"/>
    <mergeCell ref="AK3:AL3"/>
    <mergeCell ref="AD2:AM2"/>
    <mergeCell ref="Z2:AC2"/>
    <mergeCell ref="A2:A10"/>
    <mergeCell ref="D2:D9"/>
    <mergeCell ref="G3:J4"/>
    <mergeCell ref="K3:N4"/>
    <mergeCell ref="H5:H9"/>
    <mergeCell ref="B2:B9"/>
    <mergeCell ref="C2:C9"/>
    <mergeCell ref="J5:J9"/>
    <mergeCell ref="L5:L9"/>
    <mergeCell ref="M5:M9"/>
    <mergeCell ref="O5:O9"/>
    <mergeCell ref="T5:T9"/>
    <mergeCell ref="Z3:Z5"/>
    <mergeCell ref="Q5:Q9"/>
    <mergeCell ref="AA3:AC5"/>
    <mergeCell ref="AC6:AC9"/>
    <mergeCell ref="Z6:Z9"/>
    <mergeCell ref="W3:W4"/>
    <mergeCell ref="X3:X4"/>
    <mergeCell ref="W6:W9"/>
    <mergeCell ref="X6:X9"/>
    <mergeCell ref="AK4:AK9"/>
    <mergeCell ref="AD3:AJ3"/>
    <mergeCell ref="AH6:AH9"/>
    <mergeCell ref="V5:V9"/>
    <mergeCell ref="AB6:AB9"/>
  </mergeCells>
  <phoneticPr fontId="4"/>
  <pageMargins left="0.70866141732283472" right="0.70866141732283472" top="0.74803149606299213" bottom="0.74803149606299213" header="0.31496062992125984" footer="0.31496062992125984"/>
  <pageSetup paperSize="8" scale="58" fitToWidth="2" orientation="portrait" r:id="rId1"/>
  <headerFooter alignWithMargins="0"/>
  <colBreaks count="1" manualBreakCount="1">
    <brk id="25" max="19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/>
  <dimension ref="A1"/>
  <sheetViews>
    <sheetView workbookViewId="0">
      <selection activeCell="J8" sqref="J8"/>
    </sheetView>
  </sheetViews>
  <sheetFormatPr defaultRowHeight="13.3" x14ac:dyDescent="0.25"/>
  <cols>
    <col min="1" max="1" width="8.53515625" customWidth="1"/>
  </cols>
  <sheetData/>
  <phoneticPr fontId="4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3">
    <tabColor theme="0"/>
    <pageSetUpPr fitToPage="1"/>
  </sheetPr>
  <dimension ref="A1:G55"/>
  <sheetViews>
    <sheetView tabSelected="1" zoomScaleNormal="100" workbookViewId="0">
      <selection activeCell="B28" sqref="B28"/>
    </sheetView>
  </sheetViews>
  <sheetFormatPr defaultColWidth="8.84375" defaultRowHeight="15.45" outlineLevelRow="1" outlineLevelCol="1" x14ac:dyDescent="0.25"/>
  <cols>
    <col min="1" max="1" width="8.53515625" style="38" customWidth="1"/>
    <col min="2" max="2" width="66.15234375" style="38" customWidth="1"/>
    <col min="3" max="3" width="5.84375" style="38" customWidth="1"/>
    <col min="4" max="4" width="7" style="36" hidden="1" customWidth="1" outlineLevel="1"/>
    <col min="5" max="5" width="7.84375" style="47" hidden="1" customWidth="1" outlineLevel="1"/>
    <col min="6" max="6" width="53.84375" style="36" hidden="1" customWidth="1" outlineLevel="1"/>
    <col min="7" max="7" width="8.84375" style="38" collapsed="1"/>
    <col min="8" max="16384" width="8.84375" style="38"/>
  </cols>
  <sheetData>
    <row r="1" spans="1:6" ht="24.75" customHeight="1" x14ac:dyDescent="0.25">
      <c r="A1" s="187" t="s">
        <v>58</v>
      </c>
      <c r="B1" s="187"/>
      <c r="C1" s="37"/>
      <c r="D1" s="188" t="s">
        <v>59</v>
      </c>
      <c r="E1" s="189"/>
      <c r="F1" s="190"/>
    </row>
    <row r="2" spans="1:6" ht="15" customHeight="1" x14ac:dyDescent="0.25">
      <c r="A2" s="191" t="s">
        <v>60</v>
      </c>
      <c r="B2" s="192"/>
      <c r="D2" s="116" t="s">
        <v>61</v>
      </c>
      <c r="E2" s="32"/>
      <c r="F2" s="32"/>
    </row>
    <row r="3" spans="1:6" ht="15" customHeight="1" x14ac:dyDescent="0.25">
      <c r="A3" s="117" t="s">
        <v>62</v>
      </c>
      <c r="B3" s="29" t="s">
        <v>63</v>
      </c>
      <c r="D3" s="31"/>
      <c r="E3" s="39"/>
      <c r="F3" s="32"/>
    </row>
    <row r="4" spans="1:6" x14ac:dyDescent="0.25">
      <c r="A4" s="117" t="s">
        <v>65</v>
      </c>
      <c r="B4" s="118" t="s">
        <v>64</v>
      </c>
      <c r="D4" s="40"/>
      <c r="E4" s="41" t="s">
        <v>66</v>
      </c>
      <c r="F4" s="30" t="s">
        <v>67</v>
      </c>
    </row>
    <row r="5" spans="1:6" x14ac:dyDescent="0.25">
      <c r="A5" s="117" t="s">
        <v>68</v>
      </c>
      <c r="B5" s="118" t="s">
        <v>69</v>
      </c>
      <c r="D5" s="40"/>
      <c r="E5" s="41" t="s">
        <v>70</v>
      </c>
      <c r="F5" s="30" t="s">
        <v>71</v>
      </c>
    </row>
    <row r="6" spans="1:6" x14ac:dyDescent="0.25">
      <c r="A6" s="117" t="s">
        <v>72</v>
      </c>
      <c r="B6" s="118" t="s">
        <v>73</v>
      </c>
      <c r="D6" s="40"/>
      <c r="E6" s="41" t="s">
        <v>74</v>
      </c>
      <c r="F6" s="30" t="s">
        <v>75</v>
      </c>
    </row>
    <row r="7" spans="1:6" x14ac:dyDescent="0.25">
      <c r="A7" s="117" t="s">
        <v>76</v>
      </c>
      <c r="B7" s="118" t="s">
        <v>75</v>
      </c>
      <c r="D7" s="40"/>
      <c r="E7" s="41" t="s">
        <v>77</v>
      </c>
      <c r="F7" s="30" t="s">
        <v>78</v>
      </c>
    </row>
    <row r="8" spans="1:6" x14ac:dyDescent="0.25">
      <c r="A8" s="117" t="s">
        <v>79</v>
      </c>
      <c r="B8" s="118" t="s">
        <v>80</v>
      </c>
      <c r="D8" s="40"/>
      <c r="E8" s="41" t="s">
        <v>81</v>
      </c>
      <c r="F8" s="30" t="s">
        <v>82</v>
      </c>
    </row>
    <row r="9" spans="1:6" x14ac:dyDescent="0.25">
      <c r="A9" s="117" t="s">
        <v>83</v>
      </c>
      <c r="B9" s="118" t="s">
        <v>84</v>
      </c>
      <c r="D9" s="40"/>
      <c r="E9" s="41"/>
      <c r="F9" s="30"/>
    </row>
    <row r="10" spans="1:6" x14ac:dyDescent="0.25">
      <c r="D10" s="40"/>
      <c r="E10" s="41" t="s">
        <v>85</v>
      </c>
      <c r="F10" s="30" t="s">
        <v>86</v>
      </c>
    </row>
    <row r="11" spans="1:6" hidden="1" outlineLevel="1" x14ac:dyDescent="0.25">
      <c r="A11" s="31" t="s">
        <v>87</v>
      </c>
      <c r="B11" s="32"/>
      <c r="D11" s="31" t="s">
        <v>88</v>
      </c>
      <c r="E11" s="42"/>
      <c r="F11" s="32"/>
    </row>
    <row r="12" spans="1:6" hidden="1" outlineLevel="1" x14ac:dyDescent="0.25">
      <c r="A12" s="117" t="s">
        <v>65</v>
      </c>
      <c r="B12" s="118" t="s">
        <v>89</v>
      </c>
      <c r="D12" s="40"/>
      <c r="E12" s="43" t="s">
        <v>90</v>
      </c>
      <c r="F12" s="33" t="s">
        <v>91</v>
      </c>
    </row>
    <row r="13" spans="1:6" hidden="1" outlineLevel="1" x14ac:dyDescent="0.25">
      <c r="A13" s="117" t="s">
        <v>68</v>
      </c>
      <c r="B13" s="118" t="s">
        <v>82</v>
      </c>
      <c r="D13" s="40"/>
      <c r="E13" s="43" t="s">
        <v>92</v>
      </c>
      <c r="F13" s="33" t="s">
        <v>93</v>
      </c>
    </row>
    <row r="14" spans="1:6" hidden="1" outlineLevel="1" x14ac:dyDescent="0.25">
      <c r="A14" s="117" t="s">
        <v>72</v>
      </c>
      <c r="B14" s="118" t="s">
        <v>94</v>
      </c>
      <c r="D14" s="40"/>
      <c r="E14" s="43" t="s">
        <v>95</v>
      </c>
      <c r="F14" s="33" t="s">
        <v>96</v>
      </c>
    </row>
    <row r="15" spans="1:6" hidden="1" outlineLevel="1" x14ac:dyDescent="0.25">
      <c r="A15" s="117" t="s">
        <v>76</v>
      </c>
      <c r="B15" s="118" t="s">
        <v>97</v>
      </c>
      <c r="D15" s="40"/>
      <c r="E15" s="43" t="s">
        <v>98</v>
      </c>
      <c r="F15" s="33" t="s">
        <v>99</v>
      </c>
    </row>
    <row r="16" spans="1:6" hidden="1" outlineLevel="1" x14ac:dyDescent="0.25">
      <c r="A16" s="117" t="s">
        <v>79</v>
      </c>
      <c r="B16" s="118" t="s">
        <v>100</v>
      </c>
      <c r="D16" s="40"/>
      <c r="E16" s="43" t="s">
        <v>101</v>
      </c>
      <c r="F16" s="33" t="s">
        <v>102</v>
      </c>
    </row>
    <row r="17" spans="1:6" hidden="1" outlineLevel="1" x14ac:dyDescent="0.25">
      <c r="A17" s="117" t="s">
        <v>83</v>
      </c>
      <c r="B17" s="118" t="s">
        <v>103</v>
      </c>
      <c r="D17" s="40"/>
      <c r="E17" s="43" t="s">
        <v>104</v>
      </c>
      <c r="F17" s="33" t="s">
        <v>105</v>
      </c>
    </row>
    <row r="18" spans="1:6" hidden="1" outlineLevel="1" x14ac:dyDescent="0.25">
      <c r="A18" s="117" t="s">
        <v>106</v>
      </c>
      <c r="B18" s="118" t="s">
        <v>107</v>
      </c>
      <c r="D18" s="31" t="s">
        <v>108</v>
      </c>
      <c r="E18" s="42"/>
      <c r="F18" s="32"/>
    </row>
    <row r="19" spans="1:6" hidden="1" outlineLevel="1" x14ac:dyDescent="0.25">
      <c r="A19" s="117" t="s">
        <v>109</v>
      </c>
      <c r="B19" s="118" t="s">
        <v>110</v>
      </c>
      <c r="D19" s="40"/>
      <c r="E19" s="43" t="s">
        <v>111</v>
      </c>
      <c r="F19" s="33" t="s">
        <v>112</v>
      </c>
    </row>
    <row r="20" spans="1:6" hidden="1" outlineLevel="1" x14ac:dyDescent="0.25">
      <c r="A20" s="117" t="s">
        <v>113</v>
      </c>
      <c r="B20" s="118" t="s">
        <v>114</v>
      </c>
      <c r="D20" s="40"/>
      <c r="E20" s="43" t="s">
        <v>115</v>
      </c>
      <c r="F20" s="33" t="s">
        <v>116</v>
      </c>
    </row>
    <row r="21" spans="1:6" hidden="1" outlineLevel="1" x14ac:dyDescent="0.25">
      <c r="A21" s="117" t="s">
        <v>117</v>
      </c>
      <c r="B21" s="118" t="s">
        <v>118</v>
      </c>
      <c r="D21" s="40"/>
      <c r="E21" s="43" t="s">
        <v>119</v>
      </c>
      <c r="F21" s="33" t="s">
        <v>120</v>
      </c>
    </row>
    <row r="22" spans="1:6" hidden="1" outlineLevel="1" x14ac:dyDescent="0.25">
      <c r="A22" s="117" t="s">
        <v>121</v>
      </c>
      <c r="B22" s="118" t="s">
        <v>122</v>
      </c>
      <c r="D22" s="40"/>
      <c r="E22" s="43" t="s">
        <v>123</v>
      </c>
      <c r="F22" s="33" t="s">
        <v>124</v>
      </c>
    </row>
    <row r="23" spans="1:6" hidden="1" outlineLevel="1" x14ac:dyDescent="0.25">
      <c r="A23" s="117" t="s">
        <v>125</v>
      </c>
      <c r="B23" s="118" t="s">
        <v>126</v>
      </c>
      <c r="D23" s="40"/>
      <c r="E23" s="43" t="s">
        <v>127</v>
      </c>
      <c r="F23" s="33" t="s">
        <v>128</v>
      </c>
    </row>
    <row r="24" spans="1:6" hidden="1" outlineLevel="1" x14ac:dyDescent="0.25">
      <c r="A24" s="117" t="s">
        <v>129</v>
      </c>
      <c r="B24" s="118" t="s">
        <v>130</v>
      </c>
      <c r="D24" s="40"/>
      <c r="E24" s="43" t="s">
        <v>131</v>
      </c>
      <c r="F24" s="33" t="s">
        <v>132</v>
      </c>
    </row>
    <row r="25" spans="1:6" hidden="1" outlineLevel="1" x14ac:dyDescent="0.25">
      <c r="A25" s="117" t="s">
        <v>133</v>
      </c>
      <c r="B25" s="118" t="s">
        <v>134</v>
      </c>
      <c r="D25" s="40"/>
      <c r="E25" s="43" t="s">
        <v>135</v>
      </c>
      <c r="F25" s="33" t="s">
        <v>136</v>
      </c>
    </row>
    <row r="26" spans="1:6" hidden="1" outlineLevel="1" x14ac:dyDescent="0.25">
      <c r="A26" s="117" t="s">
        <v>137</v>
      </c>
      <c r="B26" s="118" t="s">
        <v>138</v>
      </c>
      <c r="D26" s="40"/>
      <c r="E26" s="43" t="s">
        <v>139</v>
      </c>
      <c r="F26" s="33" t="s">
        <v>140</v>
      </c>
    </row>
    <row r="27" spans="1:6" hidden="1" outlineLevel="1" x14ac:dyDescent="0.25">
      <c r="A27" s="117" t="s">
        <v>141</v>
      </c>
      <c r="B27" s="118" t="s">
        <v>142</v>
      </c>
      <c r="D27" s="31" t="s">
        <v>143</v>
      </c>
      <c r="E27" s="42"/>
      <c r="F27" s="32"/>
    </row>
    <row r="28" spans="1:6" collapsed="1" x14ac:dyDescent="0.25">
      <c r="B28" s="44"/>
      <c r="D28" s="40"/>
      <c r="E28" s="41" t="s">
        <v>144</v>
      </c>
      <c r="F28" s="30" t="s">
        <v>145</v>
      </c>
    </row>
    <row r="29" spans="1:6" collapsed="1" x14ac:dyDescent="0.25">
      <c r="A29" s="34"/>
      <c r="D29" s="40"/>
      <c r="E29" s="41" t="s">
        <v>146</v>
      </c>
      <c r="F29" s="30" t="s">
        <v>147</v>
      </c>
    </row>
    <row r="30" spans="1:6" x14ac:dyDescent="0.25">
      <c r="D30" s="40"/>
      <c r="E30" s="41" t="s">
        <v>148</v>
      </c>
      <c r="F30" s="30" t="s">
        <v>149</v>
      </c>
    </row>
    <row r="31" spans="1:6" x14ac:dyDescent="0.25">
      <c r="D31" s="40"/>
      <c r="E31" s="41" t="s">
        <v>150</v>
      </c>
      <c r="F31" s="30" t="s">
        <v>114</v>
      </c>
    </row>
    <row r="32" spans="1:6" x14ac:dyDescent="0.25">
      <c r="D32" s="40"/>
      <c r="E32" s="41" t="s">
        <v>151</v>
      </c>
      <c r="F32" s="30" t="s">
        <v>118</v>
      </c>
    </row>
    <row r="33" spans="4:6" x14ac:dyDescent="0.25">
      <c r="D33" s="40"/>
      <c r="E33" s="41" t="s">
        <v>152</v>
      </c>
      <c r="F33" s="30" t="s">
        <v>153</v>
      </c>
    </row>
    <row r="34" spans="4:6" x14ac:dyDescent="0.25">
      <c r="D34" s="40"/>
      <c r="E34" s="41" t="s">
        <v>154</v>
      </c>
      <c r="F34" s="30" t="s">
        <v>155</v>
      </c>
    </row>
    <row r="35" spans="4:6" x14ac:dyDescent="0.25">
      <c r="D35" s="40"/>
      <c r="E35" s="41" t="s">
        <v>156</v>
      </c>
      <c r="F35" s="30" t="s">
        <v>157</v>
      </c>
    </row>
    <row r="36" spans="4:6" x14ac:dyDescent="0.25">
      <c r="D36" s="40"/>
      <c r="E36" s="41" t="s">
        <v>158</v>
      </c>
      <c r="F36" s="30" t="s">
        <v>159</v>
      </c>
    </row>
    <row r="37" spans="4:6" x14ac:dyDescent="0.25">
      <c r="D37" s="40"/>
      <c r="E37" s="41" t="s">
        <v>160</v>
      </c>
      <c r="F37" s="30" t="s">
        <v>161</v>
      </c>
    </row>
    <row r="38" spans="4:6" x14ac:dyDescent="0.25">
      <c r="D38" s="40"/>
      <c r="E38" s="41" t="s">
        <v>162</v>
      </c>
      <c r="F38" s="30" t="s">
        <v>163</v>
      </c>
    </row>
    <row r="39" spans="4:6" x14ac:dyDescent="0.25">
      <c r="D39" s="31" t="s">
        <v>164</v>
      </c>
      <c r="E39" s="42"/>
      <c r="F39" s="32"/>
    </row>
    <row r="40" spans="4:6" x14ac:dyDescent="0.25">
      <c r="D40" s="40"/>
      <c r="E40" s="41" t="s">
        <v>165</v>
      </c>
      <c r="F40" s="30" t="s">
        <v>84</v>
      </c>
    </row>
    <row r="41" spans="4:6" x14ac:dyDescent="0.25">
      <c r="D41" s="40"/>
      <c r="E41" s="43" t="s">
        <v>166</v>
      </c>
      <c r="F41" s="33" t="s">
        <v>167</v>
      </c>
    </row>
    <row r="42" spans="4:6" x14ac:dyDescent="0.25">
      <c r="D42" s="40"/>
      <c r="E42" s="43" t="s">
        <v>168</v>
      </c>
      <c r="F42" s="33" t="s">
        <v>169</v>
      </c>
    </row>
    <row r="43" spans="4:6" x14ac:dyDescent="0.25">
      <c r="D43" s="40"/>
      <c r="E43" s="43" t="s">
        <v>170</v>
      </c>
      <c r="F43" s="33" t="s">
        <v>171</v>
      </c>
    </row>
    <row r="44" spans="4:6" x14ac:dyDescent="0.25">
      <c r="D44" s="40"/>
      <c r="E44" s="43" t="s">
        <v>172</v>
      </c>
      <c r="F44" s="33" t="s">
        <v>173</v>
      </c>
    </row>
    <row r="45" spans="4:6" x14ac:dyDescent="0.25">
      <c r="D45" s="40"/>
      <c r="E45" s="43" t="s">
        <v>174</v>
      </c>
      <c r="F45" s="33" t="s">
        <v>175</v>
      </c>
    </row>
    <row r="46" spans="4:6" x14ac:dyDescent="0.25">
      <c r="D46" s="40"/>
      <c r="E46" s="43" t="s">
        <v>176</v>
      </c>
      <c r="F46" s="33" t="s">
        <v>177</v>
      </c>
    </row>
    <row r="47" spans="4:6" x14ac:dyDescent="0.25">
      <c r="D47" s="31" t="s">
        <v>178</v>
      </c>
      <c r="E47" s="42"/>
      <c r="F47" s="32"/>
    </row>
    <row r="48" spans="4:6" ht="26.25" customHeight="1" x14ac:dyDescent="0.25">
      <c r="D48" s="40"/>
      <c r="E48" s="43" t="s">
        <v>179</v>
      </c>
      <c r="F48" s="33" t="s">
        <v>180</v>
      </c>
    </row>
    <row r="49" spans="4:6" x14ac:dyDescent="0.25">
      <c r="D49" s="40"/>
      <c r="E49" s="43" t="s">
        <v>181</v>
      </c>
      <c r="F49" s="33" t="s">
        <v>182</v>
      </c>
    </row>
    <row r="50" spans="4:6" x14ac:dyDescent="0.25">
      <c r="D50" s="40"/>
      <c r="E50" s="43" t="s">
        <v>183</v>
      </c>
      <c r="F50" s="33" t="s">
        <v>184</v>
      </c>
    </row>
    <row r="51" spans="4:6" x14ac:dyDescent="0.25">
      <c r="D51" s="40"/>
      <c r="E51" s="41" t="s">
        <v>185</v>
      </c>
      <c r="F51" s="30" t="s">
        <v>186</v>
      </c>
    </row>
    <row r="52" spans="4:6" x14ac:dyDescent="0.25">
      <c r="E52" s="45"/>
      <c r="F52" s="35"/>
    </row>
    <row r="53" spans="4:6" x14ac:dyDescent="0.25">
      <c r="E53" s="46"/>
      <c r="F53" s="36" t="s">
        <v>187</v>
      </c>
    </row>
    <row r="55" spans="4:6" x14ac:dyDescent="0.25">
      <c r="D55" s="36" t="s">
        <v>188</v>
      </c>
    </row>
  </sheetData>
  <mergeCells count="3">
    <mergeCell ref="A1:B1"/>
    <mergeCell ref="D1:F1"/>
    <mergeCell ref="A2:B2"/>
  </mergeCells>
  <phoneticPr fontId="4"/>
  <pageMargins left="0.70866141732283472" right="0.70866141732283472" top="0.74803149606299213" bottom="0.74803149606299213" header="0.31496062992125984" footer="0.31496062992125984"/>
  <pageSetup paperSize="9" orientation="portrait" r:id="rId1"/>
  <ignoredErrors>
    <ignoredError sqref="A12:A27 A4:A9 A3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theme="0"/>
  </sheetPr>
  <dimension ref="B1:AW22"/>
  <sheetViews>
    <sheetView showGridLines="0" zoomScale="80" zoomScaleNormal="80" zoomScaleSheetLayoutView="100" workbookViewId="0">
      <selection activeCell="Q22" sqref="Q22"/>
    </sheetView>
  </sheetViews>
  <sheetFormatPr defaultColWidth="9" defaultRowHeight="18" x14ac:dyDescent="0.25"/>
  <cols>
    <col min="1" max="1" width="2.84375" style="28" customWidth="1"/>
    <col min="2" max="2" width="11.84375" style="28" bestFit="1" customWidth="1"/>
    <col min="3" max="3" width="39.15234375" style="28" customWidth="1"/>
    <col min="4" max="4" width="9" style="28" customWidth="1"/>
    <col min="5" max="6" width="12.84375" style="28" customWidth="1"/>
    <col min="7" max="7" width="9" style="28" customWidth="1"/>
    <col min="8" max="9" width="9" style="28"/>
    <col min="10" max="10" width="9.84375" style="28" bestFit="1" customWidth="1"/>
    <col min="11" max="14" width="9" style="28"/>
    <col min="15" max="15" width="11" style="28" customWidth="1"/>
    <col min="16" max="17" width="14.15234375" style="28" bestFit="1" customWidth="1"/>
    <col min="18" max="30" width="9" style="28"/>
    <col min="31" max="31" width="11" style="28" customWidth="1"/>
    <col min="32" max="44" width="9" style="28"/>
    <col min="45" max="45" width="10.15234375" style="28" customWidth="1"/>
    <col min="46" max="46" width="9" style="28"/>
    <col min="47" max="47" width="11" style="28" customWidth="1"/>
    <col min="48" max="16384" width="9" style="28"/>
  </cols>
  <sheetData>
    <row r="1" spans="2:48" s="87" customFormat="1" ht="19.5" customHeight="1" x14ac:dyDescent="0.25">
      <c r="B1" s="86"/>
      <c r="C1" s="97" t="s">
        <v>189</v>
      </c>
    </row>
    <row r="2" spans="2:48" s="87" customFormat="1" ht="16.5" customHeight="1" x14ac:dyDescent="0.25">
      <c r="B2" s="88"/>
      <c r="C2" s="89"/>
    </row>
    <row r="3" spans="2:48" s="87" customFormat="1" ht="33" customHeight="1" x14ac:dyDescent="0.25">
      <c r="B3" s="90" t="s">
        <v>190</v>
      </c>
      <c r="C3" s="412" t="s">
        <v>219</v>
      </c>
    </row>
    <row r="4" spans="2:48" s="87" customFormat="1" ht="35.15" customHeight="1" x14ac:dyDescent="0.25">
      <c r="B4" s="90" t="s">
        <v>191</v>
      </c>
      <c r="C4" s="413" t="s">
        <v>290</v>
      </c>
    </row>
    <row r="8" spans="2:48" ht="19.5" customHeight="1" x14ac:dyDescent="0.25"/>
    <row r="9" spans="2:48" hidden="1" x14ac:dyDescent="0.25"/>
    <row r="10" spans="2:48" hidden="1" x14ac:dyDescent="0.25">
      <c r="B10" s="28" t="s">
        <v>192</v>
      </c>
      <c r="C10" s="28" t="s">
        <v>193</v>
      </c>
      <c r="D10" s="28" t="s">
        <v>194</v>
      </c>
      <c r="E10" s="28" t="s">
        <v>195</v>
      </c>
      <c r="F10" s="28" t="s">
        <v>196</v>
      </c>
      <c r="G10" s="28" t="s">
        <v>197</v>
      </c>
      <c r="H10" s="28" t="s">
        <v>198</v>
      </c>
      <c r="I10" s="28" t="s">
        <v>199</v>
      </c>
      <c r="J10" s="28" t="s">
        <v>200</v>
      </c>
      <c r="K10" s="28" t="s">
        <v>201</v>
      </c>
      <c r="L10" s="28" t="s">
        <v>202</v>
      </c>
      <c r="M10" s="28" t="s">
        <v>203</v>
      </c>
      <c r="N10" s="28" t="s">
        <v>204</v>
      </c>
      <c r="O10" s="28" t="s">
        <v>205</v>
      </c>
      <c r="P10" s="28" t="s">
        <v>206</v>
      </c>
      <c r="Q10" s="28" t="s">
        <v>207</v>
      </c>
      <c r="R10" s="28" t="s">
        <v>208</v>
      </c>
      <c r="S10" s="28" t="s">
        <v>209</v>
      </c>
      <c r="T10" s="28" t="s">
        <v>210</v>
      </c>
      <c r="U10" s="28" t="s">
        <v>211</v>
      </c>
      <c r="V10" s="28" t="s">
        <v>212</v>
      </c>
      <c r="W10" s="28" t="s">
        <v>213</v>
      </c>
      <c r="X10" s="28" t="s">
        <v>214</v>
      </c>
      <c r="Y10" s="28" t="s">
        <v>215</v>
      </c>
      <c r="Z10" s="28" t="s">
        <v>216</v>
      </c>
      <c r="AA10" s="28" t="s">
        <v>217</v>
      </c>
      <c r="AB10" s="28" t="s">
        <v>218</v>
      </c>
      <c r="AC10" s="28" t="s">
        <v>219</v>
      </c>
      <c r="AD10" s="28" t="s">
        <v>220</v>
      </c>
      <c r="AE10" s="28" t="s">
        <v>221</v>
      </c>
      <c r="AF10" s="28" t="s">
        <v>222</v>
      </c>
      <c r="AG10" s="28" t="s">
        <v>223</v>
      </c>
      <c r="AH10" s="28" t="s">
        <v>224</v>
      </c>
      <c r="AI10" s="28" t="s">
        <v>225</v>
      </c>
      <c r="AJ10" s="28" t="s">
        <v>226</v>
      </c>
      <c r="AK10" s="28" t="s">
        <v>227</v>
      </c>
      <c r="AL10" s="28" t="s">
        <v>228</v>
      </c>
      <c r="AM10" s="28" t="s">
        <v>229</v>
      </c>
      <c r="AN10" s="28" t="s">
        <v>230</v>
      </c>
      <c r="AO10" s="28" t="s">
        <v>231</v>
      </c>
      <c r="AP10" s="28" t="s">
        <v>232</v>
      </c>
      <c r="AQ10" s="28" t="s">
        <v>233</v>
      </c>
      <c r="AR10" s="28" t="s">
        <v>234</v>
      </c>
      <c r="AS10" s="28" t="s">
        <v>235</v>
      </c>
      <c r="AT10" s="28" t="s">
        <v>236</v>
      </c>
      <c r="AU10" s="28" t="s">
        <v>237</v>
      </c>
      <c r="AV10" s="28" t="s">
        <v>238</v>
      </c>
    </row>
    <row r="11" spans="2:48" hidden="1" x14ac:dyDescent="0.25">
      <c r="B11" s="28" t="s">
        <v>239</v>
      </c>
      <c r="C11" s="28" t="s">
        <v>240</v>
      </c>
      <c r="D11" s="28" t="s">
        <v>241</v>
      </c>
      <c r="E11" s="28" t="s">
        <v>242</v>
      </c>
      <c r="F11" s="28" t="s">
        <v>243</v>
      </c>
      <c r="G11" s="28" t="s">
        <v>244</v>
      </c>
      <c r="H11" s="28" t="s">
        <v>245</v>
      </c>
      <c r="I11" s="28" t="s">
        <v>246</v>
      </c>
      <c r="J11" s="28" t="s">
        <v>246</v>
      </c>
      <c r="K11" s="28" t="s">
        <v>246</v>
      </c>
      <c r="L11" s="28" t="s">
        <v>246</v>
      </c>
      <c r="M11" s="28" t="s">
        <v>247</v>
      </c>
      <c r="N11" s="28" t="s">
        <v>247</v>
      </c>
      <c r="O11" s="28" t="s">
        <v>247</v>
      </c>
      <c r="P11" s="28" t="s">
        <v>248</v>
      </c>
      <c r="Q11" s="28" t="s">
        <v>249</v>
      </c>
      <c r="R11" s="28" t="s">
        <v>250</v>
      </c>
      <c r="S11" s="28" t="s">
        <v>251</v>
      </c>
      <c r="T11" s="28" t="s">
        <v>252</v>
      </c>
      <c r="U11" s="28" t="s">
        <v>253</v>
      </c>
      <c r="V11" s="28" t="s">
        <v>254</v>
      </c>
      <c r="W11" s="28" t="s">
        <v>255</v>
      </c>
      <c r="X11" s="28" t="s">
        <v>254</v>
      </c>
      <c r="Y11" s="28" t="s">
        <v>256</v>
      </c>
      <c r="Z11" s="28" t="s">
        <v>257</v>
      </c>
      <c r="AA11" s="28" t="s">
        <v>258</v>
      </c>
      <c r="AB11" s="28" t="s">
        <v>259</v>
      </c>
      <c r="AC11" s="28" t="s">
        <v>260</v>
      </c>
      <c r="AD11" s="28" t="s">
        <v>261</v>
      </c>
      <c r="AE11" s="28" t="s">
        <v>262</v>
      </c>
      <c r="AF11" s="28" t="s">
        <v>263</v>
      </c>
      <c r="AG11" s="28" t="s">
        <v>264</v>
      </c>
      <c r="AH11" s="28" t="s">
        <v>265</v>
      </c>
      <c r="AI11" s="28" t="s">
        <v>266</v>
      </c>
      <c r="AJ11" s="28" t="s">
        <v>267</v>
      </c>
      <c r="AK11" s="28" t="s">
        <v>268</v>
      </c>
      <c r="AL11" s="28" t="s">
        <v>269</v>
      </c>
      <c r="AM11" s="28" t="s">
        <v>270</v>
      </c>
      <c r="AN11" s="28" t="s">
        <v>271</v>
      </c>
      <c r="AO11" s="28" t="s">
        <v>272</v>
      </c>
      <c r="AP11" s="28" t="s">
        <v>272</v>
      </c>
      <c r="AQ11" s="28" t="s">
        <v>273</v>
      </c>
      <c r="AR11" s="28" t="s">
        <v>274</v>
      </c>
      <c r="AS11" s="28" t="s">
        <v>275</v>
      </c>
      <c r="AT11" s="28" t="s">
        <v>276</v>
      </c>
      <c r="AU11" s="28" t="s">
        <v>277</v>
      </c>
      <c r="AV11" s="28" t="s">
        <v>278</v>
      </c>
    </row>
    <row r="12" spans="2:48" hidden="1" x14ac:dyDescent="0.25">
      <c r="B12" s="28" t="s">
        <v>279</v>
      </c>
      <c r="C12" s="28" t="s">
        <v>280</v>
      </c>
      <c r="E12" s="28" t="s">
        <v>281</v>
      </c>
      <c r="G12" s="28" t="s">
        <v>282</v>
      </c>
      <c r="H12" s="28" t="s">
        <v>283</v>
      </c>
      <c r="M12" s="28" t="s">
        <v>284</v>
      </c>
      <c r="O12" s="28" t="s">
        <v>285</v>
      </c>
      <c r="P12" s="28" t="s">
        <v>286</v>
      </c>
      <c r="R12" s="28" t="s">
        <v>287</v>
      </c>
      <c r="W12" s="28" t="s">
        <v>288</v>
      </c>
      <c r="X12" s="28" t="s">
        <v>289</v>
      </c>
      <c r="AC12" s="28" t="s">
        <v>290</v>
      </c>
      <c r="AL12" s="28" t="s">
        <v>291</v>
      </c>
    </row>
    <row r="13" spans="2:48" hidden="1" x14ac:dyDescent="0.25">
      <c r="B13" s="28" t="s">
        <v>292</v>
      </c>
      <c r="C13" s="28" t="s">
        <v>293</v>
      </c>
      <c r="E13" s="28" t="s">
        <v>294</v>
      </c>
      <c r="H13" s="28" t="s">
        <v>295</v>
      </c>
      <c r="O13" s="28" t="s">
        <v>296</v>
      </c>
      <c r="P13" s="28" t="s">
        <v>297</v>
      </c>
      <c r="W13" s="28" t="s">
        <v>298</v>
      </c>
      <c r="X13" s="28" t="s">
        <v>299</v>
      </c>
      <c r="AC13" s="28" t="s">
        <v>300</v>
      </c>
    </row>
    <row r="14" spans="2:48" hidden="1" x14ac:dyDescent="0.25">
      <c r="E14" s="28" t="s">
        <v>301</v>
      </c>
      <c r="P14" s="28" t="s">
        <v>302</v>
      </c>
      <c r="AC14" s="28" t="s">
        <v>259</v>
      </c>
    </row>
    <row r="15" spans="2:48" hidden="1" x14ac:dyDescent="0.25">
      <c r="P15" s="28" t="s">
        <v>303</v>
      </c>
    </row>
    <row r="16" spans="2:48" hidden="1" x14ac:dyDescent="0.25"/>
    <row r="17" spans="2:49" hidden="1" x14ac:dyDescent="0.25">
      <c r="B17" s="28" t="s">
        <v>192</v>
      </c>
      <c r="D17" s="28" t="s">
        <v>193</v>
      </c>
      <c r="E17" s="28" t="s">
        <v>194</v>
      </c>
      <c r="F17" s="28" t="s">
        <v>195</v>
      </c>
      <c r="G17" s="28" t="s">
        <v>196</v>
      </c>
      <c r="H17" s="28" t="s">
        <v>197</v>
      </c>
      <c r="I17" s="28" t="s">
        <v>198</v>
      </c>
      <c r="J17" s="28" t="s">
        <v>199</v>
      </c>
      <c r="K17" s="28" t="s">
        <v>200</v>
      </c>
      <c r="L17" s="28" t="s">
        <v>201</v>
      </c>
      <c r="M17" s="28" t="s">
        <v>202</v>
      </c>
      <c r="N17" s="28" t="s">
        <v>203</v>
      </c>
      <c r="O17" s="28" t="s">
        <v>204</v>
      </c>
      <c r="P17" s="28" t="s">
        <v>205</v>
      </c>
      <c r="Q17" s="28" t="s">
        <v>206</v>
      </c>
      <c r="R17" s="28" t="s">
        <v>207</v>
      </c>
      <c r="S17" s="28" t="s">
        <v>208</v>
      </c>
      <c r="T17" s="28" t="s">
        <v>209</v>
      </c>
      <c r="U17" s="28" t="s">
        <v>210</v>
      </c>
      <c r="V17" s="28" t="s">
        <v>211</v>
      </c>
      <c r="W17" s="28" t="s">
        <v>212</v>
      </c>
      <c r="X17" s="28" t="s">
        <v>213</v>
      </c>
      <c r="Y17" s="28" t="s">
        <v>214</v>
      </c>
      <c r="Z17" s="28" t="s">
        <v>215</v>
      </c>
      <c r="AA17" s="28" t="s">
        <v>216</v>
      </c>
      <c r="AB17" s="28" t="s">
        <v>217</v>
      </c>
      <c r="AC17" s="28" t="s">
        <v>218</v>
      </c>
      <c r="AD17" s="28" t="s">
        <v>219</v>
      </c>
      <c r="AE17" s="28" t="s">
        <v>220</v>
      </c>
      <c r="AF17" s="28" t="s">
        <v>221</v>
      </c>
      <c r="AG17" s="28" t="s">
        <v>222</v>
      </c>
      <c r="AH17" s="28" t="s">
        <v>223</v>
      </c>
      <c r="AI17" s="28" t="s">
        <v>224</v>
      </c>
      <c r="AJ17" s="28" t="s">
        <v>225</v>
      </c>
      <c r="AK17" s="28" t="s">
        <v>226</v>
      </c>
      <c r="AL17" s="28" t="s">
        <v>227</v>
      </c>
      <c r="AM17" s="28" t="s">
        <v>228</v>
      </c>
      <c r="AN17" s="28" t="s">
        <v>229</v>
      </c>
      <c r="AO17" s="28" t="s">
        <v>230</v>
      </c>
      <c r="AP17" s="28" t="s">
        <v>231</v>
      </c>
      <c r="AQ17" s="28" t="s">
        <v>232</v>
      </c>
      <c r="AR17" s="28" t="s">
        <v>233</v>
      </c>
      <c r="AS17" s="28" t="s">
        <v>234</v>
      </c>
      <c r="AT17" s="28" t="s">
        <v>235</v>
      </c>
      <c r="AU17" s="28" t="s">
        <v>236</v>
      </c>
      <c r="AV17" s="28" t="s">
        <v>237</v>
      </c>
      <c r="AW17" s="28" t="s">
        <v>238</v>
      </c>
    </row>
    <row r="18" spans="2:49" hidden="1" x14ac:dyDescent="0.25">
      <c r="B18" s="28" t="s">
        <v>239</v>
      </c>
      <c r="D18" s="28" t="s">
        <v>240</v>
      </c>
      <c r="E18" s="28" t="s">
        <v>241</v>
      </c>
      <c r="F18" s="28" t="s">
        <v>242</v>
      </c>
      <c r="G18" s="28" t="s">
        <v>243</v>
      </c>
      <c r="H18" s="28" t="s">
        <v>244</v>
      </c>
      <c r="I18" s="28" t="s">
        <v>245</v>
      </c>
      <c r="J18" s="100" t="s">
        <v>246</v>
      </c>
      <c r="K18" s="100" t="s">
        <v>246</v>
      </c>
      <c r="L18" s="100" t="s">
        <v>246</v>
      </c>
      <c r="M18" s="100" t="s">
        <v>246</v>
      </c>
      <c r="N18" s="100" t="s">
        <v>247</v>
      </c>
      <c r="O18" s="100" t="s">
        <v>247</v>
      </c>
      <c r="P18" s="100" t="s">
        <v>247</v>
      </c>
      <c r="Q18" s="28" t="s">
        <v>248</v>
      </c>
      <c r="R18" s="28" t="s">
        <v>249</v>
      </c>
      <c r="S18" s="28" t="s">
        <v>250</v>
      </c>
      <c r="T18" s="28" t="s">
        <v>251</v>
      </c>
      <c r="U18" s="28" t="s">
        <v>252</v>
      </c>
      <c r="V18" s="28" t="s">
        <v>253</v>
      </c>
      <c r="W18" s="100" t="s">
        <v>254</v>
      </c>
      <c r="X18" s="28" t="s">
        <v>255</v>
      </c>
      <c r="Y18" s="100" t="s">
        <v>254</v>
      </c>
      <c r="Z18" s="100" t="s">
        <v>256</v>
      </c>
      <c r="AA18" s="28" t="s">
        <v>257</v>
      </c>
      <c r="AB18" s="28" t="s">
        <v>258</v>
      </c>
      <c r="AC18" s="28" t="s">
        <v>259</v>
      </c>
      <c r="AD18" s="28" t="s">
        <v>260</v>
      </c>
      <c r="AE18" s="28" t="s">
        <v>261</v>
      </c>
      <c r="AF18" s="28" t="s">
        <v>262</v>
      </c>
      <c r="AG18" s="28" t="s">
        <v>263</v>
      </c>
      <c r="AH18" s="28" t="s">
        <v>264</v>
      </c>
      <c r="AI18" s="28" t="s">
        <v>265</v>
      </c>
      <c r="AJ18" s="28" t="s">
        <v>266</v>
      </c>
      <c r="AK18" s="28" t="s">
        <v>267</v>
      </c>
      <c r="AL18" s="28" t="s">
        <v>268</v>
      </c>
      <c r="AM18" s="28" t="s">
        <v>269</v>
      </c>
      <c r="AN18" s="28" t="s">
        <v>270</v>
      </c>
      <c r="AO18" s="28" t="s">
        <v>271</v>
      </c>
      <c r="AP18" s="100" t="s">
        <v>272</v>
      </c>
      <c r="AQ18" s="100" t="s">
        <v>272</v>
      </c>
      <c r="AR18" s="28" t="s">
        <v>273</v>
      </c>
      <c r="AS18" s="28" t="s">
        <v>274</v>
      </c>
      <c r="AT18" s="28" t="s">
        <v>275</v>
      </c>
      <c r="AU18" s="28" t="s">
        <v>276</v>
      </c>
      <c r="AV18" s="28" t="s">
        <v>277</v>
      </c>
      <c r="AW18" s="28" t="s">
        <v>278</v>
      </c>
    </row>
    <row r="19" spans="2:49" hidden="1" x14ac:dyDescent="0.25">
      <c r="B19" s="28" t="s">
        <v>279</v>
      </c>
      <c r="D19" s="28" t="s">
        <v>280</v>
      </c>
      <c r="F19" s="28" t="s">
        <v>281</v>
      </c>
      <c r="H19" s="28" t="s">
        <v>282</v>
      </c>
      <c r="I19" s="28" t="s">
        <v>283</v>
      </c>
      <c r="N19" s="28" t="s">
        <v>284</v>
      </c>
      <c r="P19" s="28" t="s">
        <v>285</v>
      </c>
      <c r="Q19" s="28" t="s">
        <v>286</v>
      </c>
      <c r="S19" s="28" t="s">
        <v>287</v>
      </c>
      <c r="X19" s="28" t="s">
        <v>288</v>
      </c>
      <c r="Y19" s="28" t="s">
        <v>289</v>
      </c>
      <c r="AD19" s="28" t="s">
        <v>290</v>
      </c>
      <c r="AM19" s="28" t="s">
        <v>291</v>
      </c>
    </row>
    <row r="20" spans="2:49" hidden="1" x14ac:dyDescent="0.25">
      <c r="B20" s="28" t="s">
        <v>292</v>
      </c>
      <c r="D20" s="28" t="s">
        <v>293</v>
      </c>
      <c r="F20" s="28" t="s">
        <v>294</v>
      </c>
      <c r="I20" s="28" t="s">
        <v>295</v>
      </c>
      <c r="P20" s="28" t="s">
        <v>296</v>
      </c>
      <c r="Q20" s="28" t="s">
        <v>297</v>
      </c>
      <c r="X20" s="28" t="s">
        <v>298</v>
      </c>
      <c r="Y20" s="28" t="s">
        <v>299</v>
      </c>
      <c r="AD20" s="28" t="s">
        <v>300</v>
      </c>
    </row>
    <row r="21" spans="2:49" hidden="1" x14ac:dyDescent="0.25">
      <c r="F21" s="28" t="s">
        <v>301</v>
      </c>
      <c r="Q21" s="28" t="s">
        <v>302</v>
      </c>
      <c r="AD21" s="28" t="s">
        <v>259</v>
      </c>
    </row>
    <row r="22" spans="2:49" ht="22.5" customHeight="1" x14ac:dyDescent="0.25"/>
  </sheetData>
  <phoneticPr fontId="4"/>
  <dataValidations count="2">
    <dataValidation type="list" allowBlank="1" showInputMessage="1" showErrorMessage="1" sqref="C3" xr:uid="{B8ED2460-71B6-4403-A84F-6081744CAC66}">
      <formula1>$B$10:$AW$10</formula1>
    </dataValidation>
    <dataValidation type="list" allowBlank="1" showInputMessage="1" showErrorMessage="1" errorTitle="ご注意" error="プルダウンリストからご選択ください。" sqref="C4" xr:uid="{616C024F-BC9A-4627-8A4A-5EB6DAE7E831}">
      <formula1>INDIRECT($C$3)</formula1>
    </dataValidation>
  </dataValidations>
  <pageMargins left="0.7" right="0.7" top="0.75" bottom="0.75" header="0.3" footer="0.3"/>
  <pageSetup paperSize="9" orientation="portrait" r:id="rId1"/>
  <headerFooter alignWithMargins="0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">
    <tabColor theme="0"/>
    <pageSetUpPr fitToPage="1"/>
  </sheetPr>
  <dimension ref="A1:IN41"/>
  <sheetViews>
    <sheetView showGridLines="0" topLeftCell="B1" zoomScale="70" zoomScaleNormal="70" zoomScaleSheetLayoutView="79" workbookViewId="0">
      <selection activeCell="I4" sqref="I4"/>
    </sheetView>
  </sheetViews>
  <sheetFormatPr defaultColWidth="9" defaultRowHeight="14.15" x14ac:dyDescent="0.25"/>
  <cols>
    <col min="1" max="1" width="2.15234375" style="95" hidden="1" customWidth="1"/>
    <col min="2" max="2" width="7.4609375" style="15" customWidth="1"/>
    <col min="3" max="3" width="21.4609375" style="15" customWidth="1"/>
    <col min="4" max="4" width="28.84375" style="15" customWidth="1"/>
    <col min="5" max="5" width="30.84375" style="15" customWidth="1"/>
    <col min="6" max="6" width="22.84375" style="15" customWidth="1"/>
    <col min="7" max="16384" width="9" style="15"/>
  </cols>
  <sheetData>
    <row r="1" spans="1:248" ht="18" x14ac:dyDescent="0.25">
      <c r="B1" s="83" t="s">
        <v>304</v>
      </c>
    </row>
    <row r="2" spans="1:248" s="18" customFormat="1" x14ac:dyDescent="0.25">
      <c r="A2" s="95"/>
      <c r="B2" s="16"/>
      <c r="C2" s="17"/>
      <c r="D2" s="17"/>
    </row>
    <row r="3" spans="1:248" ht="16.5" customHeight="1" x14ac:dyDescent="0.25">
      <c r="B3" s="206" t="s">
        <v>191</v>
      </c>
      <c r="C3" s="207"/>
      <c r="D3" s="208" t="str">
        <f>IF(ｼｰﾄ0!C4="","",ｼｰﾄ0!C3 &amp; (ｼｰﾄ0!C4))</f>
        <v>兵庫県播磨平野（姫路平野）</v>
      </c>
      <c r="E3" s="208"/>
      <c r="F3" s="208"/>
      <c r="IN3" s="18">
        <v>1</v>
      </c>
    </row>
    <row r="4" spans="1:248" ht="54" customHeight="1" x14ac:dyDescent="0.25">
      <c r="B4" s="206" t="s">
        <v>305</v>
      </c>
      <c r="C4" s="207"/>
      <c r="D4" s="209" t="s">
        <v>306</v>
      </c>
      <c r="E4" s="210" t="s">
        <v>307</v>
      </c>
      <c r="F4" s="211" t="s">
        <v>308</v>
      </c>
    </row>
    <row r="5" spans="1:248" ht="26.15" customHeight="1" x14ac:dyDescent="0.25">
      <c r="B5" s="212" t="s">
        <v>309</v>
      </c>
      <c r="C5" s="212"/>
      <c r="D5" s="235" t="s">
        <v>443</v>
      </c>
      <c r="E5" s="235"/>
      <c r="F5" s="236" t="s">
        <v>444</v>
      </c>
    </row>
    <row r="6" spans="1:248" ht="26.15" customHeight="1" x14ac:dyDescent="0.25">
      <c r="B6" s="213" t="s">
        <v>310</v>
      </c>
      <c r="C6" s="213"/>
      <c r="D6" s="237" t="s">
        <v>445</v>
      </c>
      <c r="E6" s="237"/>
      <c r="F6" s="238" t="s">
        <v>446</v>
      </c>
    </row>
    <row r="7" spans="1:248" ht="25" customHeight="1" x14ac:dyDescent="0.25">
      <c r="B7" s="214" t="s">
        <v>311</v>
      </c>
      <c r="C7" s="214"/>
      <c r="D7" s="237"/>
      <c r="E7" s="237"/>
      <c r="F7" s="238"/>
    </row>
    <row r="8" spans="1:248" ht="27" customHeight="1" x14ac:dyDescent="0.25">
      <c r="B8" s="215" t="s">
        <v>312</v>
      </c>
      <c r="C8" s="216"/>
      <c r="D8" s="237" t="s">
        <v>447</v>
      </c>
      <c r="E8" s="237"/>
      <c r="F8" s="238" t="s">
        <v>448</v>
      </c>
    </row>
    <row r="9" spans="1:248" ht="26.25" customHeight="1" x14ac:dyDescent="0.25">
      <c r="B9" s="217" t="s">
        <v>313</v>
      </c>
      <c r="C9" s="218"/>
      <c r="D9" s="237" t="s">
        <v>447</v>
      </c>
      <c r="E9" s="239"/>
      <c r="F9" s="238"/>
    </row>
    <row r="10" spans="1:248" ht="30" customHeight="1" x14ac:dyDescent="0.25">
      <c r="B10" s="217" t="s">
        <v>314</v>
      </c>
      <c r="C10" s="219"/>
      <c r="D10" s="220"/>
      <c r="E10" s="240"/>
      <c r="F10" s="220"/>
    </row>
    <row r="11" spans="1:248" ht="29.25" customHeight="1" x14ac:dyDescent="0.25">
      <c r="B11" s="221" t="s">
        <v>315</v>
      </c>
      <c r="C11" s="222" t="s">
        <v>316</v>
      </c>
      <c r="D11" s="241">
        <v>7</v>
      </c>
      <c r="E11" s="241"/>
      <c r="F11" s="242"/>
    </row>
    <row r="12" spans="1:248" ht="30" customHeight="1" x14ac:dyDescent="0.25">
      <c r="B12" s="221"/>
      <c r="C12" s="223" t="s">
        <v>317</v>
      </c>
      <c r="D12" s="224"/>
      <c r="E12" s="241"/>
      <c r="F12" s="224"/>
    </row>
    <row r="13" spans="1:248" ht="30.75" customHeight="1" x14ac:dyDescent="0.25">
      <c r="B13" s="221"/>
      <c r="C13" s="222" t="s">
        <v>318</v>
      </c>
      <c r="D13" s="224"/>
      <c r="E13" s="224"/>
      <c r="F13" s="242">
        <v>0.7</v>
      </c>
    </row>
    <row r="14" spans="1:248" ht="19.5" customHeight="1" x14ac:dyDescent="0.25">
      <c r="B14" s="225"/>
      <c r="C14" s="226" t="s">
        <v>319</v>
      </c>
      <c r="D14" s="243"/>
      <c r="E14" s="243"/>
      <c r="F14" s="243"/>
    </row>
    <row r="15" spans="1:248" ht="19.5" customHeight="1" x14ac:dyDescent="0.25">
      <c r="B15" s="225"/>
      <c r="C15" s="226" t="s">
        <v>320</v>
      </c>
      <c r="D15" s="243"/>
      <c r="E15" s="243"/>
      <c r="F15" s="243"/>
    </row>
    <row r="16" spans="1:248" ht="19.5" customHeight="1" x14ac:dyDescent="0.25">
      <c r="B16" s="225"/>
      <c r="C16" s="226" t="s">
        <v>321</v>
      </c>
      <c r="D16" s="243"/>
      <c r="E16" s="243"/>
      <c r="F16" s="243"/>
    </row>
    <row r="17" spans="1:6" ht="19.5" customHeight="1" x14ac:dyDescent="0.25">
      <c r="B17" s="225"/>
      <c r="C17" s="226" t="s">
        <v>322</v>
      </c>
      <c r="D17" s="243"/>
      <c r="E17" s="243"/>
      <c r="F17" s="243"/>
    </row>
    <row r="18" spans="1:6" ht="19.5" customHeight="1" x14ac:dyDescent="0.25">
      <c r="B18" s="225"/>
      <c r="C18" s="226" t="s">
        <v>323</v>
      </c>
      <c r="D18" s="243"/>
      <c r="E18" s="243"/>
      <c r="F18" s="243"/>
    </row>
    <row r="19" spans="1:6" ht="19.5" customHeight="1" x14ac:dyDescent="0.25">
      <c r="B19" s="225"/>
      <c r="C19" s="244" t="s">
        <v>324</v>
      </c>
      <c r="D19" s="243"/>
      <c r="E19" s="243"/>
      <c r="F19" s="243"/>
    </row>
    <row r="20" spans="1:6" ht="19.5" customHeight="1" x14ac:dyDescent="0.25">
      <c r="B20" s="225"/>
      <c r="C20" s="244" t="s">
        <v>325</v>
      </c>
      <c r="D20" s="243"/>
      <c r="E20" s="243"/>
      <c r="F20" s="243"/>
    </row>
    <row r="21" spans="1:6" ht="19.5" customHeight="1" x14ac:dyDescent="0.25">
      <c r="B21" s="225"/>
      <c r="C21" s="244" t="s">
        <v>326</v>
      </c>
      <c r="D21" s="243"/>
      <c r="E21" s="243"/>
      <c r="F21" s="243"/>
    </row>
    <row r="22" spans="1:6" ht="19.5" customHeight="1" x14ac:dyDescent="0.25">
      <c r="B22" s="225"/>
      <c r="C22" s="244" t="s">
        <v>327</v>
      </c>
      <c r="D22" s="243"/>
      <c r="E22" s="243"/>
      <c r="F22" s="243"/>
    </row>
    <row r="23" spans="1:6" ht="19.5" customHeight="1" x14ac:dyDescent="0.25">
      <c r="B23" s="227"/>
      <c r="C23" s="244" t="s">
        <v>328</v>
      </c>
      <c r="D23" s="243"/>
      <c r="E23" s="243"/>
      <c r="F23" s="243"/>
    </row>
    <row r="24" spans="1:6" s="93" customFormat="1" ht="12" customHeight="1" x14ac:dyDescent="0.25">
      <c r="A24" s="96"/>
      <c r="B24" s="228"/>
      <c r="C24" s="229" t="s">
        <v>329</v>
      </c>
      <c r="D24" s="245" t="s">
        <v>330</v>
      </c>
      <c r="E24" s="246"/>
      <c r="F24" s="247"/>
    </row>
    <row r="25" spans="1:6" s="93" customFormat="1" ht="12" customHeight="1" x14ac:dyDescent="0.25">
      <c r="A25" s="96"/>
      <c r="B25" s="228"/>
      <c r="C25" s="230"/>
      <c r="D25" s="248" t="s">
        <v>331</v>
      </c>
      <c r="E25" s="246"/>
      <c r="F25" s="249"/>
    </row>
    <row r="26" spans="1:6" s="93" customFormat="1" ht="12" customHeight="1" x14ac:dyDescent="0.25">
      <c r="A26" s="96"/>
      <c r="B26" s="228"/>
      <c r="C26" s="231"/>
      <c r="D26" s="248"/>
      <c r="E26" s="246"/>
      <c r="F26" s="249"/>
    </row>
    <row r="27" spans="1:6" s="93" customFormat="1" ht="12" customHeight="1" x14ac:dyDescent="0.25">
      <c r="A27" s="96"/>
      <c r="B27" s="228"/>
      <c r="C27" s="228"/>
      <c r="D27" s="250"/>
      <c r="E27" s="246"/>
      <c r="F27" s="249"/>
    </row>
    <row r="28" spans="1:6" s="93" customFormat="1" ht="12" customHeight="1" x14ac:dyDescent="0.25">
      <c r="A28" s="96"/>
      <c r="B28" s="228"/>
      <c r="C28" s="228"/>
      <c r="D28" s="232"/>
      <c r="E28" s="233"/>
      <c r="F28" s="234"/>
    </row>
    <row r="29" spans="1:6" s="93" customFormat="1" x14ac:dyDescent="0.25">
      <c r="A29" s="96"/>
    </row>
    <row r="30" spans="1:6" s="93" customFormat="1" x14ac:dyDescent="0.25">
      <c r="A30" s="96"/>
    </row>
    <row r="31" spans="1:6" s="93" customFormat="1" x14ac:dyDescent="0.25">
      <c r="A31" s="96"/>
    </row>
    <row r="32" spans="1:6" s="93" customFormat="1" x14ac:dyDescent="0.25">
      <c r="A32" s="96"/>
    </row>
    <row r="33" spans="1:3" s="93" customFormat="1" x14ac:dyDescent="0.25">
      <c r="A33" s="96"/>
    </row>
    <row r="34" spans="1:3" s="93" customFormat="1" x14ac:dyDescent="0.25">
      <c r="A34" s="96"/>
    </row>
    <row r="35" spans="1:3" s="93" customFormat="1" x14ac:dyDescent="0.25">
      <c r="A35" s="96"/>
    </row>
    <row r="40" spans="1:3" x14ac:dyDescent="0.25">
      <c r="C40" s="94"/>
    </row>
    <row r="41" spans="1:3" x14ac:dyDescent="0.25">
      <c r="C41" s="94"/>
    </row>
  </sheetData>
  <sheetProtection formatCells="0"/>
  <mergeCells count="15">
    <mergeCell ref="D28:F28"/>
    <mergeCell ref="B7:C7"/>
    <mergeCell ref="B8:C8"/>
    <mergeCell ref="B9:C9"/>
    <mergeCell ref="B10:C10"/>
    <mergeCell ref="B11:B23"/>
    <mergeCell ref="D24:F24"/>
    <mergeCell ref="D25:F25"/>
    <mergeCell ref="D26:F26"/>
    <mergeCell ref="D27:F27"/>
    <mergeCell ref="B3:C3"/>
    <mergeCell ref="D3:F3"/>
    <mergeCell ref="B4:C4"/>
    <mergeCell ref="B5:C5"/>
    <mergeCell ref="B6:C6"/>
  </mergeCells>
  <phoneticPr fontId="4"/>
  <conditionalFormatting sqref="D12:D13">
    <cfRule type="expression" dxfId="4" priority="23">
      <formula>$D$5&lt;&gt;""</formula>
    </cfRule>
  </conditionalFormatting>
  <conditionalFormatting sqref="E13">
    <cfRule type="expression" dxfId="3" priority="21">
      <formula>$D$5&lt;&gt;""</formula>
    </cfRule>
  </conditionalFormatting>
  <conditionalFormatting sqref="F12">
    <cfRule type="expression" dxfId="2" priority="22">
      <formula>$D$5&lt;&gt;""</formula>
    </cfRule>
  </conditionalFormatting>
  <dataValidations xWindow="975" yWindow="680" count="8">
    <dataValidation type="textLength" allowBlank="1" showInputMessage="1" showErrorMessage="1" promptTitle="ご注意" prompt="下記の記載例に従いご記入してください。_x000a_　形式と異なる場合はエラー表示が出ます。_x000a__x000a_　●H3～H30　　　何月は不要です_x000a__x000a_　　_x000a__x000a_" sqref="E8:F8" xr:uid="{A514B049-C2F6-41BE-AA6B-3180F659C368}">
      <formula1>4</formula1>
      <formula2>8</formula2>
    </dataValidation>
    <dataValidation type="textLength" allowBlank="1" showInputMessage="1" showErrorMessage="1" promptTitle="記入例と同じく形式で記載してください。半角大文字" prompt="_x000a_　記入例：　S59 　_x000a_　　　　　　　　H29　_x000a_　　　　　　　　 R2_x000a_  " sqref="F9" xr:uid="{DDDADF75-B1B0-43F8-BBB3-9DC2FE09C767}">
      <formula1>2</formula1>
      <formula2>3</formula2>
    </dataValidation>
    <dataValidation allowBlank="1" showInputMessage="1" showErrorMessage="1" promptTitle="記入例と同じ形式で記載してください。英数半角大文字" prompt="_x000a_記入例_x000a_　　　　　H28～R2_x000a_          H24～H28_x000a_" sqref="E9" xr:uid="{4F35B941-F2CD-426C-AC0E-14AED3C3A22E}"/>
    <dataValidation allowBlank="1" showInputMessage="1" showErrorMessage="1" promptTitle="記入例と同じ形式で記載してください。英数半角大文字" prompt="記入例_x000a_　　　　　S50～R2_x000a_          H2～R1_x000a_" sqref="D9" xr:uid="{F287ABB0-1D9F-437A-B1D1-FD422E0DA43C}"/>
    <dataValidation type="textLength" allowBlank="1" showInputMessage="1" showErrorMessage="1" promptTitle="ご注意" prompt="下記の記載例に従いご記入してください。形式と異なる場合はエラー表示が出ます。_x000a__x000a_　●H3～H30　　何月は不要です_x000a__x000a_　　_x000a__x000a_" sqref="D8" xr:uid="{82AC5081-748D-4AAE-81BC-E748B864D1F2}">
      <formula1>4</formula1>
      <formula2>8</formula2>
    </dataValidation>
    <dataValidation type="custom" allowBlank="1" showInputMessage="1" showErrorMessage="1" error="沈下量の数値は、小数点第２位までご記入ください。_x000a__x000a_例：2.22  3.64 11.03 0.55_x000a_隆起量の数値は、 例えば、-3.05_x000a_ -0.45 _x000a_とご記入ください。_x000a_" sqref="D12:D13 E13 F12" xr:uid="{8B9CAA74-8311-420A-A31B-7B12FF94101E}">
      <formula1>D12=ROUNDDOWN(D12,2)</formula1>
    </dataValidation>
    <dataValidation type="custom" allowBlank="1" showInputMessage="1" showErrorMessage="1" errorTitle="ご注意" error="沈下量の数値は、小数点第２位までご記入ください。_x000a__x000a_12.56  19.08_x000a_5.03    14.10" sqref="D11:F11 E12 F13" xr:uid="{0B8273E0-FC8A-4A00-AE04-D28BA3E1DDE5}">
      <formula1>D11=ROUNDDOWN(D11,2)</formula1>
    </dataValidation>
    <dataValidation type="custom" allowBlank="1" showInputMessage="1" showErrorMessage="1" error="沈下量の数値は、小数点第２位までご記入ください。_x000a__x000a_例：2.22  3.64 11.03 0.55_x000a__x000a_隆起量の数値は、 例えば、_x000a_-3.05  -0.45 _x000a_とご記入ください。_x000a_" sqref="D14:F23" xr:uid="{B5C2A3AF-0D96-44E0-B920-3659C62F2492}">
      <formula1>D14=ROUNDDOWN(D14,2)</formula1>
    </dataValidation>
  </dataValidations>
  <pageMargins left="0.70866141732283472" right="0.55118110236220474" top="0.70866141732283472" bottom="0.6692913385826772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theme="0"/>
    <pageSetUpPr fitToPage="1"/>
  </sheetPr>
  <dimension ref="A1:G27"/>
  <sheetViews>
    <sheetView showGridLines="0" topLeftCell="B1" zoomScaleNormal="100" zoomScaleSheetLayoutView="90" workbookViewId="0">
      <selection activeCell="F36" sqref="F36"/>
    </sheetView>
  </sheetViews>
  <sheetFormatPr defaultColWidth="9" defaultRowHeight="14.15" x14ac:dyDescent="0.25"/>
  <cols>
    <col min="1" max="1" width="2.4609375" style="12" hidden="1" customWidth="1"/>
    <col min="2" max="2" width="6.84375" style="12" customWidth="1"/>
    <col min="3" max="3" width="14.15234375" style="12" customWidth="1"/>
    <col min="4" max="4" width="18.84375" style="12" customWidth="1"/>
    <col min="5" max="5" width="26.15234375" style="12" customWidth="1"/>
    <col min="6" max="6" width="23.53515625" style="12" customWidth="1"/>
    <col min="7" max="7" width="24.53515625" style="12" customWidth="1"/>
    <col min="8" max="16384" width="9" style="12"/>
  </cols>
  <sheetData>
    <row r="1" spans="1:7" ht="18" x14ac:dyDescent="0.25">
      <c r="B1" s="82" t="s">
        <v>332</v>
      </c>
    </row>
    <row r="2" spans="1:7" x14ac:dyDescent="0.25">
      <c r="A2" s="19">
        <f>IF(COUNTA(D4:G21)&lt;&gt;0,1,2)</f>
        <v>1</v>
      </c>
      <c r="B2" s="13" t="s">
        <v>191</v>
      </c>
      <c r="D2" s="13"/>
      <c r="E2" s="14"/>
      <c r="F2" s="14"/>
      <c r="G2" s="14"/>
    </row>
    <row r="3" spans="1:7" s="251" customFormat="1" x14ac:dyDescent="0.25">
      <c r="B3" s="252" t="str">
        <f>IF(ｼｰﾄ0!C4="","",ｼｰﾄ0!C3   &amp; (ｼｰﾄ0!C4) )</f>
        <v>兵庫県播磨平野（姫路平野）</v>
      </c>
      <c r="C3" s="252"/>
      <c r="D3" s="253"/>
      <c r="E3" s="253"/>
      <c r="F3" s="253"/>
      <c r="G3" s="253"/>
    </row>
    <row r="4" spans="1:7" ht="27" customHeight="1" x14ac:dyDescent="0.25">
      <c r="B4" s="254" t="s">
        <v>333</v>
      </c>
      <c r="C4" s="255"/>
      <c r="D4" s="256" t="s">
        <v>449</v>
      </c>
      <c r="E4" s="256"/>
      <c r="F4" s="256"/>
      <c r="G4" s="256"/>
    </row>
    <row r="5" spans="1:7" ht="27" customHeight="1" x14ac:dyDescent="0.25">
      <c r="B5" s="254" t="s">
        <v>334</v>
      </c>
      <c r="C5" s="255"/>
      <c r="D5" s="257" t="s">
        <v>450</v>
      </c>
      <c r="E5" s="257"/>
      <c r="F5" s="257"/>
      <c r="G5" s="257"/>
    </row>
    <row r="6" spans="1:7" ht="27" customHeight="1" x14ac:dyDescent="0.25">
      <c r="B6" s="254" t="s">
        <v>335</v>
      </c>
      <c r="C6" s="255"/>
      <c r="D6" s="257">
        <v>136.1</v>
      </c>
      <c r="E6" s="257"/>
      <c r="F6" s="257"/>
      <c r="G6" s="257"/>
    </row>
    <row r="7" spans="1:7" ht="27" customHeight="1" x14ac:dyDescent="0.25">
      <c r="B7" s="254" t="s">
        <v>336</v>
      </c>
      <c r="C7" s="255"/>
      <c r="D7" s="257" t="s">
        <v>451</v>
      </c>
      <c r="E7" s="257"/>
      <c r="F7" s="257"/>
      <c r="G7" s="257"/>
    </row>
    <row r="8" spans="1:7" ht="27" customHeight="1" x14ac:dyDescent="0.25">
      <c r="B8" s="254" t="s">
        <v>311</v>
      </c>
      <c r="C8" s="255"/>
      <c r="D8" s="257" t="s">
        <v>452</v>
      </c>
      <c r="E8" s="257"/>
      <c r="F8" s="257"/>
      <c r="G8" s="257"/>
    </row>
    <row r="9" spans="1:7" ht="27" customHeight="1" x14ac:dyDescent="0.25">
      <c r="B9" s="254" t="s">
        <v>337</v>
      </c>
      <c r="C9" s="255"/>
      <c r="D9" s="257" t="s">
        <v>453</v>
      </c>
      <c r="E9" s="257"/>
      <c r="F9" s="257"/>
      <c r="G9" s="257"/>
    </row>
    <row r="10" spans="1:7" ht="27" customHeight="1" x14ac:dyDescent="0.25">
      <c r="B10" s="254" t="s">
        <v>338</v>
      </c>
      <c r="C10" s="255"/>
      <c r="D10" s="257">
        <v>26368</v>
      </c>
      <c r="E10" s="257"/>
      <c r="F10" s="257"/>
      <c r="G10" s="257"/>
    </row>
    <row r="11" spans="1:7" ht="27" customHeight="1" x14ac:dyDescent="0.25">
      <c r="B11" s="258" t="s">
        <v>339</v>
      </c>
      <c r="C11" s="259"/>
      <c r="D11" s="257" t="s">
        <v>454</v>
      </c>
      <c r="E11" s="260"/>
      <c r="F11" s="260"/>
      <c r="G11" s="260"/>
    </row>
    <row r="12" spans="1:7" ht="18.75" customHeight="1" x14ac:dyDescent="0.25">
      <c r="B12" s="261" t="s">
        <v>340</v>
      </c>
      <c r="C12" s="256" t="s">
        <v>341</v>
      </c>
      <c r="D12" s="260">
        <v>51.2</v>
      </c>
      <c r="E12" s="262"/>
      <c r="F12" s="262"/>
      <c r="G12" s="262"/>
    </row>
    <row r="13" spans="1:7" ht="18.75" customHeight="1" x14ac:dyDescent="0.25">
      <c r="B13" s="263"/>
      <c r="C13" s="256" t="s">
        <v>320</v>
      </c>
      <c r="D13" s="260">
        <v>48.34</v>
      </c>
      <c r="E13" s="262"/>
      <c r="F13" s="262"/>
      <c r="G13" s="262"/>
    </row>
    <row r="14" spans="1:7" ht="18.75" customHeight="1" x14ac:dyDescent="0.25">
      <c r="B14" s="263"/>
      <c r="C14" s="256" t="s">
        <v>321</v>
      </c>
      <c r="D14" s="260">
        <v>50</v>
      </c>
      <c r="E14" s="262"/>
      <c r="F14" s="262"/>
      <c r="G14" s="262"/>
    </row>
    <row r="15" spans="1:7" ht="18.75" customHeight="1" x14ac:dyDescent="0.25">
      <c r="B15" s="263"/>
      <c r="C15" s="256" t="s">
        <v>322</v>
      </c>
      <c r="D15" s="260">
        <v>47.9</v>
      </c>
      <c r="E15" s="262"/>
      <c r="F15" s="262"/>
      <c r="G15" s="262"/>
    </row>
    <row r="16" spans="1:7" ht="18.75" customHeight="1" x14ac:dyDescent="0.25">
      <c r="B16" s="264" t="s">
        <v>342</v>
      </c>
      <c r="C16" s="226" t="s">
        <v>343</v>
      </c>
      <c r="D16" s="260">
        <v>47.75</v>
      </c>
      <c r="E16" s="262"/>
      <c r="F16" s="262"/>
      <c r="G16" s="262"/>
    </row>
    <row r="17" spans="2:7" ht="18.75" customHeight="1" x14ac:dyDescent="0.25">
      <c r="B17" s="264"/>
      <c r="C17" s="226" t="s">
        <v>324</v>
      </c>
      <c r="D17" s="260">
        <v>48.14</v>
      </c>
      <c r="E17" s="262"/>
      <c r="F17" s="262"/>
      <c r="G17" s="262"/>
    </row>
    <row r="18" spans="2:7" ht="18.75" customHeight="1" x14ac:dyDescent="0.25">
      <c r="B18" s="264"/>
      <c r="C18" s="226" t="s">
        <v>325</v>
      </c>
      <c r="D18" s="260">
        <v>47.8</v>
      </c>
      <c r="E18" s="262"/>
      <c r="F18" s="262"/>
      <c r="G18" s="262"/>
    </row>
    <row r="19" spans="2:7" ht="18.75" customHeight="1" x14ac:dyDescent="0.25">
      <c r="B19" s="264"/>
      <c r="C19" s="226" t="s">
        <v>326</v>
      </c>
      <c r="D19" s="260">
        <v>48.01</v>
      </c>
      <c r="E19" s="262"/>
      <c r="F19" s="262"/>
      <c r="G19" s="262"/>
    </row>
    <row r="20" spans="2:7" ht="18.75" customHeight="1" x14ac:dyDescent="0.25">
      <c r="B20" s="264"/>
      <c r="C20" s="226" t="s">
        <v>327</v>
      </c>
      <c r="D20" s="260">
        <v>48.12</v>
      </c>
      <c r="E20" s="262"/>
      <c r="F20" s="262"/>
      <c r="G20" s="262"/>
    </row>
    <row r="21" spans="2:7" ht="18.75" customHeight="1" x14ac:dyDescent="0.25">
      <c r="B21" s="265"/>
      <c r="C21" s="226" t="s">
        <v>328</v>
      </c>
      <c r="D21" s="260">
        <v>47.15</v>
      </c>
      <c r="E21" s="262"/>
      <c r="F21" s="262"/>
      <c r="G21" s="262"/>
    </row>
    <row r="22" spans="2:7" x14ac:dyDescent="0.25">
      <c r="B22" s="266"/>
      <c r="C22" s="267" t="s">
        <v>344</v>
      </c>
      <c r="D22" s="268" t="s">
        <v>345</v>
      </c>
      <c r="E22" s="269"/>
      <c r="F22" s="269"/>
      <c r="G22" s="247"/>
    </row>
    <row r="23" spans="2:7" x14ac:dyDescent="0.25">
      <c r="B23" s="266"/>
      <c r="C23" s="266"/>
      <c r="D23" s="270" t="s">
        <v>455</v>
      </c>
      <c r="E23" s="246"/>
      <c r="F23" s="246"/>
      <c r="G23" s="249"/>
    </row>
    <row r="24" spans="2:7" x14ac:dyDescent="0.25">
      <c r="B24" s="266"/>
      <c r="C24" s="266"/>
      <c r="D24" s="270" t="s">
        <v>456</v>
      </c>
      <c r="E24" s="246"/>
      <c r="F24" s="246"/>
      <c r="G24" s="249"/>
    </row>
    <row r="25" spans="2:7" x14ac:dyDescent="0.25">
      <c r="B25" s="266"/>
      <c r="C25" s="266"/>
      <c r="D25" s="271" t="s">
        <v>457</v>
      </c>
      <c r="E25" s="233"/>
      <c r="F25" s="233"/>
      <c r="G25" s="234"/>
    </row>
    <row r="26" spans="2:7" x14ac:dyDescent="0.25">
      <c r="B26" s="231"/>
      <c r="C26" s="231"/>
      <c r="D26" s="231"/>
      <c r="E26" s="231"/>
      <c r="F26" s="231"/>
      <c r="G26" s="231"/>
    </row>
    <row r="27" spans="2:7" x14ac:dyDescent="0.25">
      <c r="B27" s="231"/>
      <c r="C27" s="231"/>
      <c r="D27" s="231"/>
      <c r="E27" s="231"/>
      <c r="F27" s="231"/>
      <c r="G27" s="231"/>
    </row>
  </sheetData>
  <sheetProtection insertColumns="0"/>
  <mergeCells count="15">
    <mergeCell ref="B8:C8"/>
    <mergeCell ref="D23:G23"/>
    <mergeCell ref="D24:G24"/>
    <mergeCell ref="D25:G25"/>
    <mergeCell ref="B9:C9"/>
    <mergeCell ref="B10:C10"/>
    <mergeCell ref="B11:C11"/>
    <mergeCell ref="B12:B15"/>
    <mergeCell ref="B16:B21"/>
    <mergeCell ref="D22:G22"/>
    <mergeCell ref="B3:C3"/>
    <mergeCell ref="B4:C4"/>
    <mergeCell ref="B5:C5"/>
    <mergeCell ref="B6:C6"/>
    <mergeCell ref="B7:C7"/>
  </mergeCells>
  <phoneticPr fontId="4"/>
  <pageMargins left="0.70866141732283472" right="0.55118110236220474" top="0.70866141732283472" bottom="0.6692913385826772" header="0.51181102362204722" footer="0.51181102362204722"/>
  <pageSetup paperSize="9" scale="7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theme="0"/>
    <pageSetUpPr fitToPage="1"/>
  </sheetPr>
  <dimension ref="A1:R94"/>
  <sheetViews>
    <sheetView showGridLines="0" topLeftCell="B1" zoomScale="80" zoomScaleNormal="80" zoomScaleSheetLayoutView="90" workbookViewId="0">
      <selection activeCell="N11" sqref="N11"/>
    </sheetView>
  </sheetViews>
  <sheetFormatPr defaultColWidth="9" defaultRowHeight="14.15" x14ac:dyDescent="0.25"/>
  <cols>
    <col min="1" max="1" width="2.53515625" style="23" hidden="1" customWidth="1"/>
    <col min="2" max="2" width="16.53515625" style="19" customWidth="1"/>
    <col min="3" max="3" width="12.84375" style="19" customWidth="1"/>
    <col min="4" max="4" width="10.4609375" style="19" customWidth="1"/>
    <col min="5" max="8" width="8.84375" style="19" customWidth="1"/>
    <col min="9" max="12" width="12" style="19" customWidth="1"/>
    <col min="13" max="16384" width="9" style="19"/>
  </cols>
  <sheetData>
    <row r="1" spans="1:18" s="12" customFormat="1" ht="18" x14ac:dyDescent="0.25">
      <c r="B1" s="82" t="s">
        <v>346</v>
      </c>
    </row>
    <row r="2" spans="1:18" s="12" customFormat="1" x14ac:dyDescent="0.25">
      <c r="A2" s="20">
        <v>2</v>
      </c>
      <c r="C2" s="13"/>
      <c r="D2" s="13"/>
      <c r="E2" s="21"/>
      <c r="F2" s="21"/>
      <c r="G2" s="21"/>
      <c r="H2" s="21"/>
    </row>
    <row r="3" spans="1:18" s="12" customFormat="1" x14ac:dyDescent="0.25">
      <c r="A3" s="20">
        <f>IF(COUNTA(B8:L67)&lt;&gt;0,1,2)</f>
        <v>1</v>
      </c>
      <c r="B3" s="13" t="s">
        <v>347</v>
      </c>
      <c r="C3" s="22"/>
      <c r="D3" s="13"/>
      <c r="E3" s="21"/>
      <c r="F3" s="21"/>
      <c r="G3" s="21"/>
      <c r="H3" s="21"/>
    </row>
    <row r="4" spans="1:18" s="231" customFormat="1" ht="14.6" thickBot="1" x14ac:dyDescent="0.3">
      <c r="A4" s="272"/>
      <c r="B4" s="273" t="str">
        <f>IF(ｼｰﾄ0!C4="","",ｼｰﾄ0!C3   &amp; (ｼｰﾄ0!C4) )</f>
        <v>兵庫県播磨平野（姫路平野）</v>
      </c>
      <c r="C4" s="273"/>
      <c r="D4" s="274"/>
      <c r="E4" s="275"/>
      <c r="F4" s="275"/>
      <c r="G4" s="275"/>
      <c r="H4" s="275"/>
    </row>
    <row r="5" spans="1:18" s="287" customFormat="1" ht="48.65" customHeight="1" x14ac:dyDescent="0.25">
      <c r="A5" s="276"/>
      <c r="B5" s="277" t="s">
        <v>473</v>
      </c>
      <c r="C5" s="278" t="s">
        <v>348</v>
      </c>
      <c r="D5" s="279"/>
      <c r="E5" s="280" t="s">
        <v>349</v>
      </c>
      <c r="F5" s="281"/>
      <c r="G5" s="281"/>
      <c r="H5" s="282"/>
      <c r="I5" s="283" t="s">
        <v>474</v>
      </c>
      <c r="J5" s="284"/>
      <c r="K5" s="285" t="s">
        <v>475</v>
      </c>
      <c r="L5" s="286"/>
    </row>
    <row r="6" spans="1:18" s="287" customFormat="1" ht="37.5" customHeight="1" x14ac:dyDescent="0.25">
      <c r="A6" s="276"/>
      <c r="B6" s="288"/>
      <c r="C6" s="289"/>
      <c r="D6" s="290" t="s">
        <v>350</v>
      </c>
      <c r="E6" s="291" t="s">
        <v>34</v>
      </c>
      <c r="F6" s="292" t="s">
        <v>35</v>
      </c>
      <c r="G6" s="292" t="s">
        <v>36</v>
      </c>
      <c r="H6" s="290" t="s">
        <v>351</v>
      </c>
      <c r="I6" s="293" t="s">
        <v>352</v>
      </c>
      <c r="J6" s="294" t="s">
        <v>353</v>
      </c>
      <c r="K6" s="293" t="s">
        <v>354</v>
      </c>
      <c r="L6" s="295" t="s">
        <v>355</v>
      </c>
    </row>
    <row r="7" spans="1:18" s="287" customFormat="1" ht="29.15" customHeight="1" thickBot="1" x14ac:dyDescent="0.3">
      <c r="A7" s="276"/>
      <c r="B7" s="296"/>
      <c r="C7" s="297"/>
      <c r="D7" s="298"/>
      <c r="E7" s="299"/>
      <c r="F7" s="300"/>
      <c r="G7" s="300"/>
      <c r="H7" s="298"/>
      <c r="I7" s="301" t="s">
        <v>356</v>
      </c>
      <c r="J7" s="302" t="s">
        <v>357</v>
      </c>
      <c r="K7" s="303" t="s">
        <v>358</v>
      </c>
      <c r="L7" s="304" t="s">
        <v>359</v>
      </c>
    </row>
    <row r="8" spans="1:18" s="287" customFormat="1" ht="19.5" customHeight="1" thickTop="1" x14ac:dyDescent="0.25">
      <c r="A8" s="276">
        <f>IF(COUNTIF(E8:E67,"/")&gt;=1,1,"")</f>
        <v>1</v>
      </c>
      <c r="B8" s="319" t="s">
        <v>458</v>
      </c>
      <c r="C8" s="320"/>
      <c r="D8" s="320"/>
      <c r="E8" s="321"/>
      <c r="F8" s="321"/>
      <c r="G8" s="321"/>
      <c r="H8" s="321"/>
      <c r="I8" s="321"/>
      <c r="J8" s="321"/>
      <c r="K8" s="321"/>
      <c r="L8" s="321"/>
    </row>
    <row r="9" spans="1:18" s="287" customFormat="1" ht="19.5" customHeight="1" x14ac:dyDescent="0.25">
      <c r="A9" s="276" t="str">
        <f>IF(COUNTIF(E8:E67,"-")&gt;=1,2,"")</f>
        <v/>
      </c>
      <c r="B9" s="319" t="s">
        <v>459</v>
      </c>
      <c r="C9" s="320"/>
      <c r="D9" s="320"/>
      <c r="E9" s="321"/>
      <c r="F9" s="321"/>
      <c r="G9" s="321"/>
      <c r="H9" s="321"/>
      <c r="I9" s="322"/>
      <c r="J9" s="323"/>
      <c r="K9" s="323"/>
      <c r="L9" s="323"/>
    </row>
    <row r="10" spans="1:18" s="287" customFormat="1" ht="19.5" customHeight="1" x14ac:dyDescent="0.25">
      <c r="A10" s="276" t="str">
        <f>IF(COUNTIF(E8:E67,"#")&gt;=1,4,"")</f>
        <v/>
      </c>
      <c r="B10" s="319" t="s">
        <v>460</v>
      </c>
      <c r="C10" s="320"/>
      <c r="D10" s="320"/>
      <c r="E10" s="321" t="s">
        <v>469</v>
      </c>
      <c r="F10" s="321" t="s">
        <v>469</v>
      </c>
      <c r="G10" s="321" t="s">
        <v>469</v>
      </c>
      <c r="H10" s="321" t="s">
        <v>469</v>
      </c>
      <c r="I10" s="322"/>
      <c r="J10" s="323"/>
      <c r="K10" s="323" t="s">
        <v>364</v>
      </c>
      <c r="L10" s="323"/>
    </row>
    <row r="11" spans="1:18" s="287" customFormat="1" ht="19.5" customHeight="1" x14ac:dyDescent="0.25">
      <c r="A11" s="276"/>
      <c r="B11" s="319" t="s">
        <v>461</v>
      </c>
      <c r="C11" s="320"/>
      <c r="D11" s="320"/>
      <c r="E11" s="321"/>
      <c r="F11" s="321"/>
      <c r="G11" s="321"/>
      <c r="H11" s="321"/>
      <c r="I11" s="322"/>
      <c r="J11" s="323"/>
      <c r="K11" s="323"/>
      <c r="L11" s="323"/>
    </row>
    <row r="12" spans="1:18" s="287" customFormat="1" ht="19.5" customHeight="1" x14ac:dyDescent="0.25">
      <c r="A12" s="276" t="str">
        <f>IF(COUNTIF(F8:F67,"-")&gt;=1,2,"")</f>
        <v/>
      </c>
      <c r="B12" s="319" t="s">
        <v>462</v>
      </c>
      <c r="C12" s="320"/>
      <c r="D12" s="320"/>
      <c r="E12" s="321"/>
      <c r="F12" s="321"/>
      <c r="G12" s="321"/>
      <c r="H12" s="321"/>
      <c r="I12" s="322"/>
      <c r="J12" s="323"/>
      <c r="K12" s="323"/>
      <c r="L12" s="323"/>
    </row>
    <row r="13" spans="1:18" s="287" customFormat="1" ht="19.5" customHeight="1" x14ac:dyDescent="0.25">
      <c r="A13" s="276">
        <f>IF(COUNTIF(F8:F67,"/")&gt;=1,1,"")</f>
        <v>1</v>
      </c>
      <c r="B13" s="319" t="s">
        <v>463</v>
      </c>
      <c r="C13" s="320"/>
      <c r="D13" s="320"/>
      <c r="E13" s="321"/>
      <c r="F13" s="321"/>
      <c r="G13" s="321"/>
      <c r="H13" s="321"/>
      <c r="I13" s="322"/>
      <c r="J13" s="323"/>
      <c r="K13" s="323"/>
      <c r="L13" s="323"/>
      <c r="R13" s="287" t="s">
        <v>360</v>
      </c>
    </row>
    <row r="14" spans="1:18" s="287" customFormat="1" ht="19.5" customHeight="1" x14ac:dyDescent="0.25">
      <c r="A14" s="276" t="str">
        <f>IF(COUNTIF(F8:F67,"#")&gt;=1,4,"")</f>
        <v/>
      </c>
      <c r="B14" s="319" t="s">
        <v>452</v>
      </c>
      <c r="C14" s="320"/>
      <c r="D14" s="320"/>
      <c r="E14" s="321"/>
      <c r="F14" s="321"/>
      <c r="G14" s="321"/>
      <c r="H14" s="321"/>
      <c r="I14" s="322"/>
      <c r="J14" s="323"/>
      <c r="K14" s="323"/>
      <c r="L14" s="323"/>
    </row>
    <row r="15" spans="1:18" s="287" customFormat="1" ht="19.5" customHeight="1" x14ac:dyDescent="0.25">
      <c r="A15" s="276"/>
      <c r="B15" s="319" t="s">
        <v>464</v>
      </c>
      <c r="C15" s="320"/>
      <c r="D15" s="320"/>
      <c r="E15" s="321"/>
      <c r="F15" s="321"/>
      <c r="G15" s="321"/>
      <c r="H15" s="321"/>
      <c r="I15" s="322"/>
      <c r="J15" s="323"/>
      <c r="K15" s="323"/>
      <c r="L15" s="323"/>
    </row>
    <row r="16" spans="1:18" s="287" customFormat="1" ht="19.5" customHeight="1" x14ac:dyDescent="0.25">
      <c r="A16" s="276">
        <f>IF(COUNTIF(G8:G67,"/")&gt;=1,1,"")</f>
        <v>1</v>
      </c>
      <c r="B16" s="319" t="s">
        <v>465</v>
      </c>
      <c r="C16" s="320"/>
      <c r="D16" s="320"/>
      <c r="E16" s="321"/>
      <c r="F16" s="321"/>
      <c r="G16" s="321"/>
      <c r="H16" s="321"/>
      <c r="I16" s="322"/>
      <c r="J16" s="323"/>
      <c r="K16" s="323"/>
      <c r="L16" s="323"/>
    </row>
    <row r="17" spans="1:12" s="287" customFormat="1" ht="19.5" customHeight="1" x14ac:dyDescent="0.25">
      <c r="A17" s="276" t="str">
        <f>IF(COUNTIF(G8:G67,"-")&gt;=1,2,"")</f>
        <v/>
      </c>
      <c r="B17" s="319" t="s">
        <v>466</v>
      </c>
      <c r="C17" s="320"/>
      <c r="D17" s="320"/>
      <c r="E17" s="321"/>
      <c r="F17" s="321"/>
      <c r="G17" s="321"/>
      <c r="H17" s="321"/>
      <c r="I17" s="322"/>
      <c r="J17" s="323"/>
      <c r="K17" s="323"/>
      <c r="L17" s="323"/>
    </row>
    <row r="18" spans="1:12" s="287" customFormat="1" ht="19.5" customHeight="1" x14ac:dyDescent="0.25">
      <c r="A18" s="276" t="str">
        <f>IF(COUNTIF(G8:G67,"#")&gt;=1,4,"")</f>
        <v/>
      </c>
      <c r="B18" s="319" t="s">
        <v>467</v>
      </c>
      <c r="C18" s="320"/>
      <c r="D18" s="320"/>
      <c r="E18" s="321"/>
      <c r="F18" s="321"/>
      <c r="G18" s="321"/>
      <c r="H18" s="321"/>
      <c r="I18" s="322"/>
      <c r="J18" s="323"/>
      <c r="K18" s="323"/>
      <c r="L18" s="323"/>
    </row>
    <row r="19" spans="1:12" s="287" customFormat="1" ht="19.5" customHeight="1" x14ac:dyDescent="0.25">
      <c r="A19" s="276"/>
      <c r="B19" s="319"/>
      <c r="C19" s="320"/>
      <c r="D19" s="320"/>
      <c r="E19" s="321"/>
      <c r="F19" s="321"/>
      <c r="G19" s="321"/>
      <c r="H19" s="321"/>
      <c r="I19" s="322"/>
      <c r="J19" s="323"/>
      <c r="K19" s="323"/>
      <c r="L19" s="323"/>
    </row>
    <row r="20" spans="1:12" s="287" customFormat="1" ht="19.5" customHeight="1" x14ac:dyDescent="0.25">
      <c r="A20" s="276">
        <f>IF(COUNTIF(H8:H67,"/")&gt;=1,1,"")</f>
        <v>1</v>
      </c>
      <c r="B20" s="319"/>
      <c r="C20" s="320"/>
      <c r="D20" s="320"/>
      <c r="E20" s="321"/>
      <c r="F20" s="321"/>
      <c r="G20" s="321"/>
      <c r="H20" s="321"/>
      <c r="I20" s="322"/>
      <c r="J20" s="323"/>
      <c r="K20" s="323"/>
      <c r="L20" s="323"/>
    </row>
    <row r="21" spans="1:12" s="287" customFormat="1" ht="19.5" customHeight="1" x14ac:dyDescent="0.25">
      <c r="A21" s="276" t="str">
        <f>IF(COUNTIF(H8:H67,"-")&gt;=1,2,"")</f>
        <v/>
      </c>
      <c r="B21" s="319"/>
      <c r="C21" s="320"/>
      <c r="D21" s="320"/>
      <c r="E21" s="321"/>
      <c r="F21" s="321"/>
      <c r="G21" s="321"/>
      <c r="H21" s="321"/>
      <c r="I21" s="322"/>
      <c r="J21" s="323"/>
      <c r="K21" s="323"/>
      <c r="L21" s="323"/>
    </row>
    <row r="22" spans="1:12" s="287" customFormat="1" ht="19.5" customHeight="1" x14ac:dyDescent="0.25">
      <c r="A22" s="276" t="str">
        <f>IF(COUNTIF(H8:H67,"#")&gt;=1,4,"")</f>
        <v/>
      </c>
      <c r="B22" s="319"/>
      <c r="C22" s="320"/>
      <c r="D22" s="320"/>
      <c r="E22" s="321"/>
      <c r="F22" s="321"/>
      <c r="G22" s="321"/>
      <c r="H22" s="321"/>
      <c r="I22" s="322"/>
      <c r="J22" s="323"/>
      <c r="K22" s="323"/>
      <c r="L22" s="323"/>
    </row>
    <row r="23" spans="1:12" s="287" customFormat="1" ht="19.5" customHeight="1" x14ac:dyDescent="0.25">
      <c r="B23" s="319"/>
      <c r="C23" s="320"/>
      <c r="D23" s="320"/>
      <c r="E23" s="321"/>
      <c r="F23" s="321"/>
      <c r="G23" s="321"/>
      <c r="H23" s="321"/>
      <c r="I23" s="322"/>
      <c r="J23" s="323"/>
      <c r="K23" s="323"/>
      <c r="L23" s="323"/>
    </row>
    <row r="24" spans="1:12" s="287" customFormat="1" ht="19.5" customHeight="1" x14ac:dyDescent="0.25">
      <c r="B24" s="319"/>
      <c r="C24" s="320"/>
      <c r="D24" s="320"/>
      <c r="E24" s="321"/>
      <c r="F24" s="321"/>
      <c r="G24" s="321"/>
      <c r="H24" s="321"/>
      <c r="I24" s="322"/>
      <c r="J24" s="323"/>
      <c r="K24" s="323"/>
      <c r="L24" s="323"/>
    </row>
    <row r="25" spans="1:12" s="287" customFormat="1" ht="19.5" customHeight="1" x14ac:dyDescent="0.25">
      <c r="B25" s="319"/>
      <c r="C25" s="320"/>
      <c r="D25" s="320"/>
      <c r="E25" s="321"/>
      <c r="F25" s="321"/>
      <c r="G25" s="321"/>
      <c r="H25" s="321"/>
      <c r="I25" s="322"/>
      <c r="J25" s="323"/>
      <c r="K25" s="323"/>
      <c r="L25" s="323"/>
    </row>
    <row r="26" spans="1:12" s="287" customFormat="1" ht="19.5" customHeight="1" x14ac:dyDescent="0.25">
      <c r="B26" s="319"/>
      <c r="C26" s="320"/>
      <c r="D26" s="320"/>
      <c r="E26" s="321"/>
      <c r="F26" s="321"/>
      <c r="G26" s="321"/>
      <c r="H26" s="321"/>
      <c r="I26" s="322"/>
      <c r="J26" s="323"/>
      <c r="K26" s="323"/>
      <c r="L26" s="323"/>
    </row>
    <row r="27" spans="1:12" s="287" customFormat="1" ht="19.5" customHeight="1" x14ac:dyDescent="0.25">
      <c r="B27" s="319"/>
      <c r="C27" s="320"/>
      <c r="D27" s="320"/>
      <c r="E27" s="321"/>
      <c r="F27" s="321"/>
      <c r="G27" s="321"/>
      <c r="H27" s="321"/>
      <c r="I27" s="322"/>
      <c r="J27" s="323"/>
      <c r="K27" s="323"/>
      <c r="L27" s="323"/>
    </row>
    <row r="28" spans="1:12" s="287" customFormat="1" ht="19.5" customHeight="1" x14ac:dyDescent="0.25">
      <c r="B28" s="319"/>
      <c r="C28" s="320"/>
      <c r="D28" s="320"/>
      <c r="E28" s="321"/>
      <c r="F28" s="321"/>
      <c r="G28" s="321"/>
      <c r="H28" s="321"/>
      <c r="I28" s="322"/>
      <c r="J28" s="323"/>
      <c r="K28" s="323"/>
      <c r="L28" s="323"/>
    </row>
    <row r="29" spans="1:12" s="287" customFormat="1" ht="19.5" customHeight="1" x14ac:dyDescent="0.25">
      <c r="B29" s="319"/>
      <c r="C29" s="320"/>
      <c r="D29" s="320"/>
      <c r="E29" s="321"/>
      <c r="F29" s="321"/>
      <c r="G29" s="321"/>
      <c r="H29" s="321"/>
      <c r="I29" s="322"/>
      <c r="J29" s="323"/>
      <c r="K29" s="323"/>
      <c r="L29" s="323"/>
    </row>
    <row r="30" spans="1:12" s="287" customFormat="1" ht="19.5" customHeight="1" x14ac:dyDescent="0.25">
      <c r="B30" s="319"/>
      <c r="C30" s="320"/>
      <c r="D30" s="320"/>
      <c r="E30" s="321"/>
      <c r="F30" s="321"/>
      <c r="G30" s="321"/>
      <c r="H30" s="321"/>
      <c r="I30" s="322"/>
      <c r="J30" s="323"/>
      <c r="K30" s="323"/>
      <c r="L30" s="323"/>
    </row>
    <row r="31" spans="1:12" s="287" customFormat="1" ht="19.5" customHeight="1" x14ac:dyDescent="0.25">
      <c r="B31" s="319"/>
      <c r="C31" s="320"/>
      <c r="D31" s="320"/>
      <c r="E31" s="321"/>
      <c r="F31" s="321"/>
      <c r="G31" s="321"/>
      <c r="H31" s="321"/>
      <c r="I31" s="322"/>
      <c r="J31" s="323"/>
      <c r="K31" s="323"/>
      <c r="L31" s="323"/>
    </row>
    <row r="32" spans="1:12" s="287" customFormat="1" ht="19.5" customHeight="1" x14ac:dyDescent="0.25">
      <c r="B32" s="319"/>
      <c r="C32" s="320"/>
      <c r="D32" s="320"/>
      <c r="E32" s="321"/>
      <c r="F32" s="321"/>
      <c r="G32" s="321"/>
      <c r="H32" s="321"/>
      <c r="I32" s="322"/>
      <c r="J32" s="323"/>
      <c r="K32" s="323"/>
      <c r="L32" s="323"/>
    </row>
    <row r="33" spans="2:12" s="287" customFormat="1" ht="19.5" customHeight="1" x14ac:dyDescent="0.25">
      <c r="B33" s="319"/>
      <c r="C33" s="320"/>
      <c r="D33" s="320"/>
      <c r="E33" s="321"/>
      <c r="F33" s="321"/>
      <c r="G33" s="321"/>
      <c r="H33" s="321"/>
      <c r="I33" s="322"/>
      <c r="J33" s="323"/>
      <c r="K33" s="323"/>
      <c r="L33" s="323"/>
    </row>
    <row r="34" spans="2:12" s="287" customFormat="1" ht="19.5" customHeight="1" x14ac:dyDescent="0.25">
      <c r="B34" s="319"/>
      <c r="C34" s="320"/>
      <c r="D34" s="320"/>
      <c r="E34" s="321"/>
      <c r="F34" s="321"/>
      <c r="G34" s="321"/>
      <c r="H34" s="321"/>
      <c r="I34" s="322"/>
      <c r="J34" s="323"/>
      <c r="K34" s="323"/>
      <c r="L34" s="323"/>
    </row>
    <row r="35" spans="2:12" s="287" customFormat="1" ht="19.5" customHeight="1" x14ac:dyDescent="0.25">
      <c r="B35" s="319"/>
      <c r="C35" s="320"/>
      <c r="D35" s="320"/>
      <c r="E35" s="321"/>
      <c r="F35" s="321"/>
      <c r="G35" s="321"/>
      <c r="H35" s="321"/>
      <c r="I35" s="322"/>
      <c r="J35" s="323"/>
      <c r="K35" s="323"/>
      <c r="L35" s="323"/>
    </row>
    <row r="36" spans="2:12" s="287" customFormat="1" ht="19.5" customHeight="1" x14ac:dyDescent="0.25">
      <c r="B36" s="319"/>
      <c r="C36" s="320"/>
      <c r="D36" s="320"/>
      <c r="E36" s="321"/>
      <c r="F36" s="321"/>
      <c r="G36" s="321"/>
      <c r="H36" s="321"/>
      <c r="I36" s="322"/>
      <c r="J36" s="323"/>
      <c r="K36" s="323"/>
      <c r="L36" s="323"/>
    </row>
    <row r="37" spans="2:12" s="287" customFormat="1" ht="19.5" customHeight="1" x14ac:dyDescent="0.25">
      <c r="B37" s="319"/>
      <c r="C37" s="320"/>
      <c r="D37" s="320"/>
      <c r="E37" s="321"/>
      <c r="F37" s="321"/>
      <c r="G37" s="321"/>
      <c r="H37" s="321"/>
      <c r="I37" s="322"/>
      <c r="J37" s="323"/>
      <c r="K37" s="323"/>
      <c r="L37" s="323"/>
    </row>
    <row r="38" spans="2:12" s="287" customFormat="1" ht="19.5" customHeight="1" x14ac:dyDescent="0.25">
      <c r="B38" s="319"/>
      <c r="C38" s="320"/>
      <c r="D38" s="320"/>
      <c r="E38" s="321"/>
      <c r="F38" s="321"/>
      <c r="G38" s="321"/>
      <c r="H38" s="321"/>
      <c r="I38" s="322"/>
      <c r="J38" s="323"/>
      <c r="K38" s="323"/>
      <c r="L38" s="323"/>
    </row>
    <row r="39" spans="2:12" s="287" customFormat="1" ht="19.5" customHeight="1" x14ac:dyDescent="0.25">
      <c r="B39" s="319"/>
      <c r="C39" s="320"/>
      <c r="D39" s="320"/>
      <c r="E39" s="321"/>
      <c r="F39" s="321"/>
      <c r="G39" s="321"/>
      <c r="H39" s="321"/>
      <c r="I39" s="322"/>
      <c r="J39" s="323"/>
      <c r="K39" s="323"/>
      <c r="L39" s="323"/>
    </row>
    <row r="40" spans="2:12" s="287" customFormat="1" ht="19.5" customHeight="1" x14ac:dyDescent="0.25">
      <c r="B40" s="319"/>
      <c r="C40" s="320"/>
      <c r="D40" s="320"/>
      <c r="E40" s="321"/>
      <c r="F40" s="321"/>
      <c r="G40" s="321"/>
      <c r="H40" s="321"/>
      <c r="I40" s="322"/>
      <c r="J40" s="323"/>
      <c r="K40" s="323"/>
      <c r="L40" s="323"/>
    </row>
    <row r="41" spans="2:12" s="287" customFormat="1" ht="19.5" customHeight="1" x14ac:dyDescent="0.25">
      <c r="B41" s="319"/>
      <c r="C41" s="320"/>
      <c r="D41" s="320"/>
      <c r="E41" s="321"/>
      <c r="F41" s="321"/>
      <c r="G41" s="321"/>
      <c r="H41" s="321"/>
      <c r="I41" s="322"/>
      <c r="J41" s="323"/>
      <c r="K41" s="323"/>
      <c r="L41" s="323"/>
    </row>
    <row r="42" spans="2:12" s="287" customFormat="1" ht="19.5" customHeight="1" x14ac:dyDescent="0.25">
      <c r="B42" s="319"/>
      <c r="C42" s="320"/>
      <c r="D42" s="320"/>
      <c r="E42" s="321"/>
      <c r="F42" s="321"/>
      <c r="G42" s="321"/>
      <c r="H42" s="321"/>
      <c r="I42" s="322"/>
      <c r="J42" s="323"/>
      <c r="K42" s="323"/>
      <c r="L42" s="323"/>
    </row>
    <row r="43" spans="2:12" s="287" customFormat="1" ht="19.5" customHeight="1" x14ac:dyDescent="0.25">
      <c r="B43" s="319"/>
      <c r="C43" s="320"/>
      <c r="D43" s="320"/>
      <c r="E43" s="321"/>
      <c r="F43" s="321"/>
      <c r="G43" s="321"/>
      <c r="H43" s="321"/>
      <c r="I43" s="322"/>
      <c r="J43" s="323"/>
      <c r="K43" s="323"/>
      <c r="L43" s="323"/>
    </row>
    <row r="44" spans="2:12" s="287" customFormat="1" ht="19.5" customHeight="1" x14ac:dyDescent="0.25">
      <c r="B44" s="319"/>
      <c r="C44" s="320"/>
      <c r="D44" s="320"/>
      <c r="E44" s="321"/>
      <c r="F44" s="321"/>
      <c r="G44" s="321"/>
      <c r="H44" s="321"/>
      <c r="I44" s="322"/>
      <c r="J44" s="323"/>
      <c r="K44" s="323"/>
      <c r="L44" s="323"/>
    </row>
    <row r="45" spans="2:12" s="287" customFormat="1" ht="19.5" customHeight="1" x14ac:dyDescent="0.25">
      <c r="B45" s="319"/>
      <c r="C45" s="320"/>
      <c r="D45" s="320"/>
      <c r="E45" s="321"/>
      <c r="F45" s="321"/>
      <c r="G45" s="321"/>
      <c r="H45" s="321"/>
      <c r="I45" s="322"/>
      <c r="J45" s="323"/>
      <c r="K45" s="323"/>
      <c r="L45" s="323"/>
    </row>
    <row r="46" spans="2:12" s="287" customFormat="1" ht="19.5" customHeight="1" x14ac:dyDescent="0.25">
      <c r="B46" s="319"/>
      <c r="C46" s="320"/>
      <c r="D46" s="320"/>
      <c r="E46" s="321"/>
      <c r="F46" s="321"/>
      <c r="G46" s="321"/>
      <c r="H46" s="321"/>
      <c r="I46" s="322"/>
      <c r="J46" s="323"/>
      <c r="K46" s="323"/>
      <c r="L46" s="323"/>
    </row>
    <row r="47" spans="2:12" s="287" customFormat="1" ht="19.5" customHeight="1" x14ac:dyDescent="0.25">
      <c r="B47" s="319"/>
      <c r="C47" s="320"/>
      <c r="D47" s="320"/>
      <c r="E47" s="321"/>
      <c r="F47" s="321"/>
      <c r="G47" s="321"/>
      <c r="H47" s="321"/>
      <c r="I47" s="322"/>
      <c r="J47" s="323"/>
      <c r="K47" s="323"/>
      <c r="L47" s="323"/>
    </row>
    <row r="48" spans="2:12" s="287" customFormat="1" ht="19.5" customHeight="1" x14ac:dyDescent="0.25">
      <c r="B48" s="319"/>
      <c r="C48" s="320"/>
      <c r="D48" s="320"/>
      <c r="E48" s="321"/>
      <c r="F48" s="321"/>
      <c r="G48" s="321"/>
      <c r="H48" s="321"/>
      <c r="I48" s="322"/>
      <c r="J48" s="323"/>
      <c r="K48" s="323"/>
      <c r="L48" s="323"/>
    </row>
    <row r="49" spans="2:12" s="287" customFormat="1" ht="19.5" customHeight="1" x14ac:dyDescent="0.25">
      <c r="B49" s="319"/>
      <c r="C49" s="320"/>
      <c r="D49" s="320"/>
      <c r="E49" s="321"/>
      <c r="F49" s="321"/>
      <c r="G49" s="321"/>
      <c r="H49" s="321"/>
      <c r="I49" s="322"/>
      <c r="J49" s="323"/>
      <c r="K49" s="323"/>
      <c r="L49" s="323"/>
    </row>
    <row r="50" spans="2:12" s="287" customFormat="1" ht="19.5" customHeight="1" x14ac:dyDescent="0.25">
      <c r="B50" s="319"/>
      <c r="C50" s="320"/>
      <c r="D50" s="320"/>
      <c r="E50" s="321"/>
      <c r="F50" s="321"/>
      <c r="G50" s="321"/>
      <c r="H50" s="321"/>
      <c r="I50" s="322"/>
      <c r="J50" s="323"/>
      <c r="K50" s="323"/>
      <c r="L50" s="323"/>
    </row>
    <row r="51" spans="2:12" s="287" customFormat="1" ht="19.5" customHeight="1" x14ac:dyDescent="0.25">
      <c r="B51" s="319"/>
      <c r="C51" s="320"/>
      <c r="D51" s="320"/>
      <c r="E51" s="321"/>
      <c r="F51" s="321"/>
      <c r="G51" s="321"/>
      <c r="H51" s="321"/>
      <c r="I51" s="322"/>
      <c r="J51" s="323"/>
      <c r="K51" s="323"/>
      <c r="L51" s="323"/>
    </row>
    <row r="52" spans="2:12" s="287" customFormat="1" ht="19.5" customHeight="1" x14ac:dyDescent="0.25">
      <c r="B52" s="319"/>
      <c r="C52" s="320"/>
      <c r="D52" s="320"/>
      <c r="E52" s="321"/>
      <c r="F52" s="321"/>
      <c r="G52" s="321"/>
      <c r="H52" s="321"/>
      <c r="I52" s="322"/>
      <c r="J52" s="323"/>
      <c r="K52" s="323"/>
      <c r="L52" s="323"/>
    </row>
    <row r="53" spans="2:12" s="287" customFormat="1" ht="19.5" customHeight="1" x14ac:dyDescent="0.25">
      <c r="B53" s="319"/>
      <c r="C53" s="320"/>
      <c r="D53" s="320"/>
      <c r="E53" s="321"/>
      <c r="F53" s="321"/>
      <c r="G53" s="321"/>
      <c r="H53" s="321"/>
      <c r="I53" s="322"/>
      <c r="J53" s="323"/>
      <c r="K53" s="323"/>
      <c r="L53" s="323"/>
    </row>
    <row r="54" spans="2:12" s="287" customFormat="1" ht="19.5" customHeight="1" x14ac:dyDescent="0.25">
      <c r="B54" s="319"/>
      <c r="C54" s="320"/>
      <c r="D54" s="320"/>
      <c r="E54" s="321"/>
      <c r="F54" s="321"/>
      <c r="G54" s="321"/>
      <c r="H54" s="321"/>
      <c r="I54" s="322"/>
      <c r="J54" s="323"/>
      <c r="K54" s="323"/>
      <c r="L54" s="323"/>
    </row>
    <row r="55" spans="2:12" s="287" customFormat="1" ht="19.5" customHeight="1" x14ac:dyDescent="0.25">
      <c r="B55" s="319"/>
      <c r="C55" s="320"/>
      <c r="D55" s="320"/>
      <c r="E55" s="321"/>
      <c r="F55" s="321"/>
      <c r="G55" s="321"/>
      <c r="H55" s="321"/>
      <c r="I55" s="322"/>
      <c r="J55" s="323"/>
      <c r="K55" s="323"/>
      <c r="L55" s="323"/>
    </row>
    <row r="56" spans="2:12" s="287" customFormat="1" ht="19.5" customHeight="1" x14ac:dyDescent="0.25">
      <c r="B56" s="319"/>
      <c r="C56" s="320"/>
      <c r="D56" s="320"/>
      <c r="E56" s="321"/>
      <c r="F56" s="321"/>
      <c r="G56" s="321"/>
      <c r="H56" s="321"/>
      <c r="I56" s="322"/>
      <c r="J56" s="323"/>
      <c r="K56" s="323"/>
      <c r="L56" s="323"/>
    </row>
    <row r="57" spans="2:12" s="287" customFormat="1" ht="19.5" customHeight="1" x14ac:dyDescent="0.25">
      <c r="B57" s="319"/>
      <c r="C57" s="320"/>
      <c r="D57" s="320"/>
      <c r="E57" s="321"/>
      <c r="F57" s="321"/>
      <c r="G57" s="321"/>
      <c r="H57" s="321"/>
      <c r="I57" s="322"/>
      <c r="J57" s="323"/>
      <c r="K57" s="323"/>
      <c r="L57" s="323"/>
    </row>
    <row r="58" spans="2:12" s="287" customFormat="1" ht="19.5" customHeight="1" x14ac:dyDescent="0.25">
      <c r="B58" s="319"/>
      <c r="C58" s="320"/>
      <c r="D58" s="320"/>
      <c r="E58" s="321"/>
      <c r="F58" s="321"/>
      <c r="G58" s="321"/>
      <c r="H58" s="321"/>
      <c r="I58" s="322"/>
      <c r="J58" s="323"/>
      <c r="K58" s="323"/>
      <c r="L58" s="323"/>
    </row>
    <row r="59" spans="2:12" s="287" customFormat="1" ht="19.5" customHeight="1" x14ac:dyDescent="0.25">
      <c r="B59" s="319"/>
      <c r="C59" s="320"/>
      <c r="D59" s="320"/>
      <c r="E59" s="321"/>
      <c r="F59" s="321"/>
      <c r="G59" s="321"/>
      <c r="H59" s="321"/>
      <c r="I59" s="322"/>
      <c r="J59" s="323"/>
      <c r="K59" s="323"/>
      <c r="L59" s="323"/>
    </row>
    <row r="60" spans="2:12" s="287" customFormat="1" ht="19.5" customHeight="1" x14ac:dyDescent="0.25">
      <c r="B60" s="319"/>
      <c r="C60" s="320"/>
      <c r="D60" s="320"/>
      <c r="E60" s="321"/>
      <c r="F60" s="321"/>
      <c r="G60" s="321"/>
      <c r="H60" s="321"/>
      <c r="I60" s="322"/>
      <c r="J60" s="323"/>
      <c r="K60" s="323"/>
      <c r="L60" s="323"/>
    </row>
    <row r="61" spans="2:12" s="287" customFormat="1" ht="19.5" customHeight="1" x14ac:dyDescent="0.25">
      <c r="B61" s="319"/>
      <c r="C61" s="320"/>
      <c r="D61" s="320"/>
      <c r="E61" s="321"/>
      <c r="F61" s="321"/>
      <c r="G61" s="321"/>
      <c r="H61" s="321"/>
      <c r="I61" s="322"/>
      <c r="J61" s="323"/>
      <c r="K61" s="323"/>
      <c r="L61" s="323"/>
    </row>
    <row r="62" spans="2:12" s="287" customFormat="1" ht="19.5" customHeight="1" x14ac:dyDescent="0.25">
      <c r="B62" s="319"/>
      <c r="C62" s="320"/>
      <c r="D62" s="320"/>
      <c r="E62" s="321"/>
      <c r="F62" s="321"/>
      <c r="G62" s="321"/>
      <c r="H62" s="321"/>
      <c r="I62" s="322"/>
      <c r="J62" s="323"/>
      <c r="K62" s="323"/>
      <c r="L62" s="323"/>
    </row>
    <row r="63" spans="2:12" s="287" customFormat="1" ht="19.5" customHeight="1" x14ac:dyDescent="0.25">
      <c r="B63" s="319"/>
      <c r="C63" s="320"/>
      <c r="D63" s="320"/>
      <c r="E63" s="321"/>
      <c r="F63" s="321"/>
      <c r="G63" s="321"/>
      <c r="H63" s="321"/>
      <c r="I63" s="322"/>
      <c r="J63" s="323"/>
      <c r="K63" s="323"/>
      <c r="L63" s="323"/>
    </row>
    <row r="64" spans="2:12" s="287" customFormat="1" ht="19.5" customHeight="1" x14ac:dyDescent="0.25">
      <c r="B64" s="319"/>
      <c r="C64" s="320"/>
      <c r="D64" s="320"/>
      <c r="E64" s="321"/>
      <c r="F64" s="321"/>
      <c r="G64" s="321"/>
      <c r="H64" s="321"/>
      <c r="I64" s="322"/>
      <c r="J64" s="323"/>
      <c r="K64" s="323"/>
      <c r="L64" s="323"/>
    </row>
    <row r="65" spans="2:13" s="287" customFormat="1" ht="19.5" customHeight="1" x14ac:dyDescent="0.25">
      <c r="B65" s="319"/>
      <c r="C65" s="320"/>
      <c r="D65" s="320"/>
      <c r="E65" s="321"/>
      <c r="F65" s="321"/>
      <c r="G65" s="321"/>
      <c r="H65" s="321"/>
      <c r="I65" s="322"/>
      <c r="J65" s="323"/>
      <c r="K65" s="323"/>
      <c r="L65" s="323"/>
    </row>
    <row r="66" spans="2:13" s="287" customFormat="1" ht="19.5" customHeight="1" x14ac:dyDescent="0.25">
      <c r="B66" s="319"/>
      <c r="C66" s="320"/>
      <c r="D66" s="320"/>
      <c r="E66" s="321"/>
      <c r="F66" s="321"/>
      <c r="G66" s="321"/>
      <c r="H66" s="321"/>
      <c r="I66" s="322"/>
      <c r="J66" s="323"/>
      <c r="K66" s="323"/>
      <c r="L66" s="323"/>
    </row>
    <row r="67" spans="2:13" s="287" customFormat="1" ht="19.5" customHeight="1" x14ac:dyDescent="0.25">
      <c r="B67" s="319"/>
      <c r="C67" s="320"/>
      <c r="D67" s="320"/>
      <c r="E67" s="321"/>
      <c r="F67" s="321"/>
      <c r="G67" s="321"/>
      <c r="H67" s="321"/>
      <c r="I67" s="322"/>
      <c r="J67" s="323"/>
      <c r="K67" s="323"/>
      <c r="L67" s="323"/>
    </row>
    <row r="68" spans="2:13" s="287" customFormat="1" ht="37.5" customHeight="1" x14ac:dyDescent="0.25">
      <c r="B68" s="324"/>
      <c r="C68" s="305" t="str">
        <f>IF(COUNTA(C8:C67)&lt;&gt;0,SUM(C8:C67),"")</f>
        <v/>
      </c>
      <c r="D68" s="305" t="str">
        <f>IF(COUNTA(D8:D67)&lt;&gt;0,SUM(D8:D67),"")</f>
        <v/>
      </c>
      <c r="E68" s="305" t="str">
        <f>IF(COUNT(E8:E67)&gt;=1,SUM(E8:E67),IF(SUM(A8:A10)=1,"/",IF(SUM(A8:A10)=2,"-",IF(SUM(A8:A10)=4,"#",IF(SUM(A8:A10)=3,"/ -",IF(SUM(A8:A10)=5,"/ #",IF(SUM(A8:A10)=6,"- #",IF(SUM(A8:A10)=7,"/ - #",""))))))))</f>
        <v>/</v>
      </c>
      <c r="F68" s="305" t="str">
        <f>IF(COUNT(F8:F67)&gt;=1,SUM(F8:F67),IF(SUM(A12:A14)=1,"/",IF(SUM(A12:A14)=2,"-",IF(SUM(A12:A14)=4,"#",IF(SUM(A12:A14)=3,"/ -",IF(SUM(A12:A14)=5,"/ #",IF(SUM(A12:A14)=6,"- #",IF(SUM(A12:A14)=7,"/ - #",""))))))))</f>
        <v>/</v>
      </c>
      <c r="G68" s="305" t="str">
        <f>IF(COUNT(G8:G67)&gt;=1,SUM(G8:G67),IF(SUM(A16:A18)=1,"/",IF(SUM(A16:A18)=2,"-",IF(SUM(A16:A18)=4,"#",IF(SUM(A16:A18)=3,"/ -",IF(SUM(A16:A18)=5,"/ #",IF(SUM(A16:A18)=6,"- #",IF(SUM(A16:A18)=7,"/ - #",""))))))))</f>
        <v>/</v>
      </c>
      <c r="H68" s="305" t="str">
        <f>IF(COUNT(H8:H67)&gt;=1,SUM(H8:H67),IF(SUM(A20:A22)=1,"/",IF(SUM(A20:A22)=2,"-",IF(SUM(A20:A22)=4,"#",IF(SUM(A20:A22)=3,"/ -",IF(SUM(A20:A22)=5,"/ #",IF(SUM(A20:A22)=6,"- #",IF(SUM(A20:A22)=7,"/ - #",""))))))))</f>
        <v>/</v>
      </c>
      <c r="I68" s="306" t="str">
        <f>IF($I$80=0,"",VLOOKUP($I$80,$K$80:$L$94,2,FALSE))</f>
        <v>□</v>
      </c>
      <c r="J68" s="306"/>
      <c r="K68" s="306"/>
      <c r="L68" s="306"/>
    </row>
    <row r="69" spans="2:13" s="287" customFormat="1" x14ac:dyDescent="0.25">
      <c r="B69" s="307"/>
      <c r="C69" s="308" t="s">
        <v>344</v>
      </c>
      <c r="D69" s="309"/>
      <c r="E69" s="309"/>
      <c r="F69" s="309"/>
      <c r="G69" s="309"/>
      <c r="H69" s="310"/>
    </row>
    <row r="70" spans="2:13" s="287" customFormat="1" x14ac:dyDescent="0.25">
      <c r="B70" s="311"/>
      <c r="C70" s="312"/>
      <c r="D70" s="313"/>
      <c r="E70" s="313"/>
      <c r="F70" s="313"/>
      <c r="G70" s="313"/>
      <c r="H70" s="314"/>
    </row>
    <row r="71" spans="2:13" s="287" customFormat="1" x14ac:dyDescent="0.25">
      <c r="B71" s="315"/>
      <c r="C71" s="312" t="s">
        <v>361</v>
      </c>
      <c r="D71" s="313"/>
      <c r="E71" s="313"/>
      <c r="F71" s="313"/>
      <c r="G71" s="313"/>
      <c r="H71" s="314"/>
    </row>
    <row r="72" spans="2:13" s="287" customFormat="1" x14ac:dyDescent="0.25">
      <c r="B72" s="315"/>
      <c r="C72" s="316"/>
      <c r="D72" s="317"/>
      <c r="E72" s="317"/>
      <c r="F72" s="317"/>
      <c r="G72" s="317"/>
      <c r="H72" s="318"/>
    </row>
    <row r="73" spans="2:13" s="287" customFormat="1" x14ac:dyDescent="0.25"/>
    <row r="78" spans="2:13" hidden="1" x14ac:dyDescent="0.25"/>
    <row r="79" spans="2:13" hidden="1" x14ac:dyDescent="0.25">
      <c r="E79" s="119" t="s">
        <v>362</v>
      </c>
      <c r="F79" s="119" t="s">
        <v>363</v>
      </c>
      <c r="G79" s="119" t="s">
        <v>364</v>
      </c>
      <c r="H79" s="120" t="s">
        <v>365</v>
      </c>
      <c r="I79" s="24"/>
      <c r="J79" s="24"/>
      <c r="K79" s="24"/>
      <c r="L79" s="24"/>
      <c r="M79" s="24"/>
    </row>
    <row r="80" spans="2:13" hidden="1" x14ac:dyDescent="0.25">
      <c r="E80" s="121">
        <f>IF(COUNTA($I$8:$I$67)=0,0,1)</f>
        <v>0</v>
      </c>
      <c r="F80" s="121">
        <f>IF(COUNTA($J$8:$J$67)=0,0,2)</f>
        <v>0</v>
      </c>
      <c r="G80" s="121">
        <f>IF(COUNTA($K$8:$K$67)=0,0,4)</f>
        <v>4</v>
      </c>
      <c r="H80" s="121">
        <f>IF(COUNTA($L$8:$L$67)=0,0,8)</f>
        <v>0</v>
      </c>
      <c r="I80" s="121">
        <f>SUM($E$80:$H$80)</f>
        <v>4</v>
      </c>
      <c r="J80" s="24"/>
      <c r="K80" s="121">
        <v>1</v>
      </c>
      <c r="L80" s="193" t="s">
        <v>356</v>
      </c>
      <c r="M80" s="193"/>
    </row>
    <row r="81" spans="5:13" hidden="1" x14ac:dyDescent="0.25">
      <c r="E81" s="121"/>
      <c r="F81" s="121"/>
      <c r="G81" s="121"/>
      <c r="H81" s="121"/>
      <c r="I81" s="121"/>
      <c r="J81" s="24"/>
      <c r="K81" s="121">
        <v>2</v>
      </c>
      <c r="L81" s="193" t="s">
        <v>357</v>
      </c>
      <c r="M81" s="193"/>
    </row>
    <row r="82" spans="5:13" hidden="1" x14ac:dyDescent="0.25">
      <c r="E82" s="121"/>
      <c r="F82" s="121"/>
      <c r="G82" s="121"/>
      <c r="H82" s="121"/>
      <c r="I82" s="121"/>
      <c r="J82" s="24"/>
      <c r="K82" s="121">
        <v>3</v>
      </c>
      <c r="L82" s="193" t="s">
        <v>366</v>
      </c>
      <c r="M82" s="193"/>
    </row>
    <row r="83" spans="5:13" hidden="1" x14ac:dyDescent="0.25">
      <c r="E83" s="121"/>
      <c r="F83" s="121"/>
      <c r="G83" s="121"/>
      <c r="H83" s="121"/>
      <c r="I83" s="121"/>
      <c r="J83" s="24"/>
      <c r="K83" s="121">
        <v>4</v>
      </c>
      <c r="L83" s="193" t="s">
        <v>358</v>
      </c>
      <c r="M83" s="193"/>
    </row>
    <row r="84" spans="5:13" hidden="1" x14ac:dyDescent="0.25">
      <c r="E84" s="121"/>
      <c r="F84" s="121"/>
      <c r="G84" s="121"/>
      <c r="H84" s="121"/>
      <c r="I84" s="121"/>
      <c r="J84" s="24"/>
      <c r="K84" s="121">
        <v>5</v>
      </c>
      <c r="L84" s="193" t="s">
        <v>367</v>
      </c>
      <c r="M84" s="193"/>
    </row>
    <row r="85" spans="5:13" hidden="1" x14ac:dyDescent="0.25">
      <c r="E85" s="121"/>
      <c r="F85" s="121"/>
      <c r="G85" s="121"/>
      <c r="H85" s="121"/>
      <c r="I85" s="121"/>
      <c r="J85" s="24"/>
      <c r="K85" s="121">
        <v>6</v>
      </c>
      <c r="L85" s="193" t="s">
        <v>368</v>
      </c>
      <c r="M85" s="193"/>
    </row>
    <row r="86" spans="5:13" hidden="1" x14ac:dyDescent="0.25">
      <c r="E86" s="121"/>
      <c r="F86" s="121"/>
      <c r="G86" s="121"/>
      <c r="H86" s="121"/>
      <c r="I86" s="121"/>
      <c r="J86" s="24"/>
      <c r="K86" s="121">
        <v>7</v>
      </c>
      <c r="L86" s="193" t="s">
        <v>369</v>
      </c>
      <c r="M86" s="193"/>
    </row>
    <row r="87" spans="5:13" hidden="1" x14ac:dyDescent="0.25">
      <c r="E87" s="121"/>
      <c r="F87" s="121"/>
      <c r="G87" s="121"/>
      <c r="H87" s="121"/>
      <c r="I87" s="121"/>
      <c r="J87" s="24"/>
      <c r="K87" s="121">
        <v>8</v>
      </c>
      <c r="L87" s="193" t="s">
        <v>359</v>
      </c>
      <c r="M87" s="193"/>
    </row>
    <row r="88" spans="5:13" hidden="1" x14ac:dyDescent="0.25">
      <c r="E88" s="121"/>
      <c r="F88" s="121"/>
      <c r="G88" s="121"/>
      <c r="H88" s="121"/>
      <c r="I88" s="121"/>
      <c r="J88" s="24"/>
      <c r="K88" s="121">
        <v>9</v>
      </c>
      <c r="L88" s="193" t="s">
        <v>370</v>
      </c>
      <c r="M88" s="193"/>
    </row>
    <row r="89" spans="5:13" hidden="1" x14ac:dyDescent="0.25">
      <c r="E89" s="121"/>
      <c r="F89" s="121"/>
      <c r="G89" s="121"/>
      <c r="H89" s="121"/>
      <c r="I89" s="121"/>
      <c r="J89" s="24"/>
      <c r="K89" s="121">
        <v>10</v>
      </c>
      <c r="L89" s="193" t="s">
        <v>371</v>
      </c>
      <c r="M89" s="193"/>
    </row>
    <row r="90" spans="5:13" hidden="1" x14ac:dyDescent="0.25">
      <c r="E90" s="121"/>
      <c r="F90" s="121"/>
      <c r="G90" s="121"/>
      <c r="H90" s="121"/>
      <c r="I90" s="121"/>
      <c r="J90" s="24"/>
      <c r="K90" s="121">
        <v>11</v>
      </c>
      <c r="L90" s="193" t="s">
        <v>372</v>
      </c>
      <c r="M90" s="193"/>
    </row>
    <row r="91" spans="5:13" hidden="1" x14ac:dyDescent="0.25">
      <c r="E91" s="121"/>
      <c r="F91" s="121"/>
      <c r="G91" s="121"/>
      <c r="H91" s="121"/>
      <c r="I91" s="121"/>
      <c r="J91" s="24"/>
      <c r="K91" s="121">
        <v>12</v>
      </c>
      <c r="L91" s="193" t="s">
        <v>373</v>
      </c>
      <c r="M91" s="193"/>
    </row>
    <row r="92" spans="5:13" hidden="1" x14ac:dyDescent="0.25">
      <c r="E92" s="121"/>
      <c r="F92" s="121"/>
      <c r="G92" s="121"/>
      <c r="H92" s="121"/>
      <c r="I92" s="121"/>
      <c r="J92" s="24"/>
      <c r="K92" s="121">
        <v>13</v>
      </c>
      <c r="L92" s="193" t="s">
        <v>374</v>
      </c>
      <c r="M92" s="193"/>
    </row>
    <row r="93" spans="5:13" hidden="1" x14ac:dyDescent="0.25">
      <c r="E93" s="121"/>
      <c r="F93" s="121"/>
      <c r="G93" s="121"/>
      <c r="H93" s="121"/>
      <c r="I93" s="121"/>
      <c r="J93" s="24"/>
      <c r="K93" s="121">
        <v>14</v>
      </c>
      <c r="L93" s="193" t="s">
        <v>375</v>
      </c>
      <c r="M93" s="193"/>
    </row>
    <row r="94" spans="5:13" hidden="1" x14ac:dyDescent="0.25">
      <c r="E94" s="121"/>
      <c r="F94" s="121"/>
      <c r="G94" s="121"/>
      <c r="H94" s="121"/>
      <c r="I94" s="121"/>
      <c r="J94" s="24"/>
      <c r="K94" s="121">
        <v>15</v>
      </c>
      <c r="L94" s="193" t="s">
        <v>376</v>
      </c>
      <c r="M94" s="193"/>
    </row>
  </sheetData>
  <mergeCells count="30">
    <mergeCell ref="I68:L68"/>
    <mergeCell ref="C70:H70"/>
    <mergeCell ref="C71:H71"/>
    <mergeCell ref="C72:H72"/>
    <mergeCell ref="B4:C4"/>
    <mergeCell ref="B5:B7"/>
    <mergeCell ref="C5:C7"/>
    <mergeCell ref="E5:H5"/>
    <mergeCell ref="D6:D7"/>
    <mergeCell ref="E6:E7"/>
    <mergeCell ref="F6:F7"/>
    <mergeCell ref="G6:G7"/>
    <mergeCell ref="H6:H7"/>
    <mergeCell ref="I5:J5"/>
    <mergeCell ref="K5:L5"/>
    <mergeCell ref="L92:M92"/>
    <mergeCell ref="L93:M93"/>
    <mergeCell ref="L94:M94"/>
    <mergeCell ref="L80:M80"/>
    <mergeCell ref="L81:M81"/>
    <mergeCell ref="L82:M82"/>
    <mergeCell ref="L83:M83"/>
    <mergeCell ref="L84:M84"/>
    <mergeCell ref="L85:M85"/>
    <mergeCell ref="L86:M86"/>
    <mergeCell ref="L87:M87"/>
    <mergeCell ref="L88:M88"/>
    <mergeCell ref="L89:M89"/>
    <mergeCell ref="L90:M90"/>
    <mergeCell ref="L91:M91"/>
  </mergeCells>
  <phoneticPr fontId="4"/>
  <conditionalFormatting sqref="E8:L67">
    <cfRule type="expression" dxfId="1" priority="2">
      <formula>($B8:$B67)&lt;&gt;""</formula>
    </cfRule>
  </conditionalFormatting>
  <conditionalFormatting sqref="I8:L67">
    <cfRule type="expression" dxfId="0" priority="1">
      <formula>$C8&lt;&gt;""</formula>
    </cfRule>
  </conditionalFormatting>
  <dataValidations count="6">
    <dataValidation type="list" errorStyle="warning" allowBlank="1" showErrorMessage="1" error="数値は小数点第一位までです。_x000a_第二位は切り捨てです。_x000a__x000a_例　4.5 , 11.0, 13.5" prompt="該当する沈下面積をご記入してください。数値は小数点第一位までです。_x000a_例　4.5 , 11.0, 13.5_x000a_その他、プルダウンから選択肢を選んでください。_x000a_" sqref="E8:H67" xr:uid="{FD3F2473-F21A-4132-8133-8D6E1D3C4E22}">
      <formula1>"　,/,-,#,"</formula1>
    </dataValidation>
    <dataValidation type="custom" allowBlank="1" showInputMessage="1" showErrorMessage="1" error="入力エラーです。数値は小数点第一位までですか。数値は半角ですか。" prompt="面積の数値は、下記例と同じく半角、少数第1位までの記載をしてください。第2位以下は切り捨てです。_x000a__x000a_例　12.3  35.6  4.0  " sqref="C8:D67" xr:uid="{0A28E421-C28B-4E06-8551-4C2436F074CF}">
      <formula1>C8=ROUNDDOWN(C8,1)</formula1>
    </dataValidation>
    <dataValidation type="list" errorStyle="warning" allowBlank="1" showInputMessage="1" showErrorMessage="1" error="記号以外の文字は事情がある場合以外、入力しないでください。" sqref="L8:L67" xr:uid="{872C40C7-42CB-412F-B186-F767CBC283AB}">
      <formula1>"◇　"</formula1>
    </dataValidation>
    <dataValidation type="list" errorStyle="warning" allowBlank="1" showInputMessage="1" showErrorMessage="1" error="記号以外の文字は事情がある場合以外、入力しないでください。" sqref="K8:K67" xr:uid="{3E5290DE-B76F-45A5-84B8-1ABD83F7C5B3}">
      <formula1>"□"</formula1>
    </dataValidation>
    <dataValidation type="list" errorStyle="warning" allowBlank="1" showInputMessage="1" showErrorMessage="1" error="記号以外の文字は事情がある場合以外、入力しないでください。" sqref="J8:J67" xr:uid="{8B6A69C8-A187-4195-BBC8-DC7805038A7B}">
      <formula1>"◆"</formula1>
    </dataValidation>
    <dataValidation type="list" errorStyle="warning" allowBlank="1" showInputMessage="1" showErrorMessage="1" error="記号以外の文字は事情がある場合以外、入力しないでください。" sqref="I8:I67" xr:uid="{4DCBEDA7-5F3E-4185-943B-E05300CDD4B4}">
      <formula1>"■"</formula1>
    </dataValidation>
  </dataValidations>
  <pageMargins left="0.70866141732283472" right="0.55118110236220474" top="0.70866141732283472" bottom="0.6692913385826772" header="0.51181102362204722" footer="0.51181102362204722"/>
  <pageSetup paperSize="9" scale="5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tabColor theme="0"/>
    <pageSetUpPr fitToPage="1"/>
  </sheetPr>
  <dimension ref="A1:O13"/>
  <sheetViews>
    <sheetView showGridLines="0" topLeftCell="B1" zoomScaleNormal="100" zoomScaleSheetLayoutView="90" workbookViewId="0">
      <selection activeCell="E14" sqref="E14"/>
    </sheetView>
  </sheetViews>
  <sheetFormatPr defaultColWidth="9" defaultRowHeight="14.15" x14ac:dyDescent="0.25"/>
  <cols>
    <col min="1" max="1" width="2.4609375" style="4" hidden="1" customWidth="1"/>
    <col min="2" max="2" width="13.4609375" style="4" customWidth="1"/>
    <col min="3" max="3" width="10.15234375" style="4" customWidth="1"/>
    <col min="4" max="11" width="8.53515625" style="4" customWidth="1"/>
    <col min="12" max="12" width="11.15234375" style="4" customWidth="1"/>
    <col min="13" max="13" width="31.15234375" style="4" customWidth="1"/>
    <col min="14" max="15" width="8.53515625" style="4" customWidth="1"/>
    <col min="16" max="16384" width="9" style="4"/>
  </cols>
  <sheetData>
    <row r="1" spans="1:15" ht="18" x14ac:dyDescent="0.25">
      <c r="B1" s="81" t="s">
        <v>377</v>
      </c>
    </row>
    <row r="2" spans="1:15" ht="21" customHeight="1" x14ac:dyDescent="0.25">
      <c r="A2" s="102">
        <v>2</v>
      </c>
    </row>
    <row r="3" spans="1:15" ht="24.65" customHeight="1" x14ac:dyDescent="0.25">
      <c r="A3" s="102">
        <f>IF(COUNTA(C8:L8)&lt;&gt;0,1,2)</f>
        <v>1</v>
      </c>
      <c r="B3" s="5"/>
      <c r="C3" s="6"/>
      <c r="D3" s="5"/>
    </row>
    <row r="4" spans="1:15" s="7" customFormat="1" ht="14.25" customHeight="1" x14ac:dyDescent="0.25">
      <c r="B4" s="194" t="s">
        <v>4</v>
      </c>
      <c r="C4" s="203" t="s">
        <v>378</v>
      </c>
      <c r="D4" s="204"/>
      <c r="E4" s="204"/>
      <c r="F4" s="204"/>
      <c r="G4" s="204"/>
      <c r="H4" s="204"/>
      <c r="I4" s="204"/>
      <c r="J4" s="204"/>
      <c r="K4" s="204"/>
      <c r="L4" s="205"/>
      <c r="M4" s="194" t="s">
        <v>379</v>
      </c>
    </row>
    <row r="5" spans="1:15" s="7" customFormat="1" ht="18" customHeight="1" x14ac:dyDescent="0.25">
      <c r="B5" s="195"/>
      <c r="C5" s="196" t="s">
        <v>380</v>
      </c>
      <c r="D5" s="197"/>
      <c r="E5" s="197"/>
      <c r="F5" s="197"/>
      <c r="G5" s="197"/>
      <c r="H5" s="197"/>
      <c r="I5" s="197"/>
      <c r="J5" s="196" t="s">
        <v>21</v>
      </c>
      <c r="K5" s="197"/>
      <c r="L5" s="198" t="s">
        <v>381</v>
      </c>
      <c r="M5" s="195"/>
    </row>
    <row r="6" spans="1:15" s="7" customFormat="1" ht="18" customHeight="1" x14ac:dyDescent="0.25">
      <c r="B6" s="195"/>
      <c r="C6" s="198" t="s">
        <v>24</v>
      </c>
      <c r="D6" s="200"/>
      <c r="E6" s="198" t="s">
        <v>382</v>
      </c>
      <c r="F6" s="200"/>
      <c r="G6" s="200"/>
      <c r="H6" s="200"/>
      <c r="I6" s="200"/>
      <c r="J6" s="201" t="s">
        <v>383</v>
      </c>
      <c r="K6" s="198" t="s">
        <v>384</v>
      </c>
      <c r="L6" s="199"/>
      <c r="M6" s="195"/>
    </row>
    <row r="7" spans="1:15" s="7" customFormat="1" ht="45" customHeight="1" x14ac:dyDescent="0.25">
      <c r="B7" s="195"/>
      <c r="C7" s="8" t="s">
        <v>385</v>
      </c>
      <c r="D7" s="8" t="s">
        <v>45</v>
      </c>
      <c r="E7" s="8" t="s">
        <v>386</v>
      </c>
      <c r="F7" s="8" t="s">
        <v>47</v>
      </c>
      <c r="G7" s="8" t="s">
        <v>48</v>
      </c>
      <c r="H7" s="8" t="s">
        <v>49</v>
      </c>
      <c r="I7" s="8" t="s">
        <v>50</v>
      </c>
      <c r="J7" s="202"/>
      <c r="K7" s="199"/>
      <c r="L7" s="199"/>
      <c r="M7" s="195"/>
    </row>
    <row r="8" spans="1:15" s="7" customFormat="1" ht="52.5" customHeight="1" x14ac:dyDescent="0.25">
      <c r="B8" s="325" t="str">
        <f>IF(ｼｰﾄ0!C4="","",ｼｰﾄ0!C3&amp;ｼｰﾄ0!C4)</f>
        <v>兵庫県播磨平野（姫路平野）</v>
      </c>
      <c r="C8" s="326"/>
      <c r="D8" s="326"/>
      <c r="E8" s="326"/>
      <c r="F8" s="326"/>
      <c r="G8" s="326"/>
      <c r="H8" s="326"/>
      <c r="I8" s="326"/>
      <c r="J8" s="326"/>
      <c r="K8" s="326"/>
      <c r="L8" s="326" t="s">
        <v>470</v>
      </c>
      <c r="M8" s="327" t="s">
        <v>471</v>
      </c>
      <c r="N8" s="9"/>
      <c r="O8" s="9"/>
    </row>
    <row r="9" spans="1:15" s="7" customFormat="1" ht="14.25" customHeight="1" x14ac:dyDescent="0.2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9"/>
    </row>
    <row r="10" spans="1:15" x14ac:dyDescent="0.25">
      <c r="B10" s="10" t="s">
        <v>387</v>
      </c>
      <c r="C10" s="6" t="s">
        <v>388</v>
      </c>
    </row>
    <row r="11" spans="1:15" x14ac:dyDescent="0.25">
      <c r="C11" s="6" t="s">
        <v>389</v>
      </c>
      <c r="D11" s="11"/>
      <c r="E11" s="11"/>
      <c r="F11" s="11"/>
      <c r="G11" s="11"/>
      <c r="H11" s="11"/>
      <c r="I11" s="11"/>
      <c r="J11" s="11"/>
      <c r="K11" s="11"/>
      <c r="L11" s="11"/>
    </row>
    <row r="12" spans="1:15" x14ac:dyDescent="0.25">
      <c r="C12" s="6" t="s">
        <v>390</v>
      </c>
    </row>
    <row r="13" spans="1:15" ht="18" customHeight="1" x14ac:dyDescent="0.25">
      <c r="C13" s="6" t="s">
        <v>391</v>
      </c>
    </row>
  </sheetData>
  <mergeCells count="10">
    <mergeCell ref="B4:B7"/>
    <mergeCell ref="M4:M7"/>
    <mergeCell ref="C5:I5"/>
    <mergeCell ref="J5:K5"/>
    <mergeCell ref="L5:L7"/>
    <mergeCell ref="C6:D6"/>
    <mergeCell ref="E6:I6"/>
    <mergeCell ref="J6:J7"/>
    <mergeCell ref="K6:K7"/>
    <mergeCell ref="C4:L4"/>
  </mergeCells>
  <phoneticPr fontId="4"/>
  <dataValidations count="1">
    <dataValidation type="list" errorStyle="warning" allowBlank="1" showInputMessage="1" showErrorMessage="1" error="特殊な事情の場合のみ文字入力するようにしてください。" sqref="C8:L9" xr:uid="{00000000-0002-0000-0800-000000000000}">
      <formula1>"●,○,△,　"</formula1>
    </dataValidation>
  </dataValidations>
  <pageMargins left="0.70866141732283472" right="0.55118110236220474" top="0.70866141732283472" bottom="0.6692913385826772" header="0.51181102362204722" footer="0.51181102362204722"/>
  <pageSetup paperSize="9" scale="5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theme="0"/>
    <pageSetUpPr fitToPage="1"/>
  </sheetPr>
  <dimension ref="A1:H13"/>
  <sheetViews>
    <sheetView showGridLines="0" topLeftCell="B1" zoomScaleNormal="100" zoomScaleSheetLayoutView="85" workbookViewId="0">
      <selection activeCell="J10" sqref="J10"/>
    </sheetView>
  </sheetViews>
  <sheetFormatPr defaultColWidth="9" defaultRowHeight="14.15" x14ac:dyDescent="0.25"/>
  <cols>
    <col min="1" max="1" width="3" style="13" hidden="1" customWidth="1"/>
    <col min="2" max="2" width="3" style="13" customWidth="1"/>
    <col min="3" max="3" width="13.53515625" style="13" customWidth="1"/>
    <col min="4" max="4" width="18.53515625" style="13" customWidth="1"/>
    <col min="5" max="9" width="15.53515625" style="13" customWidth="1"/>
    <col min="10" max="16384" width="9" style="13"/>
  </cols>
  <sheetData>
    <row r="1" spans="1:8" ht="19.3" x14ac:dyDescent="0.25">
      <c r="C1" s="99" t="s">
        <v>392</v>
      </c>
    </row>
    <row r="2" spans="1:8" x14ac:dyDescent="0.25">
      <c r="A2" s="103">
        <v>2</v>
      </c>
      <c r="B2" s="103"/>
    </row>
    <row r="3" spans="1:8" customFormat="1" ht="15" customHeight="1" x14ac:dyDescent="0.25">
      <c r="C3" s="25"/>
      <c r="D3" s="13"/>
      <c r="E3" s="13"/>
      <c r="F3" s="13"/>
    </row>
    <row r="4" spans="1:8" ht="15" customHeight="1" x14ac:dyDescent="0.25">
      <c r="B4" s="104" t="s">
        <v>397</v>
      </c>
      <c r="C4" s="25"/>
    </row>
    <row r="5" spans="1:8" ht="15" customHeight="1" x14ac:dyDescent="0.25">
      <c r="C5" s="22"/>
    </row>
    <row r="6" spans="1:8" x14ac:dyDescent="0.25">
      <c r="C6" s="328" t="s">
        <v>393</v>
      </c>
      <c r="D6" s="329" t="s">
        <v>394</v>
      </c>
      <c r="E6" s="330" t="s">
        <v>398</v>
      </c>
      <c r="F6" s="331"/>
      <c r="G6" s="332"/>
      <c r="H6" s="329" t="s">
        <v>399</v>
      </c>
    </row>
    <row r="7" spans="1:8" ht="42.45" x14ac:dyDescent="0.25">
      <c r="C7" s="328"/>
      <c r="D7" s="333"/>
      <c r="E7" s="334" t="s">
        <v>400</v>
      </c>
      <c r="F7" s="334" t="s">
        <v>401</v>
      </c>
      <c r="G7" s="334" t="s">
        <v>402</v>
      </c>
      <c r="H7" s="333"/>
    </row>
    <row r="8" spans="1:8" ht="28.3" x14ac:dyDescent="0.25">
      <c r="C8" s="337" t="str">
        <f>IF(OR(ｼｰﾄ0!C4="",ｼｰﾄ0!C3=""),"",ｼｰﾄ0!C3&amp;ｼｰﾄ0!C4)</f>
        <v>兵庫県播磨平野（姫路平野）</v>
      </c>
      <c r="D8" s="334" t="s">
        <v>403</v>
      </c>
      <c r="E8" s="335">
        <v>5</v>
      </c>
      <c r="F8" s="335"/>
      <c r="G8" s="335"/>
      <c r="H8" s="338">
        <f>IF(COUNTA(E8:G8)=0,"",SUM(E8:G8))</f>
        <v>5</v>
      </c>
    </row>
    <row r="9" spans="1:8" ht="40.5" customHeight="1" x14ac:dyDescent="0.25">
      <c r="C9" s="339"/>
      <c r="D9" s="336" t="s">
        <v>396</v>
      </c>
      <c r="E9" s="335"/>
      <c r="F9" s="335"/>
      <c r="G9" s="335"/>
      <c r="H9" s="338" t="str">
        <f>IF(COUNTA(E9:G9)=0,"",SUM(E9:G9))</f>
        <v/>
      </c>
    </row>
    <row r="10" spans="1:8" ht="40.5" customHeight="1" x14ac:dyDescent="0.25">
      <c r="C10" s="339"/>
      <c r="D10" s="334" t="s">
        <v>395</v>
      </c>
      <c r="E10" s="335"/>
      <c r="F10" s="335"/>
      <c r="G10" s="335"/>
      <c r="H10" s="338" t="str">
        <f>IF(COUNTA(E10:G10)=0,"",SUM(E10:G10))</f>
        <v/>
      </c>
    </row>
    <row r="11" spans="1:8" ht="40.5" customHeight="1" x14ac:dyDescent="0.25">
      <c r="C11" s="340"/>
      <c r="D11" s="336" t="s">
        <v>404</v>
      </c>
      <c r="E11" s="335"/>
      <c r="F11" s="335"/>
      <c r="G11" s="335"/>
      <c r="H11" s="338" t="str">
        <f>IF(COUNTA(E11:G11)=0,"",SUM(E11:G11))</f>
        <v/>
      </c>
    </row>
    <row r="12" spans="1:8" ht="40.5" customHeight="1" x14ac:dyDescent="0.25">
      <c r="C12" s="206" t="s">
        <v>405</v>
      </c>
      <c r="D12" s="207"/>
      <c r="E12" s="338">
        <f>IF(SUM(E8:E11)=0,"",SUM(E8:E11))</f>
        <v>5</v>
      </c>
      <c r="F12" s="338" t="str">
        <f>IF(SUM(F8:F11)=0,"",SUM(F8:F11))</f>
        <v/>
      </c>
      <c r="G12" s="338" t="str">
        <f>IF(SUM(G8:G11)=0,"",SUM(G8:G11))</f>
        <v/>
      </c>
      <c r="H12" s="338">
        <f>IF(COUNTA(E12:G12)=0,"",SUM(E12:G12))</f>
        <v>5</v>
      </c>
    </row>
    <row r="13" spans="1:8" ht="15" customHeight="1" x14ac:dyDescent="0.25">
      <c r="C13" s="26"/>
      <c r="D13" s="26"/>
      <c r="E13" s="27"/>
      <c r="F13" s="27"/>
      <c r="G13" s="27"/>
      <c r="H13" s="27"/>
    </row>
  </sheetData>
  <mergeCells count="5">
    <mergeCell ref="H6:H7"/>
    <mergeCell ref="C12:D12"/>
    <mergeCell ref="C6:C7"/>
    <mergeCell ref="D6:D7"/>
    <mergeCell ref="C8:C11"/>
  </mergeCells>
  <phoneticPr fontId="5"/>
  <dataValidations count="5"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する、地下水位のみ観測井戸の本数を数値のみ記入してください" sqref="E10" xr:uid="{00000000-0002-0000-0900-000005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その他機関が管理する、地下水位のみ観測井戸の本数を数値のみ記入してください" sqref="E11:G11" xr:uid="{00000000-0002-0000-0900-000004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管内市町村が管理する、地下水位のみ観測井戸の本数を数値のみ記入してください" sqref="E9:G9" xr:uid="{00000000-0002-0000-0900-000006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国が管理（所有）する、地下水位のみ観測井戸の本数を数値のみ記入してください" sqref="F10:G10" xr:uid="{00000000-0002-0000-0900-000007000000}"/>
    <dataValidation operator="greaterThanOrEqual" allowBlank="1" showInputMessage="1" showErrorMessage="1" error="自治体が管理（所有）する、地下水位のみ観測井戸本数を記載してください。　数値だけを記載してください" prompt="自治体が管理する、地下水位のみ観測井戸の本数を数値のみ記入してください" sqref="E8:G8" xr:uid="{00000000-0002-0000-0900-000008000000}"/>
  </dataValidations>
  <pageMargins left="0.70866141732283472" right="0.55118110236220474" top="0.70866141732283472" bottom="0.6692913385826772" header="0.51181102362204722" footer="0.51181102362204722"/>
  <pageSetup paperSize="9" scale="94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39">
    <tabColor theme="0"/>
    <pageSetUpPr fitToPage="1"/>
  </sheetPr>
  <dimension ref="A1:U73"/>
  <sheetViews>
    <sheetView showGridLines="0" topLeftCell="B1" zoomScaleNormal="100" zoomScaleSheetLayoutView="90" workbookViewId="0">
      <selection activeCell="O1" sqref="O1"/>
    </sheetView>
  </sheetViews>
  <sheetFormatPr defaultColWidth="9" defaultRowHeight="14.15" x14ac:dyDescent="0.25"/>
  <cols>
    <col min="1" max="1" width="8.53515625" style="19" hidden="1" customWidth="1"/>
    <col min="2" max="2" width="7.4609375" style="12" customWidth="1"/>
    <col min="3" max="3" width="5.84375" style="91" customWidth="1"/>
    <col min="4" max="4" width="11.4609375" style="12" customWidth="1"/>
    <col min="5" max="5" width="5.53515625" style="92" customWidth="1"/>
    <col min="6" max="6" width="5.53515625" style="12" customWidth="1"/>
    <col min="7" max="7" width="10.84375" style="12" customWidth="1"/>
    <col min="8" max="8" width="5.53515625" style="92" customWidth="1"/>
    <col min="9" max="9" width="5.53515625" style="12" customWidth="1"/>
    <col min="10" max="10" width="10.84375" style="12" customWidth="1"/>
    <col min="11" max="11" width="5.53515625" style="92" customWidth="1"/>
    <col min="12" max="12" width="5.53515625" style="12" customWidth="1"/>
    <col min="13" max="13" width="10.84375" style="12" customWidth="1"/>
    <col min="14" max="14" width="5.53515625" style="92" customWidth="1"/>
    <col min="15" max="15" width="5.53515625" style="12" customWidth="1"/>
    <col min="16" max="16" width="10.84375" style="12" customWidth="1"/>
    <col min="17" max="17" width="5.53515625" style="92" customWidth="1"/>
    <col min="18" max="18" width="5.53515625" style="12" customWidth="1"/>
    <col min="19" max="19" width="10.84375" style="12" customWidth="1"/>
    <col min="20" max="20" width="7.53515625" style="12" customWidth="1"/>
    <col min="21" max="32" width="5.53515625" style="12" customWidth="1"/>
    <col min="33" max="16384" width="9" style="12"/>
  </cols>
  <sheetData>
    <row r="1" spans="1:21" ht="18" x14ac:dyDescent="0.25">
      <c r="B1" s="82" t="s">
        <v>406</v>
      </c>
    </row>
    <row r="2" spans="1:21" x14ac:dyDescent="0.25">
      <c r="A2" s="19">
        <v>2</v>
      </c>
    </row>
    <row r="3" spans="1:21" x14ac:dyDescent="0.25">
      <c r="A3" s="19">
        <f>IF(COUNTA(E7:S11)&lt;&gt;0,1,2)</f>
        <v>1</v>
      </c>
      <c r="D3" s="22"/>
    </row>
    <row r="4" spans="1:21" ht="20.149999999999999" customHeight="1" x14ac:dyDescent="0.25">
      <c r="B4" s="341" t="s">
        <v>191</v>
      </c>
      <c r="C4" s="342" t="s">
        <v>407</v>
      </c>
      <c r="D4" s="343" t="s">
        <v>408</v>
      </c>
      <c r="E4" s="344" t="s">
        <v>409</v>
      </c>
      <c r="F4" s="345"/>
      <c r="G4" s="346"/>
      <c r="H4" s="344" t="s">
        <v>410</v>
      </c>
      <c r="I4" s="345"/>
      <c r="J4" s="346"/>
      <c r="K4" s="347" t="s">
        <v>411</v>
      </c>
      <c r="L4" s="345"/>
      <c r="M4" s="346"/>
      <c r="N4" s="347" t="s">
        <v>412</v>
      </c>
      <c r="O4" s="347"/>
      <c r="P4" s="347"/>
      <c r="Q4" s="347" t="s">
        <v>413</v>
      </c>
      <c r="R4" s="347"/>
      <c r="S4" s="347"/>
    </row>
    <row r="5" spans="1:21" ht="25.5" customHeight="1" x14ac:dyDescent="0.25">
      <c r="A5" s="19" t="s">
        <v>414</v>
      </c>
      <c r="B5" s="348"/>
      <c r="C5" s="342"/>
      <c r="D5" s="349"/>
      <c r="E5" s="350" t="s">
        <v>415</v>
      </c>
      <c r="F5" s="351" t="s">
        <v>416</v>
      </c>
      <c r="G5" s="352"/>
      <c r="H5" s="350" t="s">
        <v>415</v>
      </c>
      <c r="I5" s="351" t="s">
        <v>416</v>
      </c>
      <c r="J5" s="352"/>
      <c r="K5" s="350" t="s">
        <v>415</v>
      </c>
      <c r="L5" s="351" t="s">
        <v>416</v>
      </c>
      <c r="M5" s="352"/>
      <c r="N5" s="350" t="s">
        <v>415</v>
      </c>
      <c r="O5" s="351" t="s">
        <v>416</v>
      </c>
      <c r="P5" s="352"/>
      <c r="Q5" s="350" t="s">
        <v>415</v>
      </c>
      <c r="R5" s="351" t="s">
        <v>416</v>
      </c>
      <c r="S5" s="353"/>
    </row>
    <row r="6" spans="1:21" ht="27.75" customHeight="1" x14ac:dyDescent="0.25">
      <c r="B6" s="354"/>
      <c r="C6" s="342"/>
      <c r="D6" s="355"/>
      <c r="E6" s="356" t="s">
        <v>417</v>
      </c>
      <c r="F6" s="357" t="s">
        <v>418</v>
      </c>
      <c r="G6" s="358" t="s">
        <v>419</v>
      </c>
      <c r="H6" s="356" t="s">
        <v>417</v>
      </c>
      <c r="I6" s="357" t="s">
        <v>420</v>
      </c>
      <c r="J6" s="358" t="s">
        <v>419</v>
      </c>
      <c r="K6" s="356" t="s">
        <v>417</v>
      </c>
      <c r="L6" s="357" t="s">
        <v>420</v>
      </c>
      <c r="M6" s="358" t="s">
        <v>419</v>
      </c>
      <c r="N6" s="356" t="s">
        <v>417</v>
      </c>
      <c r="O6" s="357" t="s">
        <v>420</v>
      </c>
      <c r="P6" s="358" t="s">
        <v>419</v>
      </c>
      <c r="Q6" s="356" t="s">
        <v>417</v>
      </c>
      <c r="R6" s="357" t="s">
        <v>420</v>
      </c>
      <c r="S6" s="358" t="s">
        <v>419</v>
      </c>
    </row>
    <row r="7" spans="1:21" ht="21.75" customHeight="1" x14ac:dyDescent="0.25">
      <c r="B7" s="343" t="str">
        <f>ｼｰﾄ0!$C$4</f>
        <v>播磨平野（姫路平野）</v>
      </c>
      <c r="C7" s="359" t="s">
        <v>459</v>
      </c>
      <c r="D7" s="360" t="s">
        <v>421</v>
      </c>
      <c r="E7" s="403"/>
      <c r="F7" s="404"/>
      <c r="G7" s="404"/>
      <c r="H7" s="403"/>
      <c r="I7" s="404"/>
      <c r="J7" s="404"/>
      <c r="K7" s="403"/>
      <c r="L7" s="404"/>
      <c r="M7" s="404"/>
      <c r="N7" s="403"/>
      <c r="O7" s="404"/>
      <c r="P7" s="404"/>
      <c r="Q7" s="403"/>
      <c r="R7" s="404"/>
      <c r="S7" s="404"/>
    </row>
    <row r="8" spans="1:21" ht="21.75" customHeight="1" x14ac:dyDescent="0.25">
      <c r="B8" s="349"/>
      <c r="C8" s="361"/>
      <c r="D8" s="360" t="s">
        <v>422</v>
      </c>
      <c r="E8" s="403"/>
      <c r="F8" s="404"/>
      <c r="G8" s="404"/>
      <c r="H8" s="403"/>
      <c r="I8" s="404"/>
      <c r="J8" s="404"/>
      <c r="K8" s="403"/>
      <c r="L8" s="404"/>
      <c r="M8" s="404"/>
      <c r="N8" s="403"/>
      <c r="O8" s="404"/>
      <c r="P8" s="404"/>
      <c r="Q8" s="403"/>
      <c r="R8" s="404"/>
      <c r="S8" s="404"/>
    </row>
    <row r="9" spans="1:21" ht="21.75" customHeight="1" x14ac:dyDescent="0.25">
      <c r="B9" s="349"/>
      <c r="C9" s="361"/>
      <c r="D9" s="360" t="s">
        <v>423</v>
      </c>
      <c r="E9" s="403">
        <v>23</v>
      </c>
      <c r="F9" s="404">
        <v>22.88</v>
      </c>
      <c r="G9" s="404">
        <v>8.4</v>
      </c>
      <c r="H9" s="403">
        <v>23</v>
      </c>
      <c r="I9" s="404">
        <v>20.399999999999999</v>
      </c>
      <c r="J9" s="404">
        <v>7.44</v>
      </c>
      <c r="K9" s="403">
        <v>23</v>
      </c>
      <c r="L9" s="404">
        <v>16.8</v>
      </c>
      <c r="M9" s="404">
        <v>6.1</v>
      </c>
      <c r="N9" s="403">
        <v>23</v>
      </c>
      <c r="O9" s="404">
        <v>18.2</v>
      </c>
      <c r="P9" s="404">
        <v>6.6</v>
      </c>
      <c r="Q9" s="403">
        <v>23</v>
      </c>
      <c r="R9" s="404">
        <v>18.5</v>
      </c>
      <c r="S9" s="404">
        <v>6.7</v>
      </c>
      <c r="U9" s="98"/>
    </row>
    <row r="10" spans="1:21" ht="21.75" customHeight="1" x14ac:dyDescent="0.25">
      <c r="B10" s="349"/>
      <c r="C10" s="361"/>
      <c r="D10" s="360" t="s">
        <v>424</v>
      </c>
      <c r="E10" s="403"/>
      <c r="F10" s="404"/>
      <c r="G10" s="404"/>
      <c r="H10" s="403"/>
      <c r="I10" s="404"/>
      <c r="J10" s="404"/>
      <c r="K10" s="403"/>
      <c r="L10" s="404"/>
      <c r="M10" s="404"/>
      <c r="N10" s="403"/>
      <c r="O10" s="404"/>
      <c r="P10" s="404"/>
      <c r="Q10" s="403"/>
      <c r="R10" s="404"/>
      <c r="S10" s="404"/>
    </row>
    <row r="11" spans="1:21" ht="21.75" customHeight="1" x14ac:dyDescent="0.25">
      <c r="B11" s="349"/>
      <c r="C11" s="361"/>
      <c r="D11" s="362" t="s">
        <v>425</v>
      </c>
      <c r="E11" s="403"/>
      <c r="F11" s="404"/>
      <c r="G11" s="404"/>
      <c r="H11" s="403"/>
      <c r="I11" s="404"/>
      <c r="J11" s="404"/>
      <c r="K11" s="403"/>
      <c r="L11" s="404"/>
      <c r="M11" s="404"/>
      <c r="N11" s="403"/>
      <c r="O11" s="404"/>
      <c r="P11" s="404"/>
      <c r="Q11" s="403"/>
      <c r="R11" s="404"/>
      <c r="S11" s="404"/>
    </row>
    <row r="12" spans="1:21" ht="26.25" customHeight="1" x14ac:dyDescent="0.25">
      <c r="B12" s="355"/>
      <c r="C12" s="363"/>
      <c r="D12" s="362" t="s">
        <v>426</v>
      </c>
      <c r="E12" s="405">
        <f t="shared" ref="E12:G12" si="0">IF(COUNT(E7:E11)&gt;=1,SUM(E7:E11),"")</f>
        <v>23</v>
      </c>
      <c r="F12" s="406">
        <f t="shared" ref="F12" si="1">IF(COUNT(F7:F11)&gt;=1,SUM(F7:F11),"")</f>
        <v>22.88</v>
      </c>
      <c r="G12" s="406">
        <f t="shared" si="0"/>
        <v>8.4</v>
      </c>
      <c r="H12" s="405">
        <f t="shared" ref="H12:J12" si="2">IF(COUNT(H7:H11)&gt;=1,SUM(H7:H11),"")</f>
        <v>23</v>
      </c>
      <c r="I12" s="407">
        <f t="shared" ref="I12" si="3">IF(COUNT(I7:I11)&gt;=1,SUM(I7:I11),"")</f>
        <v>20.399999999999999</v>
      </c>
      <c r="J12" s="407">
        <f t="shared" si="2"/>
        <v>7.44</v>
      </c>
      <c r="K12" s="405">
        <f t="shared" ref="K12:M12" si="4">IF(COUNT(K7:K11)&gt;=1,SUM(K7:K11),"")</f>
        <v>23</v>
      </c>
      <c r="L12" s="406">
        <f t="shared" ref="L12" si="5">IF(COUNT(L7:L11)&gt;=1,SUM(L7:L11),"")</f>
        <v>16.8</v>
      </c>
      <c r="M12" s="406">
        <f t="shared" si="4"/>
        <v>6.1</v>
      </c>
      <c r="N12" s="405">
        <f t="shared" ref="N12:S12" si="6">IF(COUNT(N7:N11)&gt;=1,SUM(N7:N11),"")</f>
        <v>23</v>
      </c>
      <c r="O12" s="406">
        <f t="shared" ref="O12" si="7">IF(COUNT(O7:O11)&gt;=1,SUM(O7:O11),"")</f>
        <v>18.2</v>
      </c>
      <c r="P12" s="406">
        <f t="shared" si="6"/>
        <v>6.6</v>
      </c>
      <c r="Q12" s="405">
        <f t="shared" si="6"/>
        <v>23</v>
      </c>
      <c r="R12" s="406">
        <f t="shared" ref="R12" si="8">IF(COUNT(R7:R11)&gt;=1,SUM(R7:R11),"")</f>
        <v>18.5</v>
      </c>
      <c r="S12" s="406">
        <f t="shared" si="6"/>
        <v>6.7</v>
      </c>
    </row>
    <row r="13" spans="1:21" ht="21.75" customHeight="1" x14ac:dyDescent="0.25">
      <c r="B13" s="343" t="str">
        <f>ｼｰﾄ0!$C$4</f>
        <v>播磨平野（姫路平野）</v>
      </c>
      <c r="C13" s="364" t="s">
        <v>460</v>
      </c>
      <c r="D13" s="360" t="s">
        <v>421</v>
      </c>
      <c r="E13" s="362"/>
      <c r="F13" s="404"/>
      <c r="G13" s="404"/>
      <c r="H13" s="362"/>
      <c r="I13" s="404"/>
      <c r="J13" s="404"/>
      <c r="K13" s="362"/>
      <c r="L13" s="404"/>
      <c r="M13" s="404"/>
      <c r="N13" s="362"/>
      <c r="O13" s="404"/>
      <c r="P13" s="404"/>
      <c r="Q13" s="408"/>
      <c r="R13" s="404"/>
      <c r="S13" s="404"/>
    </row>
    <row r="14" spans="1:21" ht="21.75" customHeight="1" x14ac:dyDescent="0.25">
      <c r="B14" s="349"/>
      <c r="C14" s="365"/>
      <c r="D14" s="360" t="s">
        <v>422</v>
      </c>
      <c r="E14" s="362"/>
      <c r="F14" s="404"/>
      <c r="G14" s="404"/>
      <c r="H14" s="362"/>
      <c r="I14" s="404"/>
      <c r="J14" s="404"/>
      <c r="K14" s="362"/>
      <c r="L14" s="404"/>
      <c r="M14" s="404"/>
      <c r="N14" s="362"/>
      <c r="O14" s="404"/>
      <c r="P14" s="404"/>
      <c r="Q14" s="408"/>
      <c r="R14" s="404"/>
      <c r="S14" s="404"/>
    </row>
    <row r="15" spans="1:21" ht="21.75" customHeight="1" x14ac:dyDescent="0.25">
      <c r="B15" s="349"/>
      <c r="C15" s="365"/>
      <c r="D15" s="360" t="s">
        <v>423</v>
      </c>
      <c r="E15" s="362">
        <v>50</v>
      </c>
      <c r="F15" s="404">
        <v>38.200000000000003</v>
      </c>
      <c r="G15" s="404">
        <v>14</v>
      </c>
      <c r="H15" s="362">
        <v>49</v>
      </c>
      <c r="I15" s="404">
        <v>36.700000000000003</v>
      </c>
      <c r="J15" s="404">
        <v>13.4</v>
      </c>
      <c r="K15" s="362">
        <v>47</v>
      </c>
      <c r="L15" s="404">
        <v>37</v>
      </c>
      <c r="M15" s="404">
        <v>13.5</v>
      </c>
      <c r="N15" s="362">
        <v>47</v>
      </c>
      <c r="O15" s="404">
        <v>37.6</v>
      </c>
      <c r="P15" s="404">
        <v>13.8</v>
      </c>
      <c r="Q15" s="408">
        <v>45</v>
      </c>
      <c r="R15" s="404">
        <v>34.299999999999997</v>
      </c>
      <c r="S15" s="404">
        <v>12.5</v>
      </c>
    </row>
    <row r="16" spans="1:21" ht="21.75" customHeight="1" x14ac:dyDescent="0.25">
      <c r="B16" s="349"/>
      <c r="C16" s="365"/>
      <c r="D16" s="360" t="s">
        <v>424</v>
      </c>
      <c r="E16" s="362"/>
      <c r="F16" s="404"/>
      <c r="G16" s="404"/>
      <c r="H16" s="362"/>
      <c r="I16" s="404"/>
      <c r="J16" s="404"/>
      <c r="K16" s="362"/>
      <c r="L16" s="404"/>
      <c r="M16" s="404"/>
      <c r="N16" s="362"/>
      <c r="O16" s="404"/>
      <c r="P16" s="404"/>
      <c r="Q16" s="408"/>
      <c r="R16" s="404"/>
      <c r="S16" s="404"/>
    </row>
    <row r="17" spans="2:19" ht="21.75" customHeight="1" x14ac:dyDescent="0.25">
      <c r="B17" s="349"/>
      <c r="C17" s="365"/>
      <c r="D17" s="362" t="s">
        <v>425</v>
      </c>
      <c r="E17" s="362"/>
      <c r="F17" s="404"/>
      <c r="G17" s="404"/>
      <c r="H17" s="362"/>
      <c r="I17" s="404"/>
      <c r="J17" s="404"/>
      <c r="K17" s="362"/>
      <c r="L17" s="404"/>
      <c r="M17" s="404"/>
      <c r="N17" s="362"/>
      <c r="O17" s="404"/>
      <c r="P17" s="404"/>
      <c r="Q17" s="408"/>
      <c r="R17" s="404"/>
      <c r="S17" s="404"/>
    </row>
    <row r="18" spans="2:19" ht="26.25" customHeight="1" x14ac:dyDescent="0.25">
      <c r="B18" s="355"/>
      <c r="C18" s="366"/>
      <c r="D18" s="362" t="s">
        <v>427</v>
      </c>
      <c r="E18" s="405">
        <f t="shared" ref="E18:G18" si="9">IF(COUNT(E13:E17)&gt;=1,SUM(E13:E17),"")</f>
        <v>50</v>
      </c>
      <c r="F18" s="406">
        <f t="shared" ref="F18" si="10">IF(COUNT(F13:F17)&gt;=1,SUM(F13:F17),"")</f>
        <v>38.200000000000003</v>
      </c>
      <c r="G18" s="406">
        <f t="shared" si="9"/>
        <v>14</v>
      </c>
      <c r="H18" s="405">
        <f t="shared" ref="H18:S18" si="11">IF(COUNT(H13:H17)&gt;=1,SUM(H13:H17),"")</f>
        <v>49</v>
      </c>
      <c r="I18" s="407">
        <f t="shared" si="11"/>
        <v>36.700000000000003</v>
      </c>
      <c r="J18" s="407">
        <f t="shared" si="11"/>
        <v>13.4</v>
      </c>
      <c r="K18" s="405">
        <f t="shared" si="11"/>
        <v>47</v>
      </c>
      <c r="L18" s="406">
        <f t="shared" si="11"/>
        <v>37</v>
      </c>
      <c r="M18" s="406">
        <f t="shared" si="11"/>
        <v>13.5</v>
      </c>
      <c r="N18" s="405">
        <f t="shared" si="11"/>
        <v>47</v>
      </c>
      <c r="O18" s="406">
        <f t="shared" si="11"/>
        <v>37.6</v>
      </c>
      <c r="P18" s="406">
        <f t="shared" si="11"/>
        <v>13.8</v>
      </c>
      <c r="Q18" s="405">
        <f t="shared" si="11"/>
        <v>45</v>
      </c>
      <c r="R18" s="406">
        <f t="shared" si="11"/>
        <v>34.299999999999997</v>
      </c>
      <c r="S18" s="406">
        <f t="shared" si="11"/>
        <v>12.5</v>
      </c>
    </row>
    <row r="19" spans="2:19" ht="21.75" customHeight="1" x14ac:dyDescent="0.25">
      <c r="B19" s="343" t="str">
        <f>ｼｰﾄ0!$C$4</f>
        <v>播磨平野（姫路平野）</v>
      </c>
      <c r="C19" s="359" t="s">
        <v>462</v>
      </c>
      <c r="D19" s="360" t="s">
        <v>421</v>
      </c>
      <c r="E19" s="362"/>
      <c r="F19" s="404"/>
      <c r="G19" s="404"/>
      <c r="H19" s="362"/>
      <c r="I19" s="404"/>
      <c r="J19" s="404"/>
      <c r="K19" s="362"/>
      <c r="L19" s="404"/>
      <c r="M19" s="404"/>
      <c r="N19" s="362"/>
      <c r="O19" s="404"/>
      <c r="P19" s="404"/>
      <c r="Q19" s="408"/>
      <c r="R19" s="404"/>
      <c r="S19" s="404"/>
    </row>
    <row r="20" spans="2:19" ht="21.75" customHeight="1" x14ac:dyDescent="0.25">
      <c r="B20" s="349"/>
      <c r="C20" s="367"/>
      <c r="D20" s="360" t="s">
        <v>422</v>
      </c>
      <c r="E20" s="362"/>
      <c r="F20" s="404"/>
      <c r="G20" s="404"/>
      <c r="H20" s="362"/>
      <c r="I20" s="404"/>
      <c r="J20" s="404"/>
      <c r="K20" s="362"/>
      <c r="L20" s="404"/>
      <c r="M20" s="404"/>
      <c r="N20" s="362"/>
      <c r="O20" s="404"/>
      <c r="P20" s="404"/>
      <c r="Q20" s="408"/>
      <c r="R20" s="404"/>
      <c r="S20" s="404"/>
    </row>
    <row r="21" spans="2:19" ht="21.75" customHeight="1" x14ac:dyDescent="0.25">
      <c r="B21" s="349"/>
      <c r="C21" s="367"/>
      <c r="D21" s="360" t="s">
        <v>423</v>
      </c>
      <c r="E21" s="362">
        <v>21</v>
      </c>
      <c r="F21" s="404">
        <v>15.26</v>
      </c>
      <c r="G21" s="404">
        <v>5.57</v>
      </c>
      <c r="H21" s="362">
        <v>21</v>
      </c>
      <c r="I21" s="404">
        <v>15.52</v>
      </c>
      <c r="J21" s="404">
        <v>5.67</v>
      </c>
      <c r="K21" s="362">
        <v>21</v>
      </c>
      <c r="L21" s="404">
        <v>15</v>
      </c>
      <c r="M21" s="404">
        <v>5.48</v>
      </c>
      <c r="N21" s="362">
        <v>21</v>
      </c>
      <c r="O21" s="404">
        <v>15.690000000000001</v>
      </c>
      <c r="P21" s="404">
        <v>5.7399999999999993</v>
      </c>
      <c r="Q21" s="408">
        <v>21</v>
      </c>
      <c r="R21" s="404">
        <v>15.6</v>
      </c>
      <c r="S21" s="404">
        <v>5.7</v>
      </c>
    </row>
    <row r="22" spans="2:19" ht="21.75" customHeight="1" x14ac:dyDescent="0.25">
      <c r="B22" s="349"/>
      <c r="C22" s="367"/>
      <c r="D22" s="360" t="s">
        <v>424</v>
      </c>
      <c r="E22" s="362"/>
      <c r="F22" s="404"/>
      <c r="G22" s="404"/>
      <c r="H22" s="362"/>
      <c r="I22" s="404"/>
      <c r="J22" s="404"/>
      <c r="K22" s="362"/>
      <c r="L22" s="404"/>
      <c r="M22" s="404"/>
      <c r="N22" s="362"/>
      <c r="O22" s="404"/>
      <c r="P22" s="404"/>
      <c r="Q22" s="408"/>
      <c r="R22" s="404"/>
      <c r="S22" s="404"/>
    </row>
    <row r="23" spans="2:19" ht="21.75" customHeight="1" x14ac:dyDescent="0.25">
      <c r="B23" s="349"/>
      <c r="C23" s="367"/>
      <c r="D23" s="362" t="s">
        <v>425</v>
      </c>
      <c r="E23" s="362"/>
      <c r="F23" s="404"/>
      <c r="G23" s="404"/>
      <c r="H23" s="362"/>
      <c r="I23" s="404"/>
      <c r="J23" s="404"/>
      <c r="K23" s="362"/>
      <c r="L23" s="404"/>
      <c r="M23" s="404"/>
      <c r="N23" s="362"/>
      <c r="O23" s="404"/>
      <c r="P23" s="404"/>
      <c r="Q23" s="408"/>
      <c r="R23" s="404"/>
      <c r="S23" s="404"/>
    </row>
    <row r="24" spans="2:19" ht="26.25" customHeight="1" x14ac:dyDescent="0.25">
      <c r="B24" s="355"/>
      <c r="C24" s="368"/>
      <c r="D24" s="362" t="s">
        <v>428</v>
      </c>
      <c r="E24" s="408">
        <f t="shared" ref="E24:G24" si="12">IF(COUNT(E19:E23)&gt;=1,SUM(E19:E23),"")</f>
        <v>21</v>
      </c>
      <c r="F24" s="409">
        <f t="shared" ref="F24" si="13">IF(COUNT(F19:F23)&gt;=1,SUM(F19:F23),"")</f>
        <v>15.26</v>
      </c>
      <c r="G24" s="409">
        <f t="shared" si="12"/>
        <v>5.57</v>
      </c>
      <c r="H24" s="408">
        <f t="shared" ref="H24:S24" si="14">IF(COUNT(H19:H23)&gt;=1,SUM(H19:H23),"")</f>
        <v>21</v>
      </c>
      <c r="I24" s="410">
        <f t="shared" si="14"/>
        <v>15.52</v>
      </c>
      <c r="J24" s="410">
        <f t="shared" si="14"/>
        <v>5.67</v>
      </c>
      <c r="K24" s="408">
        <f t="shared" si="14"/>
        <v>21</v>
      </c>
      <c r="L24" s="409">
        <f t="shared" si="14"/>
        <v>15</v>
      </c>
      <c r="M24" s="409">
        <f t="shared" si="14"/>
        <v>5.48</v>
      </c>
      <c r="N24" s="408">
        <f t="shared" si="14"/>
        <v>21</v>
      </c>
      <c r="O24" s="409">
        <f t="shared" si="14"/>
        <v>15.690000000000001</v>
      </c>
      <c r="P24" s="409">
        <f t="shared" si="14"/>
        <v>5.7399999999999993</v>
      </c>
      <c r="Q24" s="408">
        <f t="shared" si="14"/>
        <v>21</v>
      </c>
      <c r="R24" s="409">
        <f t="shared" si="14"/>
        <v>15.6</v>
      </c>
      <c r="S24" s="409">
        <f t="shared" si="14"/>
        <v>5.7</v>
      </c>
    </row>
    <row r="25" spans="2:19" ht="22.5" customHeight="1" x14ac:dyDescent="0.25">
      <c r="B25" s="343" t="str">
        <f>ｼｰﾄ0!$C$4</f>
        <v>播磨平野（姫路平野）</v>
      </c>
      <c r="C25" s="359" t="s">
        <v>452</v>
      </c>
      <c r="D25" s="360" t="s">
        <v>421</v>
      </c>
      <c r="E25" s="362"/>
      <c r="F25" s="404"/>
      <c r="G25" s="404"/>
      <c r="H25" s="362"/>
      <c r="I25" s="404"/>
      <c r="J25" s="404"/>
      <c r="K25" s="362"/>
      <c r="L25" s="404"/>
      <c r="M25" s="404"/>
      <c r="N25" s="362"/>
      <c r="O25" s="404"/>
      <c r="P25" s="404"/>
      <c r="Q25" s="408"/>
      <c r="R25" s="404"/>
      <c r="S25" s="404"/>
    </row>
    <row r="26" spans="2:19" ht="22.5" customHeight="1" x14ac:dyDescent="0.25">
      <c r="B26" s="349"/>
      <c r="C26" s="367"/>
      <c r="D26" s="360" t="s">
        <v>422</v>
      </c>
      <c r="E26" s="362"/>
      <c r="F26" s="404"/>
      <c r="G26" s="404"/>
      <c r="H26" s="362"/>
      <c r="I26" s="404"/>
      <c r="J26" s="404"/>
      <c r="K26" s="362"/>
      <c r="L26" s="404"/>
      <c r="M26" s="404"/>
      <c r="N26" s="362"/>
      <c r="O26" s="404"/>
      <c r="P26" s="404"/>
      <c r="Q26" s="408"/>
      <c r="R26" s="404"/>
      <c r="S26" s="404"/>
    </row>
    <row r="27" spans="2:19" ht="22.5" customHeight="1" x14ac:dyDescent="0.25">
      <c r="B27" s="349"/>
      <c r="C27" s="367"/>
      <c r="D27" s="360" t="s">
        <v>423</v>
      </c>
      <c r="E27" s="362">
        <v>55</v>
      </c>
      <c r="F27" s="404">
        <v>15.8</v>
      </c>
      <c r="G27" s="404">
        <v>5.7</v>
      </c>
      <c r="H27" s="362">
        <v>52</v>
      </c>
      <c r="I27" s="404">
        <v>15.2</v>
      </c>
      <c r="J27" s="404">
        <v>5.6</v>
      </c>
      <c r="K27" s="362">
        <v>51</v>
      </c>
      <c r="L27" s="404">
        <v>15</v>
      </c>
      <c r="M27" s="404">
        <v>5.4</v>
      </c>
      <c r="N27" s="362">
        <v>51</v>
      </c>
      <c r="O27" s="404">
        <v>14.7</v>
      </c>
      <c r="P27" s="404">
        <v>5.4</v>
      </c>
      <c r="Q27" s="408">
        <v>52</v>
      </c>
      <c r="R27" s="404">
        <v>14.8</v>
      </c>
      <c r="S27" s="404">
        <v>5.4</v>
      </c>
    </row>
    <row r="28" spans="2:19" ht="22.5" customHeight="1" x14ac:dyDescent="0.25">
      <c r="B28" s="349"/>
      <c r="C28" s="367"/>
      <c r="D28" s="360" t="s">
        <v>424</v>
      </c>
      <c r="E28" s="362"/>
      <c r="F28" s="404"/>
      <c r="G28" s="404"/>
      <c r="H28" s="362"/>
      <c r="I28" s="404"/>
      <c r="J28" s="404"/>
      <c r="K28" s="362"/>
      <c r="L28" s="404"/>
      <c r="M28" s="404"/>
      <c r="N28" s="362"/>
      <c r="O28" s="404"/>
      <c r="P28" s="404"/>
      <c r="Q28" s="408"/>
      <c r="R28" s="404"/>
      <c r="S28" s="404"/>
    </row>
    <row r="29" spans="2:19" ht="22.5" customHeight="1" x14ac:dyDescent="0.25">
      <c r="B29" s="349"/>
      <c r="C29" s="367"/>
      <c r="D29" s="362" t="s">
        <v>425</v>
      </c>
      <c r="E29" s="362"/>
      <c r="F29" s="404"/>
      <c r="G29" s="404"/>
      <c r="H29" s="362"/>
      <c r="I29" s="404"/>
      <c r="J29" s="404"/>
      <c r="K29" s="362"/>
      <c r="L29" s="404"/>
      <c r="M29" s="404"/>
      <c r="N29" s="362"/>
      <c r="O29" s="404"/>
      <c r="P29" s="404"/>
      <c r="Q29" s="408"/>
      <c r="R29" s="404"/>
      <c r="S29" s="404"/>
    </row>
    <row r="30" spans="2:19" ht="25.5" customHeight="1" x14ac:dyDescent="0.25">
      <c r="B30" s="355"/>
      <c r="C30" s="368"/>
      <c r="D30" s="362" t="s">
        <v>429</v>
      </c>
      <c r="E30" s="408">
        <f t="shared" ref="E30:G30" si="15">IF(COUNT(E25:E29)&gt;=1,SUM(E25:E29),"")</f>
        <v>55</v>
      </c>
      <c r="F30" s="409">
        <f t="shared" ref="F30" si="16">IF(COUNT(F25:F29)&gt;=1,SUM(F25:F29),"")</f>
        <v>15.8</v>
      </c>
      <c r="G30" s="409">
        <f t="shared" si="15"/>
        <v>5.7</v>
      </c>
      <c r="H30" s="408">
        <f t="shared" ref="H30:S30" si="17">IF(COUNT(H25:H29)&gt;=1,SUM(H25:H29),"")</f>
        <v>52</v>
      </c>
      <c r="I30" s="410">
        <f t="shared" si="17"/>
        <v>15.2</v>
      </c>
      <c r="J30" s="410">
        <f t="shared" si="17"/>
        <v>5.6</v>
      </c>
      <c r="K30" s="408">
        <f t="shared" si="17"/>
        <v>51</v>
      </c>
      <c r="L30" s="409">
        <f t="shared" si="17"/>
        <v>15</v>
      </c>
      <c r="M30" s="409">
        <f t="shared" si="17"/>
        <v>5.4</v>
      </c>
      <c r="N30" s="408">
        <f t="shared" si="17"/>
        <v>51</v>
      </c>
      <c r="O30" s="409">
        <f t="shared" si="17"/>
        <v>14.7</v>
      </c>
      <c r="P30" s="409">
        <f t="shared" si="17"/>
        <v>5.4</v>
      </c>
      <c r="Q30" s="408">
        <f t="shared" si="17"/>
        <v>52</v>
      </c>
      <c r="R30" s="409">
        <f t="shared" si="17"/>
        <v>14.8</v>
      </c>
      <c r="S30" s="409">
        <f t="shared" si="17"/>
        <v>5.4</v>
      </c>
    </row>
    <row r="31" spans="2:19" ht="21.75" customHeight="1" x14ac:dyDescent="0.25">
      <c r="B31" s="343" t="str">
        <f>ｼｰﾄ0!$C$4</f>
        <v>播磨平野（姫路平野）</v>
      </c>
      <c r="C31" s="359" t="s">
        <v>464</v>
      </c>
      <c r="D31" s="360" t="s">
        <v>421</v>
      </c>
      <c r="E31" s="362"/>
      <c r="F31" s="404"/>
      <c r="G31" s="404"/>
      <c r="H31" s="362"/>
      <c r="I31" s="404"/>
      <c r="J31" s="404"/>
      <c r="K31" s="362"/>
      <c r="L31" s="404"/>
      <c r="M31" s="404"/>
      <c r="N31" s="362"/>
      <c r="O31" s="404"/>
      <c r="P31" s="404"/>
      <c r="Q31" s="408"/>
      <c r="R31" s="404"/>
      <c r="S31" s="404"/>
    </row>
    <row r="32" spans="2:19" ht="21.75" customHeight="1" x14ac:dyDescent="0.25">
      <c r="B32" s="349"/>
      <c r="C32" s="361"/>
      <c r="D32" s="360" t="s">
        <v>422</v>
      </c>
      <c r="E32" s="362"/>
      <c r="F32" s="404"/>
      <c r="G32" s="404"/>
      <c r="H32" s="362"/>
      <c r="I32" s="404"/>
      <c r="J32" s="404"/>
      <c r="K32" s="362"/>
      <c r="L32" s="404"/>
      <c r="M32" s="404"/>
      <c r="N32" s="362"/>
      <c r="O32" s="404"/>
      <c r="P32" s="404"/>
      <c r="Q32" s="408"/>
      <c r="R32" s="404"/>
      <c r="S32" s="404"/>
    </row>
    <row r="33" spans="2:19" ht="21.75" customHeight="1" x14ac:dyDescent="0.25">
      <c r="B33" s="349"/>
      <c r="C33" s="361"/>
      <c r="D33" s="360" t="s">
        <v>423</v>
      </c>
      <c r="E33" s="362">
        <v>2</v>
      </c>
      <c r="F33" s="404">
        <v>12.2</v>
      </c>
      <c r="G33" s="404">
        <v>4.4000000000000004</v>
      </c>
      <c r="H33" s="362">
        <v>2</v>
      </c>
      <c r="I33" s="404">
        <v>12.4</v>
      </c>
      <c r="J33" s="404">
        <v>4.5</v>
      </c>
      <c r="K33" s="362">
        <v>2</v>
      </c>
      <c r="L33" s="404">
        <v>9.8000000000000007</v>
      </c>
      <c r="M33" s="404">
        <v>3.6</v>
      </c>
      <c r="N33" s="362">
        <v>2</v>
      </c>
      <c r="O33" s="404">
        <v>9.8000000000000007</v>
      </c>
      <c r="P33" s="404">
        <v>3.6</v>
      </c>
      <c r="Q33" s="408">
        <v>2</v>
      </c>
      <c r="R33" s="404">
        <v>10.5</v>
      </c>
      <c r="S33" s="404">
        <v>3.8</v>
      </c>
    </row>
    <row r="34" spans="2:19" ht="21.75" customHeight="1" x14ac:dyDescent="0.25">
      <c r="B34" s="349"/>
      <c r="C34" s="361"/>
      <c r="D34" s="360" t="s">
        <v>424</v>
      </c>
      <c r="E34" s="362"/>
      <c r="F34" s="404"/>
      <c r="G34" s="404"/>
      <c r="H34" s="362"/>
      <c r="I34" s="404"/>
      <c r="J34" s="404"/>
      <c r="K34" s="362"/>
      <c r="L34" s="404"/>
      <c r="M34" s="404"/>
      <c r="N34" s="362"/>
      <c r="O34" s="404"/>
      <c r="P34" s="404"/>
      <c r="Q34" s="408"/>
      <c r="R34" s="404"/>
      <c r="S34" s="404"/>
    </row>
    <row r="35" spans="2:19" ht="21.75" customHeight="1" x14ac:dyDescent="0.25">
      <c r="B35" s="349"/>
      <c r="C35" s="361"/>
      <c r="D35" s="362" t="s">
        <v>425</v>
      </c>
      <c r="E35" s="362"/>
      <c r="F35" s="404"/>
      <c r="G35" s="404"/>
      <c r="H35" s="362"/>
      <c r="I35" s="404"/>
      <c r="J35" s="404"/>
      <c r="K35" s="362"/>
      <c r="L35" s="404"/>
      <c r="M35" s="404"/>
      <c r="N35" s="362"/>
      <c r="O35" s="404"/>
      <c r="P35" s="404"/>
      <c r="Q35" s="408"/>
      <c r="R35" s="404"/>
      <c r="S35" s="404"/>
    </row>
    <row r="36" spans="2:19" ht="25.5" customHeight="1" x14ac:dyDescent="0.25">
      <c r="B36" s="355"/>
      <c r="C36" s="363"/>
      <c r="D36" s="369" t="s">
        <v>430</v>
      </c>
      <c r="E36" s="408">
        <f t="shared" ref="E36:G36" si="18">IF(COUNT(E31:E35)&gt;=1,SUM(E31:E35),"")</f>
        <v>2</v>
      </c>
      <c r="F36" s="409">
        <f t="shared" ref="F36" si="19">IF(COUNT(F31:F35)&gt;=1,SUM(F31:F35),"")</f>
        <v>12.2</v>
      </c>
      <c r="G36" s="409">
        <f t="shared" si="18"/>
        <v>4.4000000000000004</v>
      </c>
      <c r="H36" s="408">
        <f t="shared" ref="H36:S36" si="20">IF(COUNT(H31:H35)&gt;=1,SUM(H31:H35),"")</f>
        <v>2</v>
      </c>
      <c r="I36" s="410">
        <f t="shared" si="20"/>
        <v>12.4</v>
      </c>
      <c r="J36" s="410">
        <f t="shared" si="20"/>
        <v>4.5</v>
      </c>
      <c r="K36" s="408">
        <f t="shared" si="20"/>
        <v>2</v>
      </c>
      <c r="L36" s="409">
        <f t="shared" si="20"/>
        <v>9.8000000000000007</v>
      </c>
      <c r="M36" s="409">
        <f t="shared" si="20"/>
        <v>3.6</v>
      </c>
      <c r="N36" s="408">
        <f t="shared" si="20"/>
        <v>2</v>
      </c>
      <c r="O36" s="409">
        <f t="shared" si="20"/>
        <v>9.8000000000000007</v>
      </c>
      <c r="P36" s="409">
        <f t="shared" si="20"/>
        <v>3.6</v>
      </c>
      <c r="Q36" s="408">
        <f t="shared" si="20"/>
        <v>2</v>
      </c>
      <c r="R36" s="409">
        <f t="shared" si="20"/>
        <v>10.5</v>
      </c>
      <c r="S36" s="409">
        <f t="shared" si="20"/>
        <v>3.8</v>
      </c>
    </row>
    <row r="37" spans="2:19" ht="21.75" customHeight="1" x14ac:dyDescent="0.25">
      <c r="B37" s="343" t="str">
        <f>ｼｰﾄ0!$C$4</f>
        <v>播磨平野（姫路平野）</v>
      </c>
      <c r="C37" s="359" t="s">
        <v>465</v>
      </c>
      <c r="D37" s="360" t="s">
        <v>421</v>
      </c>
      <c r="E37" s="362"/>
      <c r="F37" s="404"/>
      <c r="G37" s="404"/>
      <c r="H37" s="362"/>
      <c r="I37" s="404"/>
      <c r="J37" s="404"/>
      <c r="K37" s="362"/>
      <c r="L37" s="404"/>
      <c r="M37" s="404"/>
      <c r="N37" s="362"/>
      <c r="O37" s="404"/>
      <c r="P37" s="404"/>
      <c r="Q37" s="408"/>
      <c r="R37" s="404"/>
      <c r="S37" s="404"/>
    </row>
    <row r="38" spans="2:19" ht="21.75" customHeight="1" x14ac:dyDescent="0.25">
      <c r="B38" s="349"/>
      <c r="C38" s="361"/>
      <c r="D38" s="360" t="s">
        <v>422</v>
      </c>
      <c r="E38" s="362"/>
      <c r="F38" s="404"/>
      <c r="G38" s="404"/>
      <c r="H38" s="362"/>
      <c r="I38" s="404"/>
      <c r="J38" s="404"/>
      <c r="K38" s="362"/>
      <c r="L38" s="404"/>
      <c r="M38" s="404"/>
      <c r="N38" s="362"/>
      <c r="O38" s="404"/>
      <c r="P38" s="404"/>
      <c r="Q38" s="408"/>
      <c r="R38" s="404"/>
      <c r="S38" s="404"/>
    </row>
    <row r="39" spans="2:19" ht="21.75" customHeight="1" x14ac:dyDescent="0.25">
      <c r="B39" s="349"/>
      <c r="C39" s="361"/>
      <c r="D39" s="360" t="s">
        <v>423</v>
      </c>
      <c r="E39" s="362">
        <v>5</v>
      </c>
      <c r="F39" s="404">
        <v>4.8</v>
      </c>
      <c r="G39" s="404">
        <v>1.7</v>
      </c>
      <c r="H39" s="362">
        <v>5</v>
      </c>
      <c r="I39" s="404">
        <v>4.9000000000000004</v>
      </c>
      <c r="J39" s="404">
        <v>1.8</v>
      </c>
      <c r="K39" s="362">
        <v>5</v>
      </c>
      <c r="L39" s="404">
        <v>4.8</v>
      </c>
      <c r="M39" s="404">
        <v>1.7</v>
      </c>
      <c r="N39" s="362">
        <v>5</v>
      </c>
      <c r="O39" s="404">
        <v>4.5999999999999996</v>
      </c>
      <c r="P39" s="404">
        <v>1.7</v>
      </c>
      <c r="Q39" s="408">
        <v>5</v>
      </c>
      <c r="R39" s="404">
        <v>4.8</v>
      </c>
      <c r="S39" s="404">
        <v>1.7</v>
      </c>
    </row>
    <row r="40" spans="2:19" ht="21.75" customHeight="1" x14ac:dyDescent="0.25">
      <c r="B40" s="349"/>
      <c r="C40" s="361"/>
      <c r="D40" s="360" t="s">
        <v>424</v>
      </c>
      <c r="E40" s="362"/>
      <c r="F40" s="404"/>
      <c r="G40" s="404"/>
      <c r="H40" s="362"/>
      <c r="I40" s="404"/>
      <c r="J40" s="404"/>
      <c r="K40" s="362"/>
      <c r="L40" s="404"/>
      <c r="M40" s="404"/>
      <c r="N40" s="362"/>
      <c r="O40" s="404"/>
      <c r="P40" s="404"/>
      <c r="Q40" s="408"/>
      <c r="R40" s="404"/>
      <c r="S40" s="404"/>
    </row>
    <row r="41" spans="2:19" ht="21.75" customHeight="1" x14ac:dyDescent="0.25">
      <c r="B41" s="349"/>
      <c r="C41" s="361"/>
      <c r="D41" s="362" t="s">
        <v>425</v>
      </c>
      <c r="E41" s="362"/>
      <c r="F41" s="404"/>
      <c r="G41" s="404"/>
      <c r="H41" s="362"/>
      <c r="I41" s="404"/>
      <c r="J41" s="404"/>
      <c r="K41" s="362"/>
      <c r="L41" s="404"/>
      <c r="M41" s="404"/>
      <c r="N41" s="362"/>
      <c r="O41" s="404"/>
      <c r="P41" s="404"/>
      <c r="Q41" s="408"/>
      <c r="R41" s="404"/>
      <c r="S41" s="404"/>
    </row>
    <row r="42" spans="2:19" ht="25.5" customHeight="1" x14ac:dyDescent="0.25">
      <c r="B42" s="355"/>
      <c r="C42" s="363"/>
      <c r="D42" s="362" t="s">
        <v>431</v>
      </c>
      <c r="E42" s="408">
        <f t="shared" ref="E42:G42" si="21">IF(COUNT(E37:E41)&gt;=1,SUM(E37:E41),"")</f>
        <v>5</v>
      </c>
      <c r="F42" s="409">
        <f t="shared" ref="F42" si="22">IF(COUNT(F37:F41)&gt;=1,SUM(F37:F41),"")</f>
        <v>4.8</v>
      </c>
      <c r="G42" s="409">
        <f t="shared" si="21"/>
        <v>1.7</v>
      </c>
      <c r="H42" s="408">
        <f t="shared" ref="H42:S42" si="23">IF(COUNT(H37:H41)&gt;=1,SUM(H37:H41),"")</f>
        <v>5</v>
      </c>
      <c r="I42" s="410">
        <f t="shared" si="23"/>
        <v>4.9000000000000004</v>
      </c>
      <c r="J42" s="410">
        <f t="shared" si="23"/>
        <v>1.8</v>
      </c>
      <c r="K42" s="408">
        <f t="shared" si="23"/>
        <v>5</v>
      </c>
      <c r="L42" s="409">
        <f t="shared" si="23"/>
        <v>4.8</v>
      </c>
      <c r="M42" s="409">
        <f t="shared" si="23"/>
        <v>1.7</v>
      </c>
      <c r="N42" s="408">
        <f t="shared" si="23"/>
        <v>5</v>
      </c>
      <c r="O42" s="409">
        <f t="shared" si="23"/>
        <v>4.5999999999999996</v>
      </c>
      <c r="P42" s="409">
        <f t="shared" si="23"/>
        <v>1.7</v>
      </c>
      <c r="Q42" s="408">
        <f t="shared" si="23"/>
        <v>5</v>
      </c>
      <c r="R42" s="409">
        <f t="shared" si="23"/>
        <v>4.8</v>
      </c>
      <c r="S42" s="409">
        <f t="shared" si="23"/>
        <v>1.7</v>
      </c>
    </row>
    <row r="43" spans="2:19" ht="21.75" customHeight="1" x14ac:dyDescent="0.25">
      <c r="B43" s="343" t="str">
        <f>ｼｰﾄ0!$C$4</f>
        <v>播磨平野（姫路平野）</v>
      </c>
      <c r="C43" s="359" t="s">
        <v>468</v>
      </c>
      <c r="D43" s="360" t="s">
        <v>421</v>
      </c>
      <c r="E43" s="362"/>
      <c r="F43" s="404"/>
      <c r="G43" s="404"/>
      <c r="H43" s="362"/>
      <c r="I43" s="404"/>
      <c r="J43" s="404"/>
      <c r="K43" s="362"/>
      <c r="L43" s="404"/>
      <c r="M43" s="404"/>
      <c r="N43" s="362"/>
      <c r="O43" s="404"/>
      <c r="P43" s="404"/>
      <c r="Q43" s="408"/>
      <c r="R43" s="404"/>
      <c r="S43" s="404"/>
    </row>
    <row r="44" spans="2:19" ht="21.75" customHeight="1" x14ac:dyDescent="0.25">
      <c r="B44" s="349"/>
      <c r="C44" s="367"/>
      <c r="D44" s="360" t="s">
        <v>422</v>
      </c>
      <c r="E44" s="362"/>
      <c r="F44" s="404"/>
      <c r="G44" s="404"/>
      <c r="H44" s="362"/>
      <c r="I44" s="404"/>
      <c r="J44" s="404"/>
      <c r="K44" s="362"/>
      <c r="L44" s="404"/>
      <c r="M44" s="404"/>
      <c r="N44" s="362"/>
      <c r="O44" s="404"/>
      <c r="P44" s="404"/>
      <c r="Q44" s="408"/>
      <c r="R44" s="404"/>
      <c r="S44" s="404"/>
    </row>
    <row r="45" spans="2:19" ht="21.75" customHeight="1" x14ac:dyDescent="0.25">
      <c r="B45" s="349"/>
      <c r="C45" s="367"/>
      <c r="D45" s="360" t="s">
        <v>423</v>
      </c>
      <c r="E45" s="362">
        <v>15</v>
      </c>
      <c r="F45" s="404">
        <v>8.0190000000000001</v>
      </c>
      <c r="G45" s="404">
        <v>2.92</v>
      </c>
      <c r="H45" s="362">
        <v>15</v>
      </c>
      <c r="I45" s="404">
        <v>7.9</v>
      </c>
      <c r="J45" s="404">
        <v>2.9</v>
      </c>
      <c r="K45" s="362">
        <v>16</v>
      </c>
      <c r="L45" s="404">
        <v>7.1</v>
      </c>
      <c r="M45" s="404">
        <v>2.6</v>
      </c>
      <c r="N45" s="362">
        <v>14</v>
      </c>
      <c r="O45" s="404">
        <v>7.6</v>
      </c>
      <c r="P45" s="404">
        <v>2.8</v>
      </c>
      <c r="Q45" s="408">
        <v>14</v>
      </c>
      <c r="R45" s="404">
        <v>7.6</v>
      </c>
      <c r="S45" s="404">
        <v>2.8</v>
      </c>
    </row>
    <row r="46" spans="2:19" ht="21.75" customHeight="1" x14ac:dyDescent="0.25">
      <c r="B46" s="349"/>
      <c r="C46" s="367"/>
      <c r="D46" s="360" t="s">
        <v>424</v>
      </c>
      <c r="E46" s="362"/>
      <c r="F46" s="404"/>
      <c r="G46" s="404"/>
      <c r="H46" s="362"/>
      <c r="I46" s="404"/>
      <c r="J46" s="404"/>
      <c r="K46" s="362"/>
      <c r="L46" s="404"/>
      <c r="M46" s="404"/>
      <c r="N46" s="362"/>
      <c r="O46" s="404"/>
      <c r="P46" s="404"/>
      <c r="Q46" s="408"/>
      <c r="R46" s="404"/>
      <c r="S46" s="404"/>
    </row>
    <row r="47" spans="2:19" ht="21.75" customHeight="1" x14ac:dyDescent="0.25">
      <c r="B47" s="349"/>
      <c r="C47" s="367"/>
      <c r="D47" s="362" t="s">
        <v>425</v>
      </c>
      <c r="E47" s="362"/>
      <c r="F47" s="404"/>
      <c r="G47" s="404"/>
      <c r="H47" s="362"/>
      <c r="I47" s="404"/>
      <c r="J47" s="404"/>
      <c r="K47" s="362"/>
      <c r="L47" s="404"/>
      <c r="M47" s="404"/>
      <c r="N47" s="362"/>
      <c r="O47" s="404"/>
      <c r="P47" s="404"/>
      <c r="Q47" s="408"/>
      <c r="R47" s="404"/>
      <c r="S47" s="404"/>
    </row>
    <row r="48" spans="2:19" ht="23.25" customHeight="1" x14ac:dyDescent="0.25">
      <c r="B48" s="355"/>
      <c r="C48" s="368"/>
      <c r="D48" s="362" t="s">
        <v>432</v>
      </c>
      <c r="E48" s="408">
        <f t="shared" ref="E48:G48" si="24">IF(COUNT(E43:E47)&gt;=1,SUM(E43:E47),"")</f>
        <v>15</v>
      </c>
      <c r="F48" s="409">
        <f t="shared" ref="F48" si="25">IF(COUNT(F43:F47)&gt;=1,SUM(F43:F47),"")</f>
        <v>8.0190000000000001</v>
      </c>
      <c r="G48" s="409">
        <f t="shared" si="24"/>
        <v>2.92</v>
      </c>
      <c r="H48" s="408">
        <f t="shared" ref="H48:S48" si="26">IF(COUNT(H43:H47)&gt;=1,SUM(H43:H47),"")</f>
        <v>15</v>
      </c>
      <c r="I48" s="410">
        <f t="shared" si="26"/>
        <v>7.9</v>
      </c>
      <c r="J48" s="410">
        <f t="shared" si="26"/>
        <v>2.9</v>
      </c>
      <c r="K48" s="408">
        <f t="shared" si="26"/>
        <v>16</v>
      </c>
      <c r="L48" s="409">
        <f t="shared" si="26"/>
        <v>7.1</v>
      </c>
      <c r="M48" s="409">
        <f t="shared" si="26"/>
        <v>2.6</v>
      </c>
      <c r="N48" s="408">
        <f t="shared" si="26"/>
        <v>14</v>
      </c>
      <c r="O48" s="409">
        <f t="shared" si="26"/>
        <v>7.6</v>
      </c>
      <c r="P48" s="409">
        <f t="shared" si="26"/>
        <v>2.8</v>
      </c>
      <c r="Q48" s="408">
        <f t="shared" si="26"/>
        <v>14</v>
      </c>
      <c r="R48" s="409">
        <f t="shared" si="26"/>
        <v>7.6</v>
      </c>
      <c r="S48" s="409">
        <f t="shared" si="26"/>
        <v>2.8</v>
      </c>
    </row>
    <row r="49" spans="2:19" ht="21.75" customHeight="1" x14ac:dyDescent="0.25">
      <c r="B49" s="343" t="str">
        <f>ｼｰﾄ0!$C$4</f>
        <v>播磨平野（姫路平野）</v>
      </c>
      <c r="C49" s="359" t="s">
        <v>467</v>
      </c>
      <c r="D49" s="360" t="s">
        <v>421</v>
      </c>
      <c r="E49" s="362"/>
      <c r="F49" s="404"/>
      <c r="G49" s="404"/>
      <c r="H49" s="362"/>
      <c r="I49" s="404"/>
      <c r="J49" s="404"/>
      <c r="K49" s="403"/>
      <c r="L49" s="404"/>
      <c r="M49" s="404"/>
      <c r="N49" s="403"/>
      <c r="O49" s="404"/>
      <c r="P49" s="404"/>
      <c r="Q49" s="408"/>
      <c r="R49" s="404"/>
      <c r="S49" s="404"/>
    </row>
    <row r="50" spans="2:19" ht="21.75" customHeight="1" x14ac:dyDescent="0.25">
      <c r="B50" s="349"/>
      <c r="C50" s="361"/>
      <c r="D50" s="360" t="s">
        <v>422</v>
      </c>
      <c r="E50" s="362"/>
      <c r="F50" s="404"/>
      <c r="G50" s="404"/>
      <c r="H50" s="362"/>
      <c r="I50" s="404"/>
      <c r="J50" s="404"/>
      <c r="K50" s="403"/>
      <c r="L50" s="404"/>
      <c r="M50" s="404"/>
      <c r="N50" s="403"/>
      <c r="O50" s="404"/>
      <c r="P50" s="404"/>
      <c r="Q50" s="408"/>
      <c r="R50" s="404"/>
      <c r="S50" s="404"/>
    </row>
    <row r="51" spans="2:19" ht="21.75" customHeight="1" x14ac:dyDescent="0.25">
      <c r="B51" s="349"/>
      <c r="C51" s="361"/>
      <c r="D51" s="360" t="s">
        <v>423</v>
      </c>
      <c r="E51" s="362">
        <v>17</v>
      </c>
      <c r="F51" s="404">
        <v>9</v>
      </c>
      <c r="G51" s="404">
        <v>3.3</v>
      </c>
      <c r="H51" s="362">
        <v>17</v>
      </c>
      <c r="I51" s="404">
        <v>9.1</v>
      </c>
      <c r="J51" s="404">
        <v>3.3</v>
      </c>
      <c r="K51" s="403">
        <v>17</v>
      </c>
      <c r="L51" s="404">
        <v>9.1</v>
      </c>
      <c r="M51" s="404">
        <v>3.3</v>
      </c>
      <c r="N51" s="403">
        <v>17</v>
      </c>
      <c r="O51" s="404">
        <v>9.1999999999999993</v>
      </c>
      <c r="P51" s="404">
        <v>3.4</v>
      </c>
      <c r="Q51" s="408">
        <v>17</v>
      </c>
      <c r="R51" s="404">
        <v>9.8000000000000007</v>
      </c>
      <c r="S51" s="404">
        <v>3.5</v>
      </c>
    </row>
    <row r="52" spans="2:19" ht="21.75" customHeight="1" x14ac:dyDescent="0.25">
      <c r="B52" s="349"/>
      <c r="C52" s="361"/>
      <c r="D52" s="360" t="s">
        <v>424</v>
      </c>
      <c r="E52" s="362"/>
      <c r="F52" s="404"/>
      <c r="G52" s="404"/>
      <c r="H52" s="362"/>
      <c r="I52" s="404"/>
      <c r="J52" s="404"/>
      <c r="K52" s="403"/>
      <c r="L52" s="404"/>
      <c r="M52" s="404"/>
      <c r="N52" s="403"/>
      <c r="O52" s="404"/>
      <c r="P52" s="404"/>
      <c r="Q52" s="408"/>
      <c r="R52" s="404"/>
      <c r="S52" s="404"/>
    </row>
    <row r="53" spans="2:19" ht="21.75" customHeight="1" x14ac:dyDescent="0.25">
      <c r="B53" s="349"/>
      <c r="C53" s="361"/>
      <c r="D53" s="362" t="s">
        <v>425</v>
      </c>
      <c r="E53" s="362"/>
      <c r="F53" s="404"/>
      <c r="G53" s="404"/>
      <c r="H53" s="362"/>
      <c r="I53" s="404"/>
      <c r="J53" s="404"/>
      <c r="K53" s="403"/>
      <c r="L53" s="404"/>
      <c r="M53" s="404"/>
      <c r="N53" s="403"/>
      <c r="O53" s="404"/>
      <c r="P53" s="404"/>
      <c r="Q53" s="408"/>
      <c r="R53" s="404"/>
      <c r="S53" s="404"/>
    </row>
    <row r="54" spans="2:19" ht="26.25" customHeight="1" thickBot="1" x14ac:dyDescent="0.3">
      <c r="B54" s="370"/>
      <c r="C54" s="371"/>
      <c r="D54" s="372" t="s">
        <v>433</v>
      </c>
      <c r="E54" s="408">
        <f t="shared" ref="E54:G54" si="27">IF(COUNT(E49:E53)&gt;=1,SUM(E49:E53),"")</f>
        <v>17</v>
      </c>
      <c r="F54" s="409">
        <f t="shared" ref="F54" si="28">IF(COUNT(F49:F53)&gt;=1,SUM(F49:F53),"")</f>
        <v>9</v>
      </c>
      <c r="G54" s="409">
        <f t="shared" si="27"/>
        <v>3.3</v>
      </c>
      <c r="H54" s="408">
        <f t="shared" ref="H54:S54" si="29">IF(COUNT(H49:H53)&gt;=1,SUM(H49:H53),"")</f>
        <v>17</v>
      </c>
      <c r="I54" s="410">
        <f>IF(COUNT(I49:I53)&gt;=1,SUM(I49:I53),"")</f>
        <v>9.1</v>
      </c>
      <c r="J54" s="410">
        <f t="shared" si="29"/>
        <v>3.3</v>
      </c>
      <c r="K54" s="408">
        <f t="shared" si="29"/>
        <v>17</v>
      </c>
      <c r="L54" s="409">
        <f t="shared" si="29"/>
        <v>9.1</v>
      </c>
      <c r="M54" s="409">
        <f t="shared" si="29"/>
        <v>3.3</v>
      </c>
      <c r="N54" s="408">
        <f t="shared" si="29"/>
        <v>17</v>
      </c>
      <c r="O54" s="409">
        <f t="shared" si="29"/>
        <v>9.1999999999999993</v>
      </c>
      <c r="P54" s="409">
        <f t="shared" si="29"/>
        <v>3.4</v>
      </c>
      <c r="Q54" s="408">
        <f t="shared" si="29"/>
        <v>17</v>
      </c>
      <c r="R54" s="409">
        <f t="shared" si="29"/>
        <v>9.8000000000000007</v>
      </c>
      <c r="S54" s="409">
        <f t="shared" si="29"/>
        <v>3.5</v>
      </c>
    </row>
    <row r="55" spans="2:19" ht="21.75" customHeight="1" thickTop="1" x14ac:dyDescent="0.25">
      <c r="B55" s="373" t="s">
        <v>434</v>
      </c>
      <c r="C55" s="374"/>
      <c r="D55" s="375" t="s">
        <v>421</v>
      </c>
      <c r="E55" s="411" t="str">
        <f>IF(COUNT(E7,E13,E19,E25,E31,E37,E43,E49)&gt;=1,SUM(E7,E13,E19,E25,E31,E37,E43,E49),"")</f>
        <v/>
      </c>
      <c r="F55" s="411" t="str">
        <f t="shared" ref="F55:S55" si="30">IF(COUNT(F7,F13,F19,F25,F31,F37,F43,F49)&gt;=1,SUM(F7,F13,F19,F25,F31,F37,F43,F49),"")</f>
        <v/>
      </c>
      <c r="G55" s="411" t="str">
        <f t="shared" si="30"/>
        <v/>
      </c>
      <c r="H55" s="411" t="str">
        <f t="shared" si="30"/>
        <v/>
      </c>
      <c r="I55" s="411" t="str">
        <f t="shared" si="30"/>
        <v/>
      </c>
      <c r="J55" s="411" t="str">
        <f t="shared" si="30"/>
        <v/>
      </c>
      <c r="K55" s="411" t="str">
        <f t="shared" si="30"/>
        <v/>
      </c>
      <c r="L55" s="411" t="str">
        <f t="shared" si="30"/>
        <v/>
      </c>
      <c r="M55" s="411" t="str">
        <f t="shared" si="30"/>
        <v/>
      </c>
      <c r="N55" s="411" t="str">
        <f t="shared" si="30"/>
        <v/>
      </c>
      <c r="O55" s="411" t="str">
        <f t="shared" si="30"/>
        <v/>
      </c>
      <c r="P55" s="411" t="str">
        <f t="shared" si="30"/>
        <v/>
      </c>
      <c r="Q55" s="411" t="str">
        <f t="shared" si="30"/>
        <v/>
      </c>
      <c r="R55" s="411" t="str">
        <f t="shared" si="30"/>
        <v/>
      </c>
      <c r="S55" s="411" t="str">
        <f t="shared" si="30"/>
        <v/>
      </c>
    </row>
    <row r="56" spans="2:19" ht="21.75" customHeight="1" x14ac:dyDescent="0.25">
      <c r="B56" s="376"/>
      <c r="C56" s="377"/>
      <c r="D56" s="360" t="s">
        <v>422</v>
      </c>
      <c r="E56" s="411" t="str">
        <f t="shared" ref="E56:S56" si="31">IF(COUNT(E8,E14,E20,E26,E32,E38,E44,E50)&gt;=1,SUM(E8,E14,E20,E26,E32,E38,E44,E50),"")</f>
        <v/>
      </c>
      <c r="F56" s="411" t="str">
        <f t="shared" si="31"/>
        <v/>
      </c>
      <c r="G56" s="411" t="str">
        <f t="shared" si="31"/>
        <v/>
      </c>
      <c r="H56" s="411" t="str">
        <f t="shared" si="31"/>
        <v/>
      </c>
      <c r="I56" s="411" t="str">
        <f t="shared" si="31"/>
        <v/>
      </c>
      <c r="J56" s="411" t="str">
        <f t="shared" si="31"/>
        <v/>
      </c>
      <c r="K56" s="411" t="str">
        <f t="shared" si="31"/>
        <v/>
      </c>
      <c r="L56" s="411" t="str">
        <f t="shared" si="31"/>
        <v/>
      </c>
      <c r="M56" s="411" t="str">
        <f t="shared" si="31"/>
        <v/>
      </c>
      <c r="N56" s="411" t="str">
        <f t="shared" si="31"/>
        <v/>
      </c>
      <c r="O56" s="411" t="str">
        <f t="shared" si="31"/>
        <v/>
      </c>
      <c r="P56" s="411" t="str">
        <f t="shared" si="31"/>
        <v/>
      </c>
      <c r="Q56" s="411" t="str">
        <f t="shared" si="31"/>
        <v/>
      </c>
      <c r="R56" s="411" t="str">
        <f t="shared" si="31"/>
        <v/>
      </c>
      <c r="S56" s="411" t="str">
        <f t="shared" si="31"/>
        <v/>
      </c>
    </row>
    <row r="57" spans="2:19" ht="21.75" customHeight="1" x14ac:dyDescent="0.25">
      <c r="B57" s="376"/>
      <c r="C57" s="377"/>
      <c r="D57" s="360" t="s">
        <v>423</v>
      </c>
      <c r="E57" s="411">
        <f t="shared" ref="E57:S57" si="32">IF(COUNT(E9,E15,E21,E27,E33,E39,E45,E51)&gt;=1,SUM(E9,E15,E21,E27,E33,E39,E45,E51),"")</f>
        <v>188</v>
      </c>
      <c r="F57" s="411">
        <f t="shared" si="32"/>
        <v>126.15900000000001</v>
      </c>
      <c r="G57" s="411">
        <f t="shared" si="32"/>
        <v>45.99</v>
      </c>
      <c r="H57" s="411">
        <f t="shared" si="32"/>
        <v>184</v>
      </c>
      <c r="I57" s="411">
        <f t="shared" si="32"/>
        <v>122.12000000000002</v>
      </c>
      <c r="J57" s="411">
        <f t="shared" si="32"/>
        <v>44.609999999999992</v>
      </c>
      <c r="K57" s="411">
        <f t="shared" si="32"/>
        <v>182</v>
      </c>
      <c r="L57" s="411">
        <f t="shared" si="32"/>
        <v>114.59999999999998</v>
      </c>
      <c r="M57" s="411">
        <f t="shared" si="32"/>
        <v>41.680000000000007</v>
      </c>
      <c r="N57" s="411">
        <f t="shared" si="32"/>
        <v>180</v>
      </c>
      <c r="O57" s="411">
        <f t="shared" si="32"/>
        <v>117.38999999999999</v>
      </c>
      <c r="P57" s="411">
        <f t="shared" si="32"/>
        <v>43.04</v>
      </c>
      <c r="Q57" s="411">
        <f t="shared" si="32"/>
        <v>179</v>
      </c>
      <c r="R57" s="411">
        <f t="shared" si="32"/>
        <v>115.89999999999998</v>
      </c>
      <c r="S57" s="411">
        <f t="shared" si="32"/>
        <v>42.099999999999994</v>
      </c>
    </row>
    <row r="58" spans="2:19" ht="21.75" customHeight="1" x14ac:dyDescent="0.25">
      <c r="B58" s="376"/>
      <c r="C58" s="377"/>
      <c r="D58" s="360" t="s">
        <v>424</v>
      </c>
      <c r="E58" s="411" t="str">
        <f t="shared" ref="E58:S58" si="33">IF(COUNT(E10,E16,E22,E28,E34,E40,E46,E52)&gt;=1,SUM(E10,E16,E22,E28,E34,E40,E46,E52),"")</f>
        <v/>
      </c>
      <c r="F58" s="411" t="str">
        <f t="shared" si="33"/>
        <v/>
      </c>
      <c r="G58" s="411" t="str">
        <f t="shared" si="33"/>
        <v/>
      </c>
      <c r="H58" s="411" t="str">
        <f t="shared" si="33"/>
        <v/>
      </c>
      <c r="I58" s="411" t="str">
        <f t="shared" si="33"/>
        <v/>
      </c>
      <c r="J58" s="411" t="str">
        <f t="shared" si="33"/>
        <v/>
      </c>
      <c r="K58" s="411" t="str">
        <f t="shared" si="33"/>
        <v/>
      </c>
      <c r="L58" s="411" t="str">
        <f t="shared" si="33"/>
        <v/>
      </c>
      <c r="M58" s="411" t="str">
        <f t="shared" si="33"/>
        <v/>
      </c>
      <c r="N58" s="411" t="str">
        <f t="shared" si="33"/>
        <v/>
      </c>
      <c r="O58" s="411" t="str">
        <f t="shared" si="33"/>
        <v/>
      </c>
      <c r="P58" s="411" t="str">
        <f t="shared" si="33"/>
        <v/>
      </c>
      <c r="Q58" s="411" t="str">
        <f t="shared" si="33"/>
        <v/>
      </c>
      <c r="R58" s="411" t="str">
        <f t="shared" si="33"/>
        <v/>
      </c>
      <c r="S58" s="411" t="str">
        <f t="shared" si="33"/>
        <v/>
      </c>
    </row>
    <row r="59" spans="2:19" ht="21.75" customHeight="1" x14ac:dyDescent="0.25">
      <c r="B59" s="376"/>
      <c r="C59" s="377"/>
      <c r="D59" s="362" t="s">
        <v>425</v>
      </c>
      <c r="E59" s="411" t="str">
        <f t="shared" ref="E59:S59" si="34">IF(COUNT(E11,E17,E23,E29,E35,E41,E47,E53)&gt;=1,SUM(E11,E17,E23,E29,E35,E41,E47,E53),"")</f>
        <v/>
      </c>
      <c r="F59" s="411" t="str">
        <f t="shared" si="34"/>
        <v/>
      </c>
      <c r="G59" s="411" t="str">
        <f t="shared" si="34"/>
        <v/>
      </c>
      <c r="H59" s="411" t="str">
        <f t="shared" si="34"/>
        <v/>
      </c>
      <c r="I59" s="411" t="str">
        <f t="shared" si="34"/>
        <v/>
      </c>
      <c r="J59" s="411" t="str">
        <f t="shared" si="34"/>
        <v/>
      </c>
      <c r="K59" s="411" t="str">
        <f t="shared" si="34"/>
        <v/>
      </c>
      <c r="L59" s="411" t="str">
        <f t="shared" si="34"/>
        <v/>
      </c>
      <c r="M59" s="411" t="str">
        <f t="shared" si="34"/>
        <v/>
      </c>
      <c r="N59" s="411" t="str">
        <f t="shared" si="34"/>
        <v/>
      </c>
      <c r="O59" s="411" t="str">
        <f t="shared" si="34"/>
        <v/>
      </c>
      <c r="P59" s="411" t="str">
        <f>IF(COUNT(P11,P17,P23,P29,P35,P41,P47,P53)&gt;=1,SUM(P11,P17,P23,P29,P35,P41,P47,P53),"")</f>
        <v/>
      </c>
      <c r="Q59" s="411" t="str">
        <f t="shared" si="34"/>
        <v/>
      </c>
      <c r="R59" s="411" t="str">
        <f t="shared" si="34"/>
        <v/>
      </c>
      <c r="S59" s="411" t="str">
        <f t="shared" si="34"/>
        <v/>
      </c>
    </row>
    <row r="60" spans="2:19" ht="32.25" customHeight="1" x14ac:dyDescent="0.25">
      <c r="B60" s="378"/>
      <c r="C60" s="379"/>
      <c r="D60" s="362" t="s">
        <v>435</v>
      </c>
      <c r="E60" s="409">
        <f>SUM(E55:E59)</f>
        <v>188</v>
      </c>
      <c r="F60" s="409">
        <f t="shared" ref="F60:S60" si="35">SUM(F55:F59)</f>
        <v>126.15900000000001</v>
      </c>
      <c r="G60" s="409">
        <f t="shared" si="35"/>
        <v>45.99</v>
      </c>
      <c r="H60" s="409">
        <f t="shared" si="35"/>
        <v>184</v>
      </c>
      <c r="I60" s="409">
        <f t="shared" si="35"/>
        <v>122.12000000000002</v>
      </c>
      <c r="J60" s="409">
        <f t="shared" si="35"/>
        <v>44.609999999999992</v>
      </c>
      <c r="K60" s="409">
        <f t="shared" si="35"/>
        <v>182</v>
      </c>
      <c r="L60" s="409">
        <f t="shared" si="35"/>
        <v>114.59999999999998</v>
      </c>
      <c r="M60" s="409">
        <f t="shared" si="35"/>
        <v>41.680000000000007</v>
      </c>
      <c r="N60" s="409">
        <f t="shared" si="35"/>
        <v>180</v>
      </c>
      <c r="O60" s="409">
        <f t="shared" si="35"/>
        <v>117.38999999999999</v>
      </c>
      <c r="P60" s="409">
        <f t="shared" si="35"/>
        <v>43.04</v>
      </c>
      <c r="Q60" s="409">
        <f t="shared" si="35"/>
        <v>179</v>
      </c>
      <c r="R60" s="409">
        <f t="shared" si="35"/>
        <v>115.89999999999998</v>
      </c>
      <c r="S60" s="409">
        <f t="shared" si="35"/>
        <v>42.099999999999994</v>
      </c>
    </row>
    <row r="61" spans="2:19" x14ac:dyDescent="0.25">
      <c r="B61" s="380"/>
      <c r="C61" s="381"/>
      <c r="D61" s="380"/>
      <c r="E61" s="382"/>
      <c r="F61" s="380"/>
      <c r="G61" s="380"/>
      <c r="H61" s="382"/>
      <c r="I61" s="380"/>
      <c r="J61" s="383"/>
      <c r="K61" s="382"/>
      <c r="L61" s="380"/>
      <c r="M61" s="380"/>
      <c r="N61" s="382"/>
      <c r="O61" s="380"/>
      <c r="P61" s="380"/>
      <c r="Q61" s="382"/>
      <c r="R61" s="380"/>
      <c r="S61" s="380"/>
    </row>
    <row r="62" spans="2:19" ht="39.450000000000003" x14ac:dyDescent="0.25">
      <c r="B62" s="380"/>
      <c r="C62" s="381" t="s">
        <v>436</v>
      </c>
      <c r="D62" s="384"/>
      <c r="E62" s="385"/>
      <c r="F62" s="383"/>
      <c r="G62" s="383" t="s">
        <v>437</v>
      </c>
      <c r="H62" s="386" t="s">
        <v>438</v>
      </c>
      <c r="I62" s="387"/>
      <c r="J62" s="387"/>
      <c r="K62" s="386"/>
      <c r="L62" s="383"/>
      <c r="M62" s="388"/>
      <c r="N62" s="389"/>
      <c r="O62" s="389"/>
      <c r="P62" s="390"/>
      <c r="Q62" s="390"/>
      <c r="R62" s="390"/>
      <c r="S62" s="390"/>
    </row>
    <row r="63" spans="2:19" ht="28.5" customHeight="1" x14ac:dyDescent="0.25">
      <c r="B63" s="380"/>
      <c r="C63" s="381"/>
      <c r="D63" s="391" t="s">
        <v>439</v>
      </c>
      <c r="E63" s="392"/>
      <c r="F63" s="393"/>
      <c r="G63" s="393"/>
      <c r="H63" s="394"/>
      <c r="I63" s="393"/>
      <c r="J63" s="393"/>
      <c r="K63" s="394"/>
      <c r="L63" s="393"/>
      <c r="M63" s="395"/>
      <c r="N63" s="389"/>
      <c r="O63" s="389"/>
      <c r="P63" s="390"/>
      <c r="Q63" s="390"/>
      <c r="R63" s="390"/>
      <c r="S63" s="390"/>
    </row>
    <row r="64" spans="2:19" ht="28.5" customHeight="1" x14ac:dyDescent="0.25">
      <c r="B64" s="380"/>
      <c r="C64" s="381"/>
      <c r="D64" s="391" t="s">
        <v>422</v>
      </c>
      <c r="E64" s="392"/>
      <c r="F64" s="393"/>
      <c r="G64" s="393"/>
      <c r="H64" s="394"/>
      <c r="I64" s="393"/>
      <c r="J64" s="393"/>
      <c r="K64" s="394"/>
      <c r="L64" s="393"/>
      <c r="M64" s="395"/>
      <c r="N64" s="389"/>
      <c r="O64" s="389"/>
      <c r="P64" s="390"/>
      <c r="Q64" s="390"/>
      <c r="R64" s="390"/>
      <c r="S64" s="390"/>
    </row>
    <row r="65" spans="2:19" ht="28.5" customHeight="1" x14ac:dyDescent="0.25">
      <c r="B65" s="380"/>
      <c r="C65" s="381"/>
      <c r="D65" s="391" t="s">
        <v>423</v>
      </c>
      <c r="E65" s="392"/>
      <c r="F65" s="393"/>
      <c r="G65" s="393"/>
      <c r="H65" s="394"/>
      <c r="I65" s="393"/>
      <c r="J65" s="393"/>
      <c r="K65" s="394"/>
      <c r="L65" s="393"/>
      <c r="M65" s="395"/>
      <c r="N65" s="389"/>
      <c r="O65" s="389"/>
      <c r="P65" s="390"/>
      <c r="Q65" s="390"/>
      <c r="R65" s="390"/>
      <c r="S65" s="390"/>
    </row>
    <row r="66" spans="2:19" ht="28.5" customHeight="1" x14ac:dyDescent="0.25">
      <c r="B66" s="380"/>
      <c r="C66" s="381"/>
      <c r="D66" s="391" t="s">
        <v>440</v>
      </c>
      <c r="E66" s="392"/>
      <c r="F66" s="393"/>
      <c r="G66" s="393"/>
      <c r="H66" s="394"/>
      <c r="I66" s="393"/>
      <c r="J66" s="393"/>
      <c r="K66" s="394"/>
      <c r="L66" s="393"/>
      <c r="M66" s="395"/>
      <c r="N66" s="389"/>
      <c r="O66" s="389"/>
      <c r="P66" s="390"/>
      <c r="Q66" s="390"/>
      <c r="R66" s="390"/>
      <c r="S66" s="390"/>
    </row>
    <row r="67" spans="2:19" ht="21" customHeight="1" x14ac:dyDescent="0.25">
      <c r="B67" s="380"/>
      <c r="C67" s="381"/>
      <c r="D67" s="396"/>
      <c r="E67" s="382"/>
      <c r="F67" s="380"/>
      <c r="G67" s="380"/>
      <c r="H67" s="382"/>
      <c r="I67" s="380"/>
      <c r="J67" s="380"/>
      <c r="K67" s="382"/>
      <c r="L67" s="380"/>
      <c r="M67" s="380"/>
      <c r="N67" s="382"/>
      <c r="O67" s="380"/>
      <c r="P67" s="380"/>
      <c r="Q67" s="382"/>
      <c r="R67" s="380"/>
      <c r="S67" s="380"/>
    </row>
    <row r="68" spans="2:19" ht="18" customHeight="1" x14ac:dyDescent="0.25">
      <c r="B68" s="380"/>
      <c r="C68" s="381"/>
      <c r="D68" s="380" t="s">
        <v>441</v>
      </c>
      <c r="E68" s="382"/>
      <c r="F68" s="380"/>
      <c r="G68" s="380"/>
      <c r="H68" s="382"/>
      <c r="I68" s="380"/>
      <c r="J68" s="380"/>
      <c r="K68" s="382"/>
      <c r="L68" s="380"/>
      <c r="M68" s="380"/>
      <c r="N68" s="382"/>
      <c r="O68" s="380"/>
      <c r="P68" s="380"/>
      <c r="Q68" s="382"/>
      <c r="R68" s="380"/>
      <c r="S68" s="380"/>
    </row>
    <row r="69" spans="2:19" ht="21" customHeight="1" x14ac:dyDescent="0.25">
      <c r="B69" s="380"/>
      <c r="C69" s="381"/>
      <c r="D69" s="397" t="s">
        <v>442</v>
      </c>
      <c r="E69" s="398"/>
      <c r="F69" s="399"/>
      <c r="G69" s="399"/>
      <c r="H69" s="399"/>
      <c r="I69" s="399"/>
      <c r="J69" s="399"/>
      <c r="K69" s="399"/>
      <c r="L69" s="399"/>
      <c r="M69" s="400"/>
      <c r="N69" s="382"/>
      <c r="O69" s="380"/>
      <c r="P69" s="380"/>
      <c r="Q69" s="382"/>
      <c r="R69" s="380"/>
      <c r="S69" s="380"/>
    </row>
    <row r="70" spans="2:19" ht="23.25" customHeight="1" x14ac:dyDescent="0.25">
      <c r="B70" s="380"/>
      <c r="C70" s="381"/>
      <c r="D70" s="401"/>
      <c r="E70" s="398"/>
      <c r="F70" s="399"/>
      <c r="G70" s="399"/>
      <c r="H70" s="399"/>
      <c r="I70" s="399"/>
      <c r="J70" s="399"/>
      <c r="K70" s="399"/>
      <c r="L70" s="399"/>
      <c r="M70" s="400"/>
      <c r="N70" s="382"/>
      <c r="O70" s="380"/>
      <c r="P70" s="380"/>
      <c r="Q70" s="382"/>
      <c r="R70" s="380"/>
      <c r="S70" s="380"/>
    </row>
    <row r="71" spans="2:19" ht="20.25" customHeight="1" x14ac:dyDescent="0.25">
      <c r="B71" s="380"/>
      <c r="C71" s="381"/>
      <c r="D71" s="401"/>
      <c r="E71" s="398"/>
      <c r="F71" s="399"/>
      <c r="G71" s="399"/>
      <c r="H71" s="399"/>
      <c r="I71" s="399"/>
      <c r="J71" s="399"/>
      <c r="K71" s="399"/>
      <c r="L71" s="399"/>
      <c r="M71" s="400"/>
      <c r="N71" s="382"/>
      <c r="O71" s="380"/>
      <c r="P71" s="380"/>
      <c r="Q71" s="382"/>
      <c r="R71" s="380"/>
      <c r="S71" s="380"/>
    </row>
    <row r="72" spans="2:19" ht="20.25" customHeight="1" x14ac:dyDescent="0.25">
      <c r="B72" s="380"/>
      <c r="C72" s="381"/>
      <c r="D72" s="402"/>
      <c r="E72" s="398"/>
      <c r="F72" s="399"/>
      <c r="G72" s="399"/>
      <c r="H72" s="399"/>
      <c r="I72" s="399"/>
      <c r="J72" s="399"/>
      <c r="K72" s="399"/>
      <c r="L72" s="399"/>
      <c r="M72" s="400"/>
      <c r="N72" s="382"/>
      <c r="O72" s="380"/>
      <c r="P72" s="380"/>
      <c r="Q72" s="382"/>
      <c r="R72" s="380"/>
      <c r="S72" s="380"/>
    </row>
    <row r="73" spans="2:19" x14ac:dyDescent="0.25">
      <c r="B73" s="380"/>
      <c r="C73" s="381"/>
      <c r="D73" s="380"/>
      <c r="E73" s="382"/>
      <c r="F73" s="380"/>
      <c r="G73" s="380"/>
      <c r="H73" s="382"/>
      <c r="I73" s="380"/>
      <c r="J73" s="380"/>
      <c r="K73" s="382"/>
      <c r="L73" s="380"/>
      <c r="M73" s="380"/>
      <c r="N73" s="382"/>
      <c r="O73" s="380"/>
      <c r="P73" s="380"/>
      <c r="Q73" s="382"/>
      <c r="R73" s="380"/>
      <c r="S73" s="380"/>
    </row>
  </sheetData>
  <mergeCells count="31">
    <mergeCell ref="C7:C12"/>
    <mergeCell ref="C49:C54"/>
    <mergeCell ref="C31:C36"/>
    <mergeCell ref="C37:C42"/>
    <mergeCell ref="D4:D6"/>
    <mergeCell ref="D69:D72"/>
    <mergeCell ref="E70:M70"/>
    <mergeCell ref="E71:M71"/>
    <mergeCell ref="E72:M72"/>
    <mergeCell ref="N62:S62"/>
    <mergeCell ref="N63:S63"/>
    <mergeCell ref="N64:S64"/>
    <mergeCell ref="N65:S65"/>
    <mergeCell ref="N66:S66"/>
    <mergeCell ref="E69:M69"/>
    <mergeCell ref="C55:C60"/>
    <mergeCell ref="B4:B6"/>
    <mergeCell ref="C19:C24"/>
    <mergeCell ref="C25:C30"/>
    <mergeCell ref="C43:C48"/>
    <mergeCell ref="B55:B60"/>
    <mergeCell ref="B19:B24"/>
    <mergeCell ref="B25:B30"/>
    <mergeCell ref="B43:B48"/>
    <mergeCell ref="C4:C6"/>
    <mergeCell ref="B49:B54"/>
    <mergeCell ref="B13:B18"/>
    <mergeCell ref="B7:B12"/>
    <mergeCell ref="B31:B36"/>
    <mergeCell ref="B37:B42"/>
    <mergeCell ref="C13:C18"/>
  </mergeCells>
  <phoneticPr fontId="4"/>
  <dataValidations count="1">
    <dataValidation type="custom" allowBlank="1" showInputMessage="1" showErrorMessage="1" errorTitle="ご注意" error="採取量は、小数点第１位までご記入ください。" sqref="F7:G11 I7:J11 L7:M11 O7:P11 R7:S11 F13:G17 I13:J17 L13:M17 O13:P17 R13:S17 F19:G23 I19:J23 L19:M23 O19:P23 R19:S23 F25:G29 I25:J29 L25:M29 O25:P29 R25:S29 F31:G35 I31:J35 L31:M35 O31:P35 R31:S35 F37:G41 I37:J41 L37:M41 O37:P41 F49:G53 F43:G47 I43:J47 L43:M47 O43:P47 R43:S47 R49:S53 I49:J53 L49:M53 O49:P53 R37:S41" xr:uid="{22969827-D7C9-4FB2-B996-33F215FA47A7}">
      <formula1>F7=ROUNDDOWN(F7,1)</formula1>
    </dataValidation>
  </dataValidations>
  <pageMargins left="0.70866141732283472" right="0.55118110236220474" top="0.70866141732283472" bottom="0.6692913385826772" header="0.51181102362204722" footer="0.51181102362204722"/>
  <pageSetup paperSize="9" scale="59" fitToHeight="0" orientation="portrait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4E48740DF7C284B8CC612A360649697" ma:contentTypeVersion="14" ma:contentTypeDescription="新しいドキュメントを作成します。" ma:contentTypeScope="" ma:versionID="9f3ceab755a9ac57c370d7ca4926d9f3">
  <xsd:schema xmlns:xsd="http://www.w3.org/2001/XMLSchema" xmlns:xs="http://www.w3.org/2001/XMLSchema" xmlns:p="http://schemas.microsoft.com/office/2006/metadata/properties" xmlns:ns2="5e2ed657-5af3-456c-a185-112859602431" xmlns:ns3="e9d33e58-4a70-4799-89b5-fbd48a9ef91c" targetNamespace="http://schemas.microsoft.com/office/2006/metadata/properties" ma:root="true" ma:fieldsID="a7f590b94a3e7c1914d29acd97a5236c" ns2:_="" ns3:_="">
    <xsd:import namespace="5e2ed657-5af3-456c-a185-112859602431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2ed657-5af3-456c-a185-1128596024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438593c2-bef0-4f90-9098-ce58fcbd2088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5e2ed657-5af3-456c-a185-11285960243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D57CE1-0009-4BC6-A421-B1F3C280D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2ed657-5af3-456c-a185-112859602431"/>
    <ds:schemaRef ds:uri="e9d33e58-4a70-4799-89b5-fbd48a9ef91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3A4034-6F5F-4689-8398-F5CC705607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C817A0-3894-4D07-B49A-F224644C61AE}">
  <ds:schemaRefs>
    <ds:schemaRef ds:uri="http://schemas.microsoft.com/office/2006/metadata/properties"/>
    <ds:schemaRef ds:uri="http://schemas.microsoft.com/office/infopath/2007/PartnerControls"/>
    <ds:schemaRef ds:uri="e9d33e58-4a70-4799-89b5-fbd48a9ef91c"/>
    <ds:schemaRef ds:uri="5e2ed657-5af3-456c-a185-11285960243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52</vt:i4>
      </vt:variant>
    </vt:vector>
  </HeadingPairs>
  <TitlesOfParts>
    <vt:vector size="62" baseType="lpstr">
      <vt:lpstr>集計1</vt:lpstr>
      <vt:lpstr>目次</vt:lpstr>
      <vt:lpstr>ｼｰﾄ0</vt:lpstr>
      <vt:lpstr>ｼｰﾄ1</vt:lpstr>
      <vt:lpstr>ｼｰﾄ2</vt:lpstr>
      <vt:lpstr>ｼｰﾄ3</vt:lpstr>
      <vt:lpstr>ｼｰﾄ4</vt:lpstr>
      <vt:lpstr>ｼｰﾄ5</vt:lpstr>
      <vt:lpstr>ｼｰﾄ6</vt:lpstr>
      <vt:lpstr>Sheet1</vt:lpstr>
      <vt:lpstr>ｼｰﾄ0!Print_Area</vt:lpstr>
      <vt:lpstr>ｼｰﾄ1!Print_Area</vt:lpstr>
      <vt:lpstr>ｼｰﾄ3!Print_Area</vt:lpstr>
      <vt:lpstr>ｼｰﾄ6!Print_Area</vt:lpstr>
      <vt:lpstr>集計1!Print_Area</vt:lpstr>
      <vt:lpstr>愛知県</vt:lpstr>
      <vt:lpstr>愛媛県</vt:lpstr>
      <vt:lpstr>茨城県</vt:lpstr>
      <vt:lpstr>岡山県</vt:lpstr>
      <vt:lpstr>沖縄県</vt:lpstr>
      <vt:lpstr>岩手県</vt:lpstr>
      <vt:lpstr>岐阜県</vt:lpstr>
      <vt:lpstr>宮崎県</vt:lpstr>
      <vt:lpstr>宮城県</vt:lpstr>
      <vt:lpstr>京都府</vt:lpstr>
      <vt:lpstr>熊本県</vt:lpstr>
      <vt:lpstr>群馬県</vt:lpstr>
      <vt:lpstr>広島県</vt:lpstr>
      <vt:lpstr>香川県</vt:lpstr>
      <vt:lpstr>高知県</vt:lpstr>
      <vt:lpstr>佐賀県</vt:lpstr>
      <vt:lpstr>埼玉県</vt:lpstr>
      <vt:lpstr>三重県</vt:lpstr>
      <vt:lpstr>山形県</vt:lpstr>
      <vt:lpstr>山口県</vt:lpstr>
      <vt:lpstr>山梨県</vt:lpstr>
      <vt:lpstr>滋賀県</vt:lpstr>
      <vt:lpstr>鹿児島県</vt:lpstr>
      <vt:lpstr>秋田県</vt:lpstr>
      <vt:lpstr>新潟県</vt:lpstr>
      <vt:lpstr>神奈川県</vt:lpstr>
      <vt:lpstr>青森県</vt:lpstr>
      <vt:lpstr>静岡県</vt:lpstr>
      <vt:lpstr>石川県</vt:lpstr>
      <vt:lpstr>千葉県</vt:lpstr>
      <vt:lpstr>大阪府</vt:lpstr>
      <vt:lpstr>大分県</vt:lpstr>
      <vt:lpstr>長崎県</vt:lpstr>
      <vt:lpstr>長野県</vt:lpstr>
      <vt:lpstr>鳥取県</vt:lpstr>
      <vt:lpstr>島根県</vt:lpstr>
      <vt:lpstr>東京都</vt:lpstr>
      <vt:lpstr>徳島県</vt:lpstr>
      <vt:lpstr>栃木県</vt:lpstr>
      <vt:lpstr>奈良県</vt:lpstr>
      <vt:lpstr>富山県</vt:lpstr>
      <vt:lpstr>福井県</vt:lpstr>
      <vt:lpstr>福岡県</vt:lpstr>
      <vt:lpstr>福島県</vt:lpstr>
      <vt:lpstr>兵庫県</vt:lpstr>
      <vt:lpstr>北海道</vt:lpstr>
      <vt:lpstr>和歌山県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0x010100D4E48740DF7C284B8CC612A360649697</vt:lpwstr>
  </property>
  <property fmtid="{D5CDD505-2E9C-101B-9397-08002B2CF9AE}" pid="3" name="MediaServiceImageTags">
    <vt:lpwstr/>
  </property>
</Properties>
</file>