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2" documentId="13_ncr:1_{98DC7150-023C-4AD0-BB62-F5FACF72D05D}" xr6:coauthVersionLast="47" xr6:coauthVersionMax="47" xr10:uidLastSave="{B6F3B7FA-2C97-43DE-8B38-4189785B9379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<sst xmlns="http://schemas.openxmlformats.org/spreadsheetml/2006/main" count="684" uniqueCount="434">
  <si>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</si>
  <si>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</si>
  <si>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</si>
  <si>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</si>
  <si>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</si>
  <si>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</si>
  <si>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</si>
  <si>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</si>
  <si>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</si>
  <si>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</si>
  <si>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</si>
  <si>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</si>
  <si>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</si>
  <si>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</si>
  <si>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</si>
  <si>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</si>
  <si>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</si>
  <si>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</si>
  <si>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</si>
  <si>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</si>
  <si>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</si>
  <si>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</si>
  <si>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</si>
  <si>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</si>
  <si>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</si>
  <si>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</si>
  <si>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</si>
  <si>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</si>
  <si>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</si>
  <si>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</si>
  <si>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</si>
  <si>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</si>
  <si>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</si>
  <si>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</si>
  <si>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</si>
  <si>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</si>
  <si>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</si>
  <si>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</si>
  <si>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</si>
  <si>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</si>
  <si>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</si>
  <si>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</si>
  <si>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</si>
  <si>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</si>
  <si>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</si>
  <si>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</si>
  <si>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</si>
  <si>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</si>
  <si>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</si>
  <si>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</si>
  <si>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</si>
  <si>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</si>
  <si>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</si>
  <si>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</si>
  <si>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</si>
  <si>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</si>
  <si>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</si>
  <si>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</si>
  <si>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</si>
  <si>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</si>
  <si>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</si>
  <si>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</si>
  <si>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</si>
  <si>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</si>
  <si>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</si>
  <si>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</si>
  <si>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</si>
  <si>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</si>
  <si>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</si>
  <si>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</si>
  <si>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</si>
  <si>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</si>
  <si>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</si>
  <si>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</si>
  <si>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</si>
  <si>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</si>
  <si>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</si>
  <si>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</si>
  <si>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</si>
  <si>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</si>
  <si>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</si>
  <si>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</si>
  <si>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</si>
  <si>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</si>
  <si>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</si>
  <si>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</si>
  <si>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</si>
  <si>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</si>
  <si>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</si>
  <si>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</si>
  <si>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</si>
  <si>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</si>
  <si>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</si>
  <si>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</si>
  <si>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</si>
  <si>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</si>
  <si>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</si>
  <si>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</si>
  <si>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</si>
  <si>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</si>
  <si>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</si>
  <si>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</si>
  <si>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</si>
  <si>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</si>
  <si>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</si>
  <si>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</si>
  <si>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</si>
  <si>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</si>
  <si>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</si>
  <si>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</si>
  <si>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</si>
  <si>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</si>
  <si>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</si>
  <si>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</si>
  <si>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</si>
  <si>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</si>
  <si>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</si>
  <si>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</si>
  <si>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</si>
  <si>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</si>
  <si>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</si>
  <si>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</si>
  <si>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</si>
  <si>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</si>
  <si>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</si>
  <si>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</si>
  <si>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</si>
  <si>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</si>
  <si>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</si>
  <si>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</si>
  <si>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</si>
  <si>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</si>
  <si>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</si>
  <si>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</si>
  <si>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</si>
  <si>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</si>
  <si>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</si>
  <si>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</si>
  <si>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</si>
  <si>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</si>
  <si>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</si>
  <si>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</si>
  <si>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</si>
  <si>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</si>
  <si>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</si>
  <si>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</si>
  <si>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</si>
  <si>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</si>
  <si>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</si>
  <si>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</si>
  <si>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</si>
  <si>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</si>
  <si>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</si>
  <si>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</si>
  <si>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</si>
  <si>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</si>
  <si>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</si>
  <si>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</si>
  <si>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</si>
  <si>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</si>
  <si>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</si>
  <si>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</si>
  <si>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</si>
  <si>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</si>
  <si>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</si>
  <si>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</si>
  <si>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</si>
  <si>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</si>
  <si>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</si>
  <si>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</si>
  <si>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</si>
  <si>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</si>
  <si>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</si>
  <si>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</si>
  <si>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</si>
  <si>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</si>
  <si>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</si>
  <si>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</si>
  <si>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</si>
  <si>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</si>
  <si>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</si>
  <si>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</si>
  <si>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</si>
  <si>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</si>
  <si>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</si>
  <si>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</si>
  <si>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</si>
  <si>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</si>
  <si>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</si>
  <si>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</si>
  <si>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</si>
  <si>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京都府</t>
  </si>
  <si>
    <t>地域名</t>
    <rPh sb="0" eb="3">
      <t>チイキメイ</t>
    </rPh>
    <phoneticPr fontId="4"/>
  </si>
  <si>
    <t>京都盆地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</si>
  <si>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</si>
  <si>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</si>
  <si>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</si>
  <si>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</si>
  <si>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</si>
  <si>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</si>
  <si>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</si>
  <si>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</si>
  <si>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</si>
  <si>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</si>
  <si>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</si>
  <si>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</si>
  <si>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</si>
  <si>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</si>
  <si>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</si>
  <si>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</si>
  <si>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</si>
  <si>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</si>
  <si>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</si>
  <si>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</si>
  <si>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</si>
  <si>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</si>
  <si>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</si>
  <si>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</si>
  <si>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</si>
  <si>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</si>
  <si>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</si>
  <si>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</si>
  <si>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</si>
  <si>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</si>
  <si>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</si>
  <si>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</si>
  <si>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</si>
  <si>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</si>
  <si>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</si>
  <si>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</si>
  <si>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</si>
  <si>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</si>
  <si>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</si>
  <si>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</si>
  <si>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</si>
  <si>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</si>
  <si>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</si>
  <si>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</si>
  <si>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</si>
  <si>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</si>
  <si>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</si>
  <si>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</si>
  <si>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</si>
  <si>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</si>
  <si>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</si>
  <si>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</si>
  <si>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</si>
  <si>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</si>
  <si>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</si>
  <si>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</si>
  <si>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</si>
  <si>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</si>
  <si>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</si>
  <si>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</si>
  <si>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</si>
  <si>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</si>
  <si>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</si>
  <si>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</si>
  <si>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</si>
  <si>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</si>
  <si>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</si>
  <si>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</si>
  <si>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</si>
  <si>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</si>
  <si>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</si>
  <si>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</si>
  <si>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</si>
  <si>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</si>
  <si>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</si>
  <si>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</si>
  <si>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</si>
  <si>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</si>
  <si>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</si>
  <si>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</si>
  <si>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</si>
  <si>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</si>
  <si>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</si>
  <si>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</si>
  <si>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</si>
  <si>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</si>
  <si>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</si>
  <si>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</si>
  <si>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</si>
  <si>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</si>
  <si>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</si>
  <si>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</si>
  <si>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</si>
  <si>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</si>
  <si>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</si>
  <si>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</si>
  <si>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</si>
  <si>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</si>
  <si>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</si>
  <si>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</si>
  <si>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</si>
  <si>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</si>
  <si>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</si>
  <si>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</si>
  <si>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</si>
  <si>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</si>
  <si>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</si>
  <si>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</si>
  <si>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</si>
  <si>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</si>
  <si>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向日市</t>
  </si>
  <si>
    <t>長岡京市</t>
  </si>
  <si>
    <t>大山崎町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</si>
  <si>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</si>
  <si>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</si>
  <si>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</si>
  <si>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</si>
  <si>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</si>
  <si>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</si>
  <si>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40</t>
  </si>
  <si>
    <t>39</t>
  </si>
  <si>
    <t>水準点所在地</t>
    <phoneticPr fontId="4"/>
  </si>
  <si>
    <t>伏見区羽束師古川町36</t>
  </si>
  <si>
    <t>伏見区淀樋爪町371</t>
  </si>
  <si>
    <t>所轄機関</t>
    <phoneticPr fontId="4"/>
  </si>
  <si>
    <t>京都市</t>
  </si>
  <si>
    <t>測量実施期間</t>
    <rPh sb="0" eb="2">
      <t>ソクリョウ</t>
    </rPh>
    <rPh sb="2" eb="4">
      <t>ジッシ</t>
    </rPh>
    <rPh sb="4" eb="6">
      <t>キカン</t>
    </rPh>
    <phoneticPr fontId="4"/>
  </si>
  <si>
    <t>S48～H29</t>
  </si>
  <si>
    <t>S48~H29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</si>
  <si>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</si>
  <si>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S48～H29</t>
    <phoneticPr fontId="4"/>
  </si>
  <si>
    <t>H29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</si>
  <si>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</si>
  <si>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</si>
  <si>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</si>
  <si>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</si>
  <si>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</si>
  <si>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</si>
  <si>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</si>
  <si>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</si>
  <si>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</si>
  <si>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</si>
  <si>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</si>
  <si>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</si>
  <si>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</si>
  <si>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</si>
  <si>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</si>
  <si>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</si>
  <si>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</si>
  <si>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</si>
  <si>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</si>
  <si>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</si>
  <si>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</si>
  <si>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</si>
  <si>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</si>
  <si>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</si>
  <si>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</si>
  <si>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</si>
  <si>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</si>
  <si>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</si>
  <si>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</si>
  <si>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</si>
  <si>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</si>
  <si>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</si>
  <si>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</si>
  <si>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/</t>
  </si>
  <si>
    <t>□</t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</si>
  <si>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</si>
  <si>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</si>
  <si>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</si>
  <si>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</si>
  <si>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</si>
  <si>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</si>
  <si>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</si>
  <si>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</si>
  <si>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</si>
  <si>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</si>
  <si>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</si>
  <si>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</si>
  <si>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</si>
  <si>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</si>
  <si>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</si>
  <si>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</si>
  <si>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</si>
  <si>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</si>
  <si>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</si>
  <si>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</si>
  <si>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</si>
  <si>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</si>
  <si>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</si>
  <si>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</si>
  <si>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</si>
  <si>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</si>
  <si>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</si>
  <si>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</si>
  <si>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</si>
  <si>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</si>
  <si>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</si>
  <si>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</si>
  <si>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</si>
  <si>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</si>
  <si>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</si>
  <si>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</si>
  <si>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</si>
  <si>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</si>
  <si>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</si>
  <si>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</si>
  <si>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</si>
  <si>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</si>
  <si>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</si>
  <si>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</si>
  <si>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</si>
  <si>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</si>
  <si>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乙訓地区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</si>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</sst>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30" applyNumberFormat="0" applyFont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31" borderId="3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361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4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7" fillId="0" borderId="5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0" borderId="16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6" fillId="0" borderId="18" xfId="55" applyFont="1" applyBorder="1">
      <alignment vertical="center"/>
    </xf>
    <xf numFmtId="0" fontId="30" fillId="0" borderId="12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2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4" fillId="0" borderId="5" xfId="6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9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5" fillId="0" borderId="0" xfId="59" applyFont="1">
      <alignment vertical="center"/>
    </xf>
    <xf numFmtId="0" fontId="50" fillId="0" borderId="0" xfId="61" applyFont="1" applyAlignment="1" applyProtection="1">
      <alignment horizontal="left" vertical="center"/>
      <protection locked="0"/>
    </xf>
    <xf numFmtId="179" fontId="25" fillId="0" borderId="0" xfId="0" applyNumberFormat="1" applyFont="1" applyProtection="1">
      <alignment vertical="center"/>
      <protection locked="0"/>
    </xf>
    <xf numFmtId="0" fontId="34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7" xfId="60" applyFont="1" applyBorder="1" applyAlignment="1">
      <alignment horizontal="center" vertical="center" wrapText="1"/>
    </xf>
    <xf numFmtId="0" fontId="25" fillId="0" borderId="57" xfId="55" applyFont="1" applyBorder="1" applyAlignment="1">
      <alignment horizontal="left" vertical="top" wrapText="1"/>
    </xf>
    <xf numFmtId="0" fontId="25" fillId="0" borderId="57" xfId="55" applyFont="1" applyBorder="1" applyAlignment="1">
      <alignment horizontal="center" vertical="top" wrapText="1"/>
    </xf>
    <xf numFmtId="0" fontId="25" fillId="0" borderId="57" xfId="55" applyFont="1" applyBorder="1" applyAlignment="1">
      <alignment horizontal="centerContinuous" vertical="top" wrapText="1"/>
    </xf>
    <xf numFmtId="0" fontId="25" fillId="0" borderId="57" xfId="55" applyFont="1" applyBorder="1" applyAlignment="1">
      <alignment horizontal="centerContinuous" vertical="top"/>
    </xf>
    <xf numFmtId="0" fontId="25" fillId="0" borderId="57" xfId="55" applyFont="1" applyBorder="1" applyAlignment="1">
      <alignment vertical="top"/>
    </xf>
    <xf numFmtId="182" fontId="30" fillId="0" borderId="57" xfId="55" applyNumberFormat="1" applyFont="1" applyBorder="1" applyAlignment="1" applyProtection="1">
      <alignment horizontal="center" vertical="center"/>
      <protection locked="0"/>
    </xf>
    <xf numFmtId="0" fontId="25" fillId="2" borderId="57" xfId="55" applyFont="1" applyFill="1" applyBorder="1" applyAlignment="1">
      <alignment horizontal="center" vertical="center" wrapText="1"/>
    </xf>
    <xf numFmtId="180" fontId="25" fillId="2" borderId="57" xfId="33" applyNumberFormat="1" applyFont="1" applyFill="1" applyBorder="1" applyAlignment="1" applyProtection="1">
      <alignment horizontal="center" vertical="center" wrapText="1"/>
    </xf>
    <xf numFmtId="181" fontId="25" fillId="2" borderId="57" xfId="55" applyNumberFormat="1" applyFont="1" applyFill="1" applyBorder="1" applyAlignment="1">
      <alignment horizontal="center" vertical="center" wrapText="1"/>
    </xf>
    <xf numFmtId="180" fontId="25" fillId="2" borderId="57" xfId="55" applyNumberFormat="1" applyFont="1" applyFill="1" applyBorder="1" applyAlignment="1">
      <alignment horizontal="center" vertical="center" wrapText="1"/>
    </xf>
    <xf numFmtId="0" fontId="37" fillId="34" borderId="57" xfId="0" applyFont="1" applyFill="1" applyBorder="1">
      <alignment vertical="center"/>
    </xf>
    <xf numFmtId="49" fontId="26" fillId="0" borderId="57" xfId="0" applyNumberFormat="1" applyFont="1" applyBorder="1">
      <alignment vertical="center"/>
    </xf>
    <xf numFmtId="0" fontId="26" fillId="0" borderId="57" xfId="0" applyFont="1" applyBorder="1">
      <alignment vertical="center"/>
    </xf>
    <xf numFmtId="0" fontId="25" fillId="0" borderId="57" xfId="0" applyFont="1" applyBorder="1" applyAlignment="1" applyProtection="1">
      <alignment horizontal="center" vertical="center" shrinkToFit="1"/>
      <protection locked="0"/>
    </xf>
    <xf numFmtId="0" fontId="25" fillId="0" borderId="57" xfId="0" applyFont="1" applyBorder="1" applyAlignment="1" applyProtection="1">
      <alignment horizontal="center" vertical="center" wrapText="1" shrinkToFit="1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8" fillId="0" borderId="57" xfId="59" applyFont="1" applyBorder="1" applyAlignment="1" applyProtection="1">
      <alignment horizontal="center" vertical="center"/>
      <protection locked="0"/>
    </xf>
    <xf numFmtId="0" fontId="25" fillId="0" borderId="57" xfId="60" applyFont="1" applyBorder="1" applyAlignment="1">
      <alignment horizontal="center" vertical="top" wrapText="1"/>
    </xf>
    <xf numFmtId="0" fontId="25" fillId="0" borderId="57" xfId="60" applyFont="1" applyBorder="1" applyAlignment="1">
      <alignment horizontal="center" vertical="center"/>
    </xf>
    <xf numFmtId="0" fontId="25" fillId="0" borderId="57" xfId="60" applyFont="1" applyBorder="1">
      <alignment vertical="center"/>
    </xf>
    <xf numFmtId="0" fontId="26" fillId="35" borderId="56" xfId="55" applyFont="1" applyFill="1" applyBorder="1" applyAlignment="1">
      <alignment horizontal="centerContinuous" vertical="center"/>
    </xf>
    <xf numFmtId="0" fontId="25" fillId="0" borderId="56" xfId="55" applyFont="1" applyBorder="1" applyAlignment="1">
      <alignment horizontal="centerContinuous" vertical="top" wrapText="1"/>
    </xf>
    <xf numFmtId="0" fontId="37" fillId="34" borderId="56" xfId="0" applyFont="1" applyFill="1" applyBorder="1">
      <alignment vertical="center"/>
    </xf>
    <xf numFmtId="0" fontId="37" fillId="0" borderId="56" xfId="0" applyFont="1" applyBorder="1" applyAlignment="1">
      <alignment horizontal="left" vertical="center"/>
    </xf>
    <xf numFmtId="0" fontId="37" fillId="34" borderId="56" xfId="0" applyFont="1" applyFill="1" applyBorder="1" applyAlignment="1">
      <alignment horizontal="left" vertical="center"/>
    </xf>
    <xf numFmtId="0" fontId="37" fillId="37" borderId="56" xfId="0" applyFont="1" applyFill="1" applyBorder="1" applyAlignment="1">
      <alignment horizontal="left" vertical="center"/>
    </xf>
    <xf numFmtId="0" fontId="52" fillId="0" borderId="57" xfId="0" applyFont="1" applyBorder="1" applyAlignment="1" applyProtection="1">
      <alignment horizontal="center" vertical="center" wrapText="1"/>
      <protection locked="0"/>
    </xf>
    <xf numFmtId="0" fontId="51" fillId="0" borderId="57" xfId="0" applyFont="1" applyBorder="1" applyAlignment="1" applyProtection="1">
      <alignment horizontal="center" vertical="center" wrapText="1"/>
      <protection locked="0"/>
    </xf>
    <xf numFmtId="0" fontId="25" fillId="0" borderId="57" xfId="59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177" fontId="25" fillId="0" borderId="48" xfId="59" applyNumberFormat="1" applyFont="1" applyBorder="1" applyProtection="1">
      <alignment vertical="center"/>
      <protection locked="0"/>
    </xf>
    <xf numFmtId="177" fontId="25" fillId="0" borderId="48" xfId="59" applyNumberFormat="1" applyFont="1" applyBorder="1" applyAlignment="1" applyProtection="1">
      <alignment vertical="center" wrapText="1"/>
      <protection locked="0"/>
    </xf>
    <xf numFmtId="49" fontId="25" fillId="0" borderId="2" xfId="59" applyNumberFormat="1" applyFont="1" applyBorder="1" applyAlignment="1" applyProtection="1">
      <alignment horizontal="center" vertical="center"/>
      <protection locked="0"/>
    </xf>
    <xf numFmtId="49" fontId="25" fillId="0" borderId="12" xfId="59" applyNumberFormat="1" applyFont="1" applyBorder="1" applyAlignment="1" applyProtection="1">
      <alignment horizontal="center" vertical="center"/>
      <protection locked="0"/>
    </xf>
    <xf numFmtId="49" fontId="25" fillId="0" borderId="57" xfId="59" applyNumberFormat="1" applyFont="1" applyBorder="1" applyAlignment="1" applyProtection="1">
      <alignment horizontal="center" vertical="center"/>
      <protection locked="0"/>
    </xf>
    <xf numFmtId="49" fontId="25" fillId="0" borderId="4" xfId="59" applyNumberFormat="1" applyFont="1" applyBorder="1" applyAlignment="1" applyProtection="1">
      <alignment horizontal="center" vertical="center"/>
      <protection locked="0"/>
    </xf>
    <xf numFmtId="49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5" xfId="59" applyNumberFormat="1" applyFont="1" applyBorder="1" applyAlignment="1" applyProtection="1">
      <alignment horizontal="center" vertical="center"/>
      <protection locked="0"/>
    </xf>
    <xf numFmtId="177" fontId="25" fillId="0" borderId="57" xfId="59" applyNumberFormat="1" applyFont="1" applyBorder="1" applyAlignment="1" applyProtection="1">
      <alignment horizontal="center" vertical="center"/>
      <protection locked="0"/>
    </xf>
    <xf numFmtId="177" fontId="25" fillId="0" borderId="2" xfId="59" applyNumberFormat="1" applyFont="1" applyBorder="1" applyProtection="1">
      <alignment vertical="center"/>
      <protection locked="0"/>
    </xf>
    <xf numFmtId="176" fontId="25" fillId="0" borderId="2" xfId="59" applyNumberFormat="1" applyFont="1" applyBorder="1" applyProtection="1">
      <alignment vertical="center"/>
      <protection locked="0"/>
    </xf>
    <xf numFmtId="0" fontId="31" fillId="0" borderId="8" xfId="56" applyFont="1" applyBorder="1" applyAlignment="1">
      <alignment vertical="center" wrapText="1"/>
    </xf>
    <xf numFmtId="0" fontId="31" fillId="0" borderId="12" xfId="60" applyFont="1" applyBorder="1" applyAlignment="1">
      <alignment horizontal="center" vertical="center"/>
    </xf>
    <xf numFmtId="0" fontId="31" fillId="0" borderId="54" xfId="6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179" fontId="42" fillId="0" borderId="57" xfId="57" applyNumberFormat="1" applyFont="1" applyBorder="1" applyAlignment="1" applyProtection="1">
      <alignment horizontal="center" vertical="center" wrapText="1"/>
      <protection hidden="1"/>
    </xf>
    <xf numFmtId="0" fontId="25" fillId="0" borderId="9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9" xfId="58" applyFont="1" applyBorder="1">
      <alignment vertical="center"/>
    </xf>
    <xf numFmtId="0" fontId="25" fillId="0" borderId="0" xfId="58" applyFont="1">
      <alignment vertical="center"/>
    </xf>
    <xf numFmtId="49" fontId="25" fillId="0" borderId="57" xfId="59" applyNumberFormat="1" applyFont="1" applyBorder="1" applyAlignment="1" applyProtection="1">
      <alignment horizontal="center" vertical="center" wrapText="1"/>
      <protection locked="0"/>
    </xf>
    <xf numFmtId="180" fontId="25" fillId="0" borderId="57" xfId="59" applyNumberFormat="1" applyFont="1" applyBorder="1" applyAlignment="1" applyProtection="1">
      <alignment horizontal="center" vertical="center" wrapText="1"/>
      <protection locked="0"/>
    </xf>
    <xf numFmtId="179" fontId="25" fillId="0" borderId="57" xfId="59" applyNumberFormat="1" applyFont="1" applyBorder="1" applyAlignment="1" applyProtection="1">
      <alignment horizontal="center" vertical="center" wrapText="1"/>
      <protection locked="0"/>
    </xf>
    <xf numFmtId="0" fontId="25" fillId="0" borderId="57" xfId="60" applyFont="1" applyBorder="1" applyAlignment="1" applyProtection="1">
      <alignment horizontal="center" vertical="center"/>
      <protection locked="0"/>
    </xf>
    <xf numFmtId="0" fontId="25" fillId="0" borderId="57" xfId="60" applyFont="1" applyBorder="1" applyAlignment="1" applyProtection="1">
      <alignment horizontal="center" vertical="center" wrapText="1"/>
      <protection locked="0"/>
    </xf>
    <xf numFmtId="0" fontId="27" fillId="0" borderId="57" xfId="58" applyFont="1" applyBorder="1" applyAlignment="1">
      <alignment horizontal="center" vertical="center"/>
    </xf>
    <xf numFmtId="0" fontId="25" fillId="0" borderId="57" xfId="0" applyFont="1" applyBorder="1" applyAlignment="1" applyProtection="1">
      <alignment horizontal="center" vertical="center" wrapText="1"/>
      <protection hidden="1"/>
    </xf>
    <xf numFmtId="0" fontId="25" fillId="0" borderId="57" xfId="0" applyFont="1" applyBorder="1" applyAlignment="1" applyProtection="1">
      <alignment horizontal="center" vertical="center" wrapText="1"/>
      <protection locked="0" hidden="1"/>
    </xf>
    <xf numFmtId="0" fontId="28" fillId="0" borderId="57" xfId="56" applyFont="1" applyBorder="1" applyAlignment="1" applyProtection="1">
      <alignment horizontal="center" vertical="center" wrapText="1"/>
      <protection locked="0" hidden="1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56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0" fontId="25" fillId="0" borderId="57" xfId="0" applyFont="1" applyBorder="1" applyAlignment="1" applyProtection="1">
      <alignment horizontal="centerContinuous" vertical="center" wrapText="1"/>
      <protection locked="0" hidden="1"/>
    </xf>
    <xf numFmtId="178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58" xfId="0" applyFont="1" applyBorder="1" applyAlignment="1" applyProtection="1">
      <alignment horizontal="centerContinuous" vertical="center"/>
      <protection locked="0"/>
    </xf>
    <xf numFmtId="178" fontId="25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49" fontId="25" fillId="0" borderId="57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6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8" fontId="25" fillId="0" borderId="5" xfId="0" applyNumberFormat="1" applyFont="1" applyBorder="1" applyProtection="1">
      <alignment vertical="center"/>
      <protection locked="0"/>
    </xf>
    <xf numFmtId="178" fontId="25" fillId="0" borderId="56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6" xfId="0" applyFont="1" applyBorder="1" applyAlignment="1" applyProtection="1">
      <alignment horizontal="center" vertical="center" wrapText="1"/>
      <protection locked="0"/>
    </xf>
    <xf numFmtId="178" fontId="25" fillId="0" borderId="56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2" fontId="25" fillId="0" borderId="57" xfId="0" applyNumberFormat="1" applyFont="1" applyBorder="1" applyAlignment="1" applyProtection="1">
      <alignment horizontal="center" vertical="center" shrinkToFit="1"/>
      <protection locked="0"/>
    </xf>
    <xf numFmtId="184" fontId="25" fillId="0" borderId="57" xfId="0" applyNumberFormat="1" applyFont="1" applyBorder="1" applyAlignment="1" applyProtection="1">
      <alignment horizontal="center" vertical="center" shrinkToFit="1"/>
      <protection locked="0"/>
    </xf>
    <xf numFmtId="178" fontId="25" fillId="0" borderId="57" xfId="0" applyNumberFormat="1" applyFont="1" applyBorder="1" applyAlignment="1">
      <alignment horizontal="center" vertical="center" shrinkToFit="1"/>
    </xf>
    <xf numFmtId="180" fontId="25" fillId="0" borderId="57" xfId="0" applyNumberFormat="1" applyFont="1" applyBorder="1" applyAlignment="1">
      <alignment horizontal="center" vertical="center" shrinkToFit="1"/>
    </xf>
    <xf numFmtId="183" fontId="25" fillId="0" borderId="57" xfId="0" applyNumberFormat="1" applyFont="1" applyBorder="1" applyAlignment="1">
      <alignment horizontal="center" vertical="center" shrinkToFit="1"/>
    </xf>
    <xf numFmtId="178" fontId="25" fillId="0" borderId="57" xfId="0" applyNumberFormat="1" applyFont="1" applyBorder="1" applyAlignment="1" applyProtection="1">
      <alignment horizontal="center" vertical="center" shrinkToFit="1"/>
      <protection locked="0"/>
    </xf>
    <xf numFmtId="180" fontId="25" fillId="0" borderId="57" xfId="0" applyNumberFormat="1" applyFont="1" applyBorder="1" applyAlignment="1" applyProtection="1">
      <alignment horizontal="center" vertical="center" shrinkToFit="1"/>
      <protection locked="0"/>
    </xf>
    <xf numFmtId="183" fontId="25" fillId="0" borderId="57" xfId="0" applyNumberFormat="1" applyFont="1" applyBorder="1" applyAlignment="1" applyProtection="1">
      <alignment horizontal="center" vertical="center" shrinkToFit="1"/>
      <protection locked="0"/>
    </xf>
    <xf numFmtId="180" fontId="25" fillId="0" borderId="2" xfId="0" applyNumberFormat="1" applyFont="1" applyBorder="1" applyAlignment="1" applyProtection="1">
      <alignment horizontal="center" vertical="center" shrinkToFit="1"/>
      <protection locked="0"/>
    </xf>
    <xf numFmtId="0" fontId="30" fillId="0" borderId="15" xfId="55" applyFont="1" applyBorder="1" applyAlignment="1">
      <alignment horizontal="center" vertical="center" wrapText="1"/>
    </xf>
    <xf numFmtId="0" fontId="30" fillId="0" borderId="9" xfId="55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56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5" xfId="55" applyFont="1" applyBorder="1" applyAlignment="1">
      <alignment horizontal="center" vertical="center"/>
    </xf>
    <xf numFmtId="0" fontId="33" fillId="0" borderId="16" xfId="55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5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wrapText="1"/>
    </xf>
    <xf numFmtId="0" fontId="33" fillId="0" borderId="18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3" fillId="0" borderId="56" xfId="55" applyFont="1" applyBorder="1" applyAlignment="1">
      <alignment horizontal="center" vertical="center"/>
    </xf>
    <xf numFmtId="0" fontId="33" fillId="0" borderId="5" xfId="55" applyFont="1" applyBorder="1" applyAlignment="1">
      <alignment horizontal="center" vertical="center"/>
    </xf>
    <xf numFmtId="0" fontId="33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7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0" xfId="59" applyNumberFormat="1" applyFont="1" applyBorder="1" applyAlignment="1" applyProtection="1">
      <alignment horizontal="center" vertical="center" wrapText="1"/>
      <protection locked="0"/>
    </xf>
    <xf numFmtId="49" fontId="25" fillId="0" borderId="21" xfId="59" applyNumberFormat="1" applyFont="1" applyBorder="1" applyAlignment="1" applyProtection="1">
      <alignment horizontal="center" vertical="center" wrapText="1"/>
      <protection locked="0"/>
    </xf>
    <xf numFmtId="49" fontId="25" fillId="0" borderId="22" xfId="59" applyNumberFormat="1" applyFont="1" applyBorder="1" applyAlignment="1" applyProtection="1">
      <alignment horizontal="center" vertical="center" wrapText="1"/>
      <protection locked="0"/>
    </xf>
    <xf numFmtId="49" fontId="25" fillId="0" borderId="23" xfId="59" applyNumberFormat="1" applyFont="1" applyBorder="1" applyAlignment="1" applyProtection="1">
      <alignment horizontal="center" vertical="center" wrapText="1"/>
      <protection locked="0"/>
    </xf>
    <xf numFmtId="49" fontId="25" fillId="0" borderId="41" xfId="59" applyNumberFormat="1" applyFont="1" applyBorder="1" applyAlignment="1" applyProtection="1">
      <alignment horizontal="center" vertical="center" wrapText="1"/>
      <protection locked="0"/>
    </xf>
    <xf numFmtId="0" fontId="25" fillId="0" borderId="9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 applyProtection="1">
      <alignment horizontal="left" vertical="center" wrapText="1"/>
      <protection locked="0"/>
    </xf>
    <xf numFmtId="0" fontId="25" fillId="0" borderId="9" xfId="59" applyFont="1" applyBorder="1" applyAlignment="1" applyProtection="1">
      <alignment horizontal="left" vertical="center" wrapText="1"/>
      <protection locked="0"/>
    </xf>
    <xf numFmtId="0" fontId="25" fillId="0" borderId="57" xfId="60" applyFont="1" applyBorder="1" applyAlignment="1">
      <alignment horizontal="center" vertical="center"/>
    </xf>
    <xf numFmtId="179" fontId="43" fillId="0" borderId="57" xfId="60" applyNumberFormat="1" applyFont="1" applyBorder="1" applyAlignment="1" applyProtection="1">
      <alignment horizontal="center" vertical="center" wrapText="1"/>
      <protection hidden="1"/>
    </xf>
    <xf numFmtId="0" fontId="25" fillId="0" borderId="9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0" xfId="58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3" fillId="0" borderId="45" xfId="56" applyFont="1" applyBorder="1" applyAlignment="1">
      <alignment horizontal="left" vertical="center" wrapText="1"/>
    </xf>
    <xf numFmtId="0" fontId="53" fillId="0" borderId="46" xfId="56" applyFont="1" applyBorder="1" applyAlignment="1">
      <alignment horizontal="left" vertical="center" wrapText="1"/>
    </xf>
    <xf numFmtId="0" fontId="53" fillId="0" borderId="47" xfId="56" applyFont="1" applyBorder="1" applyAlignment="1">
      <alignment horizontal="left" vertical="center" wrapText="1"/>
    </xf>
    <xf numFmtId="0" fontId="53" fillId="0" borderId="24" xfId="56" applyFont="1" applyBorder="1" applyAlignment="1">
      <alignment horizontal="center" vertical="top" wrapText="1"/>
    </xf>
    <xf numFmtId="0" fontId="53" fillId="0" borderId="9" xfId="56" applyFont="1" applyBorder="1" applyAlignment="1">
      <alignment horizontal="center" vertical="top" wrapText="1"/>
    </xf>
    <xf numFmtId="0" fontId="53" fillId="0" borderId="25" xfId="56" applyFont="1" applyBorder="1" applyAlignment="1">
      <alignment horizontal="center" vertical="top" wrapText="1"/>
    </xf>
    <xf numFmtId="0" fontId="31" fillId="0" borderId="44" xfId="56" applyFont="1" applyBorder="1" applyAlignment="1">
      <alignment horizontal="center" vertical="center" wrapText="1"/>
    </xf>
    <xf numFmtId="0" fontId="31" fillId="0" borderId="26" xfId="56" applyFont="1" applyBorder="1" applyAlignment="1">
      <alignment horizontal="center" vertical="center" wrapText="1"/>
    </xf>
    <xf numFmtId="0" fontId="31" fillId="0" borderId="8" xfId="56" applyFont="1" applyBorder="1" applyAlignment="1">
      <alignment horizontal="center" vertical="center" wrapText="1"/>
    </xf>
    <xf numFmtId="0" fontId="31" fillId="0" borderId="27" xfId="56" applyFont="1" applyBorder="1" applyAlignment="1">
      <alignment horizontal="center" vertical="center" wrapText="1"/>
    </xf>
    <xf numFmtId="0" fontId="31" fillId="0" borderId="28" xfId="56" applyFont="1" applyBorder="1" applyAlignment="1">
      <alignment horizontal="center" vertical="center" wrapText="1"/>
    </xf>
    <xf numFmtId="0" fontId="31" fillId="0" borderId="42" xfId="56" applyFont="1" applyBorder="1" applyAlignment="1">
      <alignment horizontal="center" vertical="center" wrapText="1"/>
    </xf>
    <xf numFmtId="0" fontId="31" fillId="0" borderId="43" xfId="56" applyFont="1" applyBorder="1" applyAlignment="1">
      <alignment horizontal="center" vertical="center" wrapText="1"/>
    </xf>
    <xf numFmtId="0" fontId="31" fillId="0" borderId="1" xfId="56" applyFont="1" applyBorder="1" applyAlignment="1">
      <alignment horizontal="center" vertical="center" wrapText="1"/>
    </xf>
    <xf numFmtId="0" fontId="31" fillId="0" borderId="11" xfId="56" applyFont="1" applyBorder="1" applyAlignment="1">
      <alignment horizontal="center" vertical="center" wrapText="1"/>
    </xf>
    <xf numFmtId="0" fontId="31" fillId="0" borderId="26" xfId="60" applyFont="1" applyBorder="1" applyAlignment="1">
      <alignment horizontal="center" vertical="center" wrapText="1"/>
    </xf>
    <xf numFmtId="0" fontId="31" fillId="0" borderId="8" xfId="6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56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56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57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6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235268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15438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4" sqref="E14"/>
    </sheetView>
  </sheetViews>
  <sheetFormatPr defaultColWidth="9" defaultRowHeight="17.5" x14ac:dyDescent="0.2"/>
  <cols>
    <col min="1" max="1" width="8.54296875" style="42" customWidth="1"/>
    <col min="2" max="3" width="9" style="42"/>
    <col min="4" max="4" width="9.81640625" style="50" customWidth="1"/>
    <col min="5" max="5" width="10.81640625" style="42" customWidth="1"/>
    <col min="6" max="6" width="8.81640625" style="42" customWidth="1"/>
    <col min="7" max="21" width="8.1796875" style="42" customWidth="1"/>
    <col min="22" max="22" width="8.1796875" style="46" customWidth="1"/>
    <col min="23" max="23" width="12.1796875" style="46" customWidth="1"/>
    <col min="24" max="24" width="11" style="46" customWidth="1"/>
    <col min="25" max="25" width="15.26953125" style="46" customWidth="1"/>
    <col min="26" max="26" width="13.453125" style="42" customWidth="1"/>
    <col min="27" max="29" width="8.81640625" style="42" customWidth="1"/>
    <col min="30" max="39" width="10.54296875" style="42" customWidth="1"/>
    <col min="40" max="41" width="11" style="42" customWidth="1"/>
    <col min="42" max="16384" width="9" style="42"/>
  </cols>
  <sheetData>
    <row r="1" spans="1:43" ht="22.5" x14ac:dyDescent="0.2">
      <c r="B1" s="76" t="s">
        <v>0</v>
      </c>
      <c r="C1" s="43"/>
      <c r="D1" s="44"/>
      <c r="E1" s="43"/>
      <c r="F1" s="43"/>
      <c r="G1" s="43"/>
      <c r="H1" s="43"/>
      <c r="I1" s="43"/>
      <c r="J1" s="43" t="s">
        <v>1</v>
      </c>
      <c r="L1" s="45"/>
      <c r="M1" s="45"/>
      <c r="N1" s="45"/>
      <c r="O1" s="257"/>
      <c r="P1" s="258"/>
      <c r="Q1" s="255"/>
      <c r="R1" s="256"/>
      <c r="S1" s="256"/>
      <c r="T1" s="256"/>
      <c r="U1" s="256"/>
    </row>
    <row r="2" spans="1:43" ht="51.65" customHeight="1" x14ac:dyDescent="0.2">
      <c r="A2" s="235" t="s">
        <v>2</v>
      </c>
      <c r="B2" s="243" t="s">
        <v>3</v>
      </c>
      <c r="C2" s="243" t="s">
        <v>4</v>
      </c>
      <c r="D2" s="208" t="s">
        <v>433</v>
      </c>
      <c r="E2" s="253" t="s">
        <v>5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58" t="s">
        <v>6</v>
      </c>
      <c r="X2" s="116"/>
      <c r="Y2" s="95" t="s">
        <v>7</v>
      </c>
      <c r="Z2" s="253" t="s">
        <v>8</v>
      </c>
      <c r="AA2" s="252"/>
      <c r="AB2" s="252"/>
      <c r="AC2" s="254"/>
      <c r="AD2" s="200" t="s">
        <v>9</v>
      </c>
      <c r="AE2" s="252"/>
      <c r="AF2" s="252"/>
      <c r="AG2" s="252"/>
      <c r="AH2" s="252"/>
      <c r="AI2" s="252"/>
      <c r="AJ2" s="252"/>
      <c r="AK2" s="252"/>
      <c r="AL2" s="252"/>
      <c r="AM2" s="252"/>
      <c r="AN2" s="243" t="s">
        <v>4</v>
      </c>
      <c r="AO2" s="243" t="s">
        <v>3</v>
      </c>
    </row>
    <row r="3" spans="1:43" ht="14.25" customHeight="1" x14ac:dyDescent="0.2">
      <c r="A3" s="236"/>
      <c r="B3" s="244"/>
      <c r="C3" s="244"/>
      <c r="D3" s="238"/>
      <c r="E3" s="211" t="s">
        <v>10</v>
      </c>
      <c r="F3" s="59"/>
      <c r="G3" s="211" t="s">
        <v>11</v>
      </c>
      <c r="H3" s="240"/>
      <c r="I3" s="240"/>
      <c r="J3" s="240"/>
      <c r="K3" s="211" t="s">
        <v>12</v>
      </c>
      <c r="L3" s="240"/>
      <c r="M3" s="240"/>
      <c r="N3" s="240"/>
      <c r="O3" s="211" t="s">
        <v>13</v>
      </c>
      <c r="P3" s="240"/>
      <c r="Q3" s="240"/>
      <c r="R3" s="240"/>
      <c r="S3" s="211" t="s">
        <v>14</v>
      </c>
      <c r="T3" s="240"/>
      <c r="U3" s="240"/>
      <c r="V3" s="240"/>
      <c r="W3" s="231" t="s">
        <v>15</v>
      </c>
      <c r="X3" s="231" t="s">
        <v>16</v>
      </c>
      <c r="Y3" s="60" t="s">
        <v>17</v>
      </c>
      <c r="Z3" s="213" t="s">
        <v>18</v>
      </c>
      <c r="AA3" s="216" t="s">
        <v>19</v>
      </c>
      <c r="AB3" s="217"/>
      <c r="AC3" s="218"/>
      <c r="AD3" s="200" t="s">
        <v>20</v>
      </c>
      <c r="AE3" s="201"/>
      <c r="AF3" s="201"/>
      <c r="AG3" s="201"/>
      <c r="AH3" s="201"/>
      <c r="AI3" s="201"/>
      <c r="AJ3" s="201"/>
      <c r="AK3" s="200" t="s">
        <v>21</v>
      </c>
      <c r="AL3" s="201"/>
      <c r="AM3" s="198" t="s">
        <v>22</v>
      </c>
      <c r="AN3" s="244"/>
      <c r="AO3" s="244"/>
    </row>
    <row r="4" spans="1:43" ht="35.5" customHeight="1" x14ac:dyDescent="0.2">
      <c r="A4" s="236"/>
      <c r="B4" s="244"/>
      <c r="C4" s="244"/>
      <c r="D4" s="238"/>
      <c r="E4" s="212"/>
      <c r="F4" s="61"/>
      <c r="G4" s="241"/>
      <c r="H4" s="242"/>
      <c r="I4" s="242"/>
      <c r="J4" s="242"/>
      <c r="K4" s="241"/>
      <c r="L4" s="242"/>
      <c r="M4" s="242"/>
      <c r="N4" s="242"/>
      <c r="O4" s="241"/>
      <c r="P4" s="242"/>
      <c r="Q4" s="242"/>
      <c r="R4" s="242"/>
      <c r="S4" s="241"/>
      <c r="T4" s="242"/>
      <c r="U4" s="242"/>
      <c r="V4" s="242"/>
      <c r="W4" s="232"/>
      <c r="X4" s="232"/>
      <c r="Y4" s="62" t="s">
        <v>23</v>
      </c>
      <c r="Z4" s="214"/>
      <c r="AA4" s="219"/>
      <c r="AB4" s="220"/>
      <c r="AC4" s="221"/>
      <c r="AD4" s="245" t="s">
        <v>24</v>
      </c>
      <c r="AE4" s="246"/>
      <c r="AF4" s="245" t="s">
        <v>25</v>
      </c>
      <c r="AG4" s="246"/>
      <c r="AH4" s="246"/>
      <c r="AI4" s="246"/>
      <c r="AJ4" s="246"/>
      <c r="AK4" s="198" t="s">
        <v>26</v>
      </c>
      <c r="AL4" s="198" t="s">
        <v>27</v>
      </c>
      <c r="AM4" s="199"/>
      <c r="AN4" s="244"/>
      <c r="AO4" s="244"/>
    </row>
    <row r="5" spans="1:43" ht="11.5" customHeight="1" x14ac:dyDescent="0.2">
      <c r="A5" s="236"/>
      <c r="B5" s="244"/>
      <c r="C5" s="244"/>
      <c r="D5" s="238"/>
      <c r="E5" s="212"/>
      <c r="F5" s="259" t="s">
        <v>28</v>
      </c>
      <c r="G5" s="208" t="s">
        <v>29</v>
      </c>
      <c r="H5" s="208" t="s">
        <v>30</v>
      </c>
      <c r="I5" s="205" t="s">
        <v>31</v>
      </c>
      <c r="J5" s="208" t="s">
        <v>32</v>
      </c>
      <c r="K5" s="208" t="s">
        <v>29</v>
      </c>
      <c r="L5" s="208" t="s">
        <v>30</v>
      </c>
      <c r="M5" s="205" t="s">
        <v>31</v>
      </c>
      <c r="N5" s="208" t="s">
        <v>32</v>
      </c>
      <c r="O5" s="208" t="s">
        <v>29</v>
      </c>
      <c r="P5" s="208" t="s">
        <v>33</v>
      </c>
      <c r="Q5" s="205" t="s">
        <v>31</v>
      </c>
      <c r="R5" s="208" t="s">
        <v>32</v>
      </c>
      <c r="S5" s="211" t="s">
        <v>34</v>
      </c>
      <c r="T5" s="211" t="s">
        <v>35</v>
      </c>
      <c r="U5" s="211" t="s">
        <v>36</v>
      </c>
      <c r="V5" s="202" t="s">
        <v>37</v>
      </c>
      <c r="W5" s="63"/>
      <c r="X5" s="64"/>
      <c r="Y5" s="65"/>
      <c r="Z5" s="215"/>
      <c r="AA5" s="222"/>
      <c r="AB5" s="223"/>
      <c r="AC5" s="224"/>
      <c r="AD5" s="247"/>
      <c r="AE5" s="248"/>
      <c r="AF5" s="247"/>
      <c r="AG5" s="248"/>
      <c r="AH5" s="248"/>
      <c r="AI5" s="248"/>
      <c r="AJ5" s="248"/>
      <c r="AK5" s="199"/>
      <c r="AL5" s="199"/>
      <c r="AM5" s="199"/>
      <c r="AN5" s="244"/>
      <c r="AO5" s="244"/>
    </row>
    <row r="6" spans="1:43" ht="19.5" customHeight="1" x14ac:dyDescent="0.2">
      <c r="A6" s="236"/>
      <c r="B6" s="244"/>
      <c r="C6" s="244"/>
      <c r="D6" s="238"/>
      <c r="E6" s="212"/>
      <c r="F6" s="260"/>
      <c r="G6" s="209"/>
      <c r="H6" s="209"/>
      <c r="I6" s="206"/>
      <c r="J6" s="209"/>
      <c r="K6" s="209"/>
      <c r="L6" s="209"/>
      <c r="M6" s="206"/>
      <c r="N6" s="209"/>
      <c r="O6" s="209"/>
      <c r="P6" s="262"/>
      <c r="Q6" s="206"/>
      <c r="R6" s="209"/>
      <c r="S6" s="212"/>
      <c r="T6" s="212"/>
      <c r="U6" s="212"/>
      <c r="V6" s="203"/>
      <c r="W6" s="233" t="s">
        <v>38</v>
      </c>
      <c r="X6" s="233" t="s">
        <v>38</v>
      </c>
      <c r="Y6" s="66" t="s">
        <v>39</v>
      </c>
      <c r="Z6" s="228" t="s">
        <v>40</v>
      </c>
      <c r="AA6" s="249" t="s">
        <v>41</v>
      </c>
      <c r="AB6" s="205" t="s">
        <v>42</v>
      </c>
      <c r="AC6" s="225" t="s">
        <v>43</v>
      </c>
      <c r="AD6" s="198" t="s">
        <v>44</v>
      </c>
      <c r="AE6" s="198" t="s">
        <v>45</v>
      </c>
      <c r="AF6" s="198" t="s">
        <v>46</v>
      </c>
      <c r="AG6" s="198" t="s">
        <v>47</v>
      </c>
      <c r="AH6" s="198" t="s">
        <v>48</v>
      </c>
      <c r="AI6" s="198" t="s">
        <v>49</v>
      </c>
      <c r="AJ6" s="198" t="s">
        <v>50</v>
      </c>
      <c r="AK6" s="199"/>
      <c r="AL6" s="199"/>
      <c r="AM6" s="199"/>
      <c r="AN6" s="244"/>
      <c r="AO6" s="244"/>
    </row>
    <row r="7" spans="1:43" ht="13.5" customHeight="1" x14ac:dyDescent="0.2">
      <c r="A7" s="236"/>
      <c r="B7" s="244"/>
      <c r="C7" s="244"/>
      <c r="D7" s="238"/>
      <c r="E7" s="212"/>
      <c r="F7" s="260"/>
      <c r="G7" s="209"/>
      <c r="H7" s="209"/>
      <c r="I7" s="206"/>
      <c r="J7" s="209"/>
      <c r="K7" s="209"/>
      <c r="L7" s="209"/>
      <c r="M7" s="206"/>
      <c r="N7" s="209"/>
      <c r="O7" s="209"/>
      <c r="P7" s="262"/>
      <c r="Q7" s="206"/>
      <c r="R7" s="209"/>
      <c r="S7" s="212"/>
      <c r="T7" s="212"/>
      <c r="U7" s="212"/>
      <c r="V7" s="203"/>
      <c r="W7" s="233"/>
      <c r="X7" s="233"/>
      <c r="Y7" s="67" t="s">
        <v>51</v>
      </c>
      <c r="Z7" s="229"/>
      <c r="AA7" s="250"/>
      <c r="AB7" s="206"/>
      <c r="AC7" s="226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244"/>
      <c r="AO7" s="244"/>
    </row>
    <row r="8" spans="1:43" ht="18" customHeight="1" x14ac:dyDescent="0.2">
      <c r="A8" s="236"/>
      <c r="B8" s="244"/>
      <c r="C8" s="244"/>
      <c r="D8" s="238"/>
      <c r="E8" s="212"/>
      <c r="F8" s="260"/>
      <c r="G8" s="209"/>
      <c r="H8" s="209"/>
      <c r="I8" s="206"/>
      <c r="J8" s="209"/>
      <c r="K8" s="209"/>
      <c r="L8" s="209"/>
      <c r="M8" s="206"/>
      <c r="N8" s="209"/>
      <c r="O8" s="209"/>
      <c r="P8" s="209" t="s">
        <v>52</v>
      </c>
      <c r="Q8" s="206"/>
      <c r="R8" s="209"/>
      <c r="S8" s="212"/>
      <c r="T8" s="212"/>
      <c r="U8" s="212"/>
      <c r="V8" s="203"/>
      <c r="W8" s="233"/>
      <c r="X8" s="233"/>
      <c r="Y8" s="67" t="s">
        <v>53</v>
      </c>
      <c r="Z8" s="229"/>
      <c r="AA8" s="250"/>
      <c r="AB8" s="206"/>
      <c r="AC8" s="226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244"/>
      <c r="AO8" s="244"/>
    </row>
    <row r="9" spans="1:43" ht="15.65" customHeight="1" x14ac:dyDescent="0.2">
      <c r="A9" s="236"/>
      <c r="B9" s="244"/>
      <c r="C9" s="244"/>
      <c r="D9" s="239"/>
      <c r="E9" s="212"/>
      <c r="F9" s="261"/>
      <c r="G9" s="210"/>
      <c r="H9" s="210"/>
      <c r="I9" s="207"/>
      <c r="J9" s="210"/>
      <c r="K9" s="210"/>
      <c r="L9" s="210"/>
      <c r="M9" s="207"/>
      <c r="N9" s="210"/>
      <c r="O9" s="210"/>
      <c r="P9" s="210"/>
      <c r="Q9" s="207"/>
      <c r="R9" s="210"/>
      <c r="S9" s="212"/>
      <c r="T9" s="212"/>
      <c r="U9" s="212"/>
      <c r="V9" s="204"/>
      <c r="W9" s="234"/>
      <c r="X9" s="234"/>
      <c r="Y9" s="68"/>
      <c r="Z9" s="230"/>
      <c r="AA9" s="251"/>
      <c r="AB9" s="207"/>
      <c r="AC9" s="227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244"/>
      <c r="AO9" s="244"/>
    </row>
    <row r="10" spans="1:43" ht="63" customHeight="1" x14ac:dyDescent="0.2">
      <c r="A10" s="237"/>
      <c r="B10" s="96"/>
      <c r="C10" s="96"/>
      <c r="D10" s="97"/>
      <c r="E10" s="97"/>
      <c r="F10" s="96"/>
      <c r="G10" s="69" t="s">
        <v>54</v>
      </c>
      <c r="H10" s="117"/>
      <c r="I10" s="117"/>
      <c r="J10" s="70"/>
      <c r="K10" s="69" t="s">
        <v>54</v>
      </c>
      <c r="L10" s="117"/>
      <c r="M10" s="117"/>
      <c r="N10" s="70"/>
      <c r="O10" s="98" t="s">
        <v>54</v>
      </c>
      <c r="P10" s="99"/>
      <c r="Q10" s="99"/>
      <c r="R10" s="99"/>
      <c r="S10" s="98" t="s">
        <v>55</v>
      </c>
      <c r="T10" s="99"/>
      <c r="U10" s="99"/>
      <c r="V10" s="99"/>
      <c r="W10" s="100"/>
      <c r="X10" s="100"/>
      <c r="Y10" s="71"/>
      <c r="Z10" s="72"/>
      <c r="AA10" s="72"/>
      <c r="AB10" s="72"/>
      <c r="AC10" s="72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</row>
    <row r="11" spans="1:43" s="50" customFormat="1" ht="44.5" customHeight="1" x14ac:dyDescent="0.2">
      <c r="A11" s="101"/>
      <c r="B11" s="102" t="str">
        <f>IF(ｼｰﾄ0!C3="","",ｼｰﾄ0!C3)</f>
        <v>京都府</v>
      </c>
      <c r="C11" s="102" t="str">
        <f>IF(ｼｰﾄ0!C4="","",ｼｰﾄ0!C4)</f>
        <v>京都盆地</v>
      </c>
      <c r="D11" s="102" t="str">
        <f>IF(OR(ｼｰﾄ1!D23&lt;&gt;"",ｼｰﾄ1!E23&lt;&gt;"",ｼｰﾄ1!F23&lt;&gt;""),"○","")</f>
        <v/>
      </c>
      <c r="E11" s="103" t="str">
        <f>IF(ｼｰﾄ3!C68&lt;&gt;"",ｼｰﾄ3!C68,"")</f>
        <v/>
      </c>
      <c r="F11" s="103" t="str">
        <f>IF(ｼｰﾄ3!D68&lt;&gt;"",ｼｰﾄ3!D68,"")</f>
        <v/>
      </c>
      <c r="G11" s="104">
        <f>IF(ｼｰﾄ1!D11&lt;&gt;"",ｼｰﾄ1!D11,"")</f>
        <v>19.41</v>
      </c>
      <c r="H11" s="105" t="str">
        <f>IF(ｼｰﾄ1!D9&lt;&gt;"",ｼｰﾄ1!D9,"")</f>
        <v>S48～H29</v>
      </c>
      <c r="I11" s="105" t="str">
        <f>IF(ｼｰﾄ1!D5&lt;&gt;"",ｼｰﾄ1!D5,"")</f>
        <v>40</v>
      </c>
      <c r="J11" s="105" t="str">
        <f>IF(ｼｰﾄ1!D6&lt;&gt;"",ｼｰﾄ1!D6,"")</f>
        <v>伏見区羽束師古川町36</v>
      </c>
      <c r="K11" s="104" t="str">
        <f>IF(ｼｰﾄ1!E12&lt;&gt;"",ｼｰﾄ1!E12,"")</f>
        <v/>
      </c>
      <c r="L11" s="105" t="str">
        <f>IF(ｼｰﾄ1!E9&lt;&gt;"",ｼｰﾄ1!E9,"")</f>
        <v/>
      </c>
      <c r="M11" s="105" t="str">
        <f>IF(ｼｰﾄ1!E5&lt;&gt;"",ｼｰﾄ1!E5,"")</f>
        <v/>
      </c>
      <c r="N11" s="105" t="str">
        <f>IF(ｼｰﾄ1!E6&lt;&gt;"",ｼｰﾄ1!E6,"")</f>
        <v/>
      </c>
      <c r="O11" s="104">
        <f>IF(ｼｰﾄ1!F13&lt;&gt;"",ｼｰﾄ1!F13,"")</f>
        <v>0.12</v>
      </c>
      <c r="P11" s="105" t="str">
        <f>IF(ｼｰﾄ1!F9&lt;&gt;"",ｼｰﾄ1!F9,"")</f>
        <v>H29</v>
      </c>
      <c r="Q11" s="105" t="str">
        <f>IF(ｼｰﾄ1!F5&lt;&gt;"",ｼｰﾄ1!F5,"")</f>
        <v>39</v>
      </c>
      <c r="R11" s="105" t="str">
        <f>IF(ｼｰﾄ1!F6&lt;&gt;"",ｼｰﾄ1!F6,"")</f>
        <v>伏見区淀樋爪町371</v>
      </c>
      <c r="S11" s="105" t="str">
        <f>IF(ｼｰﾄ3!E68&lt;&gt;"",ｼｰﾄ3!E68,"")</f>
        <v>/</v>
      </c>
      <c r="T11" s="105" t="str">
        <f>IF(ｼｰﾄ3!F68&lt;&gt;"",ｼｰﾄ3!F68,"")</f>
        <v>/</v>
      </c>
      <c r="U11" s="105" t="str">
        <f>IF(ｼｰﾄ3!G68&lt;&gt;"",ｼｰﾄ3!G68,"")</f>
        <v>/</v>
      </c>
      <c r="V11" s="105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2" t="str">
        <f>IF(ｼｰﾄ4!C8="","",ｼｰﾄ4!C8)</f>
        <v/>
      </c>
      <c r="AE11" s="102" t="str">
        <f>IF(ｼｰﾄ4!D8="","",ｼｰﾄ4!D8)</f>
        <v/>
      </c>
      <c r="AF11" s="102" t="str">
        <f>IF(ｼｰﾄ4!E8="","",ｼｰﾄ4!E8)</f>
        <v/>
      </c>
      <c r="AG11" s="102" t="str">
        <f>IF(ｼｰﾄ4!F8="","",ｼｰﾄ4!F8)</f>
        <v/>
      </c>
      <c r="AH11" s="102" t="str">
        <f>IF(ｼｰﾄ4!G8="","",ｼｰﾄ4!G8)</f>
        <v/>
      </c>
      <c r="AI11" s="102" t="str">
        <f>IF(ｼｰﾄ4!H8="","",ｼｰﾄ4!H8)</f>
        <v/>
      </c>
      <c r="AJ11" s="102" t="str">
        <f>IF(ｼｰﾄ4!I8="","",ｼｰﾄ4!I8)</f>
        <v/>
      </c>
      <c r="AK11" s="102" t="str">
        <f>IF(ｼｰﾄ4!J8="","",ｼｰﾄ4!J8)</f>
        <v/>
      </c>
      <c r="AL11" s="102" t="str">
        <f>IF(ｼｰﾄ4!K8="","",ｼｰﾄ4!K8)</f>
        <v/>
      </c>
      <c r="AM11" s="102" t="str">
        <f>IF(ｼｰﾄ4!L8="","",ｼｰﾄ4!L8)</f>
        <v/>
      </c>
      <c r="AN11" s="102" t="str">
        <f>IF(ｼｰﾄ0!C4="","",ｼｰﾄ0!C4)</f>
        <v>京都盆地</v>
      </c>
      <c r="AO11" s="102" t="str">
        <f>IF(ｼｰﾄ0!C3="","",ｼｰﾄ0!C3)</f>
        <v>京都府</v>
      </c>
      <c r="AP11" s="49"/>
      <c r="AQ11" s="49"/>
    </row>
    <row r="12" spans="1:43" x14ac:dyDescent="0.2"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77"/>
      <c r="T12" s="77"/>
      <c r="U12" s="77"/>
      <c r="V12" s="77"/>
      <c r="W12" s="77"/>
      <c r="X12" s="77"/>
      <c r="Y12" s="77"/>
    </row>
    <row r="13" spans="1:43" ht="19" x14ac:dyDescent="0.2">
      <c r="B13" s="5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48"/>
      <c r="U13" s="48"/>
      <c r="V13" s="93"/>
      <c r="W13" s="93"/>
      <c r="X13" s="93"/>
      <c r="Y13" s="93"/>
    </row>
    <row r="14" spans="1:43" s="52" customFormat="1" ht="19" x14ac:dyDescent="0.2">
      <c r="D14" s="50"/>
      <c r="K14" s="51"/>
      <c r="L14" s="51"/>
      <c r="M14" s="51"/>
      <c r="N14" s="51"/>
      <c r="O14" s="51"/>
      <c r="P14" s="51"/>
      <c r="Q14" s="51"/>
      <c r="R14" s="53"/>
      <c r="S14" s="53"/>
      <c r="V14" s="54"/>
      <c r="W14" s="54"/>
      <c r="X14" s="54"/>
      <c r="Y14" s="54"/>
      <c r="AE14" s="53"/>
      <c r="AF14" s="53"/>
    </row>
    <row r="15" spans="1:43" s="52" customFormat="1" ht="32" x14ac:dyDescent="0.2">
      <c r="D15" s="50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V15" s="54"/>
      <c r="W15" s="54"/>
      <c r="X15" s="54"/>
      <c r="Y15" s="54"/>
      <c r="AE15" s="55" t="s">
        <v>56</v>
      </c>
      <c r="AF15" s="53"/>
    </row>
    <row r="16" spans="1:43" s="52" customFormat="1" x14ac:dyDescent="0.2">
      <c r="D16" s="50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V16" s="54"/>
      <c r="W16" s="54"/>
      <c r="X16" s="54"/>
      <c r="Y16" s="54"/>
    </row>
    <row r="17" spans="4:25" s="52" customFormat="1" x14ac:dyDescent="0.2">
      <c r="D17" s="50"/>
      <c r="V17" s="54"/>
      <c r="W17" s="54"/>
      <c r="X17" s="54"/>
      <c r="Y17" s="54"/>
    </row>
    <row r="18" spans="4:25" s="52" customFormat="1" x14ac:dyDescent="0.2">
      <c r="D18" s="50"/>
      <c r="V18" s="54"/>
      <c r="W18" s="54"/>
      <c r="X18" s="54"/>
      <c r="Y18" s="54"/>
    </row>
    <row r="19" spans="4:25" s="52" customFormat="1" x14ac:dyDescent="0.2">
      <c r="D19" s="50"/>
      <c r="V19" s="54"/>
      <c r="W19" s="54"/>
      <c r="X19" s="54"/>
      <c r="Y19" s="54"/>
    </row>
    <row r="20" spans="4:25" s="52" customFormat="1" ht="32.5" customHeight="1" x14ac:dyDescent="0.2">
      <c r="D20" s="50"/>
      <c r="V20" s="54"/>
      <c r="W20" s="54"/>
      <c r="X20" s="54"/>
      <c r="Y20" s="54"/>
    </row>
    <row r="21" spans="4:25" s="52" customFormat="1" x14ac:dyDescent="0.2">
      <c r="D21" s="50"/>
      <c r="V21" s="54"/>
      <c r="W21" s="54"/>
      <c r="X21" s="54"/>
      <c r="Y21" s="54"/>
    </row>
    <row r="22" spans="4:25" s="52" customFormat="1" x14ac:dyDescent="0.2">
      <c r="D22" s="50"/>
      <c r="V22" s="54"/>
      <c r="W22" s="54"/>
      <c r="X22" s="54"/>
      <c r="Y22" s="54"/>
    </row>
    <row r="23" spans="4:25" s="52" customFormat="1" x14ac:dyDescent="0.2">
      <c r="D23" s="50"/>
      <c r="V23" s="54"/>
      <c r="W23" s="54"/>
      <c r="X23" s="54"/>
      <c r="Y23" s="54"/>
    </row>
    <row r="24" spans="4:25" s="52" customFormat="1" x14ac:dyDescent="0.2">
      <c r="D24" s="50"/>
      <c r="V24" s="54"/>
      <c r="W24" s="54"/>
      <c r="X24" s="54"/>
      <c r="Y24" s="54"/>
    </row>
    <row r="25" spans="4:25" s="52" customFormat="1" x14ac:dyDescent="0.2">
      <c r="D25" s="50"/>
      <c r="V25" s="54"/>
      <c r="W25" s="54"/>
      <c r="X25" s="54"/>
      <c r="Y25" s="54"/>
    </row>
    <row r="26" spans="4:25" s="52" customFormat="1" x14ac:dyDescent="0.2">
      <c r="D26" s="50"/>
      <c r="V26" s="54"/>
      <c r="W26" s="54"/>
      <c r="X26" s="54"/>
      <c r="Y26" s="54"/>
    </row>
    <row r="27" spans="4:25" s="52" customFormat="1" x14ac:dyDescent="0.2">
      <c r="D27" s="50"/>
      <c r="V27" s="54"/>
      <c r="W27" s="54"/>
      <c r="X27" s="54"/>
      <c r="Y27" s="54"/>
    </row>
    <row r="32" spans="4:25" ht="19" x14ac:dyDescent="0.2">
      <c r="F32" s="47"/>
      <c r="G32" s="47"/>
      <c r="H32" s="47"/>
      <c r="I32" s="47"/>
      <c r="J32" s="47"/>
      <c r="K32" s="48"/>
      <c r="L32" s="48"/>
      <c r="M32" s="48"/>
      <c r="N32" s="48"/>
      <c r="O32" s="48"/>
      <c r="P32" s="48"/>
      <c r="Q32" s="48"/>
      <c r="R32" s="48"/>
      <c r="S32" s="48"/>
    </row>
    <row r="33" spans="6:19" ht="19" x14ac:dyDescent="0.2"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48"/>
    </row>
    <row r="34" spans="6:19" ht="19" x14ac:dyDescent="0.2"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48"/>
    </row>
    <row r="35" spans="6:19" ht="19" x14ac:dyDescent="0.2"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48"/>
    </row>
    <row r="36" spans="6:19" ht="19" x14ac:dyDescent="0.2"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48"/>
    </row>
    <row r="37" spans="6:19" ht="19" x14ac:dyDescent="0.2"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52" spans="29:29" x14ac:dyDescent="0.2">
      <c r="AC52" s="42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41" sqref="B41"/>
    </sheetView>
  </sheetViews>
  <sheetFormatPr defaultColWidth="8.7265625" defaultRowHeight="16" outlineLevelRow="1" outlineLevelCol="1" x14ac:dyDescent="0.2"/>
  <cols>
    <col min="1" max="1" width="8.54296875" style="36" customWidth="1"/>
    <col min="2" max="2" width="66.26953125" style="36" customWidth="1"/>
    <col min="3" max="3" width="5.81640625" style="36" customWidth="1"/>
    <col min="4" max="4" width="7" style="34" hidden="1" customWidth="1" outlineLevel="1"/>
    <col min="5" max="5" width="7.81640625" style="41" hidden="1" customWidth="1" outlineLevel="1"/>
    <col min="6" max="6" width="53.81640625" style="34" hidden="1" customWidth="1" outlineLevel="1"/>
    <col min="7" max="7" width="8.81640625" style="36" collapsed="1"/>
    <col min="8" max="16384" width="8.7265625" style="36"/>
  </cols>
  <sheetData>
    <row r="1" spans="1:6" ht="24.75" customHeight="1" x14ac:dyDescent="0.2">
      <c r="A1" s="263" t="s">
        <v>58</v>
      </c>
      <c r="B1" s="263"/>
      <c r="C1" s="35"/>
      <c r="D1" s="264" t="s">
        <v>59</v>
      </c>
      <c r="E1" s="265"/>
      <c r="F1" s="266"/>
    </row>
    <row r="2" spans="1:6" ht="15" customHeight="1" x14ac:dyDescent="0.2">
      <c r="A2" s="267" t="s">
        <v>60</v>
      </c>
      <c r="B2" s="268"/>
      <c r="D2" s="106" t="s">
        <v>61</v>
      </c>
      <c r="E2" s="30"/>
      <c r="F2" s="30"/>
    </row>
    <row r="3" spans="1:6" ht="15" customHeight="1" x14ac:dyDescent="0.2">
      <c r="A3" s="107" t="s">
        <v>62</v>
      </c>
      <c r="B3" s="27" t="s">
        <v>63</v>
      </c>
      <c r="D3" s="29"/>
      <c r="E3" s="118"/>
      <c r="F3" s="30"/>
    </row>
    <row r="4" spans="1:6" x14ac:dyDescent="0.2">
      <c r="A4" s="107" t="s">
        <v>65</v>
      </c>
      <c r="B4" s="108" t="s">
        <v>64</v>
      </c>
      <c r="D4" s="37"/>
      <c r="E4" s="119" t="s">
        <v>66</v>
      </c>
      <c r="F4" s="28" t="s">
        <v>67</v>
      </c>
    </row>
    <row r="5" spans="1:6" x14ac:dyDescent="0.2">
      <c r="A5" s="107" t="s">
        <v>68</v>
      </c>
      <c r="B5" s="108" t="s">
        <v>69</v>
      </c>
      <c r="D5" s="37"/>
      <c r="E5" s="119" t="s">
        <v>70</v>
      </c>
      <c r="F5" s="28" t="s">
        <v>71</v>
      </c>
    </row>
    <row r="6" spans="1:6" x14ac:dyDescent="0.2">
      <c r="A6" s="107" t="s">
        <v>72</v>
      </c>
      <c r="B6" s="108" t="s">
        <v>73</v>
      </c>
      <c r="D6" s="37"/>
      <c r="E6" s="119" t="s">
        <v>74</v>
      </c>
      <c r="F6" s="28" t="s">
        <v>75</v>
      </c>
    </row>
    <row r="7" spans="1:6" x14ac:dyDescent="0.2">
      <c r="A7" s="107" t="s">
        <v>76</v>
      </c>
      <c r="B7" s="108" t="s">
        <v>75</v>
      </c>
      <c r="D7" s="37"/>
      <c r="E7" s="119" t="s">
        <v>77</v>
      </c>
      <c r="F7" s="28" t="s">
        <v>78</v>
      </c>
    </row>
    <row r="8" spans="1:6" x14ac:dyDescent="0.2">
      <c r="A8" s="107" t="s">
        <v>79</v>
      </c>
      <c r="B8" s="108" t="s">
        <v>80</v>
      </c>
      <c r="D8" s="37"/>
      <c r="E8" s="119" t="s">
        <v>81</v>
      </c>
      <c r="F8" s="28" t="s">
        <v>82</v>
      </c>
    </row>
    <row r="9" spans="1:6" x14ac:dyDescent="0.2">
      <c r="A9" s="107" t="s">
        <v>83</v>
      </c>
      <c r="B9" s="108" t="s">
        <v>84</v>
      </c>
      <c r="D9" s="37"/>
      <c r="E9" s="119"/>
      <c r="F9" s="28"/>
    </row>
    <row r="10" spans="1:6" x14ac:dyDescent="0.2">
      <c r="D10" s="37"/>
      <c r="E10" s="11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120"/>
      <c r="F11" s="30"/>
    </row>
    <row r="12" spans="1:6" hidden="1" outlineLevel="1" x14ac:dyDescent="0.2">
      <c r="A12" s="107" t="s">
        <v>65</v>
      </c>
      <c r="B12" s="108" t="s">
        <v>89</v>
      </c>
      <c r="D12" s="37"/>
      <c r="E12" s="121" t="s">
        <v>90</v>
      </c>
      <c r="F12" s="31" t="s">
        <v>91</v>
      </c>
    </row>
    <row r="13" spans="1:6" hidden="1" outlineLevel="1" x14ac:dyDescent="0.2">
      <c r="A13" s="107" t="s">
        <v>68</v>
      </c>
      <c r="B13" s="108" t="s">
        <v>82</v>
      </c>
      <c r="D13" s="37"/>
      <c r="E13" s="121" t="s">
        <v>92</v>
      </c>
      <c r="F13" s="31" t="s">
        <v>93</v>
      </c>
    </row>
    <row r="14" spans="1:6" hidden="1" outlineLevel="1" x14ac:dyDescent="0.2">
      <c r="A14" s="107" t="s">
        <v>72</v>
      </c>
      <c r="B14" s="108" t="s">
        <v>94</v>
      </c>
      <c r="D14" s="37"/>
      <c r="E14" s="121" t="s">
        <v>95</v>
      </c>
      <c r="F14" s="31" t="s">
        <v>96</v>
      </c>
    </row>
    <row r="15" spans="1:6" hidden="1" outlineLevel="1" x14ac:dyDescent="0.2">
      <c r="A15" s="107" t="s">
        <v>76</v>
      </c>
      <c r="B15" s="108" t="s">
        <v>97</v>
      </c>
      <c r="D15" s="37"/>
      <c r="E15" s="121" t="s">
        <v>98</v>
      </c>
      <c r="F15" s="31" t="s">
        <v>99</v>
      </c>
    </row>
    <row r="16" spans="1:6" hidden="1" outlineLevel="1" x14ac:dyDescent="0.2">
      <c r="A16" s="107" t="s">
        <v>79</v>
      </c>
      <c r="B16" s="108" t="s">
        <v>100</v>
      </c>
      <c r="D16" s="37"/>
      <c r="E16" s="121" t="s">
        <v>101</v>
      </c>
      <c r="F16" s="31" t="s">
        <v>102</v>
      </c>
    </row>
    <row r="17" spans="1:6" hidden="1" outlineLevel="1" x14ac:dyDescent="0.2">
      <c r="A17" s="107" t="s">
        <v>83</v>
      </c>
      <c r="B17" s="108" t="s">
        <v>103</v>
      </c>
      <c r="D17" s="37"/>
      <c r="E17" s="121" t="s">
        <v>104</v>
      </c>
      <c r="F17" s="31" t="s">
        <v>105</v>
      </c>
    </row>
    <row r="18" spans="1:6" hidden="1" outlineLevel="1" x14ac:dyDescent="0.2">
      <c r="A18" s="107" t="s">
        <v>106</v>
      </c>
      <c r="B18" s="108" t="s">
        <v>107</v>
      </c>
      <c r="D18" s="29" t="s">
        <v>108</v>
      </c>
      <c r="E18" s="120"/>
      <c r="F18" s="30"/>
    </row>
    <row r="19" spans="1:6" hidden="1" outlineLevel="1" x14ac:dyDescent="0.2">
      <c r="A19" s="107" t="s">
        <v>109</v>
      </c>
      <c r="B19" s="108" t="s">
        <v>110</v>
      </c>
      <c r="D19" s="37"/>
      <c r="E19" s="121" t="s">
        <v>111</v>
      </c>
      <c r="F19" s="31" t="s">
        <v>112</v>
      </c>
    </row>
    <row r="20" spans="1:6" hidden="1" outlineLevel="1" x14ac:dyDescent="0.2">
      <c r="A20" s="107" t="s">
        <v>113</v>
      </c>
      <c r="B20" s="108" t="s">
        <v>114</v>
      </c>
      <c r="D20" s="37"/>
      <c r="E20" s="121" t="s">
        <v>115</v>
      </c>
      <c r="F20" s="31" t="s">
        <v>116</v>
      </c>
    </row>
    <row r="21" spans="1:6" hidden="1" outlineLevel="1" x14ac:dyDescent="0.2">
      <c r="A21" s="107" t="s">
        <v>117</v>
      </c>
      <c r="B21" s="108" t="s">
        <v>118</v>
      </c>
      <c r="D21" s="37"/>
      <c r="E21" s="121" t="s">
        <v>119</v>
      </c>
      <c r="F21" s="31" t="s">
        <v>120</v>
      </c>
    </row>
    <row r="22" spans="1:6" hidden="1" outlineLevel="1" x14ac:dyDescent="0.2">
      <c r="A22" s="107" t="s">
        <v>121</v>
      </c>
      <c r="B22" s="108" t="s">
        <v>122</v>
      </c>
      <c r="D22" s="37"/>
      <c r="E22" s="121" t="s">
        <v>123</v>
      </c>
      <c r="F22" s="31" t="s">
        <v>124</v>
      </c>
    </row>
    <row r="23" spans="1:6" hidden="1" outlineLevel="1" x14ac:dyDescent="0.2">
      <c r="A23" s="107" t="s">
        <v>125</v>
      </c>
      <c r="B23" s="108" t="s">
        <v>126</v>
      </c>
      <c r="D23" s="37"/>
      <c r="E23" s="121" t="s">
        <v>127</v>
      </c>
      <c r="F23" s="31" t="s">
        <v>128</v>
      </c>
    </row>
    <row r="24" spans="1:6" hidden="1" outlineLevel="1" x14ac:dyDescent="0.2">
      <c r="A24" s="107" t="s">
        <v>129</v>
      </c>
      <c r="B24" s="108" t="s">
        <v>130</v>
      </c>
      <c r="D24" s="37"/>
      <c r="E24" s="121" t="s">
        <v>131</v>
      </c>
      <c r="F24" s="31" t="s">
        <v>132</v>
      </c>
    </row>
    <row r="25" spans="1:6" hidden="1" outlineLevel="1" x14ac:dyDescent="0.2">
      <c r="A25" s="107" t="s">
        <v>133</v>
      </c>
      <c r="B25" s="108" t="s">
        <v>134</v>
      </c>
      <c r="D25" s="37"/>
      <c r="E25" s="121" t="s">
        <v>135</v>
      </c>
      <c r="F25" s="31" t="s">
        <v>136</v>
      </c>
    </row>
    <row r="26" spans="1:6" hidden="1" outlineLevel="1" x14ac:dyDescent="0.2">
      <c r="A26" s="107" t="s">
        <v>137</v>
      </c>
      <c r="B26" s="108" t="s">
        <v>138</v>
      </c>
      <c r="D26" s="37"/>
      <c r="E26" s="121" t="s">
        <v>139</v>
      </c>
      <c r="F26" s="31" t="s">
        <v>140</v>
      </c>
    </row>
    <row r="27" spans="1:6" hidden="1" outlineLevel="1" x14ac:dyDescent="0.2">
      <c r="A27" s="107" t="s">
        <v>141</v>
      </c>
      <c r="B27" s="108" t="s">
        <v>142</v>
      </c>
      <c r="D27" s="29" t="s">
        <v>143</v>
      </c>
      <c r="E27" s="120"/>
      <c r="F27" s="30"/>
    </row>
    <row r="28" spans="1:6" collapsed="1" x14ac:dyDescent="0.2">
      <c r="B28" s="38"/>
      <c r="D28" s="37"/>
      <c r="E28" s="119" t="s">
        <v>144</v>
      </c>
      <c r="F28" s="28" t="s">
        <v>145</v>
      </c>
    </row>
    <row r="29" spans="1:6" collapsed="1" x14ac:dyDescent="0.2">
      <c r="A29" s="32"/>
      <c r="D29" s="37"/>
      <c r="E29" s="119" t="s">
        <v>146</v>
      </c>
      <c r="F29" s="28" t="s">
        <v>147</v>
      </c>
    </row>
    <row r="30" spans="1:6" x14ac:dyDescent="0.2">
      <c r="D30" s="37"/>
      <c r="E30" s="119" t="s">
        <v>148</v>
      </c>
      <c r="F30" s="28" t="s">
        <v>149</v>
      </c>
    </row>
    <row r="31" spans="1:6" x14ac:dyDescent="0.2">
      <c r="D31" s="37"/>
      <c r="E31" s="119" t="s">
        <v>150</v>
      </c>
      <c r="F31" s="28" t="s">
        <v>114</v>
      </c>
    </row>
    <row r="32" spans="1:6" x14ac:dyDescent="0.2">
      <c r="D32" s="37"/>
      <c r="E32" s="119" t="s">
        <v>151</v>
      </c>
      <c r="F32" s="28" t="s">
        <v>118</v>
      </c>
    </row>
    <row r="33" spans="4:6" x14ac:dyDescent="0.2">
      <c r="D33" s="37"/>
      <c r="E33" s="119" t="s">
        <v>152</v>
      </c>
      <c r="F33" s="28" t="s">
        <v>153</v>
      </c>
    </row>
    <row r="34" spans="4:6" x14ac:dyDescent="0.2">
      <c r="D34" s="37"/>
      <c r="E34" s="119" t="s">
        <v>154</v>
      </c>
      <c r="F34" s="28" t="s">
        <v>155</v>
      </c>
    </row>
    <row r="35" spans="4:6" x14ac:dyDescent="0.2">
      <c r="D35" s="37"/>
      <c r="E35" s="119" t="s">
        <v>156</v>
      </c>
      <c r="F35" s="28" t="s">
        <v>157</v>
      </c>
    </row>
    <row r="36" spans="4:6" x14ac:dyDescent="0.2">
      <c r="D36" s="37"/>
      <c r="E36" s="119" t="s">
        <v>158</v>
      </c>
      <c r="F36" s="28" t="s">
        <v>159</v>
      </c>
    </row>
    <row r="37" spans="4:6" x14ac:dyDescent="0.2">
      <c r="D37" s="37"/>
      <c r="E37" s="119" t="s">
        <v>160</v>
      </c>
      <c r="F37" s="28" t="s">
        <v>161</v>
      </c>
    </row>
    <row r="38" spans="4:6" x14ac:dyDescent="0.2">
      <c r="D38" s="37"/>
      <c r="E38" s="119" t="s">
        <v>162</v>
      </c>
      <c r="F38" s="28" t="s">
        <v>163</v>
      </c>
    </row>
    <row r="39" spans="4:6" x14ac:dyDescent="0.2">
      <c r="D39" s="29" t="s">
        <v>164</v>
      </c>
      <c r="E39" s="120"/>
      <c r="F39" s="30"/>
    </row>
    <row r="40" spans="4:6" x14ac:dyDescent="0.2">
      <c r="D40" s="37"/>
      <c r="E40" s="119" t="s">
        <v>165</v>
      </c>
      <c r="F40" s="28" t="s">
        <v>84</v>
      </c>
    </row>
    <row r="41" spans="4:6" x14ac:dyDescent="0.2">
      <c r="D41" s="37"/>
      <c r="E41" s="121" t="s">
        <v>166</v>
      </c>
      <c r="F41" s="31" t="s">
        <v>167</v>
      </c>
    </row>
    <row r="42" spans="4:6" x14ac:dyDescent="0.2">
      <c r="D42" s="37"/>
      <c r="E42" s="121" t="s">
        <v>168</v>
      </c>
      <c r="F42" s="31" t="s">
        <v>169</v>
      </c>
    </row>
    <row r="43" spans="4:6" x14ac:dyDescent="0.2">
      <c r="D43" s="37"/>
      <c r="E43" s="121" t="s">
        <v>170</v>
      </c>
      <c r="F43" s="31" t="s">
        <v>171</v>
      </c>
    </row>
    <row r="44" spans="4:6" x14ac:dyDescent="0.2">
      <c r="D44" s="37"/>
      <c r="E44" s="121" t="s">
        <v>172</v>
      </c>
      <c r="F44" s="31" t="s">
        <v>173</v>
      </c>
    </row>
    <row r="45" spans="4:6" x14ac:dyDescent="0.2">
      <c r="D45" s="37"/>
      <c r="E45" s="121" t="s">
        <v>174</v>
      </c>
      <c r="F45" s="31" t="s">
        <v>175</v>
      </c>
    </row>
    <row r="46" spans="4:6" x14ac:dyDescent="0.2">
      <c r="D46" s="37"/>
      <c r="E46" s="121" t="s">
        <v>176</v>
      </c>
      <c r="F46" s="31" t="s">
        <v>177</v>
      </c>
    </row>
    <row r="47" spans="4:6" x14ac:dyDescent="0.2">
      <c r="D47" s="29" t="s">
        <v>178</v>
      </c>
      <c r="E47" s="120"/>
      <c r="F47" s="30"/>
    </row>
    <row r="48" spans="4:6" ht="26.25" customHeight="1" x14ac:dyDescent="0.2">
      <c r="D48" s="37"/>
      <c r="E48" s="121" t="s">
        <v>179</v>
      </c>
      <c r="F48" s="31" t="s">
        <v>180</v>
      </c>
    </row>
    <row r="49" spans="4:6" x14ac:dyDescent="0.2">
      <c r="D49" s="37"/>
      <c r="E49" s="121" t="s">
        <v>181</v>
      </c>
      <c r="F49" s="31" t="s">
        <v>182</v>
      </c>
    </row>
    <row r="50" spans="4:6" x14ac:dyDescent="0.2">
      <c r="D50" s="37"/>
      <c r="E50" s="121" t="s">
        <v>183</v>
      </c>
      <c r="F50" s="31" t="s">
        <v>184</v>
      </c>
    </row>
    <row r="51" spans="4:6" x14ac:dyDescent="0.2">
      <c r="D51" s="37"/>
      <c r="E51" s="119" t="s">
        <v>185</v>
      </c>
      <c r="F51" s="28" t="s">
        <v>186</v>
      </c>
    </row>
    <row r="52" spans="4:6" x14ac:dyDescent="0.2">
      <c r="E52" s="39"/>
      <c r="F52" s="33"/>
    </row>
    <row r="53" spans="4:6" x14ac:dyDescent="0.2">
      <c r="E53" s="40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3" sqref="C3:C4"/>
    </sheetView>
  </sheetViews>
  <sheetFormatPr defaultColWidth="9" defaultRowHeight="17.5" x14ac:dyDescent="0.2"/>
  <cols>
    <col min="1" max="1" width="2.81640625" style="26" customWidth="1"/>
    <col min="2" max="2" width="11.81640625" style="26" bestFit="1" customWidth="1"/>
    <col min="3" max="3" width="39.17968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1796875" style="26" bestFit="1" customWidth="1"/>
    <col min="18" max="30" width="9" style="26"/>
    <col min="31" max="31" width="11" style="26" customWidth="1"/>
    <col min="32" max="44" width="9" style="26"/>
    <col min="45" max="45" width="10.1796875" style="26" customWidth="1"/>
    <col min="46" max="46" width="9" style="26"/>
    <col min="47" max="47" width="11" style="26" customWidth="1"/>
    <col min="48" max="16384" width="9" style="26"/>
  </cols>
  <sheetData>
    <row r="1" spans="2:48" s="79" customFormat="1" ht="19.5" customHeight="1" x14ac:dyDescent="0.2">
      <c r="B1" s="78"/>
      <c r="C1" s="90" t="s">
        <v>189</v>
      </c>
    </row>
    <row r="2" spans="2:48" s="79" customFormat="1" ht="16.5" customHeight="1" x14ac:dyDescent="0.2">
      <c r="B2" s="80"/>
      <c r="C2" s="81"/>
    </row>
    <row r="3" spans="2:48" s="79" customFormat="1" ht="33" customHeight="1" x14ac:dyDescent="0.2">
      <c r="B3" s="82" t="s">
        <v>190</v>
      </c>
      <c r="C3" s="122" t="s">
        <v>191</v>
      </c>
    </row>
    <row r="4" spans="2:48" s="79" customFormat="1" ht="35.15" customHeight="1" x14ac:dyDescent="0.2">
      <c r="B4" s="82" t="s">
        <v>192</v>
      </c>
      <c r="C4" s="123" t="s">
        <v>193</v>
      </c>
    </row>
    <row r="8" spans="2:48" ht="19.5" customHeight="1" x14ac:dyDescent="0.2"/>
    <row r="9" spans="2:48" hidden="1" x14ac:dyDescent="0.2"/>
    <row r="10" spans="2:48" hidden="1" x14ac:dyDescent="0.2">
      <c r="B10" s="26" t="s">
        <v>194</v>
      </c>
      <c r="C10" s="26" t="s">
        <v>195</v>
      </c>
      <c r="D10" s="26" t="s">
        <v>196</v>
      </c>
      <c r="E10" s="26" t="s">
        <v>197</v>
      </c>
      <c r="F10" s="26" t="s">
        <v>198</v>
      </c>
      <c r="G10" s="26" t="s">
        <v>199</v>
      </c>
      <c r="H10" s="26" t="s">
        <v>200</v>
      </c>
      <c r="I10" s="26" t="s">
        <v>201</v>
      </c>
      <c r="J10" s="26" t="s">
        <v>202</v>
      </c>
      <c r="K10" s="26" t="s">
        <v>203</v>
      </c>
      <c r="L10" s="26" t="s">
        <v>204</v>
      </c>
      <c r="M10" s="26" t="s">
        <v>205</v>
      </c>
      <c r="N10" s="26" t="s">
        <v>206</v>
      </c>
      <c r="O10" s="26" t="s">
        <v>207</v>
      </c>
      <c r="P10" s="26" t="s">
        <v>208</v>
      </c>
      <c r="Q10" s="26" t="s">
        <v>209</v>
      </c>
      <c r="R10" s="26" t="s">
        <v>210</v>
      </c>
      <c r="S10" s="26" t="s">
        <v>211</v>
      </c>
      <c r="T10" s="26" t="s">
        <v>212</v>
      </c>
      <c r="U10" s="26" t="s">
        <v>213</v>
      </c>
      <c r="V10" s="26" t="s">
        <v>214</v>
      </c>
      <c r="W10" s="26" t="s">
        <v>215</v>
      </c>
      <c r="X10" s="26" t="s">
        <v>216</v>
      </c>
      <c r="Y10" s="26" t="s">
        <v>217</v>
      </c>
      <c r="Z10" s="26" t="s">
        <v>218</v>
      </c>
      <c r="AA10" s="26" t="s">
        <v>191</v>
      </c>
      <c r="AB10" s="26" t="s">
        <v>219</v>
      </c>
      <c r="AC10" s="26" t="s">
        <v>220</v>
      </c>
      <c r="AD10" s="26" t="s">
        <v>221</v>
      </c>
      <c r="AE10" s="26" t="s">
        <v>222</v>
      </c>
      <c r="AF10" s="26" t="s">
        <v>223</v>
      </c>
      <c r="AG10" s="26" t="s">
        <v>224</v>
      </c>
      <c r="AH10" s="26" t="s">
        <v>225</v>
      </c>
      <c r="AI10" s="26" t="s">
        <v>226</v>
      </c>
      <c r="AJ10" s="26" t="s">
        <v>227</v>
      </c>
      <c r="AK10" s="26" t="s">
        <v>228</v>
      </c>
      <c r="AL10" s="26" t="s">
        <v>229</v>
      </c>
      <c r="AM10" s="26" t="s">
        <v>230</v>
      </c>
      <c r="AN10" s="26" t="s">
        <v>231</v>
      </c>
      <c r="AO10" s="26" t="s">
        <v>232</v>
      </c>
      <c r="AP10" s="26" t="s">
        <v>233</v>
      </c>
      <c r="AQ10" s="26" t="s">
        <v>234</v>
      </c>
      <c r="AR10" s="26" t="s">
        <v>235</v>
      </c>
      <c r="AS10" s="26" t="s">
        <v>236</v>
      </c>
      <c r="AT10" s="26" t="s">
        <v>237</v>
      </c>
      <c r="AU10" s="26" t="s">
        <v>238</v>
      </c>
      <c r="AV10" s="26" t="s">
        <v>239</v>
      </c>
    </row>
    <row r="11" spans="2:48" hidden="1" x14ac:dyDescent="0.2">
      <c r="B11" s="26" t="s">
        <v>240</v>
      </c>
      <c r="C11" s="26" t="s">
        <v>241</v>
      </c>
      <c r="D11" s="26" t="s">
        <v>242</v>
      </c>
      <c r="E11" s="26" t="s">
        <v>243</v>
      </c>
      <c r="F11" s="26" t="s">
        <v>244</v>
      </c>
      <c r="G11" s="26" t="s">
        <v>245</v>
      </c>
      <c r="H11" s="26" t="s">
        <v>246</v>
      </c>
      <c r="I11" s="26" t="s">
        <v>247</v>
      </c>
      <c r="J11" s="26" t="s">
        <v>247</v>
      </c>
      <c r="K11" s="26" t="s">
        <v>247</v>
      </c>
      <c r="L11" s="26" t="s">
        <v>247</v>
      </c>
      <c r="M11" s="26" t="s">
        <v>248</v>
      </c>
      <c r="N11" s="26" t="s">
        <v>248</v>
      </c>
      <c r="O11" s="26" t="s">
        <v>248</v>
      </c>
      <c r="P11" s="26" t="s">
        <v>249</v>
      </c>
      <c r="Q11" s="26" t="s">
        <v>250</v>
      </c>
      <c r="R11" s="26" t="s">
        <v>251</v>
      </c>
      <c r="S11" s="26" t="s">
        <v>252</v>
      </c>
      <c r="T11" s="26" t="s">
        <v>253</v>
      </c>
      <c r="U11" s="26" t="s">
        <v>254</v>
      </c>
      <c r="V11" s="26" t="s">
        <v>255</v>
      </c>
      <c r="W11" s="26" t="s">
        <v>256</v>
      </c>
      <c r="X11" s="26" t="s">
        <v>255</v>
      </c>
      <c r="Y11" s="26" t="s">
        <v>257</v>
      </c>
      <c r="Z11" s="26" t="s">
        <v>258</v>
      </c>
      <c r="AA11" s="26" t="s">
        <v>193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194</v>
      </c>
      <c r="D17" s="26" t="s">
        <v>195</v>
      </c>
      <c r="E17" s="26" t="s">
        <v>196</v>
      </c>
      <c r="F17" s="26" t="s">
        <v>197</v>
      </c>
      <c r="G17" s="26" t="s">
        <v>198</v>
      </c>
      <c r="H17" s="26" t="s">
        <v>199</v>
      </c>
      <c r="I17" s="26" t="s">
        <v>200</v>
      </c>
      <c r="J17" s="26" t="s">
        <v>201</v>
      </c>
      <c r="K17" s="26" t="s">
        <v>202</v>
      </c>
      <c r="L17" s="26" t="s">
        <v>203</v>
      </c>
      <c r="M17" s="26" t="s">
        <v>204</v>
      </c>
      <c r="N17" s="26" t="s">
        <v>205</v>
      </c>
      <c r="O17" s="26" t="s">
        <v>206</v>
      </c>
      <c r="P17" s="26" t="s">
        <v>207</v>
      </c>
      <c r="Q17" s="26" t="s">
        <v>208</v>
      </c>
      <c r="R17" s="26" t="s">
        <v>209</v>
      </c>
      <c r="S17" s="26" t="s">
        <v>210</v>
      </c>
      <c r="T17" s="26" t="s">
        <v>211</v>
      </c>
      <c r="U17" s="26" t="s">
        <v>212</v>
      </c>
      <c r="V17" s="26" t="s">
        <v>213</v>
      </c>
      <c r="W17" s="26" t="s">
        <v>214</v>
      </c>
      <c r="X17" s="26" t="s">
        <v>215</v>
      </c>
      <c r="Y17" s="26" t="s">
        <v>216</v>
      </c>
      <c r="Z17" s="26" t="s">
        <v>217</v>
      </c>
      <c r="AA17" s="26" t="s">
        <v>218</v>
      </c>
      <c r="AB17" s="26" t="s">
        <v>191</v>
      </c>
      <c r="AC17" s="26" t="s">
        <v>219</v>
      </c>
      <c r="AD17" s="26" t="s">
        <v>220</v>
      </c>
      <c r="AE17" s="26" t="s">
        <v>221</v>
      </c>
      <c r="AF17" s="26" t="s">
        <v>222</v>
      </c>
      <c r="AG17" s="26" t="s">
        <v>223</v>
      </c>
      <c r="AH17" s="26" t="s">
        <v>224</v>
      </c>
      <c r="AI17" s="26" t="s">
        <v>225</v>
      </c>
      <c r="AJ17" s="26" t="s">
        <v>226</v>
      </c>
      <c r="AK17" s="26" t="s">
        <v>227</v>
      </c>
      <c r="AL17" s="26" t="s">
        <v>228</v>
      </c>
      <c r="AM17" s="26" t="s">
        <v>229</v>
      </c>
      <c r="AN17" s="26" t="s">
        <v>230</v>
      </c>
      <c r="AO17" s="26" t="s">
        <v>231</v>
      </c>
      <c r="AP17" s="26" t="s">
        <v>232</v>
      </c>
      <c r="AQ17" s="26" t="s">
        <v>233</v>
      </c>
      <c r="AR17" s="26" t="s">
        <v>234</v>
      </c>
      <c r="AS17" s="26" t="s">
        <v>235</v>
      </c>
      <c r="AT17" s="26" t="s">
        <v>236</v>
      </c>
      <c r="AU17" s="26" t="s">
        <v>237</v>
      </c>
      <c r="AV17" s="26" t="s">
        <v>238</v>
      </c>
      <c r="AW17" s="26" t="s">
        <v>239</v>
      </c>
    </row>
    <row r="18" spans="2:49" hidden="1" x14ac:dyDescent="0.2">
      <c r="B18" s="26" t="s">
        <v>240</v>
      </c>
      <c r="D18" s="26" t="s">
        <v>241</v>
      </c>
      <c r="E18" s="26" t="s">
        <v>242</v>
      </c>
      <c r="F18" s="26" t="s">
        <v>243</v>
      </c>
      <c r="G18" s="26" t="s">
        <v>244</v>
      </c>
      <c r="H18" s="26" t="s">
        <v>245</v>
      </c>
      <c r="I18" s="26" t="s">
        <v>246</v>
      </c>
      <c r="J18" s="92" t="s">
        <v>247</v>
      </c>
      <c r="K18" s="92" t="s">
        <v>247</v>
      </c>
      <c r="L18" s="92" t="s">
        <v>247</v>
      </c>
      <c r="M18" s="92" t="s">
        <v>247</v>
      </c>
      <c r="N18" s="92" t="s">
        <v>248</v>
      </c>
      <c r="O18" s="92" t="s">
        <v>248</v>
      </c>
      <c r="P18" s="92" t="s">
        <v>248</v>
      </c>
      <c r="Q18" s="26" t="s">
        <v>249</v>
      </c>
      <c r="R18" s="26" t="s">
        <v>250</v>
      </c>
      <c r="S18" s="26" t="s">
        <v>251</v>
      </c>
      <c r="T18" s="26" t="s">
        <v>252</v>
      </c>
      <c r="U18" s="26" t="s">
        <v>253</v>
      </c>
      <c r="V18" s="26" t="s">
        <v>254</v>
      </c>
      <c r="W18" s="92" t="s">
        <v>255</v>
      </c>
      <c r="X18" s="26" t="s">
        <v>256</v>
      </c>
      <c r="Y18" s="92" t="s">
        <v>255</v>
      </c>
      <c r="Z18" s="92" t="s">
        <v>257</v>
      </c>
      <c r="AA18" s="26" t="s">
        <v>258</v>
      </c>
      <c r="AB18" s="26" t="s">
        <v>193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92" t="s">
        <v>272</v>
      </c>
      <c r="AQ18" s="92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17" sqref="J17"/>
    </sheetView>
  </sheetViews>
  <sheetFormatPr defaultColWidth="9" defaultRowHeight="14.5" x14ac:dyDescent="0.2"/>
  <cols>
    <col min="1" max="1" width="2.26953125" style="88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7265625" style="14" customWidth="1"/>
    <col min="7" max="16384" width="9" style="14"/>
  </cols>
  <sheetData>
    <row r="1" spans="1:248" ht="17.5" x14ac:dyDescent="0.2">
      <c r="B1" s="75" t="s">
        <v>307</v>
      </c>
    </row>
    <row r="2" spans="1:248" s="17" customFormat="1" x14ac:dyDescent="0.2">
      <c r="A2" s="88"/>
      <c r="B2" s="15"/>
      <c r="C2" s="16"/>
      <c r="D2" s="16"/>
    </row>
    <row r="3" spans="1:248" ht="16.5" customHeight="1" x14ac:dyDescent="0.2">
      <c r="B3" s="269" t="s">
        <v>192</v>
      </c>
      <c r="C3" s="270"/>
      <c r="D3" s="271" t="str">
        <f>IF(ｼｰﾄ0!C4="","",ｼｰﾄ0!C3 &amp; (ｼｰﾄ0!C4))</f>
        <v>京都府京都盆地</v>
      </c>
      <c r="E3" s="271"/>
      <c r="F3" s="271"/>
      <c r="IN3" s="17">
        <v>1</v>
      </c>
    </row>
    <row r="4" spans="1:248" ht="54" customHeight="1" x14ac:dyDescent="0.2">
      <c r="B4" s="269" t="s">
        <v>308</v>
      </c>
      <c r="C4" s="270"/>
      <c r="D4" s="124" t="s">
        <v>309</v>
      </c>
      <c r="E4" s="125" t="s">
        <v>310</v>
      </c>
      <c r="F4" s="126" t="s">
        <v>311</v>
      </c>
    </row>
    <row r="5" spans="1:248" ht="26.15" customHeight="1" x14ac:dyDescent="0.2">
      <c r="B5" s="272" t="s">
        <v>312</v>
      </c>
      <c r="C5" s="272"/>
      <c r="D5" s="129" t="s">
        <v>313</v>
      </c>
      <c r="E5" s="129"/>
      <c r="F5" s="130" t="s">
        <v>314</v>
      </c>
    </row>
    <row r="6" spans="1:248" ht="26.15" customHeight="1" x14ac:dyDescent="0.2">
      <c r="B6" s="273" t="s">
        <v>315</v>
      </c>
      <c r="C6" s="273"/>
      <c r="D6" s="131" t="s">
        <v>316</v>
      </c>
      <c r="E6" s="131"/>
      <c r="F6" s="132" t="s">
        <v>317</v>
      </c>
    </row>
    <row r="7" spans="1:248" ht="25" customHeight="1" x14ac:dyDescent="0.2">
      <c r="B7" s="277" t="s">
        <v>318</v>
      </c>
      <c r="C7" s="277"/>
      <c r="D7" s="131" t="s">
        <v>319</v>
      </c>
      <c r="E7" s="131"/>
      <c r="F7" s="132" t="s">
        <v>319</v>
      </c>
    </row>
    <row r="8" spans="1:248" ht="27" customHeight="1" x14ac:dyDescent="0.2">
      <c r="B8" s="278" t="s">
        <v>320</v>
      </c>
      <c r="C8" s="279"/>
      <c r="D8" s="131" t="s">
        <v>321</v>
      </c>
      <c r="E8" s="131"/>
      <c r="F8" s="132" t="s">
        <v>322</v>
      </c>
    </row>
    <row r="9" spans="1:248" ht="26.25" customHeight="1" x14ac:dyDescent="0.2">
      <c r="B9" s="280" t="s">
        <v>323</v>
      </c>
      <c r="C9" s="281"/>
      <c r="D9" s="131" t="s">
        <v>324</v>
      </c>
      <c r="E9" s="133"/>
      <c r="F9" s="132" t="s">
        <v>325</v>
      </c>
    </row>
    <row r="10" spans="1:248" ht="30" customHeight="1" x14ac:dyDescent="0.2">
      <c r="B10" s="280" t="s">
        <v>326</v>
      </c>
      <c r="C10" s="282"/>
      <c r="D10" s="127"/>
      <c r="E10" s="134"/>
      <c r="F10" s="127"/>
    </row>
    <row r="11" spans="1:248" ht="29.25" customHeight="1" x14ac:dyDescent="0.2">
      <c r="B11" s="283" t="s">
        <v>327</v>
      </c>
      <c r="C11" s="109" t="s">
        <v>328</v>
      </c>
      <c r="D11" s="135">
        <v>19.41</v>
      </c>
      <c r="E11" s="135"/>
      <c r="F11" s="136">
        <v>8.23</v>
      </c>
    </row>
    <row r="12" spans="1:248" ht="30" customHeight="1" x14ac:dyDescent="0.2">
      <c r="B12" s="283"/>
      <c r="C12" s="110" t="s">
        <v>329</v>
      </c>
      <c r="D12" s="128"/>
      <c r="E12" s="135"/>
      <c r="F12" s="128"/>
    </row>
    <row r="13" spans="1:248" ht="30.75" customHeight="1" x14ac:dyDescent="0.2">
      <c r="B13" s="283"/>
      <c r="C13" s="109" t="s">
        <v>330</v>
      </c>
      <c r="D13" s="128"/>
      <c r="E13" s="128"/>
      <c r="F13" s="136">
        <v>0.12</v>
      </c>
    </row>
    <row r="14" spans="1:248" ht="19.5" customHeight="1" x14ac:dyDescent="0.2">
      <c r="B14" s="284"/>
      <c r="C14" s="111" t="s">
        <v>331</v>
      </c>
      <c r="D14" s="137"/>
      <c r="E14" s="137"/>
      <c r="F14" s="137"/>
    </row>
    <row r="15" spans="1:248" ht="19.5" customHeight="1" x14ac:dyDescent="0.2">
      <c r="B15" s="284"/>
      <c r="C15" s="111" t="s">
        <v>332</v>
      </c>
      <c r="D15" s="137"/>
      <c r="E15" s="137"/>
      <c r="F15" s="137"/>
    </row>
    <row r="16" spans="1:248" ht="19.5" customHeight="1" x14ac:dyDescent="0.2">
      <c r="B16" s="284"/>
      <c r="C16" s="111" t="s">
        <v>333</v>
      </c>
      <c r="D16" s="138">
        <v>-3.32</v>
      </c>
      <c r="E16" s="137"/>
      <c r="F16" s="137">
        <v>1.22</v>
      </c>
    </row>
    <row r="17" spans="1:6" ht="19.5" customHeight="1" x14ac:dyDescent="0.2">
      <c r="B17" s="284"/>
      <c r="C17" s="111" t="s">
        <v>334</v>
      </c>
      <c r="D17" s="137"/>
      <c r="E17" s="137"/>
      <c r="F17" s="137"/>
    </row>
    <row r="18" spans="1:6" ht="19.5" customHeight="1" x14ac:dyDescent="0.2">
      <c r="B18" s="284"/>
      <c r="C18" s="111" t="s">
        <v>335</v>
      </c>
      <c r="D18" s="137"/>
      <c r="E18" s="137"/>
      <c r="F18" s="137"/>
    </row>
    <row r="19" spans="1:6" ht="19.5" customHeight="1" x14ac:dyDescent="0.2">
      <c r="B19" s="284"/>
      <c r="C19" s="112" t="s">
        <v>336</v>
      </c>
      <c r="D19" s="137"/>
      <c r="E19" s="137"/>
      <c r="F19" s="137"/>
    </row>
    <row r="20" spans="1:6" ht="19.5" customHeight="1" x14ac:dyDescent="0.2">
      <c r="B20" s="284"/>
      <c r="C20" s="112" t="s">
        <v>337</v>
      </c>
      <c r="D20" s="137"/>
      <c r="E20" s="137"/>
      <c r="F20" s="137"/>
    </row>
    <row r="21" spans="1:6" ht="19.5" customHeight="1" x14ac:dyDescent="0.2">
      <c r="B21" s="284"/>
      <c r="C21" s="112" t="s">
        <v>338</v>
      </c>
      <c r="D21" s="137"/>
      <c r="E21" s="137"/>
      <c r="F21" s="137"/>
    </row>
    <row r="22" spans="1:6" ht="19.5" customHeight="1" x14ac:dyDescent="0.2">
      <c r="B22" s="284"/>
      <c r="C22" s="112" t="s">
        <v>339</v>
      </c>
      <c r="D22" s="137"/>
      <c r="E22" s="137"/>
      <c r="F22" s="137"/>
    </row>
    <row r="23" spans="1:6" ht="19.5" customHeight="1" x14ac:dyDescent="0.2">
      <c r="B23" s="285"/>
      <c r="C23" s="112" t="s">
        <v>340</v>
      </c>
      <c r="D23" s="137"/>
      <c r="E23" s="137"/>
      <c r="F23" s="137"/>
    </row>
    <row r="24" spans="1:6" s="85" customFormat="1" ht="12" customHeight="1" x14ac:dyDescent="0.2">
      <c r="A24" s="89"/>
      <c r="C24" s="86" t="s">
        <v>341</v>
      </c>
      <c r="D24" s="286" t="s">
        <v>342</v>
      </c>
      <c r="E24" s="287"/>
      <c r="F24" s="288"/>
    </row>
    <row r="25" spans="1:6" s="85" customFormat="1" ht="12" customHeight="1" x14ac:dyDescent="0.2">
      <c r="A25" s="89"/>
      <c r="C25" s="21"/>
      <c r="D25" s="289" t="s">
        <v>343</v>
      </c>
      <c r="E25" s="287"/>
      <c r="F25" s="290"/>
    </row>
    <row r="26" spans="1:6" s="85" customFormat="1" ht="12" customHeight="1" x14ac:dyDescent="0.2">
      <c r="A26" s="89"/>
      <c r="C26" s="12"/>
      <c r="D26" s="289"/>
      <c r="E26" s="287"/>
      <c r="F26" s="290"/>
    </row>
    <row r="27" spans="1:6" s="85" customFormat="1" ht="12" customHeight="1" x14ac:dyDescent="0.2">
      <c r="A27" s="89"/>
      <c r="D27" s="291"/>
      <c r="E27" s="287"/>
      <c r="F27" s="290"/>
    </row>
    <row r="28" spans="1:6" s="85" customFormat="1" ht="12" customHeight="1" x14ac:dyDescent="0.2">
      <c r="A28" s="89"/>
      <c r="D28" s="274"/>
      <c r="E28" s="275"/>
      <c r="F28" s="276"/>
    </row>
    <row r="29" spans="1:6" s="85" customFormat="1" x14ac:dyDescent="0.2">
      <c r="A29" s="89"/>
    </row>
    <row r="30" spans="1:6" s="85" customFormat="1" x14ac:dyDescent="0.2">
      <c r="A30" s="89"/>
    </row>
    <row r="31" spans="1:6" s="85" customFormat="1" x14ac:dyDescent="0.2">
      <c r="A31" s="89"/>
    </row>
    <row r="32" spans="1:6" s="85" customFormat="1" x14ac:dyDescent="0.2">
      <c r="A32" s="89"/>
    </row>
    <row r="33" spans="1:3" s="85" customFormat="1" x14ac:dyDescent="0.2">
      <c r="A33" s="89"/>
    </row>
    <row r="34" spans="1:3" s="85" customFormat="1" x14ac:dyDescent="0.2">
      <c r="A34" s="89"/>
    </row>
    <row r="35" spans="1:3" s="85" customFormat="1" x14ac:dyDescent="0.2">
      <c r="A35" s="89"/>
    </row>
    <row r="40" spans="1:3" x14ac:dyDescent="0.2">
      <c r="C40" s="87"/>
    </row>
    <row r="41" spans="1:3" x14ac:dyDescent="0.2">
      <c r="C41" s="87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Q69" sqref="Q69"/>
    </sheetView>
  </sheetViews>
  <sheetFormatPr defaultColWidth="9" defaultRowHeight="14.5" x14ac:dyDescent="0.2"/>
  <cols>
    <col min="1" max="1" width="2.54296875" style="24" hidden="1" customWidth="1"/>
    <col min="2" max="2" width="16.5429687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74" t="s">
        <v>345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346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300" t="str">
        <f>IF(ｼｰﾄ0!C4="","",ｼｰﾄ0!C3   &amp; (ｼｰﾄ0!C4) )</f>
        <v>京都府京都盆地</v>
      </c>
      <c r="C4" s="300"/>
      <c r="D4" s="13"/>
      <c r="E4" s="20"/>
      <c r="F4" s="20"/>
      <c r="G4" s="20"/>
      <c r="H4" s="20"/>
    </row>
    <row r="5" spans="1:18" ht="48.65" customHeight="1" x14ac:dyDescent="0.2">
      <c r="A5" s="22"/>
      <c r="B5" s="301" t="s">
        <v>430</v>
      </c>
      <c r="C5" s="304" t="s">
        <v>347</v>
      </c>
      <c r="D5" s="139"/>
      <c r="E5" s="307" t="s">
        <v>348</v>
      </c>
      <c r="F5" s="308"/>
      <c r="G5" s="308"/>
      <c r="H5" s="309"/>
      <c r="I5" s="316" t="s">
        <v>431</v>
      </c>
      <c r="J5" s="317"/>
      <c r="K5" s="318" t="s">
        <v>432</v>
      </c>
      <c r="L5" s="319"/>
    </row>
    <row r="6" spans="1:18" ht="37.5" customHeight="1" x14ac:dyDescent="0.2">
      <c r="A6" s="22"/>
      <c r="B6" s="302"/>
      <c r="C6" s="305"/>
      <c r="D6" s="310" t="s">
        <v>349</v>
      </c>
      <c r="E6" s="312" t="s">
        <v>34</v>
      </c>
      <c r="F6" s="314" t="s">
        <v>35</v>
      </c>
      <c r="G6" s="314" t="s">
        <v>36</v>
      </c>
      <c r="H6" s="310" t="s">
        <v>350</v>
      </c>
      <c r="I6" s="140" t="s">
        <v>351</v>
      </c>
      <c r="J6" s="141" t="s">
        <v>352</v>
      </c>
      <c r="K6" s="140" t="s">
        <v>353</v>
      </c>
      <c r="L6" s="142" t="s">
        <v>354</v>
      </c>
    </row>
    <row r="7" spans="1:18" ht="29.15" customHeight="1" thickBot="1" x14ac:dyDescent="0.25">
      <c r="A7" s="22"/>
      <c r="B7" s="303"/>
      <c r="C7" s="306"/>
      <c r="D7" s="311"/>
      <c r="E7" s="313"/>
      <c r="F7" s="315"/>
      <c r="G7" s="315"/>
      <c r="H7" s="311"/>
      <c r="I7" s="143" t="s">
        <v>355</v>
      </c>
      <c r="J7" s="144" t="s">
        <v>356</v>
      </c>
      <c r="K7" s="145" t="s">
        <v>357</v>
      </c>
      <c r="L7" s="146" t="s">
        <v>358</v>
      </c>
    </row>
    <row r="8" spans="1:18" ht="19.5" customHeight="1" thickTop="1" x14ac:dyDescent="0.2">
      <c r="A8" s="23">
        <f>IF(COUNTIF(E8:E67,"/")&gt;=1,1,"")</f>
        <v>1</v>
      </c>
      <c r="B8" s="154" t="s">
        <v>319</v>
      </c>
      <c r="C8" s="155"/>
      <c r="D8" s="155"/>
      <c r="E8" s="156" t="s">
        <v>359</v>
      </c>
      <c r="F8" s="156" t="s">
        <v>359</v>
      </c>
      <c r="G8" s="156" t="s">
        <v>359</v>
      </c>
      <c r="H8" s="156" t="s">
        <v>359</v>
      </c>
      <c r="I8" s="156"/>
      <c r="J8" s="156"/>
      <c r="K8" s="156"/>
      <c r="L8" s="156"/>
    </row>
    <row r="9" spans="1:18" ht="19.5" customHeight="1" x14ac:dyDescent="0.2">
      <c r="A9" s="23" t="str">
        <f>IF(COUNTIF(E8:E67,"-")&gt;=1,2,"")</f>
        <v/>
      </c>
      <c r="B9" s="154" t="s">
        <v>304</v>
      </c>
      <c r="C9" s="155"/>
      <c r="D9" s="155"/>
      <c r="E9" s="156" t="s">
        <v>359</v>
      </c>
      <c r="F9" s="156" t="s">
        <v>359</v>
      </c>
      <c r="G9" s="156" t="s">
        <v>359</v>
      </c>
      <c r="H9" s="156" t="s">
        <v>359</v>
      </c>
      <c r="I9" s="157"/>
      <c r="J9" s="158"/>
      <c r="K9" s="158" t="s">
        <v>360</v>
      </c>
      <c r="L9" s="158"/>
    </row>
    <row r="10" spans="1:18" ht="19.5" customHeight="1" x14ac:dyDescent="0.2">
      <c r="A10" s="23" t="str">
        <f>IF(COUNTIF(E8:E67,"#")&gt;=1,4,"")</f>
        <v/>
      </c>
      <c r="B10" s="154" t="s">
        <v>305</v>
      </c>
      <c r="C10" s="155"/>
      <c r="D10" s="155"/>
      <c r="E10" s="156" t="s">
        <v>359</v>
      </c>
      <c r="F10" s="156" t="s">
        <v>359</v>
      </c>
      <c r="G10" s="156" t="s">
        <v>359</v>
      </c>
      <c r="H10" s="156" t="s">
        <v>359</v>
      </c>
      <c r="I10" s="157"/>
      <c r="J10" s="158"/>
      <c r="K10" s="158" t="s">
        <v>360</v>
      </c>
      <c r="L10" s="158"/>
    </row>
    <row r="11" spans="1:18" ht="19.5" customHeight="1" x14ac:dyDescent="0.2">
      <c r="A11" s="22"/>
      <c r="B11" s="154" t="s">
        <v>306</v>
      </c>
      <c r="C11" s="155"/>
      <c r="D11" s="155"/>
      <c r="E11" s="156" t="s">
        <v>359</v>
      </c>
      <c r="F11" s="156" t="s">
        <v>359</v>
      </c>
      <c r="G11" s="156" t="s">
        <v>359</v>
      </c>
      <c r="H11" s="156" t="s">
        <v>359</v>
      </c>
      <c r="I11" s="157"/>
      <c r="J11" s="158"/>
      <c r="K11" s="158" t="s">
        <v>360</v>
      </c>
      <c r="L11" s="158"/>
    </row>
    <row r="12" spans="1:18" ht="19.5" customHeight="1" x14ac:dyDescent="0.2">
      <c r="A12" s="23" t="str">
        <f>IF(COUNTIF(F8:F67,"-")&gt;=1,2,"")</f>
        <v/>
      </c>
      <c r="B12" s="154"/>
      <c r="C12" s="155"/>
      <c r="D12" s="155"/>
      <c r="E12" s="156"/>
      <c r="F12" s="156"/>
      <c r="G12" s="156"/>
      <c r="H12" s="156"/>
      <c r="I12" s="157"/>
      <c r="J12" s="158"/>
      <c r="K12" s="158"/>
      <c r="L12" s="158"/>
    </row>
    <row r="13" spans="1:18" ht="19.5" customHeight="1" x14ac:dyDescent="0.2">
      <c r="A13" s="23">
        <f>IF(COUNTIF(F8:F67,"/")&gt;=1,1,"")</f>
        <v>1</v>
      </c>
      <c r="B13" s="154"/>
      <c r="C13" s="155"/>
      <c r="D13" s="155"/>
      <c r="E13" s="156"/>
      <c r="F13" s="156"/>
      <c r="G13" s="156"/>
      <c r="H13" s="156"/>
      <c r="I13" s="157"/>
      <c r="J13" s="158"/>
      <c r="K13" s="158"/>
      <c r="L13" s="158"/>
      <c r="R13" s="18" t="s">
        <v>361</v>
      </c>
    </row>
    <row r="14" spans="1:18" ht="19.5" customHeight="1" x14ac:dyDescent="0.2">
      <c r="A14" s="23" t="str">
        <f>IF(COUNTIF(F8:F67,"#")&gt;=1,4,"")</f>
        <v/>
      </c>
      <c r="B14" s="154"/>
      <c r="C14" s="155"/>
      <c r="D14" s="155"/>
      <c r="E14" s="156"/>
      <c r="F14" s="156"/>
      <c r="G14" s="156"/>
      <c r="H14" s="156"/>
      <c r="I14" s="157"/>
      <c r="J14" s="158"/>
      <c r="K14" s="158"/>
      <c r="L14" s="158"/>
    </row>
    <row r="15" spans="1:18" ht="19.5" customHeight="1" x14ac:dyDescent="0.2">
      <c r="A15" s="22"/>
      <c r="B15" s="154"/>
      <c r="C15" s="155"/>
      <c r="D15" s="155"/>
      <c r="E15" s="156"/>
      <c r="F15" s="156"/>
      <c r="G15" s="156"/>
      <c r="H15" s="156"/>
      <c r="I15" s="157"/>
      <c r="J15" s="158"/>
      <c r="K15" s="158"/>
      <c r="L15" s="158"/>
    </row>
    <row r="16" spans="1:18" ht="19.5" customHeight="1" x14ac:dyDescent="0.2">
      <c r="A16" s="23">
        <f>IF(COUNTIF(G8:G67,"/")&gt;=1,1,"")</f>
        <v>1</v>
      </c>
      <c r="B16" s="154"/>
      <c r="C16" s="155"/>
      <c r="D16" s="155"/>
      <c r="E16" s="156"/>
      <c r="F16" s="156"/>
      <c r="G16" s="156"/>
      <c r="H16" s="156"/>
      <c r="I16" s="157"/>
      <c r="J16" s="158"/>
      <c r="K16" s="158"/>
      <c r="L16" s="158"/>
    </row>
    <row r="17" spans="1:12" ht="19.5" customHeight="1" x14ac:dyDescent="0.2">
      <c r="A17" s="23" t="str">
        <f>IF(COUNTIF(G8:G67,"-")&gt;=1,2,"")</f>
        <v/>
      </c>
      <c r="B17" s="154"/>
      <c r="C17" s="155"/>
      <c r="D17" s="155"/>
      <c r="E17" s="156"/>
      <c r="F17" s="156"/>
      <c r="G17" s="156"/>
      <c r="H17" s="156"/>
      <c r="I17" s="157"/>
      <c r="J17" s="158"/>
      <c r="K17" s="158"/>
      <c r="L17" s="158"/>
    </row>
    <row r="18" spans="1:12" ht="19.5" customHeight="1" x14ac:dyDescent="0.2">
      <c r="A18" s="23" t="str">
        <f>IF(COUNTIF(G8:G67,"#")&gt;=1,4,"")</f>
        <v/>
      </c>
      <c r="B18" s="154"/>
      <c r="C18" s="155"/>
      <c r="D18" s="155"/>
      <c r="E18" s="156"/>
      <c r="F18" s="156"/>
      <c r="G18" s="156"/>
      <c r="H18" s="156"/>
      <c r="I18" s="157"/>
      <c r="J18" s="158"/>
      <c r="K18" s="158"/>
      <c r="L18" s="158"/>
    </row>
    <row r="19" spans="1:12" ht="19.5" customHeight="1" x14ac:dyDescent="0.2">
      <c r="A19" s="22"/>
      <c r="B19" s="154"/>
      <c r="C19" s="155"/>
      <c r="D19" s="155"/>
      <c r="E19" s="156"/>
      <c r="F19" s="156"/>
      <c r="G19" s="156"/>
      <c r="H19" s="156"/>
      <c r="I19" s="157"/>
      <c r="J19" s="158"/>
      <c r="K19" s="158"/>
      <c r="L19" s="158"/>
    </row>
    <row r="20" spans="1:12" ht="19.5" customHeight="1" x14ac:dyDescent="0.2">
      <c r="A20" s="23">
        <f>IF(COUNTIF(H8:H67,"/")&gt;=1,1,"")</f>
        <v>1</v>
      </c>
      <c r="B20" s="154"/>
      <c r="C20" s="155"/>
      <c r="D20" s="155"/>
      <c r="E20" s="156"/>
      <c r="F20" s="156"/>
      <c r="G20" s="156"/>
      <c r="H20" s="156"/>
      <c r="I20" s="157"/>
      <c r="J20" s="158"/>
      <c r="K20" s="158"/>
      <c r="L20" s="158"/>
    </row>
    <row r="21" spans="1:12" ht="19.5" customHeight="1" x14ac:dyDescent="0.2">
      <c r="A21" s="23" t="str">
        <f>IF(COUNTIF(H8:H67,"-")&gt;=1,2,"")</f>
        <v/>
      </c>
      <c r="B21" s="154"/>
      <c r="C21" s="155"/>
      <c r="D21" s="155"/>
      <c r="E21" s="156"/>
      <c r="F21" s="156"/>
      <c r="G21" s="156"/>
      <c r="H21" s="156"/>
      <c r="I21" s="157"/>
      <c r="J21" s="158"/>
      <c r="K21" s="158"/>
      <c r="L21" s="158"/>
    </row>
    <row r="22" spans="1:12" ht="19.5" customHeight="1" x14ac:dyDescent="0.2">
      <c r="A22" s="23" t="str">
        <f>IF(COUNTIF(H8:H67,"#")&gt;=1,4,"")</f>
        <v/>
      </c>
      <c r="B22" s="154"/>
      <c r="C22" s="155"/>
      <c r="D22" s="155"/>
      <c r="E22" s="156"/>
      <c r="F22" s="156"/>
      <c r="G22" s="156"/>
      <c r="H22" s="156"/>
      <c r="I22" s="157"/>
      <c r="J22" s="158"/>
      <c r="K22" s="158"/>
      <c r="L22" s="158"/>
    </row>
    <row r="23" spans="1:12" ht="19.5" customHeight="1" x14ac:dyDescent="0.2">
      <c r="B23" s="154"/>
      <c r="C23" s="155"/>
      <c r="D23" s="155"/>
      <c r="E23" s="156"/>
      <c r="F23" s="156"/>
      <c r="G23" s="156"/>
      <c r="H23" s="156"/>
      <c r="I23" s="157"/>
      <c r="J23" s="158"/>
      <c r="K23" s="158"/>
      <c r="L23" s="158"/>
    </row>
    <row r="24" spans="1:12" ht="19.5" customHeight="1" x14ac:dyDescent="0.2">
      <c r="B24" s="154"/>
      <c r="C24" s="155"/>
      <c r="D24" s="155"/>
      <c r="E24" s="156"/>
      <c r="F24" s="156"/>
      <c r="G24" s="156"/>
      <c r="H24" s="156"/>
      <c r="I24" s="157"/>
      <c r="J24" s="158"/>
      <c r="K24" s="158"/>
      <c r="L24" s="158"/>
    </row>
    <row r="25" spans="1:12" ht="19.5" customHeight="1" x14ac:dyDescent="0.2">
      <c r="B25" s="154"/>
      <c r="C25" s="155"/>
      <c r="D25" s="155"/>
      <c r="E25" s="156"/>
      <c r="F25" s="156"/>
      <c r="G25" s="156"/>
      <c r="H25" s="156"/>
      <c r="I25" s="157"/>
      <c r="J25" s="158"/>
      <c r="K25" s="158"/>
      <c r="L25" s="158"/>
    </row>
    <row r="26" spans="1:12" ht="19.5" customHeight="1" x14ac:dyDescent="0.2">
      <c r="B26" s="154"/>
      <c r="C26" s="155"/>
      <c r="D26" s="155"/>
      <c r="E26" s="156"/>
      <c r="F26" s="156"/>
      <c r="G26" s="156"/>
      <c r="H26" s="156"/>
      <c r="I26" s="157"/>
      <c r="J26" s="158"/>
      <c r="K26" s="158"/>
      <c r="L26" s="158"/>
    </row>
    <row r="27" spans="1:12" ht="19.5" customHeight="1" x14ac:dyDescent="0.2">
      <c r="B27" s="154"/>
      <c r="C27" s="155"/>
      <c r="D27" s="155"/>
      <c r="E27" s="156"/>
      <c r="F27" s="156"/>
      <c r="G27" s="156"/>
      <c r="H27" s="156"/>
      <c r="I27" s="157"/>
      <c r="J27" s="158"/>
      <c r="K27" s="158"/>
      <c r="L27" s="158"/>
    </row>
    <row r="28" spans="1:12" ht="19.5" customHeight="1" x14ac:dyDescent="0.2">
      <c r="B28" s="154"/>
      <c r="C28" s="155"/>
      <c r="D28" s="155"/>
      <c r="E28" s="156"/>
      <c r="F28" s="156"/>
      <c r="G28" s="156"/>
      <c r="H28" s="156"/>
      <c r="I28" s="157"/>
      <c r="J28" s="158"/>
      <c r="K28" s="158"/>
      <c r="L28" s="158"/>
    </row>
    <row r="29" spans="1:12" ht="19.5" customHeight="1" x14ac:dyDescent="0.2">
      <c r="B29" s="154"/>
      <c r="C29" s="155"/>
      <c r="D29" s="155"/>
      <c r="E29" s="156"/>
      <c r="F29" s="156"/>
      <c r="G29" s="156"/>
      <c r="H29" s="156"/>
      <c r="I29" s="157"/>
      <c r="J29" s="158"/>
      <c r="K29" s="158"/>
      <c r="L29" s="158"/>
    </row>
    <row r="30" spans="1:12" ht="19.5" customHeight="1" x14ac:dyDescent="0.2">
      <c r="B30" s="154"/>
      <c r="C30" s="155"/>
      <c r="D30" s="155"/>
      <c r="E30" s="156"/>
      <c r="F30" s="156"/>
      <c r="G30" s="156"/>
      <c r="H30" s="156"/>
      <c r="I30" s="157"/>
      <c r="J30" s="158"/>
      <c r="K30" s="158"/>
      <c r="L30" s="158"/>
    </row>
    <row r="31" spans="1:12" ht="19.5" customHeight="1" x14ac:dyDescent="0.2">
      <c r="B31" s="154"/>
      <c r="C31" s="155"/>
      <c r="D31" s="155"/>
      <c r="E31" s="156"/>
      <c r="F31" s="156"/>
      <c r="G31" s="156"/>
      <c r="H31" s="156"/>
      <c r="I31" s="157"/>
      <c r="J31" s="158"/>
      <c r="K31" s="158"/>
      <c r="L31" s="158"/>
    </row>
    <row r="32" spans="1:12" ht="19.5" customHeight="1" x14ac:dyDescent="0.2">
      <c r="B32" s="154"/>
      <c r="C32" s="155"/>
      <c r="D32" s="155"/>
      <c r="E32" s="156"/>
      <c r="F32" s="156"/>
      <c r="G32" s="156"/>
      <c r="H32" s="156"/>
      <c r="I32" s="157"/>
      <c r="J32" s="158"/>
      <c r="K32" s="158"/>
      <c r="L32" s="158"/>
    </row>
    <row r="33" spans="2:12" ht="19.5" customHeight="1" x14ac:dyDescent="0.2">
      <c r="B33" s="154"/>
      <c r="C33" s="155"/>
      <c r="D33" s="155"/>
      <c r="E33" s="156"/>
      <c r="F33" s="156"/>
      <c r="G33" s="156"/>
      <c r="H33" s="156"/>
      <c r="I33" s="157"/>
      <c r="J33" s="158"/>
      <c r="K33" s="158"/>
      <c r="L33" s="158"/>
    </row>
    <row r="34" spans="2:12" ht="19.5" customHeight="1" x14ac:dyDescent="0.2">
      <c r="B34" s="154"/>
      <c r="C34" s="155"/>
      <c r="D34" s="155"/>
      <c r="E34" s="156"/>
      <c r="F34" s="156"/>
      <c r="G34" s="156"/>
      <c r="H34" s="156"/>
      <c r="I34" s="157"/>
      <c r="J34" s="158"/>
      <c r="K34" s="158"/>
      <c r="L34" s="158"/>
    </row>
    <row r="35" spans="2:12" ht="19.5" customHeight="1" x14ac:dyDescent="0.2">
      <c r="B35" s="154"/>
      <c r="C35" s="155"/>
      <c r="D35" s="155"/>
      <c r="E35" s="156"/>
      <c r="F35" s="156"/>
      <c r="G35" s="156"/>
      <c r="H35" s="156"/>
      <c r="I35" s="157"/>
      <c r="J35" s="158"/>
      <c r="K35" s="158"/>
      <c r="L35" s="158"/>
    </row>
    <row r="36" spans="2:12" ht="19.5" customHeight="1" x14ac:dyDescent="0.2">
      <c r="B36" s="154"/>
      <c r="C36" s="155"/>
      <c r="D36" s="155"/>
      <c r="E36" s="156"/>
      <c r="F36" s="156"/>
      <c r="G36" s="156"/>
      <c r="H36" s="156"/>
      <c r="I36" s="157"/>
      <c r="J36" s="158"/>
      <c r="K36" s="158"/>
      <c r="L36" s="158"/>
    </row>
    <row r="37" spans="2:12" ht="19.5" customHeight="1" x14ac:dyDescent="0.2">
      <c r="B37" s="154"/>
      <c r="C37" s="155"/>
      <c r="D37" s="155"/>
      <c r="E37" s="156"/>
      <c r="F37" s="156"/>
      <c r="G37" s="156"/>
      <c r="H37" s="156"/>
      <c r="I37" s="157"/>
      <c r="J37" s="158"/>
      <c r="K37" s="158"/>
      <c r="L37" s="158"/>
    </row>
    <row r="38" spans="2:12" ht="19.5" customHeight="1" x14ac:dyDescent="0.2">
      <c r="B38" s="154"/>
      <c r="C38" s="155"/>
      <c r="D38" s="155"/>
      <c r="E38" s="156"/>
      <c r="F38" s="156"/>
      <c r="G38" s="156"/>
      <c r="H38" s="156"/>
      <c r="I38" s="157"/>
      <c r="J38" s="158"/>
      <c r="K38" s="158"/>
      <c r="L38" s="158"/>
    </row>
    <row r="39" spans="2:12" ht="19.5" customHeight="1" x14ac:dyDescent="0.2">
      <c r="B39" s="154"/>
      <c r="C39" s="155"/>
      <c r="D39" s="155"/>
      <c r="E39" s="156"/>
      <c r="F39" s="156"/>
      <c r="G39" s="156"/>
      <c r="H39" s="156"/>
      <c r="I39" s="157"/>
      <c r="J39" s="158"/>
      <c r="K39" s="158"/>
      <c r="L39" s="158"/>
    </row>
    <row r="40" spans="2:12" ht="19.5" customHeight="1" x14ac:dyDescent="0.2">
      <c r="B40" s="154"/>
      <c r="C40" s="155"/>
      <c r="D40" s="155"/>
      <c r="E40" s="156"/>
      <c r="F40" s="156"/>
      <c r="G40" s="156"/>
      <c r="H40" s="156"/>
      <c r="I40" s="157"/>
      <c r="J40" s="158"/>
      <c r="K40" s="158"/>
      <c r="L40" s="158"/>
    </row>
    <row r="41" spans="2:12" ht="19.5" customHeight="1" x14ac:dyDescent="0.2">
      <c r="B41" s="154"/>
      <c r="C41" s="155"/>
      <c r="D41" s="155"/>
      <c r="E41" s="156"/>
      <c r="F41" s="156"/>
      <c r="G41" s="156"/>
      <c r="H41" s="156"/>
      <c r="I41" s="157"/>
      <c r="J41" s="158"/>
      <c r="K41" s="158"/>
      <c r="L41" s="158"/>
    </row>
    <row r="42" spans="2:12" ht="19.5" customHeight="1" x14ac:dyDescent="0.2">
      <c r="B42" s="154"/>
      <c r="C42" s="155"/>
      <c r="D42" s="155"/>
      <c r="E42" s="156"/>
      <c r="F42" s="156"/>
      <c r="G42" s="156"/>
      <c r="H42" s="156"/>
      <c r="I42" s="157"/>
      <c r="J42" s="158"/>
      <c r="K42" s="158"/>
      <c r="L42" s="158"/>
    </row>
    <row r="43" spans="2:12" ht="19.5" customHeight="1" x14ac:dyDescent="0.2">
      <c r="B43" s="154"/>
      <c r="C43" s="155"/>
      <c r="D43" s="155"/>
      <c r="E43" s="156"/>
      <c r="F43" s="156"/>
      <c r="G43" s="156"/>
      <c r="H43" s="156"/>
      <c r="I43" s="157"/>
      <c r="J43" s="158"/>
      <c r="K43" s="158"/>
      <c r="L43" s="158"/>
    </row>
    <row r="44" spans="2:12" ht="19.5" customHeight="1" x14ac:dyDescent="0.2">
      <c r="B44" s="154"/>
      <c r="C44" s="155"/>
      <c r="D44" s="155"/>
      <c r="E44" s="156"/>
      <c r="F44" s="156"/>
      <c r="G44" s="156"/>
      <c r="H44" s="156"/>
      <c r="I44" s="157"/>
      <c r="J44" s="158"/>
      <c r="K44" s="158"/>
      <c r="L44" s="158"/>
    </row>
    <row r="45" spans="2:12" ht="19.5" customHeight="1" x14ac:dyDescent="0.2">
      <c r="B45" s="154"/>
      <c r="C45" s="155"/>
      <c r="D45" s="155"/>
      <c r="E45" s="156"/>
      <c r="F45" s="156"/>
      <c r="G45" s="156"/>
      <c r="H45" s="156"/>
      <c r="I45" s="157"/>
      <c r="J45" s="158"/>
      <c r="K45" s="158"/>
      <c r="L45" s="158"/>
    </row>
    <row r="46" spans="2:12" ht="19.5" customHeight="1" x14ac:dyDescent="0.2">
      <c r="B46" s="154"/>
      <c r="C46" s="155"/>
      <c r="D46" s="155"/>
      <c r="E46" s="156"/>
      <c r="F46" s="156"/>
      <c r="G46" s="156"/>
      <c r="H46" s="156"/>
      <c r="I46" s="157"/>
      <c r="J46" s="158"/>
      <c r="K46" s="158"/>
      <c r="L46" s="158"/>
    </row>
    <row r="47" spans="2:12" ht="19.5" customHeight="1" x14ac:dyDescent="0.2">
      <c r="B47" s="154"/>
      <c r="C47" s="155"/>
      <c r="D47" s="155"/>
      <c r="E47" s="156"/>
      <c r="F47" s="156"/>
      <c r="G47" s="156"/>
      <c r="H47" s="156"/>
      <c r="I47" s="157"/>
      <c r="J47" s="158"/>
      <c r="K47" s="158"/>
      <c r="L47" s="158"/>
    </row>
    <row r="48" spans="2:12" ht="19.5" customHeight="1" x14ac:dyDescent="0.2">
      <c r="B48" s="154"/>
      <c r="C48" s="155"/>
      <c r="D48" s="155"/>
      <c r="E48" s="156"/>
      <c r="F48" s="156"/>
      <c r="G48" s="156"/>
      <c r="H48" s="156"/>
      <c r="I48" s="157"/>
      <c r="J48" s="158"/>
      <c r="K48" s="158"/>
      <c r="L48" s="158"/>
    </row>
    <row r="49" spans="2:12" ht="19.5" customHeight="1" x14ac:dyDescent="0.2">
      <c r="B49" s="154"/>
      <c r="C49" s="155"/>
      <c r="D49" s="155"/>
      <c r="E49" s="156"/>
      <c r="F49" s="156"/>
      <c r="G49" s="156"/>
      <c r="H49" s="156"/>
      <c r="I49" s="157"/>
      <c r="J49" s="158"/>
      <c r="K49" s="158"/>
      <c r="L49" s="158"/>
    </row>
    <row r="50" spans="2:12" ht="19.5" customHeight="1" x14ac:dyDescent="0.2">
      <c r="B50" s="154"/>
      <c r="C50" s="155"/>
      <c r="D50" s="155"/>
      <c r="E50" s="156"/>
      <c r="F50" s="156"/>
      <c r="G50" s="156"/>
      <c r="H50" s="156"/>
      <c r="I50" s="157"/>
      <c r="J50" s="158"/>
      <c r="K50" s="158"/>
      <c r="L50" s="158"/>
    </row>
    <row r="51" spans="2:12" ht="19.5" customHeight="1" x14ac:dyDescent="0.2">
      <c r="B51" s="154"/>
      <c r="C51" s="155"/>
      <c r="D51" s="155"/>
      <c r="E51" s="156"/>
      <c r="F51" s="156"/>
      <c r="G51" s="156"/>
      <c r="H51" s="156"/>
      <c r="I51" s="157"/>
      <c r="J51" s="158"/>
      <c r="K51" s="158"/>
      <c r="L51" s="158"/>
    </row>
    <row r="52" spans="2:12" ht="19.5" customHeight="1" x14ac:dyDescent="0.2">
      <c r="B52" s="154"/>
      <c r="C52" s="155"/>
      <c r="D52" s="155"/>
      <c r="E52" s="156"/>
      <c r="F52" s="156"/>
      <c r="G52" s="156"/>
      <c r="H52" s="156"/>
      <c r="I52" s="157"/>
      <c r="J52" s="158"/>
      <c r="K52" s="158"/>
      <c r="L52" s="158"/>
    </row>
    <row r="53" spans="2:12" ht="19.5" customHeight="1" x14ac:dyDescent="0.2">
      <c r="B53" s="154"/>
      <c r="C53" s="155"/>
      <c r="D53" s="155"/>
      <c r="E53" s="156"/>
      <c r="F53" s="156"/>
      <c r="G53" s="156"/>
      <c r="H53" s="156"/>
      <c r="I53" s="157"/>
      <c r="J53" s="158"/>
      <c r="K53" s="158"/>
      <c r="L53" s="158"/>
    </row>
    <row r="54" spans="2:12" ht="19.5" customHeight="1" x14ac:dyDescent="0.2">
      <c r="B54" s="154"/>
      <c r="C54" s="155"/>
      <c r="D54" s="155"/>
      <c r="E54" s="156"/>
      <c r="F54" s="156"/>
      <c r="G54" s="156"/>
      <c r="H54" s="156"/>
      <c r="I54" s="157"/>
      <c r="J54" s="158"/>
      <c r="K54" s="158"/>
      <c r="L54" s="158"/>
    </row>
    <row r="55" spans="2:12" ht="19.5" customHeight="1" x14ac:dyDescent="0.2">
      <c r="B55" s="154"/>
      <c r="C55" s="155"/>
      <c r="D55" s="155"/>
      <c r="E55" s="156"/>
      <c r="F55" s="156"/>
      <c r="G55" s="156"/>
      <c r="H55" s="156"/>
      <c r="I55" s="157"/>
      <c r="J55" s="158"/>
      <c r="K55" s="158"/>
      <c r="L55" s="158"/>
    </row>
    <row r="56" spans="2:12" ht="19.5" customHeight="1" x14ac:dyDescent="0.2">
      <c r="B56" s="154"/>
      <c r="C56" s="155"/>
      <c r="D56" s="155"/>
      <c r="E56" s="156"/>
      <c r="F56" s="156"/>
      <c r="G56" s="156"/>
      <c r="H56" s="156"/>
      <c r="I56" s="157"/>
      <c r="J56" s="158"/>
      <c r="K56" s="158"/>
      <c r="L56" s="158"/>
    </row>
    <row r="57" spans="2:12" ht="19.5" customHeight="1" x14ac:dyDescent="0.2">
      <c r="B57" s="154"/>
      <c r="C57" s="155"/>
      <c r="D57" s="155"/>
      <c r="E57" s="156"/>
      <c r="F57" s="156"/>
      <c r="G57" s="156"/>
      <c r="H57" s="156"/>
      <c r="I57" s="157"/>
      <c r="J57" s="158"/>
      <c r="K57" s="158"/>
      <c r="L57" s="158"/>
    </row>
    <row r="58" spans="2:12" ht="19.5" customHeight="1" x14ac:dyDescent="0.2">
      <c r="B58" s="154"/>
      <c r="C58" s="155"/>
      <c r="D58" s="155"/>
      <c r="E58" s="156"/>
      <c r="F58" s="156"/>
      <c r="G58" s="156"/>
      <c r="H58" s="156"/>
      <c r="I58" s="157"/>
      <c r="J58" s="158"/>
      <c r="K58" s="158"/>
      <c r="L58" s="158"/>
    </row>
    <row r="59" spans="2:12" ht="19.5" customHeight="1" x14ac:dyDescent="0.2">
      <c r="B59" s="154"/>
      <c r="C59" s="155"/>
      <c r="D59" s="155"/>
      <c r="E59" s="156"/>
      <c r="F59" s="156"/>
      <c r="G59" s="156"/>
      <c r="H59" s="156"/>
      <c r="I59" s="157"/>
      <c r="J59" s="158"/>
      <c r="K59" s="158"/>
      <c r="L59" s="158"/>
    </row>
    <row r="60" spans="2:12" ht="19.5" customHeight="1" x14ac:dyDescent="0.2">
      <c r="B60" s="154"/>
      <c r="C60" s="155"/>
      <c r="D60" s="155"/>
      <c r="E60" s="156"/>
      <c r="F60" s="156"/>
      <c r="G60" s="156"/>
      <c r="H60" s="156"/>
      <c r="I60" s="157"/>
      <c r="J60" s="158"/>
      <c r="K60" s="158"/>
      <c r="L60" s="158"/>
    </row>
    <row r="61" spans="2:12" ht="19.5" customHeight="1" x14ac:dyDescent="0.2">
      <c r="B61" s="154"/>
      <c r="C61" s="155"/>
      <c r="D61" s="155"/>
      <c r="E61" s="156"/>
      <c r="F61" s="156"/>
      <c r="G61" s="156"/>
      <c r="H61" s="156"/>
      <c r="I61" s="157"/>
      <c r="J61" s="158"/>
      <c r="K61" s="158"/>
      <c r="L61" s="158"/>
    </row>
    <row r="62" spans="2:12" ht="19.5" customHeight="1" x14ac:dyDescent="0.2">
      <c r="B62" s="154"/>
      <c r="C62" s="155"/>
      <c r="D62" s="155"/>
      <c r="E62" s="156"/>
      <c r="F62" s="156"/>
      <c r="G62" s="156"/>
      <c r="H62" s="156"/>
      <c r="I62" s="157"/>
      <c r="J62" s="158"/>
      <c r="K62" s="158"/>
      <c r="L62" s="158"/>
    </row>
    <row r="63" spans="2:12" ht="19.5" customHeight="1" x14ac:dyDescent="0.2">
      <c r="B63" s="154"/>
      <c r="C63" s="155"/>
      <c r="D63" s="155"/>
      <c r="E63" s="156"/>
      <c r="F63" s="156"/>
      <c r="G63" s="156"/>
      <c r="H63" s="156"/>
      <c r="I63" s="157"/>
      <c r="J63" s="158"/>
      <c r="K63" s="158"/>
      <c r="L63" s="158"/>
    </row>
    <row r="64" spans="2:12" ht="19.5" customHeight="1" x14ac:dyDescent="0.2">
      <c r="B64" s="154"/>
      <c r="C64" s="155"/>
      <c r="D64" s="155"/>
      <c r="E64" s="156"/>
      <c r="F64" s="156"/>
      <c r="G64" s="156"/>
      <c r="H64" s="156"/>
      <c r="I64" s="157"/>
      <c r="J64" s="158"/>
      <c r="K64" s="158"/>
      <c r="L64" s="158"/>
    </row>
    <row r="65" spans="2:13" ht="19.5" customHeight="1" x14ac:dyDescent="0.2">
      <c r="B65" s="154"/>
      <c r="C65" s="155"/>
      <c r="D65" s="155"/>
      <c r="E65" s="156"/>
      <c r="F65" s="156"/>
      <c r="G65" s="156"/>
      <c r="H65" s="156"/>
      <c r="I65" s="157"/>
      <c r="J65" s="158"/>
      <c r="K65" s="158"/>
      <c r="L65" s="158"/>
    </row>
    <row r="66" spans="2:13" ht="19.5" customHeight="1" x14ac:dyDescent="0.2">
      <c r="B66" s="154"/>
      <c r="C66" s="155"/>
      <c r="D66" s="155"/>
      <c r="E66" s="156"/>
      <c r="F66" s="156"/>
      <c r="G66" s="156"/>
      <c r="H66" s="156"/>
      <c r="I66" s="157"/>
      <c r="J66" s="158"/>
      <c r="K66" s="158"/>
      <c r="L66" s="158"/>
    </row>
    <row r="67" spans="2:13" ht="19.5" customHeight="1" x14ac:dyDescent="0.2">
      <c r="B67" s="154"/>
      <c r="C67" s="155"/>
      <c r="D67" s="155"/>
      <c r="E67" s="156"/>
      <c r="F67" s="156"/>
      <c r="G67" s="156"/>
      <c r="H67" s="156"/>
      <c r="I67" s="157"/>
      <c r="J67" s="158"/>
      <c r="K67" s="158"/>
      <c r="L67" s="158"/>
    </row>
    <row r="68" spans="2:13" ht="37.5" customHeight="1" x14ac:dyDescent="0.2">
      <c r="B68" s="159"/>
      <c r="C68" s="147" t="str">
        <f>IF(COUNTA(C8:C67)&lt;&gt;0,SUM(C8:C67),"")</f>
        <v/>
      </c>
      <c r="D68" s="147" t="str">
        <f>IF(COUNTA(D8:D67)&lt;&gt;0,SUM(D8:D67),"")</f>
        <v/>
      </c>
      <c r="E68" s="147" t="str">
        <f>IF(COUNT(E8:E67)&gt;=1,SUM(E8:E67),IF(SUM(A8:A10)=1,"/",IF(SUM(A8:A10)=2,"-",IF(SUM(A8:A10)=4,"#",IF(SUM(A8:A10)=3,"/ -",IF(SUM(A8:A10)=5,"/ #",IF(SUM(A8:A10)=6,"- #",IF(SUM(A8:A10)=7,"/ - #",""))))))))</f>
        <v>/</v>
      </c>
      <c r="F68" s="147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47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47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93" t="str">
        <f>IF($I$80=0,"",VLOOKUP($I$80,$K$80:$L$94,2,FALSE))</f>
        <v>□</v>
      </c>
      <c r="J68" s="293"/>
      <c r="K68" s="293"/>
      <c r="L68" s="293"/>
    </row>
    <row r="69" spans="2:13" x14ac:dyDescent="0.2">
      <c r="B69" s="148"/>
      <c r="C69" s="149" t="s">
        <v>344</v>
      </c>
      <c r="D69" s="150"/>
      <c r="E69" s="150"/>
      <c r="F69" s="150"/>
      <c r="G69" s="150"/>
      <c r="H69" s="151"/>
    </row>
    <row r="70" spans="2:13" x14ac:dyDescent="0.2">
      <c r="B70" s="152"/>
      <c r="C70" s="294"/>
      <c r="D70" s="295"/>
      <c r="E70" s="295"/>
      <c r="F70" s="295"/>
      <c r="G70" s="295"/>
      <c r="H70" s="296"/>
    </row>
    <row r="71" spans="2:13" x14ac:dyDescent="0.2">
      <c r="B71" s="153"/>
      <c r="C71" s="294" t="s">
        <v>362</v>
      </c>
      <c r="D71" s="295"/>
      <c r="E71" s="295"/>
      <c r="F71" s="295"/>
      <c r="G71" s="295"/>
      <c r="H71" s="296"/>
    </row>
    <row r="72" spans="2:13" x14ac:dyDescent="0.2">
      <c r="B72" s="153"/>
      <c r="C72" s="297"/>
      <c r="D72" s="298"/>
      <c r="E72" s="298"/>
      <c r="F72" s="298"/>
      <c r="G72" s="298"/>
      <c r="H72" s="299"/>
    </row>
    <row r="78" spans="2:13" hidden="1" x14ac:dyDescent="0.2"/>
    <row r="79" spans="2:13" hidden="1" x14ac:dyDescent="0.2">
      <c r="E79" s="113" t="s">
        <v>363</v>
      </c>
      <c r="F79" s="113" t="s">
        <v>364</v>
      </c>
      <c r="G79" s="113" t="s">
        <v>360</v>
      </c>
      <c r="H79" s="114" t="s">
        <v>365</v>
      </c>
      <c r="I79" s="25"/>
      <c r="J79" s="25"/>
      <c r="K79" s="25"/>
      <c r="L79" s="25"/>
      <c r="M79" s="25"/>
    </row>
    <row r="80" spans="2:13" hidden="1" x14ac:dyDescent="0.2">
      <c r="E80" s="115">
        <f>IF(COUNTA($I$8:$I$67)=0,0,1)</f>
        <v>0</v>
      </c>
      <c r="F80" s="115">
        <f>IF(COUNTA($J$8:$J$67)=0,0,2)</f>
        <v>0</v>
      </c>
      <c r="G80" s="115">
        <f>IF(COUNTA($K$8:$K$67)=0,0,4)</f>
        <v>4</v>
      </c>
      <c r="H80" s="115">
        <f>IF(COUNTA($L$8:$L$67)=0,0,8)</f>
        <v>0</v>
      </c>
      <c r="I80" s="115">
        <f>SUM($E$80:$H$80)</f>
        <v>4</v>
      </c>
      <c r="J80" s="25"/>
      <c r="K80" s="115">
        <v>1</v>
      </c>
      <c r="L80" s="292" t="s">
        <v>355</v>
      </c>
      <c r="M80" s="292"/>
    </row>
    <row r="81" spans="5:13" hidden="1" x14ac:dyDescent="0.2">
      <c r="E81" s="115"/>
      <c r="F81" s="115"/>
      <c r="G81" s="115"/>
      <c r="H81" s="115"/>
      <c r="I81" s="115"/>
      <c r="J81" s="25"/>
      <c r="K81" s="115">
        <v>2</v>
      </c>
      <c r="L81" s="292" t="s">
        <v>356</v>
      </c>
      <c r="M81" s="292"/>
    </row>
    <row r="82" spans="5:13" hidden="1" x14ac:dyDescent="0.2">
      <c r="E82" s="115"/>
      <c r="F82" s="115"/>
      <c r="G82" s="115"/>
      <c r="H82" s="115"/>
      <c r="I82" s="115"/>
      <c r="J82" s="25"/>
      <c r="K82" s="115">
        <v>3</v>
      </c>
      <c r="L82" s="292" t="s">
        <v>366</v>
      </c>
      <c r="M82" s="292"/>
    </row>
    <row r="83" spans="5:13" hidden="1" x14ac:dyDescent="0.2">
      <c r="E83" s="115"/>
      <c r="F83" s="115"/>
      <c r="G83" s="115"/>
      <c r="H83" s="115"/>
      <c r="I83" s="115"/>
      <c r="J83" s="25"/>
      <c r="K83" s="115">
        <v>4</v>
      </c>
      <c r="L83" s="292" t="s">
        <v>357</v>
      </c>
      <c r="M83" s="292"/>
    </row>
    <row r="84" spans="5:13" hidden="1" x14ac:dyDescent="0.2">
      <c r="E84" s="115"/>
      <c r="F84" s="115"/>
      <c r="G84" s="115"/>
      <c r="H84" s="115"/>
      <c r="I84" s="115"/>
      <c r="J84" s="25"/>
      <c r="K84" s="115">
        <v>5</v>
      </c>
      <c r="L84" s="292" t="s">
        <v>367</v>
      </c>
      <c r="M84" s="292"/>
    </row>
    <row r="85" spans="5:13" hidden="1" x14ac:dyDescent="0.2">
      <c r="E85" s="115"/>
      <c r="F85" s="115"/>
      <c r="G85" s="115"/>
      <c r="H85" s="115"/>
      <c r="I85" s="115"/>
      <c r="J85" s="25"/>
      <c r="K85" s="115">
        <v>6</v>
      </c>
      <c r="L85" s="292" t="s">
        <v>368</v>
      </c>
      <c r="M85" s="292"/>
    </row>
    <row r="86" spans="5:13" hidden="1" x14ac:dyDescent="0.2">
      <c r="E86" s="115"/>
      <c r="F86" s="115"/>
      <c r="G86" s="115"/>
      <c r="H86" s="115"/>
      <c r="I86" s="115"/>
      <c r="J86" s="25"/>
      <c r="K86" s="115">
        <v>7</v>
      </c>
      <c r="L86" s="292" t="s">
        <v>369</v>
      </c>
      <c r="M86" s="292"/>
    </row>
    <row r="87" spans="5:13" hidden="1" x14ac:dyDescent="0.2">
      <c r="E87" s="115"/>
      <c r="F87" s="115"/>
      <c r="G87" s="115"/>
      <c r="H87" s="115"/>
      <c r="I87" s="115"/>
      <c r="J87" s="25"/>
      <c r="K87" s="115">
        <v>8</v>
      </c>
      <c r="L87" s="292" t="s">
        <v>358</v>
      </c>
      <c r="M87" s="292"/>
    </row>
    <row r="88" spans="5:13" hidden="1" x14ac:dyDescent="0.2">
      <c r="E88" s="115"/>
      <c r="F88" s="115"/>
      <c r="G88" s="115"/>
      <c r="H88" s="115"/>
      <c r="I88" s="115"/>
      <c r="J88" s="25"/>
      <c r="K88" s="115">
        <v>9</v>
      </c>
      <c r="L88" s="292" t="s">
        <v>370</v>
      </c>
      <c r="M88" s="292"/>
    </row>
    <row r="89" spans="5:13" hidden="1" x14ac:dyDescent="0.2">
      <c r="E89" s="115"/>
      <c r="F89" s="115"/>
      <c r="G89" s="115"/>
      <c r="H89" s="115"/>
      <c r="I89" s="115"/>
      <c r="J89" s="25"/>
      <c r="K89" s="115">
        <v>10</v>
      </c>
      <c r="L89" s="292" t="s">
        <v>371</v>
      </c>
      <c r="M89" s="292"/>
    </row>
    <row r="90" spans="5:13" hidden="1" x14ac:dyDescent="0.2">
      <c r="E90" s="115"/>
      <c r="F90" s="115"/>
      <c r="G90" s="115"/>
      <c r="H90" s="115"/>
      <c r="I90" s="115"/>
      <c r="J90" s="25"/>
      <c r="K90" s="115">
        <v>11</v>
      </c>
      <c r="L90" s="292" t="s">
        <v>372</v>
      </c>
      <c r="M90" s="292"/>
    </row>
    <row r="91" spans="5:13" hidden="1" x14ac:dyDescent="0.2">
      <c r="E91" s="115"/>
      <c r="F91" s="115"/>
      <c r="G91" s="115"/>
      <c r="H91" s="115"/>
      <c r="I91" s="115"/>
      <c r="J91" s="25"/>
      <c r="K91" s="115">
        <v>12</v>
      </c>
      <c r="L91" s="292" t="s">
        <v>373</v>
      </c>
      <c r="M91" s="292"/>
    </row>
    <row r="92" spans="5:13" hidden="1" x14ac:dyDescent="0.2">
      <c r="E92" s="115"/>
      <c r="F92" s="115"/>
      <c r="G92" s="115"/>
      <c r="H92" s="115"/>
      <c r="I92" s="115"/>
      <c r="J92" s="25"/>
      <c r="K92" s="115">
        <v>13</v>
      </c>
      <c r="L92" s="292" t="s">
        <v>374</v>
      </c>
      <c r="M92" s="292"/>
    </row>
    <row r="93" spans="5:13" hidden="1" x14ac:dyDescent="0.2">
      <c r="E93" s="115"/>
      <c r="F93" s="115"/>
      <c r="G93" s="115"/>
      <c r="H93" s="115"/>
      <c r="I93" s="115"/>
      <c r="J93" s="25"/>
      <c r="K93" s="115">
        <v>14</v>
      </c>
      <c r="L93" s="292" t="s">
        <v>375</v>
      </c>
      <c r="M93" s="292"/>
    </row>
    <row r="94" spans="5:13" hidden="1" x14ac:dyDescent="0.2">
      <c r="E94" s="115"/>
      <c r="F94" s="115"/>
      <c r="G94" s="115"/>
      <c r="H94" s="115"/>
      <c r="I94" s="115"/>
      <c r="J94" s="25"/>
      <c r="K94" s="115">
        <v>15</v>
      </c>
      <c r="L94" s="292" t="s">
        <v>376</v>
      </c>
      <c r="M94" s="292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3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16" sqref="M16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3" t="s">
        <v>377</v>
      </c>
    </row>
    <row r="2" spans="1:15" ht="21" customHeight="1" x14ac:dyDescent="0.2">
      <c r="A2" s="94">
        <v>2</v>
      </c>
    </row>
    <row r="3" spans="1:15" ht="24.65" customHeight="1" x14ac:dyDescent="0.2">
      <c r="A3" s="9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20" t="s">
        <v>4</v>
      </c>
      <c r="C4" s="329" t="s">
        <v>378</v>
      </c>
      <c r="D4" s="330"/>
      <c r="E4" s="330"/>
      <c r="F4" s="330"/>
      <c r="G4" s="330"/>
      <c r="H4" s="330"/>
      <c r="I4" s="330"/>
      <c r="J4" s="330"/>
      <c r="K4" s="330"/>
      <c r="L4" s="331"/>
      <c r="M4" s="320" t="s">
        <v>379</v>
      </c>
    </row>
    <row r="5" spans="1:15" s="7" customFormat="1" ht="18" customHeight="1" x14ac:dyDescent="0.2">
      <c r="B5" s="321"/>
      <c r="C5" s="322" t="s">
        <v>380</v>
      </c>
      <c r="D5" s="323"/>
      <c r="E5" s="323"/>
      <c r="F5" s="323"/>
      <c r="G5" s="323"/>
      <c r="H5" s="323"/>
      <c r="I5" s="323"/>
      <c r="J5" s="322" t="s">
        <v>21</v>
      </c>
      <c r="K5" s="323"/>
      <c r="L5" s="324" t="s">
        <v>381</v>
      </c>
      <c r="M5" s="321"/>
    </row>
    <row r="6" spans="1:15" s="7" customFormat="1" ht="18" customHeight="1" x14ac:dyDescent="0.2">
      <c r="B6" s="321"/>
      <c r="C6" s="324" t="s">
        <v>24</v>
      </c>
      <c r="D6" s="326"/>
      <c r="E6" s="324" t="s">
        <v>382</v>
      </c>
      <c r="F6" s="326"/>
      <c r="G6" s="326"/>
      <c r="H6" s="326"/>
      <c r="I6" s="326"/>
      <c r="J6" s="327" t="s">
        <v>383</v>
      </c>
      <c r="K6" s="324" t="s">
        <v>384</v>
      </c>
      <c r="L6" s="325"/>
      <c r="M6" s="321"/>
    </row>
    <row r="7" spans="1:15" s="7" customFormat="1" ht="45" customHeight="1" x14ac:dyDescent="0.2">
      <c r="B7" s="321"/>
      <c r="C7" s="8" t="s">
        <v>385</v>
      </c>
      <c r="D7" s="8" t="s">
        <v>45</v>
      </c>
      <c r="E7" s="8" t="s">
        <v>386</v>
      </c>
      <c r="F7" s="8" t="s">
        <v>47</v>
      </c>
      <c r="G7" s="8" t="s">
        <v>48</v>
      </c>
      <c r="H7" s="8" t="s">
        <v>49</v>
      </c>
      <c r="I7" s="8" t="s">
        <v>50</v>
      </c>
      <c r="J7" s="328"/>
      <c r="K7" s="325"/>
      <c r="L7" s="325"/>
      <c r="M7" s="321"/>
    </row>
    <row r="8" spans="1:15" s="7" customFormat="1" ht="52.5" customHeight="1" x14ac:dyDescent="0.2">
      <c r="B8" s="160" t="str">
        <f>IF(ｼｰﾄ0!C4="","",ｼｰﾄ0!C3&amp;ｼｰﾄ0!C4)</f>
        <v>京都府京都盆地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387</v>
      </c>
      <c r="C10" s="6" t="s">
        <v>388</v>
      </c>
    </row>
    <row r="11" spans="1:15" x14ac:dyDescent="0.2">
      <c r="C11" s="6" t="s">
        <v>389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390</v>
      </c>
    </row>
    <row r="13" spans="1:15" ht="18" customHeight="1" x14ac:dyDescent="0.2">
      <c r="C13" s="6" t="s">
        <v>391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T77" sqref="T77:T78"/>
    </sheetView>
  </sheetViews>
  <sheetFormatPr defaultColWidth="9" defaultRowHeight="14.5" x14ac:dyDescent="0.2"/>
  <cols>
    <col min="1" max="1" width="8.54296875" style="18" hidden="1" customWidth="1"/>
    <col min="2" max="2" width="7.453125" style="12" customWidth="1"/>
    <col min="3" max="3" width="5.81640625" style="83" customWidth="1"/>
    <col min="4" max="4" width="11.453125" style="12" customWidth="1"/>
    <col min="5" max="5" width="5.54296875" style="84" customWidth="1"/>
    <col min="6" max="6" width="5.54296875" style="12" customWidth="1"/>
    <col min="7" max="7" width="10.7265625" style="12" customWidth="1"/>
    <col min="8" max="8" width="5.54296875" style="84" customWidth="1"/>
    <col min="9" max="9" width="5.54296875" style="12" customWidth="1"/>
    <col min="10" max="10" width="10.7265625" style="12" customWidth="1"/>
    <col min="11" max="11" width="5.54296875" style="84" customWidth="1"/>
    <col min="12" max="12" width="5.54296875" style="12" customWidth="1"/>
    <col min="13" max="13" width="10.7265625" style="12" customWidth="1"/>
    <col min="14" max="14" width="5.54296875" style="84" customWidth="1"/>
    <col min="15" max="15" width="5.54296875" style="12" customWidth="1"/>
    <col min="16" max="16" width="10.7265625" style="12" customWidth="1"/>
    <col min="17" max="17" width="5.54296875" style="84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74" t="s">
        <v>392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35" t="s">
        <v>192</v>
      </c>
      <c r="C4" s="347" t="s">
        <v>393</v>
      </c>
      <c r="D4" s="344" t="s">
        <v>394</v>
      </c>
      <c r="E4" s="163" t="s">
        <v>395</v>
      </c>
      <c r="F4" s="164"/>
      <c r="G4" s="165"/>
      <c r="H4" s="163" t="s">
        <v>396</v>
      </c>
      <c r="I4" s="164"/>
      <c r="J4" s="165"/>
      <c r="K4" s="166" t="s">
        <v>397</v>
      </c>
      <c r="L4" s="164"/>
      <c r="M4" s="165"/>
      <c r="N4" s="166" t="s">
        <v>398</v>
      </c>
      <c r="O4" s="166"/>
      <c r="P4" s="166"/>
      <c r="Q4" s="166" t="s">
        <v>399</v>
      </c>
      <c r="R4" s="166"/>
      <c r="S4" s="166"/>
    </row>
    <row r="5" spans="1:21" ht="25.5" customHeight="1" x14ac:dyDescent="0.2">
      <c r="A5" s="18" t="s">
        <v>400</v>
      </c>
      <c r="B5" s="336"/>
      <c r="C5" s="347"/>
      <c r="D5" s="345"/>
      <c r="E5" s="167" t="s">
        <v>401</v>
      </c>
      <c r="F5" s="168" t="s">
        <v>402</v>
      </c>
      <c r="G5" s="169"/>
      <c r="H5" s="167" t="s">
        <v>401</v>
      </c>
      <c r="I5" s="168" t="s">
        <v>402</v>
      </c>
      <c r="J5" s="169"/>
      <c r="K5" s="167" t="s">
        <v>401</v>
      </c>
      <c r="L5" s="168" t="s">
        <v>402</v>
      </c>
      <c r="M5" s="169"/>
      <c r="N5" s="167" t="s">
        <v>401</v>
      </c>
      <c r="O5" s="168" t="s">
        <v>402</v>
      </c>
      <c r="P5" s="169"/>
      <c r="Q5" s="167" t="s">
        <v>401</v>
      </c>
      <c r="R5" s="168" t="s">
        <v>402</v>
      </c>
      <c r="S5" s="170"/>
    </row>
    <row r="6" spans="1:21" ht="27.75" customHeight="1" x14ac:dyDescent="0.2">
      <c r="B6" s="337"/>
      <c r="C6" s="347"/>
      <c r="D6" s="346"/>
      <c r="E6" s="171" t="s">
        <v>403</v>
      </c>
      <c r="F6" s="172" t="s">
        <v>404</v>
      </c>
      <c r="G6" s="173" t="s">
        <v>405</v>
      </c>
      <c r="H6" s="171" t="s">
        <v>403</v>
      </c>
      <c r="I6" s="172" t="s">
        <v>406</v>
      </c>
      <c r="J6" s="173" t="s">
        <v>405</v>
      </c>
      <c r="K6" s="171" t="s">
        <v>403</v>
      </c>
      <c r="L6" s="172" t="s">
        <v>406</v>
      </c>
      <c r="M6" s="173" t="s">
        <v>405</v>
      </c>
      <c r="N6" s="171" t="s">
        <v>403</v>
      </c>
      <c r="O6" s="172" t="s">
        <v>406</v>
      </c>
      <c r="P6" s="173" t="s">
        <v>405</v>
      </c>
      <c r="Q6" s="171" t="s">
        <v>403</v>
      </c>
      <c r="R6" s="172" t="s">
        <v>406</v>
      </c>
      <c r="S6" s="173" t="s">
        <v>405</v>
      </c>
    </row>
    <row r="7" spans="1:21" ht="21.75" customHeight="1" x14ac:dyDescent="0.2">
      <c r="B7" s="344" t="str">
        <f>ｼｰﾄ0!$C$4</f>
        <v>京都盆地</v>
      </c>
      <c r="C7" s="338" t="s">
        <v>407</v>
      </c>
      <c r="D7" s="174" t="s">
        <v>408</v>
      </c>
      <c r="E7" s="189">
        <v>76</v>
      </c>
      <c r="F7" s="190">
        <v>6.2170000000000005</v>
      </c>
      <c r="G7" s="190">
        <v>2.2690000000000001</v>
      </c>
      <c r="H7" s="189">
        <v>74</v>
      </c>
      <c r="I7" s="190">
        <v>5.5</v>
      </c>
      <c r="J7" s="190">
        <v>2</v>
      </c>
      <c r="K7" s="189">
        <v>73</v>
      </c>
      <c r="L7" s="190">
        <v>6.3</v>
      </c>
      <c r="M7" s="190">
        <v>2.2999999999999998</v>
      </c>
      <c r="N7" s="189">
        <v>76</v>
      </c>
      <c r="O7" s="190">
        <v>6.3</v>
      </c>
      <c r="P7" s="190">
        <v>2.2999999999999998</v>
      </c>
      <c r="Q7" s="189">
        <v>76</v>
      </c>
      <c r="R7" s="190">
        <v>7</v>
      </c>
      <c r="S7" s="190">
        <v>2.6</v>
      </c>
    </row>
    <row r="8" spans="1:21" ht="21.75" customHeight="1" x14ac:dyDescent="0.2">
      <c r="B8" s="345"/>
      <c r="C8" s="358"/>
      <c r="D8" s="174" t="s">
        <v>409</v>
      </c>
      <c r="E8" s="189">
        <v>1</v>
      </c>
      <c r="F8" s="190">
        <v>3.5999999999999997E-2</v>
      </c>
      <c r="G8" s="190">
        <v>1.2999999999999999E-2</v>
      </c>
      <c r="H8" s="189">
        <v>1</v>
      </c>
      <c r="I8" s="190">
        <v>0</v>
      </c>
      <c r="J8" s="190">
        <v>0</v>
      </c>
      <c r="K8" s="189">
        <v>1</v>
      </c>
      <c r="L8" s="190">
        <v>0</v>
      </c>
      <c r="M8" s="190">
        <v>0</v>
      </c>
      <c r="N8" s="189">
        <v>0</v>
      </c>
      <c r="O8" s="190">
        <v>0</v>
      </c>
      <c r="P8" s="190">
        <v>0</v>
      </c>
      <c r="Q8" s="189">
        <v>0</v>
      </c>
      <c r="R8" s="190">
        <v>0</v>
      </c>
      <c r="S8" s="190">
        <v>0</v>
      </c>
    </row>
    <row r="9" spans="1:21" ht="21.75" customHeight="1" x14ac:dyDescent="0.2">
      <c r="B9" s="345"/>
      <c r="C9" s="358"/>
      <c r="D9" s="174" t="s">
        <v>410</v>
      </c>
      <c r="E9" s="189">
        <v>30</v>
      </c>
      <c r="F9" s="190">
        <v>23.055</v>
      </c>
      <c r="G9" s="190">
        <v>8.407</v>
      </c>
      <c r="H9" s="189">
        <v>30</v>
      </c>
      <c r="I9" s="190">
        <v>17</v>
      </c>
      <c r="J9" s="190">
        <v>6.2</v>
      </c>
      <c r="K9" s="189">
        <v>30</v>
      </c>
      <c r="L9" s="190">
        <v>19.899999999999999</v>
      </c>
      <c r="M9" s="190">
        <v>7.2</v>
      </c>
      <c r="N9" s="189">
        <v>30</v>
      </c>
      <c r="O9" s="190">
        <v>20.6</v>
      </c>
      <c r="P9" s="190">
        <v>7.5</v>
      </c>
      <c r="Q9" s="189">
        <v>19</v>
      </c>
      <c r="R9" s="190">
        <v>19.899999999999999</v>
      </c>
      <c r="S9" s="190">
        <v>7.1</v>
      </c>
      <c r="U9" s="91"/>
    </row>
    <row r="10" spans="1:21" ht="21.75" customHeight="1" x14ac:dyDescent="0.2">
      <c r="B10" s="345"/>
      <c r="C10" s="358"/>
      <c r="D10" s="174" t="s">
        <v>411</v>
      </c>
      <c r="E10" s="189">
        <v>40</v>
      </c>
      <c r="F10" s="190">
        <v>0</v>
      </c>
      <c r="G10" s="190">
        <v>0</v>
      </c>
      <c r="H10" s="189">
        <v>40</v>
      </c>
      <c r="I10" s="190">
        <v>0</v>
      </c>
      <c r="J10" s="190">
        <v>0</v>
      </c>
      <c r="K10" s="189">
        <v>40</v>
      </c>
      <c r="L10" s="190">
        <v>0</v>
      </c>
      <c r="M10" s="190">
        <v>0</v>
      </c>
      <c r="N10" s="189">
        <v>37</v>
      </c>
      <c r="O10" s="190">
        <v>0</v>
      </c>
      <c r="P10" s="190">
        <v>0</v>
      </c>
      <c r="Q10" s="189">
        <v>37</v>
      </c>
      <c r="R10" s="190">
        <v>0</v>
      </c>
      <c r="S10" s="190">
        <v>0</v>
      </c>
    </row>
    <row r="11" spans="1:21" ht="21.75" customHeight="1" x14ac:dyDescent="0.2">
      <c r="B11" s="345"/>
      <c r="C11" s="358"/>
      <c r="D11" s="125" t="s">
        <v>412</v>
      </c>
      <c r="E11" s="189">
        <v>5</v>
      </c>
      <c r="F11" s="190">
        <v>1.25</v>
      </c>
      <c r="G11" s="190">
        <v>0.45600000000000002</v>
      </c>
      <c r="H11" s="189">
        <v>5</v>
      </c>
      <c r="I11" s="190">
        <v>1.2</v>
      </c>
      <c r="J11" s="190">
        <v>0.5</v>
      </c>
      <c r="K11" s="189">
        <v>5</v>
      </c>
      <c r="L11" s="190">
        <v>1.4</v>
      </c>
      <c r="M11" s="190">
        <v>0.5</v>
      </c>
      <c r="N11" s="189">
        <v>4</v>
      </c>
      <c r="O11" s="190">
        <v>1.3</v>
      </c>
      <c r="P11" s="190">
        <v>0.4</v>
      </c>
      <c r="Q11" s="189">
        <v>4</v>
      </c>
      <c r="R11" s="190">
        <v>1.2</v>
      </c>
      <c r="S11" s="190">
        <v>0.4</v>
      </c>
    </row>
    <row r="12" spans="1:21" ht="26.25" customHeight="1" x14ac:dyDescent="0.2">
      <c r="B12" s="346"/>
      <c r="C12" s="359"/>
      <c r="D12" s="125" t="s">
        <v>413</v>
      </c>
      <c r="E12" s="191">
        <f t="shared" ref="E12:G12" si="0">IF(COUNT(E7:E11)&gt;=1,SUM(E7:E11),"")</f>
        <v>152</v>
      </c>
      <c r="F12" s="192">
        <f t="shared" ref="F12" si="1">IF(COUNT(F7:F11)&gt;=1,SUM(F7:F11),"")</f>
        <v>30.558</v>
      </c>
      <c r="G12" s="192">
        <f t="shared" si="0"/>
        <v>11.145</v>
      </c>
      <c r="H12" s="191">
        <f t="shared" ref="H12:J12" si="2">IF(COUNT(H7:H11)&gt;=1,SUM(H7:H11),"")</f>
        <v>150</v>
      </c>
      <c r="I12" s="193">
        <f t="shared" ref="I12" si="3">IF(COUNT(I7:I11)&gt;=1,SUM(I7:I11),"")</f>
        <v>23.7</v>
      </c>
      <c r="J12" s="193">
        <f t="shared" si="2"/>
        <v>8.6999999999999993</v>
      </c>
      <c r="K12" s="191">
        <f t="shared" ref="K12:M12" si="4">IF(COUNT(K7:K11)&gt;=1,SUM(K7:K11),"")</f>
        <v>149</v>
      </c>
      <c r="L12" s="192">
        <f t="shared" ref="L12" si="5">IF(COUNT(L7:L11)&gt;=1,SUM(L7:L11),"")</f>
        <v>27.599999999999998</v>
      </c>
      <c r="M12" s="192">
        <f t="shared" si="4"/>
        <v>10</v>
      </c>
      <c r="N12" s="191">
        <f t="shared" ref="N12:S12" si="6">IF(COUNT(N7:N11)&gt;=1,SUM(N7:N11),"")</f>
        <v>147</v>
      </c>
      <c r="O12" s="192">
        <f t="shared" ref="O12" si="7">IF(COUNT(O7:O11)&gt;=1,SUM(O7:O11),"")</f>
        <v>28.200000000000003</v>
      </c>
      <c r="P12" s="192">
        <f t="shared" si="6"/>
        <v>10.200000000000001</v>
      </c>
      <c r="Q12" s="191">
        <f t="shared" si="6"/>
        <v>136</v>
      </c>
      <c r="R12" s="192">
        <f t="shared" ref="R12" si="8">IF(COUNT(R7:R11)&gt;=1,SUM(R7:R11),"")</f>
        <v>28.099999999999998</v>
      </c>
      <c r="S12" s="192">
        <f t="shared" si="6"/>
        <v>10.1</v>
      </c>
    </row>
    <row r="13" spans="1:21" ht="21.75" customHeight="1" x14ac:dyDescent="0.2">
      <c r="B13" s="344" t="str">
        <f>ｼｰﾄ0!$C$4</f>
        <v>京都盆地</v>
      </c>
      <c r="C13" s="349"/>
      <c r="D13" s="174" t="s">
        <v>408</v>
      </c>
      <c r="E13" s="109"/>
      <c r="F13" s="190"/>
      <c r="G13" s="190"/>
      <c r="H13" s="109"/>
      <c r="I13" s="190"/>
      <c r="J13" s="190"/>
      <c r="K13" s="109"/>
      <c r="L13" s="190"/>
      <c r="M13" s="190"/>
      <c r="N13" s="109"/>
      <c r="O13" s="190"/>
      <c r="P13" s="190"/>
      <c r="Q13" s="194"/>
      <c r="R13" s="190"/>
      <c r="S13" s="190"/>
    </row>
    <row r="14" spans="1:21" ht="21.75" customHeight="1" x14ac:dyDescent="0.2">
      <c r="B14" s="345"/>
      <c r="C14" s="350"/>
      <c r="D14" s="174" t="s">
        <v>409</v>
      </c>
      <c r="E14" s="109"/>
      <c r="F14" s="190"/>
      <c r="G14" s="190"/>
      <c r="H14" s="109"/>
      <c r="I14" s="190"/>
      <c r="J14" s="190"/>
      <c r="K14" s="109"/>
      <c r="L14" s="190"/>
      <c r="M14" s="190"/>
      <c r="N14" s="109"/>
      <c r="O14" s="190"/>
      <c r="P14" s="190"/>
      <c r="Q14" s="194"/>
      <c r="R14" s="190"/>
      <c r="S14" s="190"/>
    </row>
    <row r="15" spans="1:21" ht="21.75" customHeight="1" x14ac:dyDescent="0.2">
      <c r="B15" s="345"/>
      <c r="C15" s="350"/>
      <c r="D15" s="174" t="s">
        <v>410</v>
      </c>
      <c r="E15" s="109"/>
      <c r="F15" s="190"/>
      <c r="G15" s="190"/>
      <c r="H15" s="109"/>
      <c r="I15" s="190"/>
      <c r="J15" s="190"/>
      <c r="K15" s="109"/>
      <c r="L15" s="190"/>
      <c r="M15" s="190"/>
      <c r="N15" s="109"/>
      <c r="O15" s="190"/>
      <c r="P15" s="190"/>
      <c r="Q15" s="194"/>
      <c r="R15" s="190"/>
      <c r="S15" s="190"/>
    </row>
    <row r="16" spans="1:21" ht="21.75" customHeight="1" x14ac:dyDescent="0.2">
      <c r="B16" s="345"/>
      <c r="C16" s="350"/>
      <c r="D16" s="174" t="s">
        <v>411</v>
      </c>
      <c r="E16" s="109"/>
      <c r="F16" s="190"/>
      <c r="G16" s="190"/>
      <c r="H16" s="109"/>
      <c r="I16" s="190"/>
      <c r="J16" s="190"/>
      <c r="K16" s="109"/>
      <c r="L16" s="190"/>
      <c r="M16" s="190"/>
      <c r="N16" s="109"/>
      <c r="O16" s="190"/>
      <c r="P16" s="190"/>
      <c r="Q16" s="194"/>
      <c r="R16" s="190"/>
      <c r="S16" s="190"/>
    </row>
    <row r="17" spans="2:19" ht="21.75" customHeight="1" x14ac:dyDescent="0.2">
      <c r="B17" s="345"/>
      <c r="C17" s="350"/>
      <c r="D17" s="125" t="s">
        <v>412</v>
      </c>
      <c r="E17" s="109"/>
      <c r="F17" s="190"/>
      <c r="G17" s="190"/>
      <c r="H17" s="109"/>
      <c r="I17" s="190"/>
      <c r="J17" s="190"/>
      <c r="K17" s="109"/>
      <c r="L17" s="190"/>
      <c r="M17" s="190"/>
      <c r="N17" s="109"/>
      <c r="O17" s="190"/>
      <c r="P17" s="190"/>
      <c r="Q17" s="194"/>
      <c r="R17" s="190"/>
      <c r="S17" s="190"/>
    </row>
    <row r="18" spans="2:19" ht="26.25" customHeight="1" x14ac:dyDescent="0.2">
      <c r="B18" s="346"/>
      <c r="C18" s="351"/>
      <c r="D18" s="125" t="s">
        <v>414</v>
      </c>
      <c r="E18" s="191" t="str">
        <f t="shared" ref="E18:G18" si="9">IF(COUNT(E13:E17)&gt;=1,SUM(E13:E17),"")</f>
        <v/>
      </c>
      <c r="F18" s="192" t="str">
        <f t="shared" ref="F18" si="10">IF(COUNT(F13:F17)&gt;=1,SUM(F13:F17),"")</f>
        <v/>
      </c>
      <c r="G18" s="192" t="str">
        <f t="shared" si="9"/>
        <v/>
      </c>
      <c r="H18" s="191" t="str">
        <f t="shared" ref="H18:S18" si="11">IF(COUNT(H13:H17)&gt;=1,SUM(H13:H17),"")</f>
        <v/>
      </c>
      <c r="I18" s="193" t="str">
        <f t="shared" si="11"/>
        <v/>
      </c>
      <c r="J18" s="193" t="str">
        <f t="shared" si="11"/>
        <v/>
      </c>
      <c r="K18" s="191" t="str">
        <f t="shared" si="11"/>
        <v/>
      </c>
      <c r="L18" s="192" t="str">
        <f t="shared" si="11"/>
        <v/>
      </c>
      <c r="M18" s="192" t="str">
        <f t="shared" si="11"/>
        <v/>
      </c>
      <c r="N18" s="191" t="str">
        <f t="shared" si="11"/>
        <v/>
      </c>
      <c r="O18" s="192" t="str">
        <f t="shared" si="11"/>
        <v/>
      </c>
      <c r="P18" s="192" t="str">
        <f t="shared" si="11"/>
        <v/>
      </c>
      <c r="Q18" s="191" t="str">
        <f t="shared" si="11"/>
        <v/>
      </c>
      <c r="R18" s="192" t="str">
        <f t="shared" si="11"/>
        <v/>
      </c>
      <c r="S18" s="192" t="str">
        <f t="shared" si="11"/>
        <v/>
      </c>
    </row>
    <row r="19" spans="2:19" ht="21.75" customHeight="1" x14ac:dyDescent="0.2">
      <c r="B19" s="344" t="str">
        <f>ｼｰﾄ0!$C$4</f>
        <v>京都盆地</v>
      </c>
      <c r="C19" s="338"/>
      <c r="D19" s="174" t="s">
        <v>408</v>
      </c>
      <c r="E19" s="109"/>
      <c r="F19" s="190"/>
      <c r="G19" s="190"/>
      <c r="H19" s="109"/>
      <c r="I19" s="190"/>
      <c r="J19" s="190"/>
      <c r="K19" s="109"/>
      <c r="L19" s="190"/>
      <c r="M19" s="190"/>
      <c r="N19" s="109"/>
      <c r="O19" s="190"/>
      <c r="P19" s="190"/>
      <c r="Q19" s="194"/>
      <c r="R19" s="190"/>
      <c r="S19" s="190"/>
    </row>
    <row r="20" spans="2:19" ht="21.75" customHeight="1" x14ac:dyDescent="0.2">
      <c r="B20" s="345"/>
      <c r="C20" s="339"/>
      <c r="D20" s="174" t="s">
        <v>409</v>
      </c>
      <c r="E20" s="109"/>
      <c r="F20" s="190"/>
      <c r="G20" s="190"/>
      <c r="H20" s="109"/>
      <c r="I20" s="190"/>
      <c r="J20" s="190"/>
      <c r="K20" s="109"/>
      <c r="L20" s="190"/>
      <c r="M20" s="190"/>
      <c r="N20" s="109"/>
      <c r="O20" s="190"/>
      <c r="P20" s="190"/>
      <c r="Q20" s="194"/>
      <c r="R20" s="190"/>
      <c r="S20" s="190"/>
    </row>
    <row r="21" spans="2:19" ht="21.75" customHeight="1" x14ac:dyDescent="0.2">
      <c r="B21" s="345"/>
      <c r="C21" s="339"/>
      <c r="D21" s="174" t="s">
        <v>410</v>
      </c>
      <c r="E21" s="109"/>
      <c r="F21" s="190"/>
      <c r="G21" s="190"/>
      <c r="H21" s="109"/>
      <c r="I21" s="190"/>
      <c r="J21" s="190"/>
      <c r="K21" s="109"/>
      <c r="L21" s="190"/>
      <c r="M21" s="190"/>
      <c r="N21" s="109"/>
      <c r="O21" s="190"/>
      <c r="P21" s="190"/>
      <c r="Q21" s="194"/>
      <c r="R21" s="190"/>
      <c r="S21" s="190"/>
    </row>
    <row r="22" spans="2:19" ht="21.75" customHeight="1" x14ac:dyDescent="0.2">
      <c r="B22" s="345"/>
      <c r="C22" s="339"/>
      <c r="D22" s="174" t="s">
        <v>411</v>
      </c>
      <c r="E22" s="109"/>
      <c r="F22" s="190"/>
      <c r="G22" s="190"/>
      <c r="H22" s="109"/>
      <c r="I22" s="190"/>
      <c r="J22" s="190"/>
      <c r="K22" s="109"/>
      <c r="L22" s="190"/>
      <c r="M22" s="190"/>
      <c r="N22" s="109"/>
      <c r="O22" s="190"/>
      <c r="P22" s="190"/>
      <c r="Q22" s="194"/>
      <c r="R22" s="190"/>
      <c r="S22" s="190"/>
    </row>
    <row r="23" spans="2:19" ht="21.75" customHeight="1" x14ac:dyDescent="0.2">
      <c r="B23" s="345"/>
      <c r="C23" s="339"/>
      <c r="D23" s="125" t="s">
        <v>412</v>
      </c>
      <c r="E23" s="109"/>
      <c r="F23" s="190"/>
      <c r="G23" s="190"/>
      <c r="H23" s="109"/>
      <c r="I23" s="190"/>
      <c r="J23" s="190"/>
      <c r="K23" s="109"/>
      <c r="L23" s="190"/>
      <c r="M23" s="190"/>
      <c r="N23" s="109"/>
      <c r="O23" s="190"/>
      <c r="P23" s="190"/>
      <c r="Q23" s="194"/>
      <c r="R23" s="190"/>
      <c r="S23" s="190"/>
    </row>
    <row r="24" spans="2:19" ht="26.25" customHeight="1" x14ac:dyDescent="0.2">
      <c r="B24" s="346"/>
      <c r="C24" s="340"/>
      <c r="D24" s="125" t="s">
        <v>415</v>
      </c>
      <c r="E24" s="194" t="str">
        <f t="shared" ref="E24:G24" si="12">IF(COUNT(E19:E23)&gt;=1,SUM(E19:E23),"")</f>
        <v/>
      </c>
      <c r="F24" s="195" t="str">
        <f t="shared" ref="F24" si="13">IF(COUNT(F19:F23)&gt;=1,SUM(F19:F23),"")</f>
        <v/>
      </c>
      <c r="G24" s="195" t="str">
        <f t="shared" si="12"/>
        <v/>
      </c>
      <c r="H24" s="194" t="str">
        <f t="shared" ref="H24:S24" si="14">IF(COUNT(H19:H23)&gt;=1,SUM(H19:H23),"")</f>
        <v/>
      </c>
      <c r="I24" s="196" t="str">
        <f t="shared" si="14"/>
        <v/>
      </c>
      <c r="J24" s="196" t="str">
        <f t="shared" si="14"/>
        <v/>
      </c>
      <c r="K24" s="194" t="str">
        <f t="shared" si="14"/>
        <v/>
      </c>
      <c r="L24" s="195" t="str">
        <f t="shared" si="14"/>
        <v/>
      </c>
      <c r="M24" s="195" t="str">
        <f t="shared" si="14"/>
        <v/>
      </c>
      <c r="N24" s="194" t="str">
        <f t="shared" si="14"/>
        <v/>
      </c>
      <c r="O24" s="195" t="str">
        <f t="shared" si="14"/>
        <v/>
      </c>
      <c r="P24" s="195" t="str">
        <f t="shared" si="14"/>
        <v/>
      </c>
      <c r="Q24" s="194" t="str">
        <f t="shared" si="14"/>
        <v/>
      </c>
      <c r="R24" s="195" t="str">
        <f t="shared" si="14"/>
        <v/>
      </c>
      <c r="S24" s="195" t="str">
        <f t="shared" si="14"/>
        <v/>
      </c>
    </row>
    <row r="25" spans="2:19" ht="22.5" customHeight="1" x14ac:dyDescent="0.2">
      <c r="B25" s="344" t="str">
        <f>ｼｰﾄ0!$C$4</f>
        <v>京都盆地</v>
      </c>
      <c r="C25" s="338"/>
      <c r="D25" s="174" t="s">
        <v>408</v>
      </c>
      <c r="E25" s="109"/>
      <c r="F25" s="190"/>
      <c r="G25" s="190"/>
      <c r="H25" s="109"/>
      <c r="I25" s="190"/>
      <c r="J25" s="190"/>
      <c r="K25" s="109"/>
      <c r="L25" s="190"/>
      <c r="M25" s="190"/>
      <c r="N25" s="109"/>
      <c r="O25" s="190"/>
      <c r="P25" s="190"/>
      <c r="Q25" s="194"/>
      <c r="R25" s="190"/>
      <c r="S25" s="190"/>
    </row>
    <row r="26" spans="2:19" ht="22.5" customHeight="1" x14ac:dyDescent="0.2">
      <c r="B26" s="345"/>
      <c r="C26" s="339"/>
      <c r="D26" s="174" t="s">
        <v>409</v>
      </c>
      <c r="E26" s="109"/>
      <c r="F26" s="190"/>
      <c r="G26" s="190"/>
      <c r="H26" s="109"/>
      <c r="I26" s="190"/>
      <c r="J26" s="190"/>
      <c r="K26" s="109"/>
      <c r="L26" s="190"/>
      <c r="M26" s="190"/>
      <c r="N26" s="109"/>
      <c r="O26" s="190"/>
      <c r="P26" s="190"/>
      <c r="Q26" s="194"/>
      <c r="R26" s="190"/>
      <c r="S26" s="190"/>
    </row>
    <row r="27" spans="2:19" ht="22.5" customHeight="1" x14ac:dyDescent="0.2">
      <c r="B27" s="345"/>
      <c r="C27" s="339"/>
      <c r="D27" s="174" t="s">
        <v>410</v>
      </c>
      <c r="E27" s="109"/>
      <c r="F27" s="190"/>
      <c r="G27" s="190"/>
      <c r="H27" s="109"/>
      <c r="I27" s="190"/>
      <c r="J27" s="190"/>
      <c r="K27" s="109"/>
      <c r="L27" s="190"/>
      <c r="M27" s="190"/>
      <c r="N27" s="109"/>
      <c r="O27" s="190"/>
      <c r="P27" s="190"/>
      <c r="Q27" s="194"/>
      <c r="R27" s="190"/>
      <c r="S27" s="190"/>
    </row>
    <row r="28" spans="2:19" ht="22.5" customHeight="1" x14ac:dyDescent="0.2">
      <c r="B28" s="345"/>
      <c r="C28" s="339"/>
      <c r="D28" s="174" t="s">
        <v>411</v>
      </c>
      <c r="E28" s="109"/>
      <c r="F28" s="190"/>
      <c r="G28" s="190"/>
      <c r="H28" s="109"/>
      <c r="I28" s="190"/>
      <c r="J28" s="190"/>
      <c r="K28" s="109"/>
      <c r="L28" s="190"/>
      <c r="M28" s="190"/>
      <c r="N28" s="109"/>
      <c r="O28" s="190"/>
      <c r="P28" s="190"/>
      <c r="Q28" s="194"/>
      <c r="R28" s="190"/>
      <c r="S28" s="190"/>
    </row>
    <row r="29" spans="2:19" ht="22.5" customHeight="1" x14ac:dyDescent="0.2">
      <c r="B29" s="345"/>
      <c r="C29" s="339"/>
      <c r="D29" s="125" t="s">
        <v>412</v>
      </c>
      <c r="E29" s="109"/>
      <c r="F29" s="190"/>
      <c r="G29" s="190"/>
      <c r="H29" s="109"/>
      <c r="I29" s="190"/>
      <c r="J29" s="190"/>
      <c r="K29" s="109"/>
      <c r="L29" s="190"/>
      <c r="M29" s="190"/>
      <c r="N29" s="109"/>
      <c r="O29" s="190"/>
      <c r="P29" s="190"/>
      <c r="Q29" s="194"/>
      <c r="R29" s="190"/>
      <c r="S29" s="190"/>
    </row>
    <row r="30" spans="2:19" ht="25.5" customHeight="1" x14ac:dyDescent="0.2">
      <c r="B30" s="346"/>
      <c r="C30" s="340"/>
      <c r="D30" s="125" t="s">
        <v>416</v>
      </c>
      <c r="E30" s="194" t="str">
        <f t="shared" ref="E30:G30" si="15">IF(COUNT(E25:E29)&gt;=1,SUM(E25:E29),"")</f>
        <v/>
      </c>
      <c r="F30" s="195" t="str">
        <f t="shared" ref="F30" si="16">IF(COUNT(F25:F29)&gt;=1,SUM(F25:F29),"")</f>
        <v/>
      </c>
      <c r="G30" s="195" t="str">
        <f t="shared" si="15"/>
        <v/>
      </c>
      <c r="H30" s="194" t="str">
        <f t="shared" ref="H30:S30" si="17">IF(COUNT(H25:H29)&gt;=1,SUM(H25:H29),"")</f>
        <v/>
      </c>
      <c r="I30" s="196" t="str">
        <f t="shared" si="17"/>
        <v/>
      </c>
      <c r="J30" s="196" t="str">
        <f t="shared" si="17"/>
        <v/>
      </c>
      <c r="K30" s="194" t="str">
        <f t="shared" si="17"/>
        <v/>
      </c>
      <c r="L30" s="195" t="str">
        <f t="shared" si="17"/>
        <v/>
      </c>
      <c r="M30" s="195" t="str">
        <f t="shared" si="17"/>
        <v/>
      </c>
      <c r="N30" s="194" t="str">
        <f t="shared" si="17"/>
        <v/>
      </c>
      <c r="O30" s="195" t="str">
        <f t="shared" si="17"/>
        <v/>
      </c>
      <c r="P30" s="195" t="str">
        <f t="shared" si="17"/>
        <v/>
      </c>
      <c r="Q30" s="194" t="str">
        <f t="shared" si="17"/>
        <v/>
      </c>
      <c r="R30" s="195" t="str">
        <f t="shared" si="17"/>
        <v/>
      </c>
      <c r="S30" s="195" t="str">
        <f t="shared" si="17"/>
        <v/>
      </c>
    </row>
    <row r="31" spans="2:19" ht="21.75" customHeight="1" x14ac:dyDescent="0.2">
      <c r="B31" s="344" t="str">
        <f>ｼｰﾄ0!$C$4</f>
        <v>京都盆地</v>
      </c>
      <c r="C31" s="338"/>
      <c r="D31" s="174" t="s">
        <v>408</v>
      </c>
      <c r="E31" s="109"/>
      <c r="F31" s="190"/>
      <c r="G31" s="190"/>
      <c r="H31" s="109"/>
      <c r="I31" s="190"/>
      <c r="J31" s="190"/>
      <c r="K31" s="109"/>
      <c r="L31" s="190"/>
      <c r="M31" s="190"/>
      <c r="N31" s="109"/>
      <c r="O31" s="190"/>
      <c r="P31" s="190"/>
      <c r="Q31" s="194"/>
      <c r="R31" s="190"/>
      <c r="S31" s="190"/>
    </row>
    <row r="32" spans="2:19" ht="21.75" customHeight="1" x14ac:dyDescent="0.2">
      <c r="B32" s="345"/>
      <c r="C32" s="358"/>
      <c r="D32" s="174" t="s">
        <v>409</v>
      </c>
      <c r="E32" s="109"/>
      <c r="F32" s="190"/>
      <c r="G32" s="190"/>
      <c r="H32" s="109"/>
      <c r="I32" s="190"/>
      <c r="J32" s="190"/>
      <c r="K32" s="109"/>
      <c r="L32" s="190"/>
      <c r="M32" s="190"/>
      <c r="N32" s="109"/>
      <c r="O32" s="190"/>
      <c r="P32" s="190"/>
      <c r="Q32" s="194"/>
      <c r="R32" s="190"/>
      <c r="S32" s="190"/>
    </row>
    <row r="33" spans="2:19" ht="21.75" customHeight="1" x14ac:dyDescent="0.2">
      <c r="B33" s="345"/>
      <c r="C33" s="358"/>
      <c r="D33" s="174" t="s">
        <v>410</v>
      </c>
      <c r="E33" s="109"/>
      <c r="F33" s="190"/>
      <c r="G33" s="190"/>
      <c r="H33" s="109"/>
      <c r="I33" s="190"/>
      <c r="J33" s="190"/>
      <c r="K33" s="109"/>
      <c r="L33" s="190"/>
      <c r="M33" s="190"/>
      <c r="N33" s="109"/>
      <c r="O33" s="190"/>
      <c r="P33" s="190"/>
      <c r="Q33" s="194"/>
      <c r="R33" s="190"/>
      <c r="S33" s="190"/>
    </row>
    <row r="34" spans="2:19" ht="21.75" customHeight="1" x14ac:dyDescent="0.2">
      <c r="B34" s="345"/>
      <c r="C34" s="358"/>
      <c r="D34" s="174" t="s">
        <v>411</v>
      </c>
      <c r="E34" s="109"/>
      <c r="F34" s="190"/>
      <c r="G34" s="190"/>
      <c r="H34" s="109"/>
      <c r="I34" s="190"/>
      <c r="J34" s="190"/>
      <c r="K34" s="109"/>
      <c r="L34" s="190"/>
      <c r="M34" s="190"/>
      <c r="N34" s="109"/>
      <c r="O34" s="190"/>
      <c r="P34" s="190"/>
      <c r="Q34" s="194"/>
      <c r="R34" s="190"/>
      <c r="S34" s="190"/>
    </row>
    <row r="35" spans="2:19" ht="21.75" customHeight="1" x14ac:dyDescent="0.2">
      <c r="B35" s="345"/>
      <c r="C35" s="358"/>
      <c r="D35" s="125" t="s">
        <v>412</v>
      </c>
      <c r="E35" s="109"/>
      <c r="F35" s="190"/>
      <c r="G35" s="190"/>
      <c r="H35" s="109"/>
      <c r="I35" s="190"/>
      <c r="J35" s="190"/>
      <c r="K35" s="109"/>
      <c r="L35" s="190"/>
      <c r="M35" s="190"/>
      <c r="N35" s="109"/>
      <c r="O35" s="190"/>
      <c r="P35" s="190"/>
      <c r="Q35" s="194"/>
      <c r="R35" s="190"/>
      <c r="S35" s="190"/>
    </row>
    <row r="36" spans="2:19" ht="25.5" customHeight="1" x14ac:dyDescent="0.2">
      <c r="B36" s="346"/>
      <c r="C36" s="359"/>
      <c r="D36" s="175" t="s">
        <v>417</v>
      </c>
      <c r="E36" s="194" t="str">
        <f t="shared" ref="E36:G36" si="18">IF(COUNT(E31:E35)&gt;=1,SUM(E31:E35),"")</f>
        <v/>
      </c>
      <c r="F36" s="195" t="str">
        <f t="shared" ref="F36" si="19">IF(COUNT(F31:F35)&gt;=1,SUM(F31:F35),"")</f>
        <v/>
      </c>
      <c r="G36" s="195" t="str">
        <f t="shared" si="18"/>
        <v/>
      </c>
      <c r="H36" s="194" t="str">
        <f t="shared" ref="H36:S36" si="20">IF(COUNT(H31:H35)&gt;=1,SUM(H31:H35),"")</f>
        <v/>
      </c>
      <c r="I36" s="196" t="str">
        <f t="shared" si="20"/>
        <v/>
      </c>
      <c r="J36" s="196" t="str">
        <f t="shared" si="20"/>
        <v/>
      </c>
      <c r="K36" s="194" t="str">
        <f t="shared" si="20"/>
        <v/>
      </c>
      <c r="L36" s="195" t="str">
        <f t="shared" si="20"/>
        <v/>
      </c>
      <c r="M36" s="195" t="str">
        <f t="shared" si="20"/>
        <v/>
      </c>
      <c r="N36" s="194" t="str">
        <f t="shared" si="20"/>
        <v/>
      </c>
      <c r="O36" s="195" t="str">
        <f t="shared" si="20"/>
        <v/>
      </c>
      <c r="P36" s="195" t="str">
        <f t="shared" si="20"/>
        <v/>
      </c>
      <c r="Q36" s="194" t="str">
        <f t="shared" si="20"/>
        <v/>
      </c>
      <c r="R36" s="195" t="str">
        <f t="shared" si="20"/>
        <v/>
      </c>
      <c r="S36" s="195" t="str">
        <f t="shared" si="20"/>
        <v/>
      </c>
    </row>
    <row r="37" spans="2:19" ht="21.75" customHeight="1" x14ac:dyDescent="0.2">
      <c r="B37" s="344" t="str">
        <f>ｼｰﾄ0!$C$4</f>
        <v>京都盆地</v>
      </c>
      <c r="C37" s="338"/>
      <c r="D37" s="174" t="s">
        <v>408</v>
      </c>
      <c r="E37" s="109"/>
      <c r="F37" s="190"/>
      <c r="G37" s="190"/>
      <c r="H37" s="109"/>
      <c r="I37" s="190"/>
      <c r="J37" s="190"/>
      <c r="K37" s="109"/>
      <c r="L37" s="190"/>
      <c r="M37" s="190"/>
      <c r="N37" s="109"/>
      <c r="O37" s="190"/>
      <c r="P37" s="190"/>
      <c r="Q37" s="194"/>
      <c r="R37" s="190"/>
      <c r="S37" s="190"/>
    </row>
    <row r="38" spans="2:19" ht="21.75" customHeight="1" x14ac:dyDescent="0.2">
      <c r="B38" s="345"/>
      <c r="C38" s="358"/>
      <c r="D38" s="174" t="s">
        <v>409</v>
      </c>
      <c r="E38" s="109"/>
      <c r="F38" s="190"/>
      <c r="G38" s="190"/>
      <c r="H38" s="109"/>
      <c r="I38" s="190"/>
      <c r="J38" s="190"/>
      <c r="K38" s="109"/>
      <c r="L38" s="190"/>
      <c r="M38" s="190"/>
      <c r="N38" s="109"/>
      <c r="O38" s="190"/>
      <c r="P38" s="190"/>
      <c r="Q38" s="194"/>
      <c r="R38" s="190"/>
      <c r="S38" s="190"/>
    </row>
    <row r="39" spans="2:19" ht="21.75" customHeight="1" x14ac:dyDescent="0.2">
      <c r="B39" s="345"/>
      <c r="C39" s="358"/>
      <c r="D39" s="174" t="s">
        <v>410</v>
      </c>
      <c r="E39" s="109"/>
      <c r="F39" s="190"/>
      <c r="G39" s="190"/>
      <c r="H39" s="109"/>
      <c r="I39" s="190"/>
      <c r="J39" s="190"/>
      <c r="K39" s="109"/>
      <c r="L39" s="190"/>
      <c r="M39" s="190"/>
      <c r="N39" s="109"/>
      <c r="O39" s="190"/>
      <c r="P39" s="190"/>
      <c r="Q39" s="194"/>
      <c r="R39" s="190"/>
      <c r="S39" s="190"/>
    </row>
    <row r="40" spans="2:19" ht="21.75" customHeight="1" x14ac:dyDescent="0.2">
      <c r="B40" s="345"/>
      <c r="C40" s="358"/>
      <c r="D40" s="174" t="s">
        <v>411</v>
      </c>
      <c r="E40" s="109"/>
      <c r="F40" s="190"/>
      <c r="G40" s="190"/>
      <c r="H40" s="109"/>
      <c r="I40" s="190"/>
      <c r="J40" s="190"/>
      <c r="K40" s="109"/>
      <c r="L40" s="190"/>
      <c r="M40" s="190"/>
      <c r="N40" s="109"/>
      <c r="O40" s="190"/>
      <c r="P40" s="190"/>
      <c r="Q40" s="194"/>
      <c r="R40" s="190"/>
      <c r="S40" s="190"/>
    </row>
    <row r="41" spans="2:19" ht="21.75" customHeight="1" x14ac:dyDescent="0.2">
      <c r="B41" s="345"/>
      <c r="C41" s="358"/>
      <c r="D41" s="125" t="s">
        <v>412</v>
      </c>
      <c r="E41" s="109"/>
      <c r="F41" s="190"/>
      <c r="G41" s="190"/>
      <c r="H41" s="109"/>
      <c r="I41" s="190"/>
      <c r="J41" s="190"/>
      <c r="K41" s="109"/>
      <c r="L41" s="190"/>
      <c r="M41" s="190"/>
      <c r="N41" s="109"/>
      <c r="O41" s="190"/>
      <c r="P41" s="190"/>
      <c r="Q41" s="194"/>
      <c r="R41" s="190"/>
      <c r="S41" s="190"/>
    </row>
    <row r="42" spans="2:19" ht="25.5" customHeight="1" x14ac:dyDescent="0.2">
      <c r="B42" s="346"/>
      <c r="C42" s="359"/>
      <c r="D42" s="125" t="s">
        <v>418</v>
      </c>
      <c r="E42" s="194" t="str">
        <f t="shared" ref="E42:G42" si="21">IF(COUNT(E37:E41)&gt;=1,SUM(E37:E41),"")</f>
        <v/>
      </c>
      <c r="F42" s="195" t="str">
        <f t="shared" ref="F42" si="22">IF(COUNT(F37:F41)&gt;=1,SUM(F37:F41),"")</f>
        <v/>
      </c>
      <c r="G42" s="195" t="str">
        <f t="shared" si="21"/>
        <v/>
      </c>
      <c r="H42" s="194" t="str">
        <f t="shared" ref="H42:S42" si="23">IF(COUNT(H37:H41)&gt;=1,SUM(H37:H41),"")</f>
        <v/>
      </c>
      <c r="I42" s="196" t="str">
        <f t="shared" si="23"/>
        <v/>
      </c>
      <c r="J42" s="196" t="str">
        <f t="shared" si="23"/>
        <v/>
      </c>
      <c r="K42" s="194" t="str">
        <f t="shared" si="23"/>
        <v/>
      </c>
      <c r="L42" s="195" t="str">
        <f t="shared" si="23"/>
        <v/>
      </c>
      <c r="M42" s="195" t="str">
        <f t="shared" si="23"/>
        <v/>
      </c>
      <c r="N42" s="194" t="str">
        <f t="shared" si="23"/>
        <v/>
      </c>
      <c r="O42" s="195" t="str">
        <f t="shared" si="23"/>
        <v/>
      </c>
      <c r="P42" s="195" t="str">
        <f t="shared" si="23"/>
        <v/>
      </c>
      <c r="Q42" s="194" t="str">
        <f t="shared" si="23"/>
        <v/>
      </c>
      <c r="R42" s="195" t="str">
        <f t="shared" si="23"/>
        <v/>
      </c>
      <c r="S42" s="195" t="str">
        <f t="shared" si="23"/>
        <v/>
      </c>
    </row>
    <row r="43" spans="2:19" ht="21.75" customHeight="1" x14ac:dyDescent="0.2">
      <c r="B43" s="344" t="str">
        <f>ｼｰﾄ0!$C$4</f>
        <v>京都盆地</v>
      </c>
      <c r="C43" s="338"/>
      <c r="D43" s="174" t="s">
        <v>408</v>
      </c>
      <c r="E43" s="109"/>
      <c r="F43" s="190"/>
      <c r="G43" s="190"/>
      <c r="H43" s="109"/>
      <c r="I43" s="190"/>
      <c r="J43" s="190"/>
      <c r="K43" s="109"/>
      <c r="L43" s="190"/>
      <c r="M43" s="190"/>
      <c r="N43" s="109"/>
      <c r="O43" s="190"/>
      <c r="P43" s="190"/>
      <c r="Q43" s="194"/>
      <c r="R43" s="190"/>
      <c r="S43" s="190"/>
    </row>
    <row r="44" spans="2:19" ht="21.75" customHeight="1" x14ac:dyDescent="0.2">
      <c r="B44" s="345"/>
      <c r="C44" s="339"/>
      <c r="D44" s="174" t="s">
        <v>409</v>
      </c>
      <c r="E44" s="109"/>
      <c r="F44" s="190"/>
      <c r="G44" s="190"/>
      <c r="H44" s="109"/>
      <c r="I44" s="190"/>
      <c r="J44" s="190"/>
      <c r="K44" s="109"/>
      <c r="L44" s="190"/>
      <c r="M44" s="190"/>
      <c r="N44" s="109"/>
      <c r="O44" s="190"/>
      <c r="P44" s="190"/>
      <c r="Q44" s="194"/>
      <c r="R44" s="190"/>
      <c r="S44" s="190"/>
    </row>
    <row r="45" spans="2:19" ht="21.75" customHeight="1" x14ac:dyDescent="0.2">
      <c r="B45" s="345"/>
      <c r="C45" s="339"/>
      <c r="D45" s="174" t="s">
        <v>410</v>
      </c>
      <c r="E45" s="109"/>
      <c r="F45" s="190"/>
      <c r="G45" s="190"/>
      <c r="H45" s="109"/>
      <c r="I45" s="190"/>
      <c r="J45" s="190"/>
      <c r="K45" s="109"/>
      <c r="L45" s="190"/>
      <c r="M45" s="190"/>
      <c r="N45" s="109"/>
      <c r="O45" s="190"/>
      <c r="P45" s="190"/>
      <c r="Q45" s="194"/>
      <c r="R45" s="190"/>
      <c r="S45" s="190"/>
    </row>
    <row r="46" spans="2:19" ht="21.75" customHeight="1" x14ac:dyDescent="0.2">
      <c r="B46" s="345"/>
      <c r="C46" s="339"/>
      <c r="D46" s="174" t="s">
        <v>411</v>
      </c>
      <c r="E46" s="109"/>
      <c r="F46" s="190"/>
      <c r="G46" s="190"/>
      <c r="H46" s="109"/>
      <c r="I46" s="190"/>
      <c r="J46" s="190"/>
      <c r="K46" s="109"/>
      <c r="L46" s="190"/>
      <c r="M46" s="190"/>
      <c r="N46" s="109"/>
      <c r="O46" s="190"/>
      <c r="P46" s="190"/>
      <c r="Q46" s="194"/>
      <c r="R46" s="190"/>
      <c r="S46" s="190"/>
    </row>
    <row r="47" spans="2:19" ht="21.75" customHeight="1" x14ac:dyDescent="0.2">
      <c r="B47" s="345"/>
      <c r="C47" s="339"/>
      <c r="D47" s="125" t="s">
        <v>412</v>
      </c>
      <c r="E47" s="109"/>
      <c r="F47" s="190"/>
      <c r="G47" s="190"/>
      <c r="H47" s="109"/>
      <c r="I47" s="190"/>
      <c r="J47" s="190"/>
      <c r="K47" s="109"/>
      <c r="L47" s="190"/>
      <c r="M47" s="190"/>
      <c r="N47" s="109"/>
      <c r="O47" s="190"/>
      <c r="P47" s="190"/>
      <c r="Q47" s="194"/>
      <c r="R47" s="190"/>
      <c r="S47" s="190"/>
    </row>
    <row r="48" spans="2:19" ht="23.25" customHeight="1" x14ac:dyDescent="0.2">
      <c r="B48" s="346"/>
      <c r="C48" s="340"/>
      <c r="D48" s="125" t="s">
        <v>419</v>
      </c>
      <c r="E48" s="194" t="str">
        <f t="shared" ref="E48:G48" si="24">IF(COUNT(E43:E47)&gt;=1,SUM(E43:E47),"")</f>
        <v/>
      </c>
      <c r="F48" s="195" t="str">
        <f t="shared" ref="F48" si="25">IF(COUNT(F43:F47)&gt;=1,SUM(F43:F47),"")</f>
        <v/>
      </c>
      <c r="G48" s="195" t="str">
        <f t="shared" si="24"/>
        <v/>
      </c>
      <c r="H48" s="194" t="str">
        <f t="shared" ref="H48:S48" si="26">IF(COUNT(H43:H47)&gt;=1,SUM(H43:H47),"")</f>
        <v/>
      </c>
      <c r="I48" s="196" t="str">
        <f t="shared" si="26"/>
        <v/>
      </c>
      <c r="J48" s="196" t="str">
        <f t="shared" si="26"/>
        <v/>
      </c>
      <c r="K48" s="194" t="str">
        <f t="shared" si="26"/>
        <v/>
      </c>
      <c r="L48" s="195" t="str">
        <f t="shared" si="26"/>
        <v/>
      </c>
      <c r="M48" s="195" t="str">
        <f t="shared" si="26"/>
        <v/>
      </c>
      <c r="N48" s="194" t="str">
        <f t="shared" si="26"/>
        <v/>
      </c>
      <c r="O48" s="195" t="str">
        <f t="shared" si="26"/>
        <v/>
      </c>
      <c r="P48" s="195" t="str">
        <f t="shared" si="26"/>
        <v/>
      </c>
      <c r="Q48" s="194" t="str">
        <f t="shared" si="26"/>
        <v/>
      </c>
      <c r="R48" s="195" t="str">
        <f t="shared" si="26"/>
        <v/>
      </c>
      <c r="S48" s="195" t="str">
        <f t="shared" si="26"/>
        <v/>
      </c>
    </row>
    <row r="49" spans="2:19" ht="21.75" customHeight="1" x14ac:dyDescent="0.2">
      <c r="B49" s="344" t="str">
        <f>ｼｰﾄ0!$C$4</f>
        <v>京都盆地</v>
      </c>
      <c r="C49" s="338"/>
      <c r="D49" s="174" t="s">
        <v>408</v>
      </c>
      <c r="E49" s="109"/>
      <c r="F49" s="190"/>
      <c r="G49" s="190"/>
      <c r="H49" s="109"/>
      <c r="I49" s="190"/>
      <c r="J49" s="190"/>
      <c r="K49" s="189"/>
      <c r="L49" s="190"/>
      <c r="M49" s="190"/>
      <c r="N49" s="189"/>
      <c r="O49" s="190"/>
      <c r="P49" s="190"/>
      <c r="Q49" s="194"/>
      <c r="R49" s="190"/>
      <c r="S49" s="190"/>
    </row>
    <row r="50" spans="2:19" ht="21.75" customHeight="1" x14ac:dyDescent="0.2">
      <c r="B50" s="345"/>
      <c r="C50" s="358"/>
      <c r="D50" s="174" t="s">
        <v>409</v>
      </c>
      <c r="E50" s="109"/>
      <c r="F50" s="190"/>
      <c r="G50" s="190"/>
      <c r="H50" s="109"/>
      <c r="I50" s="190"/>
      <c r="J50" s="190"/>
      <c r="K50" s="189"/>
      <c r="L50" s="190"/>
      <c r="M50" s="190"/>
      <c r="N50" s="189"/>
      <c r="O50" s="190"/>
      <c r="P50" s="190"/>
      <c r="Q50" s="194"/>
      <c r="R50" s="190"/>
      <c r="S50" s="190"/>
    </row>
    <row r="51" spans="2:19" ht="21.75" customHeight="1" x14ac:dyDescent="0.2">
      <c r="B51" s="345"/>
      <c r="C51" s="358"/>
      <c r="D51" s="174" t="s">
        <v>410</v>
      </c>
      <c r="E51" s="109"/>
      <c r="F51" s="190"/>
      <c r="G51" s="190"/>
      <c r="H51" s="109"/>
      <c r="I51" s="190"/>
      <c r="J51" s="190"/>
      <c r="K51" s="189"/>
      <c r="L51" s="190"/>
      <c r="M51" s="190"/>
      <c r="N51" s="189"/>
      <c r="O51" s="190"/>
      <c r="P51" s="190"/>
      <c r="Q51" s="194"/>
      <c r="R51" s="190"/>
      <c r="S51" s="190"/>
    </row>
    <row r="52" spans="2:19" ht="21.75" customHeight="1" x14ac:dyDescent="0.2">
      <c r="B52" s="345"/>
      <c r="C52" s="358"/>
      <c r="D52" s="174" t="s">
        <v>411</v>
      </c>
      <c r="E52" s="109"/>
      <c r="F52" s="190"/>
      <c r="G52" s="190"/>
      <c r="H52" s="109"/>
      <c r="I52" s="190"/>
      <c r="J52" s="190"/>
      <c r="K52" s="189"/>
      <c r="L52" s="190"/>
      <c r="M52" s="190"/>
      <c r="N52" s="189"/>
      <c r="O52" s="190"/>
      <c r="P52" s="190"/>
      <c r="Q52" s="194"/>
      <c r="R52" s="190"/>
      <c r="S52" s="190"/>
    </row>
    <row r="53" spans="2:19" ht="21.75" customHeight="1" x14ac:dyDescent="0.2">
      <c r="B53" s="345"/>
      <c r="C53" s="358"/>
      <c r="D53" s="125" t="s">
        <v>412</v>
      </c>
      <c r="E53" s="109"/>
      <c r="F53" s="190"/>
      <c r="G53" s="190"/>
      <c r="H53" s="109"/>
      <c r="I53" s="190"/>
      <c r="J53" s="190"/>
      <c r="K53" s="189"/>
      <c r="L53" s="190"/>
      <c r="M53" s="190"/>
      <c r="N53" s="189"/>
      <c r="O53" s="190"/>
      <c r="P53" s="190"/>
      <c r="Q53" s="194"/>
      <c r="R53" s="190"/>
      <c r="S53" s="190"/>
    </row>
    <row r="54" spans="2:19" ht="26.25" customHeight="1" thickBot="1" x14ac:dyDescent="0.25">
      <c r="B54" s="348"/>
      <c r="C54" s="360"/>
      <c r="D54" s="176" t="s">
        <v>420</v>
      </c>
      <c r="E54" s="194" t="str">
        <f t="shared" ref="E54:G54" si="27">IF(COUNT(E49:E53)&gt;=1,SUM(E49:E53),"")</f>
        <v/>
      </c>
      <c r="F54" s="195" t="str">
        <f t="shared" ref="F54" si="28">IF(COUNT(F49:F53)&gt;=1,SUM(F49:F53),"")</f>
        <v/>
      </c>
      <c r="G54" s="195" t="str">
        <f t="shared" si="27"/>
        <v/>
      </c>
      <c r="H54" s="194" t="str">
        <f t="shared" ref="H54:S54" si="29">IF(COUNT(H49:H53)&gt;=1,SUM(H49:H53),"")</f>
        <v/>
      </c>
      <c r="I54" s="196" t="str">
        <f>IF(COUNT(I49:I53)&gt;=1,SUM(I49:I53),"")</f>
        <v/>
      </c>
      <c r="J54" s="196" t="str">
        <f t="shared" si="29"/>
        <v/>
      </c>
      <c r="K54" s="194" t="str">
        <f t="shared" si="29"/>
        <v/>
      </c>
      <c r="L54" s="195" t="str">
        <f t="shared" si="29"/>
        <v/>
      </c>
      <c r="M54" s="195" t="str">
        <f t="shared" si="29"/>
        <v/>
      </c>
      <c r="N54" s="194" t="str">
        <f t="shared" si="29"/>
        <v/>
      </c>
      <c r="O54" s="195" t="str">
        <f t="shared" si="29"/>
        <v/>
      </c>
      <c r="P54" s="195" t="str">
        <f t="shared" si="29"/>
        <v/>
      </c>
      <c r="Q54" s="194" t="str">
        <f t="shared" si="29"/>
        <v/>
      </c>
      <c r="R54" s="195" t="str">
        <f t="shared" si="29"/>
        <v/>
      </c>
      <c r="S54" s="195" t="str">
        <f t="shared" si="29"/>
        <v/>
      </c>
    </row>
    <row r="55" spans="2:19" ht="21.75" customHeight="1" thickTop="1" x14ac:dyDescent="0.2">
      <c r="B55" s="341" t="s">
        <v>421</v>
      </c>
      <c r="C55" s="332"/>
      <c r="D55" s="177" t="s">
        <v>408</v>
      </c>
      <c r="E55" s="197">
        <f>IF(COUNT(E7,E13,E19,E25,E31,E37,E43,E49)&gt;=1,SUM(E7,E13,E19,E25,E31,E37,E43,E49),"")</f>
        <v>76</v>
      </c>
      <c r="F55" s="197">
        <f t="shared" ref="F55:S55" si="30">IF(COUNT(F7,F13,F19,F25,F31,F37,F43,F49)&gt;=1,SUM(F7,F13,F19,F25,F31,F37,F43,F49),"")</f>
        <v>6.2170000000000005</v>
      </c>
      <c r="G55" s="197">
        <f t="shared" si="30"/>
        <v>2.2690000000000001</v>
      </c>
      <c r="H55" s="197">
        <f t="shared" si="30"/>
        <v>74</v>
      </c>
      <c r="I55" s="197">
        <f t="shared" si="30"/>
        <v>5.5</v>
      </c>
      <c r="J55" s="197">
        <f t="shared" si="30"/>
        <v>2</v>
      </c>
      <c r="K55" s="197">
        <f t="shared" si="30"/>
        <v>73</v>
      </c>
      <c r="L55" s="197">
        <f t="shared" si="30"/>
        <v>6.3</v>
      </c>
      <c r="M55" s="197">
        <f t="shared" si="30"/>
        <v>2.2999999999999998</v>
      </c>
      <c r="N55" s="197">
        <f t="shared" si="30"/>
        <v>76</v>
      </c>
      <c r="O55" s="197">
        <f t="shared" si="30"/>
        <v>6.3</v>
      </c>
      <c r="P55" s="197">
        <f t="shared" si="30"/>
        <v>2.2999999999999998</v>
      </c>
      <c r="Q55" s="197">
        <f t="shared" si="30"/>
        <v>76</v>
      </c>
      <c r="R55" s="197">
        <f t="shared" si="30"/>
        <v>7</v>
      </c>
      <c r="S55" s="197">
        <f t="shared" si="30"/>
        <v>2.6</v>
      </c>
    </row>
    <row r="56" spans="2:19" ht="21.75" customHeight="1" x14ac:dyDescent="0.2">
      <c r="B56" s="342"/>
      <c r="C56" s="333"/>
      <c r="D56" s="174" t="s">
        <v>409</v>
      </c>
      <c r="E56" s="197">
        <f t="shared" ref="E56:S56" si="31">IF(COUNT(E8,E14,E20,E26,E32,E38,E44,E50)&gt;=1,SUM(E8,E14,E20,E26,E32,E38,E44,E50),"")</f>
        <v>1</v>
      </c>
      <c r="F56" s="197">
        <f t="shared" si="31"/>
        <v>3.5999999999999997E-2</v>
      </c>
      <c r="G56" s="197">
        <f t="shared" si="31"/>
        <v>1.2999999999999999E-2</v>
      </c>
      <c r="H56" s="197">
        <f t="shared" si="31"/>
        <v>1</v>
      </c>
      <c r="I56" s="197">
        <f t="shared" si="31"/>
        <v>0</v>
      </c>
      <c r="J56" s="197">
        <f t="shared" si="31"/>
        <v>0</v>
      </c>
      <c r="K56" s="197">
        <f t="shared" si="31"/>
        <v>1</v>
      </c>
      <c r="L56" s="197">
        <f t="shared" si="31"/>
        <v>0</v>
      </c>
      <c r="M56" s="197">
        <f t="shared" si="31"/>
        <v>0</v>
      </c>
      <c r="N56" s="197">
        <f t="shared" si="31"/>
        <v>0</v>
      </c>
      <c r="O56" s="197">
        <f t="shared" si="31"/>
        <v>0</v>
      </c>
      <c r="P56" s="197">
        <f t="shared" si="31"/>
        <v>0</v>
      </c>
      <c r="Q56" s="197">
        <f t="shared" si="31"/>
        <v>0</v>
      </c>
      <c r="R56" s="197">
        <f t="shared" si="31"/>
        <v>0</v>
      </c>
      <c r="S56" s="197">
        <f t="shared" si="31"/>
        <v>0</v>
      </c>
    </row>
    <row r="57" spans="2:19" ht="21.75" customHeight="1" x14ac:dyDescent="0.2">
      <c r="B57" s="342"/>
      <c r="C57" s="333"/>
      <c r="D57" s="174" t="s">
        <v>410</v>
      </c>
      <c r="E57" s="197">
        <f t="shared" ref="E57:S57" si="32">IF(COUNT(E9,E15,E21,E27,E33,E39,E45,E51)&gt;=1,SUM(E9,E15,E21,E27,E33,E39,E45,E51),"")</f>
        <v>30</v>
      </c>
      <c r="F57" s="197">
        <f t="shared" si="32"/>
        <v>23.055</v>
      </c>
      <c r="G57" s="197">
        <f t="shared" si="32"/>
        <v>8.407</v>
      </c>
      <c r="H57" s="197">
        <f t="shared" si="32"/>
        <v>30</v>
      </c>
      <c r="I57" s="197">
        <f t="shared" si="32"/>
        <v>17</v>
      </c>
      <c r="J57" s="197">
        <f t="shared" si="32"/>
        <v>6.2</v>
      </c>
      <c r="K57" s="197">
        <f t="shared" si="32"/>
        <v>30</v>
      </c>
      <c r="L57" s="197">
        <f t="shared" si="32"/>
        <v>19.899999999999999</v>
      </c>
      <c r="M57" s="197">
        <f t="shared" si="32"/>
        <v>7.2</v>
      </c>
      <c r="N57" s="197">
        <f t="shared" si="32"/>
        <v>30</v>
      </c>
      <c r="O57" s="197">
        <f t="shared" si="32"/>
        <v>20.6</v>
      </c>
      <c r="P57" s="197">
        <f t="shared" si="32"/>
        <v>7.5</v>
      </c>
      <c r="Q57" s="197">
        <f t="shared" si="32"/>
        <v>19</v>
      </c>
      <c r="R57" s="197">
        <f t="shared" si="32"/>
        <v>19.899999999999999</v>
      </c>
      <c r="S57" s="197">
        <f t="shared" si="32"/>
        <v>7.1</v>
      </c>
    </row>
    <row r="58" spans="2:19" ht="21.75" customHeight="1" x14ac:dyDescent="0.2">
      <c r="B58" s="342"/>
      <c r="C58" s="333"/>
      <c r="D58" s="174" t="s">
        <v>411</v>
      </c>
      <c r="E58" s="197">
        <f t="shared" ref="E58:S58" si="33">IF(COUNT(E10,E16,E22,E28,E34,E40,E46,E52)&gt;=1,SUM(E10,E16,E22,E28,E34,E40,E46,E52),"")</f>
        <v>40</v>
      </c>
      <c r="F58" s="197">
        <f t="shared" si="33"/>
        <v>0</v>
      </c>
      <c r="G58" s="197">
        <f t="shared" si="33"/>
        <v>0</v>
      </c>
      <c r="H58" s="197">
        <f t="shared" si="33"/>
        <v>40</v>
      </c>
      <c r="I58" s="197">
        <f t="shared" si="33"/>
        <v>0</v>
      </c>
      <c r="J58" s="197">
        <f t="shared" si="33"/>
        <v>0</v>
      </c>
      <c r="K58" s="197">
        <f t="shared" si="33"/>
        <v>40</v>
      </c>
      <c r="L58" s="197">
        <f t="shared" si="33"/>
        <v>0</v>
      </c>
      <c r="M58" s="197">
        <f t="shared" si="33"/>
        <v>0</v>
      </c>
      <c r="N58" s="197">
        <f t="shared" si="33"/>
        <v>37</v>
      </c>
      <c r="O58" s="197">
        <f t="shared" si="33"/>
        <v>0</v>
      </c>
      <c r="P58" s="197">
        <f t="shared" si="33"/>
        <v>0</v>
      </c>
      <c r="Q58" s="197">
        <f t="shared" si="33"/>
        <v>37</v>
      </c>
      <c r="R58" s="197">
        <f t="shared" si="33"/>
        <v>0</v>
      </c>
      <c r="S58" s="197">
        <f t="shared" si="33"/>
        <v>0</v>
      </c>
    </row>
    <row r="59" spans="2:19" ht="21.75" customHeight="1" x14ac:dyDescent="0.2">
      <c r="B59" s="342"/>
      <c r="C59" s="333"/>
      <c r="D59" s="125" t="s">
        <v>412</v>
      </c>
      <c r="E59" s="197">
        <f t="shared" ref="E59:S59" si="34">IF(COUNT(E11,E17,E23,E29,E35,E41,E47,E53)&gt;=1,SUM(E11,E17,E23,E29,E35,E41,E47,E53),"")</f>
        <v>5</v>
      </c>
      <c r="F59" s="197">
        <f t="shared" si="34"/>
        <v>1.25</v>
      </c>
      <c r="G59" s="197">
        <f t="shared" si="34"/>
        <v>0.45600000000000002</v>
      </c>
      <c r="H59" s="197">
        <f t="shared" si="34"/>
        <v>5</v>
      </c>
      <c r="I59" s="197">
        <f t="shared" si="34"/>
        <v>1.2</v>
      </c>
      <c r="J59" s="197">
        <f t="shared" si="34"/>
        <v>0.5</v>
      </c>
      <c r="K59" s="197">
        <f t="shared" si="34"/>
        <v>5</v>
      </c>
      <c r="L59" s="197">
        <f t="shared" si="34"/>
        <v>1.4</v>
      </c>
      <c r="M59" s="197">
        <f t="shared" si="34"/>
        <v>0.5</v>
      </c>
      <c r="N59" s="197">
        <f t="shared" si="34"/>
        <v>4</v>
      </c>
      <c r="O59" s="197">
        <f t="shared" si="34"/>
        <v>1.3</v>
      </c>
      <c r="P59" s="197">
        <f>IF(COUNT(P11,P17,P23,P29,P35,P41,P47,P53)&gt;=1,SUM(P11,P17,P23,P29,P35,P41,P47,P53),"")</f>
        <v>0.4</v>
      </c>
      <c r="Q59" s="197">
        <f t="shared" si="34"/>
        <v>4</v>
      </c>
      <c r="R59" s="197">
        <f t="shared" si="34"/>
        <v>1.2</v>
      </c>
      <c r="S59" s="197">
        <f t="shared" si="34"/>
        <v>0.4</v>
      </c>
    </row>
    <row r="60" spans="2:19" ht="32.25" customHeight="1" x14ac:dyDescent="0.2">
      <c r="B60" s="343"/>
      <c r="C60" s="334"/>
      <c r="D60" s="125" t="s">
        <v>422</v>
      </c>
      <c r="E60" s="195">
        <f>SUM(E55:E59)</f>
        <v>152</v>
      </c>
      <c r="F60" s="195">
        <f t="shared" ref="F60:S60" si="35">SUM(F55:F59)</f>
        <v>30.558</v>
      </c>
      <c r="G60" s="195">
        <f t="shared" si="35"/>
        <v>11.145</v>
      </c>
      <c r="H60" s="195">
        <f t="shared" si="35"/>
        <v>150</v>
      </c>
      <c r="I60" s="195">
        <f t="shared" si="35"/>
        <v>23.7</v>
      </c>
      <c r="J60" s="195">
        <f t="shared" si="35"/>
        <v>8.6999999999999993</v>
      </c>
      <c r="K60" s="195">
        <f t="shared" si="35"/>
        <v>149</v>
      </c>
      <c r="L60" s="195">
        <f t="shared" si="35"/>
        <v>27.599999999999998</v>
      </c>
      <c r="M60" s="195">
        <f t="shared" si="35"/>
        <v>10</v>
      </c>
      <c r="N60" s="195">
        <f t="shared" si="35"/>
        <v>147</v>
      </c>
      <c r="O60" s="195">
        <f t="shared" si="35"/>
        <v>28.200000000000003</v>
      </c>
      <c r="P60" s="195">
        <f t="shared" si="35"/>
        <v>10.200000000000001</v>
      </c>
      <c r="Q60" s="195">
        <f t="shared" si="35"/>
        <v>136</v>
      </c>
      <c r="R60" s="195">
        <f t="shared" si="35"/>
        <v>28.099999999999998</v>
      </c>
      <c r="S60" s="195">
        <f t="shared" si="35"/>
        <v>10.1</v>
      </c>
    </row>
    <row r="61" spans="2:19" x14ac:dyDescent="0.2">
      <c r="J61" s="178"/>
    </row>
    <row r="62" spans="2:19" ht="44.5" x14ac:dyDescent="0.2">
      <c r="C62" s="83" t="s">
        <v>423</v>
      </c>
      <c r="D62" s="179"/>
      <c r="E62" s="180"/>
      <c r="F62" s="178"/>
      <c r="G62" s="178" t="s">
        <v>424</v>
      </c>
      <c r="H62" s="181" t="s">
        <v>425</v>
      </c>
      <c r="I62" s="182"/>
      <c r="J62" s="182"/>
      <c r="K62" s="181"/>
      <c r="L62" s="178"/>
      <c r="M62" s="183"/>
      <c r="N62" s="356"/>
      <c r="O62" s="356"/>
      <c r="P62" s="357"/>
      <c r="Q62" s="357"/>
      <c r="R62" s="357"/>
      <c r="S62" s="357"/>
    </row>
    <row r="63" spans="2:19" ht="28.5" customHeight="1" x14ac:dyDescent="0.2">
      <c r="D63" s="111" t="s">
        <v>426</v>
      </c>
      <c r="E63" s="185"/>
      <c r="F63" s="186"/>
      <c r="G63" s="186"/>
      <c r="H63" s="187"/>
      <c r="I63" s="186"/>
      <c r="J63" s="186"/>
      <c r="K63" s="187"/>
      <c r="L63" s="186"/>
      <c r="M63" s="188"/>
      <c r="N63" s="356"/>
      <c r="O63" s="356"/>
      <c r="P63" s="357"/>
      <c r="Q63" s="357"/>
      <c r="R63" s="357"/>
      <c r="S63" s="357"/>
    </row>
    <row r="64" spans="2:19" ht="28.5" customHeight="1" x14ac:dyDescent="0.2">
      <c r="D64" s="111" t="s">
        <v>409</v>
      </c>
      <c r="E64" s="185"/>
      <c r="F64" s="186"/>
      <c r="G64" s="186"/>
      <c r="H64" s="187"/>
      <c r="I64" s="186"/>
      <c r="J64" s="186"/>
      <c r="K64" s="187"/>
      <c r="L64" s="186"/>
      <c r="M64" s="188"/>
      <c r="N64" s="356"/>
      <c r="O64" s="356"/>
      <c r="P64" s="357"/>
      <c r="Q64" s="357"/>
      <c r="R64" s="357"/>
      <c r="S64" s="357"/>
    </row>
    <row r="65" spans="4:19" ht="28.5" customHeight="1" x14ac:dyDescent="0.2">
      <c r="D65" s="111" t="s">
        <v>410</v>
      </c>
      <c r="E65" s="185"/>
      <c r="F65" s="186"/>
      <c r="G65" s="186"/>
      <c r="H65" s="187"/>
      <c r="I65" s="186"/>
      <c r="J65" s="186"/>
      <c r="K65" s="187"/>
      <c r="L65" s="186"/>
      <c r="M65" s="188"/>
      <c r="N65" s="356"/>
      <c r="O65" s="356"/>
      <c r="P65" s="357"/>
      <c r="Q65" s="357"/>
      <c r="R65" s="357"/>
      <c r="S65" s="357"/>
    </row>
    <row r="66" spans="4:19" ht="28.5" customHeight="1" x14ac:dyDescent="0.2">
      <c r="D66" s="111" t="s">
        <v>427</v>
      </c>
      <c r="E66" s="185"/>
      <c r="F66" s="186"/>
      <c r="G66" s="186"/>
      <c r="H66" s="187"/>
      <c r="I66" s="186"/>
      <c r="J66" s="186"/>
      <c r="K66" s="187"/>
      <c r="L66" s="186"/>
      <c r="M66" s="188"/>
      <c r="N66" s="356"/>
      <c r="O66" s="356"/>
      <c r="P66" s="357"/>
      <c r="Q66" s="357"/>
      <c r="R66" s="357"/>
      <c r="S66" s="357"/>
    </row>
    <row r="67" spans="4:19" ht="21" customHeight="1" x14ac:dyDescent="0.2">
      <c r="D67" s="184"/>
    </row>
    <row r="68" spans="4:19" ht="18" customHeight="1" x14ac:dyDescent="0.2">
      <c r="D68" s="12" t="s">
        <v>428</v>
      </c>
    </row>
    <row r="69" spans="4:19" ht="21" customHeight="1" x14ac:dyDescent="0.2">
      <c r="D69" s="277" t="s">
        <v>429</v>
      </c>
      <c r="E69" s="353"/>
      <c r="F69" s="354"/>
      <c r="G69" s="354"/>
      <c r="H69" s="354"/>
      <c r="I69" s="354"/>
      <c r="J69" s="354"/>
      <c r="K69" s="354"/>
      <c r="L69" s="354"/>
      <c r="M69" s="355"/>
    </row>
    <row r="70" spans="4:19" ht="23.25" customHeight="1" x14ac:dyDescent="0.2">
      <c r="D70" s="352"/>
      <c r="E70" s="353"/>
      <c r="F70" s="354"/>
      <c r="G70" s="354"/>
      <c r="H70" s="354"/>
      <c r="I70" s="354"/>
      <c r="J70" s="354"/>
      <c r="K70" s="354"/>
      <c r="L70" s="354"/>
      <c r="M70" s="355"/>
    </row>
    <row r="71" spans="4:19" ht="20.25" customHeight="1" x14ac:dyDescent="0.2">
      <c r="D71" s="352"/>
      <c r="E71" s="353"/>
      <c r="F71" s="354"/>
      <c r="G71" s="354"/>
      <c r="H71" s="354"/>
      <c r="I71" s="354"/>
      <c r="J71" s="354"/>
      <c r="K71" s="354"/>
      <c r="L71" s="354"/>
      <c r="M71" s="355"/>
    </row>
    <row r="72" spans="4:19" ht="20.25" customHeight="1" x14ac:dyDescent="0.2">
      <c r="D72" s="272"/>
      <c r="E72" s="353"/>
      <c r="F72" s="354"/>
      <c r="G72" s="354"/>
      <c r="H72" s="354"/>
      <c r="I72" s="354"/>
      <c r="J72" s="354"/>
      <c r="K72" s="354"/>
      <c r="L72" s="354"/>
      <c r="M72" s="355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D4455F-BE2E-48E8-B210-ABC4951B3D47}"/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