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40" documentId="13_ncr:1_{637DF3C0-9E4D-4A5E-97F8-AD763ECC0A5A}" xr6:coauthVersionLast="47" xr6:coauthVersionMax="47" xr10:uidLastSave="{10D7F3C4-A2F4-4456-8A1D-BEC8F93A14E4}"/>
  <bookViews>
    <workbookView xWindow="20" yWindow="20" windowWidth="19180" windowHeight="11260" tabRatio="823" firstSheet="1" activeTab="1" xr2:uid="{00000000-000D-0000-FFFF-FFFF00000000}"/>
  </bookViews>
  <sheets>
    <sheet name="集計1" sheetId="128" state="hidden" r:id="rId1"/>
    <sheet name="目次" sheetId="225" r:id="rId2"/>
    <sheet name="ｼｰﾄ0" sheetId="192" r:id="rId3"/>
    <sheet name="ｼｰﾄ1" sheetId="216" r:id="rId4"/>
    <sheet name="ｼｰﾄ2" sheetId="218" r:id="rId5"/>
    <sheet name="ｼｰﾄ3" sheetId="221" r:id="rId6"/>
    <sheet name="ｼｰﾄ4" sheetId="126" r:id="rId7"/>
    <sheet name="ｼｰﾄ5" sheetId="57" r:id="rId8"/>
    <sheet name="ｼｰﾄ6" sheetId="207" r:id="rId9"/>
    <sheet name="Sheet1" sheetId="228" state="hidden" r:id="rId10"/>
  </sheets>
  <definedNames>
    <definedName name="_xlnm._FilterDatabase" localSheetId="0" hidden="1">集計1!#REF!</definedName>
    <definedName name="_xlnm.Print_Area" localSheetId="2">ｼｰﾄ0!$B$1:$D$4</definedName>
    <definedName name="_xlnm.Print_Area" localSheetId="3">ｼｰﾄ1!$A$1:$F$28</definedName>
    <definedName name="_xlnm.Print_Area" localSheetId="5">ｼｰﾄ3!$A$1:$L$72</definedName>
    <definedName name="_xlnm.Print_Area" localSheetId="7">ｼｰﾄ5!$A$1:$I$31</definedName>
    <definedName name="_xlnm.Print_Area" localSheetId="8">ｼｰﾄ6!$A$1:$V$73</definedName>
    <definedName name="_xlnm.Print_Area" localSheetId="0">集計1!$A$1:$AO$29</definedName>
    <definedName name="愛知県">ｼｰﾄ0!$X$11:$X$15</definedName>
    <definedName name="愛媛県">ｼｰﾄ0!$AM$11:$AM$15</definedName>
    <definedName name="茨城県">ｼｰﾄ0!$I$11:$I$15</definedName>
    <definedName name="岡山県">ｼｰﾄ0!$AH$11:$AH$15</definedName>
    <definedName name="沖縄県">ｼｰﾄ0!$AV$11:$AV$15</definedName>
    <definedName name="岩手県">ｼｰﾄ0!$D$11:$D$15</definedName>
    <definedName name="岐阜県">ｼｰﾄ0!$V$11:$V$15</definedName>
    <definedName name="宮崎県">ｼｰﾄ0!$AT$11:$AT$15</definedName>
    <definedName name="宮城県">ｼｰﾄ0!$E$11:$E$15</definedName>
    <definedName name="京都府">ｼｰﾄ0!$AA$11:$AA$15</definedName>
    <definedName name="熊本県">ｼｰﾄ0!$AR$11:$AR$15</definedName>
    <definedName name="群馬県">ｼｰﾄ0!$K$11:$K$15</definedName>
    <definedName name="広島県">ｼｰﾄ0!$AI$11:$AI$15</definedName>
    <definedName name="香川県">ｼｰﾄ0!$AL$11:$AL$15</definedName>
    <definedName name="高知県">ｼｰﾄ0!$AN$11:$AN$15</definedName>
    <definedName name="佐賀県">ｼｰﾄ0!$AP$11:$AP$15</definedName>
    <definedName name="埼玉県">ｼｰﾄ0!$L$11:$L$15</definedName>
    <definedName name="三重県">ｼｰﾄ0!$Y$11:$Y$15</definedName>
    <definedName name="山形県">ｼｰﾄ0!$G$11:$G$15</definedName>
    <definedName name="山口県">ｼｰﾄ0!$AJ$11:$AJ$15</definedName>
    <definedName name="山梨県">ｼｰﾄ0!$T$11:$T$15</definedName>
    <definedName name="滋賀県">ｼｰﾄ0!$Z$11:$Z$15</definedName>
    <definedName name="鹿児島県">ｼｰﾄ0!$AU$11:$AU$15</definedName>
    <definedName name="秋田県">ｼｰﾄ0!$F$11:$F$15</definedName>
    <definedName name="新潟県">ｼｰﾄ0!$P$11:$P$15</definedName>
    <definedName name="神奈川県">ｼｰﾄ0!$O$11:$O$15</definedName>
    <definedName name="青森県">ｼｰﾄ0!$C$11:$C$15</definedName>
    <definedName name="静岡県">ｼｰﾄ0!$W$11:$W$15</definedName>
    <definedName name="石川県">ｼｰﾄ0!$R$11:$R$15</definedName>
    <definedName name="千葉県">ｼｰﾄ0!$M$11:$M$15</definedName>
    <definedName name="大阪府">ｼｰﾄ0!$AB$11:$AB$15</definedName>
    <definedName name="大分県">ｼｰﾄ0!$AS$11:$AS$15</definedName>
    <definedName name="長崎県">ｼｰﾄ0!$AQ$11:$AQ$15</definedName>
    <definedName name="長野県">ｼｰﾄ0!$U$11:$U$15</definedName>
    <definedName name="鳥取県">ｼｰﾄ0!$AF$11:$AF$15</definedName>
    <definedName name="都道府県名">ｼｰﾄ0!#REF!</definedName>
    <definedName name="島根県">ｼｰﾄ0!$AG$11:$AG$15</definedName>
    <definedName name="東京都">ｼｰﾄ0!$N$11:$N$15</definedName>
    <definedName name="徳島県">ｼｰﾄ0!$AK$11:$AK$15</definedName>
    <definedName name="栃木県">ｼｰﾄ0!$J$11:$J$15</definedName>
    <definedName name="奈良県">ｼｰﾄ0!$AD$11:$AD$15</definedName>
    <definedName name="富山県">ｼｰﾄ0!$Q$11:$Q$15</definedName>
    <definedName name="福井県">ｼｰﾄ0!$S$11:$S$15</definedName>
    <definedName name="福岡県">ｼｰﾄ0!$AO$11:$AO$15</definedName>
    <definedName name="福島県">ｼｰﾄ0!$H$11:$H$15</definedName>
    <definedName name="兵庫県">ｼｰﾄ0!$AC$11:$AC$15</definedName>
    <definedName name="北海道">ｼｰﾄ0!$B$11:$B$15</definedName>
    <definedName name="和歌山県">ｼｰﾄ0!$AE$11:$AE$15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57" l="1"/>
  <c r="F27" i="57"/>
  <c r="E27" i="57"/>
  <c r="H26" i="57"/>
  <c r="H25" i="57"/>
  <c r="H24" i="57"/>
  <c r="H23" i="57"/>
  <c r="H27" i="57" s="1"/>
  <c r="M59" i="207"/>
  <c r="L59" i="207"/>
  <c r="K59" i="207"/>
  <c r="J59" i="207"/>
  <c r="I59" i="207"/>
  <c r="H59" i="207"/>
  <c r="G59" i="207"/>
  <c r="F59" i="207"/>
  <c r="E59" i="207"/>
  <c r="M58" i="207"/>
  <c r="L58" i="207"/>
  <c r="K58" i="207"/>
  <c r="J58" i="207"/>
  <c r="I58" i="207"/>
  <c r="H58" i="207"/>
  <c r="G58" i="207"/>
  <c r="F58" i="207"/>
  <c r="E58" i="207"/>
  <c r="M57" i="207"/>
  <c r="L57" i="207"/>
  <c r="K57" i="207"/>
  <c r="J57" i="207"/>
  <c r="I57" i="207"/>
  <c r="H57" i="207"/>
  <c r="G57" i="207"/>
  <c r="F57" i="207"/>
  <c r="E57" i="207"/>
  <c r="M56" i="207"/>
  <c r="L56" i="207"/>
  <c r="K56" i="207"/>
  <c r="J56" i="207"/>
  <c r="I56" i="207"/>
  <c r="H56" i="207"/>
  <c r="G56" i="207"/>
  <c r="F56" i="207"/>
  <c r="E56" i="207"/>
  <c r="M55" i="207"/>
  <c r="M60" i="207" s="1"/>
  <c r="L55" i="207"/>
  <c r="L60" i="207" s="1"/>
  <c r="K55" i="207"/>
  <c r="K60" i="207" s="1"/>
  <c r="J55" i="207"/>
  <c r="J60" i="207" s="1"/>
  <c r="I55" i="207"/>
  <c r="I60" i="207" s="1"/>
  <c r="H55" i="207"/>
  <c r="H60" i="207" s="1"/>
  <c r="G55" i="207"/>
  <c r="G60" i="207" s="1"/>
  <c r="F55" i="207"/>
  <c r="F60" i="207" s="1"/>
  <c r="E55" i="207"/>
  <c r="E60" i="207" s="1"/>
  <c r="M54" i="207"/>
  <c r="L54" i="207"/>
  <c r="K54" i="207"/>
  <c r="J54" i="207"/>
  <c r="I54" i="207"/>
  <c r="H54" i="207"/>
  <c r="G54" i="207"/>
  <c r="F54" i="207"/>
  <c r="E54" i="207"/>
  <c r="M48" i="207"/>
  <c r="L48" i="207"/>
  <c r="K48" i="207"/>
  <c r="J48" i="207"/>
  <c r="I48" i="207"/>
  <c r="H48" i="207"/>
  <c r="G48" i="207"/>
  <c r="F48" i="207"/>
  <c r="E48" i="207"/>
  <c r="M42" i="207"/>
  <c r="L42" i="207"/>
  <c r="K42" i="207"/>
  <c r="J42" i="207"/>
  <c r="I42" i="207"/>
  <c r="H42" i="207"/>
  <c r="G42" i="207"/>
  <c r="F42" i="207"/>
  <c r="E42" i="207"/>
  <c r="M36" i="207"/>
  <c r="L36" i="207"/>
  <c r="K36" i="207"/>
  <c r="J36" i="207"/>
  <c r="I36" i="207"/>
  <c r="H36" i="207"/>
  <c r="G36" i="207"/>
  <c r="F36" i="207"/>
  <c r="E36" i="207"/>
  <c r="M30" i="207"/>
  <c r="L30" i="207"/>
  <c r="K30" i="207"/>
  <c r="J30" i="207"/>
  <c r="I30" i="207"/>
  <c r="H30" i="207"/>
  <c r="G30" i="207"/>
  <c r="F30" i="207"/>
  <c r="E30" i="207"/>
  <c r="M24" i="207"/>
  <c r="L24" i="207"/>
  <c r="K24" i="207"/>
  <c r="J24" i="207"/>
  <c r="I24" i="207"/>
  <c r="H24" i="207"/>
  <c r="G24" i="207"/>
  <c r="F24" i="207"/>
  <c r="E24" i="207"/>
  <c r="M18" i="207"/>
  <c r="L18" i="207"/>
  <c r="K18" i="207"/>
  <c r="J18" i="207"/>
  <c r="I18" i="207"/>
  <c r="H18" i="207"/>
  <c r="G18" i="207"/>
  <c r="F18" i="207"/>
  <c r="E18" i="207"/>
  <c r="M12" i="207"/>
  <c r="L12" i="207"/>
  <c r="K12" i="207"/>
  <c r="J12" i="207"/>
  <c r="I12" i="207"/>
  <c r="H12" i="207"/>
  <c r="G12" i="207"/>
  <c r="F12" i="207"/>
  <c r="E12" i="207"/>
  <c r="A3" i="126" l="1"/>
  <c r="A3" i="221"/>
  <c r="A3" i="57"/>
  <c r="D11" i="128"/>
  <c r="S54" i="207"/>
  <c r="R54" i="207"/>
  <c r="Q54" i="207"/>
  <c r="P54" i="207"/>
  <c r="O54" i="207"/>
  <c r="N54" i="207"/>
  <c r="S48" i="207"/>
  <c r="R48" i="207"/>
  <c r="Q48" i="207"/>
  <c r="P48" i="207"/>
  <c r="O48" i="207"/>
  <c r="N48" i="207"/>
  <c r="S42" i="207"/>
  <c r="R42" i="207"/>
  <c r="Q42" i="207"/>
  <c r="P42" i="207"/>
  <c r="O42" i="207"/>
  <c r="N42" i="207"/>
  <c r="S36" i="207"/>
  <c r="R36" i="207"/>
  <c r="Q36" i="207"/>
  <c r="P36" i="207"/>
  <c r="O36" i="207"/>
  <c r="N36" i="207"/>
  <c r="S30" i="207"/>
  <c r="R30" i="207"/>
  <c r="Q30" i="207"/>
  <c r="P30" i="207"/>
  <c r="O30" i="207"/>
  <c r="N30" i="207"/>
  <c r="S24" i="207"/>
  <c r="R24" i="207"/>
  <c r="Q24" i="207"/>
  <c r="P24" i="207"/>
  <c r="O24" i="207"/>
  <c r="N24" i="207"/>
  <c r="S18" i="207"/>
  <c r="R18" i="207"/>
  <c r="Q18" i="207"/>
  <c r="P18" i="207"/>
  <c r="O18" i="207"/>
  <c r="N18" i="207"/>
  <c r="AO11" i="128"/>
  <c r="P59" i="207"/>
  <c r="D68" i="221"/>
  <c r="C68" i="221"/>
  <c r="E15" i="57"/>
  <c r="N56" i="207"/>
  <c r="O56" i="207"/>
  <c r="P56" i="207"/>
  <c r="Q56" i="207"/>
  <c r="R56" i="207"/>
  <c r="S56" i="207"/>
  <c r="N57" i="207"/>
  <c r="O57" i="207"/>
  <c r="P57" i="207"/>
  <c r="Q57" i="207"/>
  <c r="R57" i="207"/>
  <c r="S57" i="207"/>
  <c r="N58" i="207"/>
  <c r="O58" i="207"/>
  <c r="P58" i="207"/>
  <c r="Q58" i="207"/>
  <c r="R58" i="207"/>
  <c r="S58" i="207"/>
  <c r="N59" i="207"/>
  <c r="O59" i="207"/>
  <c r="Q59" i="207"/>
  <c r="R59" i="207"/>
  <c r="S59" i="207"/>
  <c r="N55" i="207"/>
  <c r="O55" i="207"/>
  <c r="P55" i="207"/>
  <c r="Q55" i="207"/>
  <c r="R55" i="207"/>
  <c r="S55" i="207"/>
  <c r="P12" i="207"/>
  <c r="O12" i="207"/>
  <c r="N12" i="207"/>
  <c r="S12" i="207"/>
  <c r="R12" i="207"/>
  <c r="Q12" i="207"/>
  <c r="G16" i="57"/>
  <c r="F16" i="57"/>
  <c r="E16" i="57"/>
  <c r="G15" i="57"/>
  <c r="F15" i="57"/>
  <c r="S60" i="207" l="1"/>
  <c r="O60" i="207"/>
  <c r="P60" i="207"/>
  <c r="N60" i="207"/>
  <c r="R60" i="207"/>
  <c r="Q60" i="207"/>
  <c r="B49" i="207"/>
  <c r="B43" i="207"/>
  <c r="B37" i="207"/>
  <c r="B31" i="207"/>
  <c r="B25" i="207"/>
  <c r="B19" i="207"/>
  <c r="B13" i="207"/>
  <c r="B7" i="207"/>
  <c r="A3" i="207"/>
  <c r="AC11" i="128"/>
  <c r="AB11" i="128"/>
  <c r="AA11" i="128"/>
  <c r="C23" i="57"/>
  <c r="C7" i="57"/>
  <c r="B8" i="126"/>
  <c r="H80" i="221"/>
  <c r="G80" i="221"/>
  <c r="F80" i="221"/>
  <c r="E80" i="221"/>
  <c r="A22" i="221"/>
  <c r="A21" i="221"/>
  <c r="A20" i="221"/>
  <c r="A18" i="221"/>
  <c r="A17" i="221"/>
  <c r="A16" i="221"/>
  <c r="A14" i="221"/>
  <c r="A13" i="221"/>
  <c r="A12" i="221"/>
  <c r="A10" i="221"/>
  <c r="A9" i="221"/>
  <c r="A8" i="221"/>
  <c r="B4" i="221"/>
  <c r="B3" i="218"/>
  <c r="A2" i="218"/>
  <c r="D3" i="216"/>
  <c r="AN11" i="128"/>
  <c r="AM11" i="128"/>
  <c r="AL11" i="128"/>
  <c r="AK11" i="128"/>
  <c r="AJ11" i="128"/>
  <c r="AI11" i="128"/>
  <c r="AH11" i="128"/>
  <c r="AG11" i="128"/>
  <c r="AF11" i="128"/>
  <c r="AE11" i="128"/>
  <c r="AD11" i="128"/>
  <c r="Z11" i="128"/>
  <c r="R11" i="128"/>
  <c r="Q11" i="128"/>
  <c r="P11" i="128"/>
  <c r="O11" i="128"/>
  <c r="N11" i="128"/>
  <c r="M11" i="128"/>
  <c r="L11" i="128"/>
  <c r="K11" i="128"/>
  <c r="J11" i="128"/>
  <c r="I11" i="128"/>
  <c r="H11" i="128"/>
  <c r="G11" i="128"/>
  <c r="F11" i="128"/>
  <c r="E11" i="128"/>
  <c r="C11" i="128"/>
  <c r="B11" i="128"/>
  <c r="E68" i="221" l="1"/>
  <c r="S11" i="128" s="1"/>
  <c r="H68" i="221"/>
  <c r="V11" i="128" s="1"/>
  <c r="G68" i="221"/>
  <c r="U11" i="128" s="1"/>
  <c r="F68" i="221"/>
  <c r="T11" i="128" s="1"/>
  <c r="I80" i="221"/>
  <c r="I68" i="221" l="1"/>
  <c r="Y11" i="128" s="1"/>
</calcChain>
</file>

<file path=xl/sharedStrings.xml><?xml version="1.0" encoding="utf-8"?>
<sst xmlns="http://schemas.openxmlformats.org/spreadsheetml/2006/main" count="871" uniqueCount="515">
  <si>
    <t>主要地域の地盤沈下等の状況（地域計）</t>
    <rPh sb="0" eb="2">
      <t>シュヨウ</t>
    </rPh>
    <rPh sb="14" eb="16">
      <t>チイキ</t>
    </rPh>
    <rPh sb="16" eb="17">
      <t>ケイ</t>
    </rPh>
    <phoneticPr fontId="4"/>
  </si>
  <si>
    <t xml:space="preserve"> </t>
    <phoneticPr fontId="4"/>
  </si>
  <si>
    <t>番号</t>
    <rPh sb="0" eb="2">
      <t>バンゴウ</t>
    </rPh>
    <phoneticPr fontId="4"/>
  </si>
  <si>
    <t>都道府県</t>
    <rPh sb="0" eb="4">
      <t>トドウフケン</t>
    </rPh>
    <phoneticPr fontId="4"/>
  </si>
  <si>
    <t>地　域</t>
    <rPh sb="0" eb="1">
      <t>チ</t>
    </rPh>
    <rPh sb="2" eb="3">
      <t>イキ</t>
    </rPh>
    <phoneticPr fontId="4"/>
  </si>
  <si>
    <t>地　　盤　　沈　　下　　の　　状　　況</t>
    <rPh sb="0" eb="1">
      <t>チ</t>
    </rPh>
    <rPh sb="3" eb="4">
      <t>バン</t>
    </rPh>
    <rPh sb="6" eb="7">
      <t>チン</t>
    </rPh>
    <rPh sb="9" eb="10">
      <t>モト</t>
    </rPh>
    <rPh sb="15" eb="16">
      <t>ジョウ</t>
    </rPh>
    <rPh sb="18" eb="19">
      <t>キョウ</t>
    </rPh>
    <phoneticPr fontId="4"/>
  </si>
  <si>
    <t>現行法による
地下水採取規制地域</t>
    <phoneticPr fontId="4"/>
  </si>
  <si>
    <t>地盤沈下防止等対策要綱</t>
    <phoneticPr fontId="4"/>
  </si>
  <si>
    <t>観測状況</t>
    <rPh sb="0" eb="2">
      <t>カンソク</t>
    </rPh>
    <rPh sb="2" eb="4">
      <t>ジョウキョウ</t>
    </rPh>
    <phoneticPr fontId="4"/>
  </si>
  <si>
    <r>
      <t xml:space="preserve">被害の状況
</t>
    </r>
    <r>
      <rPr>
        <sz val="10"/>
        <rFont val="メイリオ"/>
        <family val="3"/>
        <charset val="128"/>
      </rPr>
      <t>●:対策済　○:一部対策が施されているものを含め、現在なお被害が認められるもの　△:極めて局部的に被害が認められるもの</t>
    </r>
    <rPh sb="0" eb="2">
      <t>ヒガイ</t>
    </rPh>
    <rPh sb="3" eb="5">
      <t>ジョウキョウ</t>
    </rPh>
    <phoneticPr fontId="4"/>
  </si>
  <si>
    <t>現在までに
沈下が認め
られた地域
の面積(㎢)</t>
    <rPh sb="0" eb="2">
      <t>ゲンザイ</t>
    </rPh>
    <rPh sb="6" eb="8">
      <t>チンカ</t>
    </rPh>
    <rPh sb="9" eb="10">
      <t>ミト</t>
    </rPh>
    <rPh sb="15" eb="17">
      <t>チイキ</t>
    </rPh>
    <rPh sb="19" eb="21">
      <t>メンセキ</t>
    </rPh>
    <phoneticPr fontId="4"/>
  </si>
  <si>
    <t>地域内での水準点の
累計沈下量</t>
    <phoneticPr fontId="4"/>
  </si>
  <si>
    <t>地域内での水準点の直近５年間の
累計沈下量</t>
    <phoneticPr fontId="4"/>
  </si>
  <si>
    <t>直近の測量による水準点の
１年間沈下量</t>
    <rPh sb="0" eb="2">
      <t>チョッキン</t>
    </rPh>
    <rPh sb="3" eb="5">
      <t>ソクリョウ</t>
    </rPh>
    <rPh sb="8" eb="11">
      <t>スイジュンテン</t>
    </rPh>
    <rPh sb="14" eb="16">
      <t>ネンカン</t>
    </rPh>
    <rPh sb="16" eb="18">
      <t>チンカ</t>
    </rPh>
    <rPh sb="18" eb="19">
      <t>リョウ</t>
    </rPh>
    <phoneticPr fontId="4"/>
  </si>
  <si>
    <t>R5年度の測量で沈下が生じている
地域の沈下量別面積（㎢）</t>
    <rPh sb="2" eb="4">
      <t>ネンド</t>
    </rPh>
    <rPh sb="5" eb="7">
      <t>ソクリョウ</t>
    </rPh>
    <rPh sb="8" eb="10">
      <t>チンカ</t>
    </rPh>
    <rPh sb="11" eb="12">
      <t>ショウ</t>
    </rPh>
    <rPh sb="17" eb="19">
      <t>チイキ</t>
    </rPh>
    <rPh sb="20" eb="22">
      <t>チンカ</t>
    </rPh>
    <rPh sb="22" eb="23">
      <t>リョウ</t>
    </rPh>
    <rPh sb="23" eb="24">
      <t>ベツ</t>
    </rPh>
    <rPh sb="24" eb="26">
      <t>メンセキ</t>
    </rPh>
    <phoneticPr fontId="4"/>
  </si>
  <si>
    <t>工業用水法
指定地域の面積</t>
    <phoneticPr fontId="4"/>
  </si>
  <si>
    <t>ビル用水法
指定地域の面積</t>
    <phoneticPr fontId="4"/>
  </si>
  <si>
    <t xml:space="preserve">  規制地域 ：■</t>
    <phoneticPr fontId="4"/>
  </si>
  <si>
    <t>水準
測量</t>
    <rPh sb="0" eb="2">
      <t>スイジュン</t>
    </rPh>
    <rPh sb="3" eb="5">
      <t>ソクリョウ</t>
    </rPh>
    <phoneticPr fontId="4"/>
  </si>
  <si>
    <t>観測井戸数(本)</t>
    <rPh sb="0" eb="2">
      <t>カンソク</t>
    </rPh>
    <rPh sb="2" eb="3">
      <t>イ</t>
    </rPh>
    <rPh sb="3" eb="4">
      <t>ド</t>
    </rPh>
    <rPh sb="4" eb="5">
      <t>スウ</t>
    </rPh>
    <rPh sb="6" eb="7">
      <t>ホン</t>
    </rPh>
    <phoneticPr fontId="4"/>
  </si>
  <si>
    <t>直接被害</t>
  </si>
  <si>
    <t>間接被害</t>
  </si>
  <si>
    <t xml:space="preserve"> 地下水の塩水化</t>
    <rPh sb="7" eb="8">
      <t>カ</t>
    </rPh>
    <phoneticPr fontId="4"/>
  </si>
  <si>
    <t xml:space="preserve">  観測地域 ：◆</t>
    <phoneticPr fontId="4"/>
  </si>
  <si>
    <t>一般施設</t>
    <rPh sb="0" eb="2">
      <t>イッパン</t>
    </rPh>
    <rPh sb="2" eb="4">
      <t>シセツ</t>
    </rPh>
    <phoneticPr fontId="4"/>
  </si>
  <si>
    <t>公共施設</t>
    <rPh sb="0" eb="2">
      <t>コウキョウ</t>
    </rPh>
    <rPh sb="2" eb="4">
      <t>シセツ</t>
    </rPh>
    <phoneticPr fontId="4"/>
  </si>
  <si>
    <t xml:space="preserve"> 洪水・高潮の危険性大</t>
    <phoneticPr fontId="4"/>
  </si>
  <si>
    <t xml:space="preserve"> 排水不良</t>
    <phoneticPr fontId="4"/>
  </si>
  <si>
    <t>ゼロメートル地帯面積(㎢)</t>
    <phoneticPr fontId="4"/>
  </si>
  <si>
    <t>最大値
（ｃｍ）</t>
    <phoneticPr fontId="4"/>
  </si>
  <si>
    <t>対象　　　期間</t>
    <rPh sb="0" eb="2">
      <t>タイショウ</t>
    </rPh>
    <phoneticPr fontId="4"/>
  </si>
  <si>
    <t>水準点番号</t>
    <rPh sb="0" eb="2">
      <t>スイジュン</t>
    </rPh>
    <phoneticPr fontId="4"/>
  </si>
  <si>
    <t>所在地</t>
    <phoneticPr fontId="4"/>
  </si>
  <si>
    <t>測量の
年度</t>
    <phoneticPr fontId="4"/>
  </si>
  <si>
    <t>1cm/年
以上</t>
    <phoneticPr fontId="4"/>
  </si>
  <si>
    <t>2cm/年
以上</t>
    <phoneticPr fontId="4"/>
  </si>
  <si>
    <t>3cm/年
以上</t>
    <phoneticPr fontId="4"/>
  </si>
  <si>
    <t>4cm/年
以上</t>
  </si>
  <si>
    <t>うち(  )はゼロメートル地帯面積
(㎢)</t>
    <phoneticPr fontId="4"/>
  </si>
  <si>
    <t>地方の規制等</t>
    <rPh sb="3" eb="5">
      <t>キセイ</t>
    </rPh>
    <phoneticPr fontId="4"/>
  </si>
  <si>
    <t>測量
距離
(km)</t>
    <phoneticPr fontId="4"/>
  </si>
  <si>
    <t>地下
水位
のみ</t>
    <rPh sb="0" eb="2">
      <t>チカ</t>
    </rPh>
    <rPh sb="3" eb="5">
      <t>スイイ</t>
    </rPh>
    <phoneticPr fontId="4"/>
  </si>
  <si>
    <t>地盤
収縮
のみ</t>
    <rPh sb="0" eb="2">
      <t>ジバン</t>
    </rPh>
    <rPh sb="3" eb="5">
      <t>シュウシュク</t>
    </rPh>
    <phoneticPr fontId="2"/>
  </si>
  <si>
    <t>地下
水位
及び
地盤
収縮</t>
    <rPh sb="0" eb="2">
      <t>チカ</t>
    </rPh>
    <rPh sb="3" eb="5">
      <t>スイイ</t>
    </rPh>
    <rPh sb="6" eb="7">
      <t>オヨ</t>
    </rPh>
    <rPh sb="9" eb="11">
      <t>ジバン</t>
    </rPh>
    <rPh sb="12" eb="14">
      <t>シュウシュク</t>
    </rPh>
    <phoneticPr fontId="2"/>
  </si>
  <si>
    <t xml:space="preserve"> 建築物の破損または脆弱化</t>
    <rPh sb="5" eb="7">
      <t>ハソン</t>
    </rPh>
    <phoneticPr fontId="4"/>
  </si>
  <si>
    <t>井戸等の抜け上がり</t>
    <phoneticPr fontId="4"/>
  </si>
  <si>
    <t xml:space="preserve"> 港湾・海岸施 設の沈下　　　　　　</t>
    <phoneticPr fontId="4"/>
  </si>
  <si>
    <t>堤防・護岸等の沈下</t>
    <phoneticPr fontId="4"/>
  </si>
  <si>
    <t>道路・橋梁等の沈下・破損</t>
    <rPh sb="7" eb="9">
      <t>チンカ</t>
    </rPh>
    <phoneticPr fontId="4"/>
  </si>
  <si>
    <t>農業用水路の沈下・破損</t>
    <rPh sb="6" eb="8">
      <t>チンカ</t>
    </rPh>
    <phoneticPr fontId="4"/>
  </si>
  <si>
    <t>埋設物の破損</t>
    <phoneticPr fontId="4"/>
  </si>
  <si>
    <t>　条例 　　　：□　</t>
    <phoneticPr fontId="4"/>
  </si>
  <si>
    <r>
      <t>または
期間</t>
    </r>
    <r>
      <rPr>
        <vertAlign val="superscript"/>
        <sz val="10"/>
        <rFont val="メイリオ"/>
        <family val="3"/>
        <charset val="128"/>
      </rPr>
      <t>※</t>
    </r>
    <phoneticPr fontId="4"/>
  </si>
  <si>
    <t>　要綱等　　：◇　</t>
    <phoneticPr fontId="4"/>
  </si>
  <si>
    <t xml:space="preserve">
シート１で入力された内容がコピーされます。</t>
  </si>
  <si>
    <t xml:space="preserve">
シート3で入力された内容がコピーされます。</t>
    <phoneticPr fontId="4"/>
  </si>
  <si>
    <t xml:space="preserve">
</t>
    <phoneticPr fontId="4"/>
  </si>
  <si>
    <t>□ ◇</t>
  </si>
  <si>
    <t>　＜詳細データ目次＞</t>
    <rPh sb="2" eb="4">
      <t>ショウサイ</t>
    </rPh>
    <rPh sb="7" eb="9">
      <t>モクジ</t>
    </rPh>
    <phoneticPr fontId="4"/>
  </si>
  <si>
    <t>旧  ＜詳細データ目次＞　</t>
    <rPh sb="4" eb="6">
      <t>ショウサイ</t>
    </rPh>
    <rPh sb="9" eb="11">
      <t>モクジ</t>
    </rPh>
    <phoneticPr fontId="4"/>
  </si>
  <si>
    <t>地盤沈下等の概況</t>
    <phoneticPr fontId="4"/>
  </si>
  <si>
    <t>１．地盤沈下等の概況</t>
    <rPh sb="2" eb="4">
      <t>ジバン</t>
    </rPh>
    <rPh sb="4" eb="6">
      <t>チンカ</t>
    </rPh>
    <rPh sb="6" eb="7">
      <t>トウ</t>
    </rPh>
    <rPh sb="8" eb="10">
      <t>ガイキョウ</t>
    </rPh>
    <phoneticPr fontId="4"/>
  </si>
  <si>
    <t>０．</t>
    <phoneticPr fontId="4"/>
  </si>
  <si>
    <t>地名など</t>
    <rPh sb="0" eb="2">
      <t>チメイ</t>
    </rPh>
    <phoneticPr fontId="4"/>
  </si>
  <si>
    <t>主な水準点における過去10年の沈下量経年変化</t>
    <phoneticPr fontId="4"/>
  </si>
  <si>
    <t>１．</t>
    <phoneticPr fontId="4"/>
  </si>
  <si>
    <t>１－２．</t>
  </si>
  <si>
    <t>代表的な観測井における過去10年の地下水位経年変化</t>
    <phoneticPr fontId="4"/>
  </si>
  <si>
    <t>２．</t>
    <phoneticPr fontId="4"/>
  </si>
  <si>
    <t>代表的な観測井における過去10年の地下水位経年変化</t>
  </si>
  <si>
    <t>１－３．</t>
  </si>
  <si>
    <t>地盤沈下地域の面積</t>
  </si>
  <si>
    <t>３．</t>
    <phoneticPr fontId="4"/>
  </si>
  <si>
    <t>主要地域の地盤沈下等の状況（市町村別内訳）</t>
    <phoneticPr fontId="4"/>
  </si>
  <si>
    <t>１－４．</t>
  </si>
  <si>
    <t>水位低下等による被害の状況</t>
  </si>
  <si>
    <t>４．</t>
    <phoneticPr fontId="4"/>
  </si>
  <si>
    <t>２－１．</t>
    <phoneticPr fontId="4"/>
  </si>
  <si>
    <t>地盤沈下監視体制（水準測量）</t>
  </si>
  <si>
    <t>５．</t>
    <phoneticPr fontId="4"/>
  </si>
  <si>
    <t>地盤沈下監視体制（水準測量、観測井戸数）</t>
    <phoneticPr fontId="4"/>
  </si>
  <si>
    <t>５－２．</t>
  </si>
  <si>
    <t>工業用水法第５条第２項の適用状況</t>
  </si>
  <si>
    <t>６．</t>
    <phoneticPr fontId="4"/>
  </si>
  <si>
    <t>地区別、用途別、井戸本数及び地下水採取量経年変化</t>
  </si>
  <si>
    <t>５－５．</t>
  </si>
  <si>
    <t>工業用水法第10条第３項に基づく届出書受理状況</t>
    <phoneticPr fontId="4"/>
  </si>
  <si>
    <t>用水二法の施行状況</t>
    <rPh sb="0" eb="2">
      <t>ヨウスイ</t>
    </rPh>
    <rPh sb="2" eb="3">
      <t>ニ</t>
    </rPh>
    <rPh sb="3" eb="4">
      <t>ホウ</t>
    </rPh>
    <rPh sb="5" eb="7">
      <t>セコウ</t>
    </rPh>
    <rPh sb="7" eb="9">
      <t>ジョウキョウ</t>
    </rPh>
    <phoneticPr fontId="4"/>
  </si>
  <si>
    <t>３．関連制度の状況</t>
    <rPh sb="2" eb="4">
      <t>カンレン</t>
    </rPh>
    <rPh sb="4" eb="6">
      <t>セイド</t>
    </rPh>
    <rPh sb="7" eb="9">
      <t>ジョウキョウ</t>
    </rPh>
    <phoneticPr fontId="4"/>
  </si>
  <si>
    <t>工業用水法第３条第１項及び第７条第１項の許可状況</t>
  </si>
  <si>
    <t>３－１．</t>
    <phoneticPr fontId="4"/>
  </si>
  <si>
    <t>関連制度の種類</t>
  </si>
  <si>
    <t>３－２．</t>
  </si>
  <si>
    <t>関連制度の経緯及び改定等の内容</t>
  </si>
  <si>
    <t>工業用水法第６条第３項に基づく届出書受理状況</t>
  </si>
  <si>
    <t>３－３．</t>
  </si>
  <si>
    <t>関連制度の内容（法律）</t>
  </si>
  <si>
    <t>工業用水法第９条に基づく届出書受理状況</t>
  </si>
  <si>
    <t>３－４．</t>
  </si>
  <si>
    <t>関連制度の内容（条例）</t>
  </si>
  <si>
    <t>工業用水法第10条第３項に基づく届出書受理状況</t>
  </si>
  <si>
    <t>３－５．</t>
  </si>
  <si>
    <t>関連制度の内容（要綱）</t>
  </si>
  <si>
    <t>工業用水法第11条に基づく届出書受理状況</t>
  </si>
  <si>
    <t>３－６．</t>
  </si>
  <si>
    <t>関連制度の内容（その他）</t>
  </si>
  <si>
    <t>７．</t>
    <phoneticPr fontId="4"/>
  </si>
  <si>
    <t>工業用水法第24条の規定に基づく許可井戸の変更報告状況</t>
  </si>
  <si>
    <t>４．地下水・地盤沈下対策の状況</t>
    <rPh sb="2" eb="5">
      <t>チカスイ</t>
    </rPh>
    <rPh sb="6" eb="8">
      <t>ジバン</t>
    </rPh>
    <rPh sb="8" eb="10">
      <t>チンカ</t>
    </rPh>
    <rPh sb="10" eb="12">
      <t>タイサク</t>
    </rPh>
    <rPh sb="13" eb="15">
      <t>ジョウキョウ</t>
    </rPh>
    <phoneticPr fontId="4"/>
  </si>
  <si>
    <t>８．</t>
    <phoneticPr fontId="4"/>
  </si>
  <si>
    <t>工業用水法第24条の規定に基づく井戸使用状況報告</t>
  </si>
  <si>
    <t>４－１．</t>
    <phoneticPr fontId="4"/>
  </si>
  <si>
    <t>地下水採取量の用途別削減量</t>
  </si>
  <si>
    <t>９．</t>
  </si>
  <si>
    <t>ビル用水法第４条第１項の許可状況</t>
    <rPh sb="2" eb="3">
      <t>ヨウ</t>
    </rPh>
    <rPh sb="4" eb="5">
      <t>ホウ</t>
    </rPh>
    <rPh sb="5" eb="6">
      <t>ダイ</t>
    </rPh>
    <phoneticPr fontId="4"/>
  </si>
  <si>
    <t>４－２．</t>
  </si>
  <si>
    <t>合理化施策による地下水採取削減量</t>
  </si>
  <si>
    <t>１０．</t>
  </si>
  <si>
    <t>ビル用水法第４条第３項の適用状況</t>
    <rPh sb="2" eb="3">
      <t>ヨウ</t>
    </rPh>
    <rPh sb="4" eb="5">
      <t>ホウ</t>
    </rPh>
    <rPh sb="5" eb="6">
      <t>ダイ</t>
    </rPh>
    <phoneticPr fontId="4"/>
  </si>
  <si>
    <t>４－３．</t>
  </si>
  <si>
    <t>代替水対策による地下水採取削減量</t>
  </si>
  <si>
    <t>１１．</t>
  </si>
  <si>
    <t>ビル用水法第６条第３項に基づく届出書受理状況</t>
  </si>
  <si>
    <t>４－４．</t>
  </si>
  <si>
    <t>地盤沈下対策事業及び調査事業費の推移</t>
  </si>
  <si>
    <t>１２．</t>
  </si>
  <si>
    <t>ビル用水法第７条に基づく届出書受理状況</t>
  </si>
  <si>
    <t>４－５．</t>
  </si>
  <si>
    <t>地盤沈下対策事業（代替水事業）の内容</t>
  </si>
  <si>
    <t>１３．</t>
  </si>
  <si>
    <t>ビル用水法第８条第３項に基づく届出書受理状況</t>
  </si>
  <si>
    <t>４－６．</t>
  </si>
  <si>
    <t>地盤沈下対策事業（防災事業等）の内容</t>
  </si>
  <si>
    <t>１４．</t>
  </si>
  <si>
    <t>ビル用水法第９条に基づく届出書受理状況</t>
  </si>
  <si>
    <t>４－７．</t>
  </si>
  <si>
    <t>調査等事業の内容</t>
  </si>
  <si>
    <t>１５．</t>
  </si>
  <si>
    <t>ビル用水法第13条の規定に基づく許可井戸の変更報告状況</t>
  </si>
  <si>
    <t>４－８．</t>
  </si>
  <si>
    <t>地下水・地盤環境保全施策の組織</t>
  </si>
  <si>
    <t>１６．</t>
  </si>
  <si>
    <t>ビル用水法第13条の規定に基づく井戸使用状況報告</t>
  </si>
  <si>
    <t>５．用水二法の施行状況</t>
    <rPh sb="2" eb="4">
      <t>ヨウスイ</t>
    </rPh>
    <rPh sb="4" eb="5">
      <t>ニ</t>
    </rPh>
    <rPh sb="5" eb="6">
      <t>ホウ</t>
    </rPh>
    <rPh sb="7" eb="9">
      <t>セコウ</t>
    </rPh>
    <rPh sb="9" eb="11">
      <t>ジョウキョウ</t>
    </rPh>
    <phoneticPr fontId="4"/>
  </si>
  <si>
    <t>５－６．</t>
  </si>
  <si>
    <t>工業用水法第11条に基づく届出書受理状況</t>
    <phoneticPr fontId="4"/>
  </si>
  <si>
    <t>５－７．</t>
  </si>
  <si>
    <t>工業用水法第24条の規定に基づく許可井戸の変更報告状況</t>
    <phoneticPr fontId="4"/>
  </si>
  <si>
    <t>５－８．</t>
  </si>
  <si>
    <t>工業用水法第24条の規定に基づく井戸使用状況報告</t>
    <phoneticPr fontId="4"/>
  </si>
  <si>
    <t>５－９．</t>
  </si>
  <si>
    <t>５－10．</t>
    <phoneticPr fontId="4"/>
  </si>
  <si>
    <t>５－11．</t>
  </si>
  <si>
    <t>ビル用水法第６条第３項に基づく届出書受理状況</t>
    <phoneticPr fontId="4"/>
  </si>
  <si>
    <t>５－12．</t>
  </si>
  <si>
    <t>ビル用水法第７条に基づく届出書受理状況</t>
    <phoneticPr fontId="4"/>
  </si>
  <si>
    <t>５－13．</t>
  </si>
  <si>
    <t>ビル用水法第８条第３項に基づく届出書受理状況</t>
    <phoneticPr fontId="4"/>
  </si>
  <si>
    <t>５－14．</t>
  </si>
  <si>
    <t>ビル用水法第９条に基づく届出書受理状況</t>
    <phoneticPr fontId="4"/>
  </si>
  <si>
    <t>５－15．</t>
  </si>
  <si>
    <t>ビル用水法第13条の規定に基づく許可井戸の変更報告状況</t>
    <phoneticPr fontId="4"/>
  </si>
  <si>
    <t>５－16．</t>
  </si>
  <si>
    <t>ビル用水法第13条の規定に基づく井戸使用状況報告</t>
    <phoneticPr fontId="4"/>
  </si>
  <si>
    <t>６．地下水の利用状況</t>
    <rPh sb="2" eb="5">
      <t>チカスイ</t>
    </rPh>
    <rPh sb="6" eb="8">
      <t>リヨウ</t>
    </rPh>
    <rPh sb="8" eb="10">
      <t>ジョウキョウ</t>
    </rPh>
    <phoneticPr fontId="4"/>
  </si>
  <si>
    <t>６－１．</t>
    <phoneticPr fontId="4"/>
  </si>
  <si>
    <t>６－２．</t>
  </si>
  <si>
    <t>地下水採取量等の調査の内容</t>
  </si>
  <si>
    <t>６－３．</t>
  </si>
  <si>
    <t>地下水の月別採取量</t>
  </si>
  <si>
    <t>６－４．</t>
  </si>
  <si>
    <t>特定用途の地下水採取量（天然ガスかん水）</t>
  </si>
  <si>
    <t>６－５．</t>
  </si>
  <si>
    <t>特定用途の地下水採取量（温泉水）</t>
  </si>
  <si>
    <t>６－６．</t>
  </si>
  <si>
    <t>特定用途の地下水採取量（農業用水）</t>
  </si>
  <si>
    <t>６－７．</t>
  </si>
  <si>
    <t>特定用途の地下水採取量（道路消雪用水）</t>
  </si>
  <si>
    <t>７．その他</t>
    <rPh sb="4" eb="5">
      <t>タ</t>
    </rPh>
    <phoneticPr fontId="4"/>
  </si>
  <si>
    <t>７－１．</t>
    <phoneticPr fontId="4"/>
  </si>
  <si>
    <t>健全な水循環の確保に向けての取組みに関する調査（地下水保全計画等を含む）</t>
  </si>
  <si>
    <t>７－２．</t>
  </si>
  <si>
    <t>地盤環境に係る情報システムの整備状況</t>
  </si>
  <si>
    <t>７－３．</t>
  </si>
  <si>
    <t>地盤環境に係る情報開示の状況</t>
  </si>
  <si>
    <t>７－４．</t>
  </si>
  <si>
    <t>アンケート</t>
    <phoneticPr fontId="4"/>
  </si>
  <si>
    <t>：ピンク色の項目群が調査依頼の対象外としました。</t>
    <rPh sb="4" eb="5">
      <t>イロ</t>
    </rPh>
    <rPh sb="6" eb="8">
      <t>コウモク</t>
    </rPh>
    <rPh sb="8" eb="9">
      <t>グン</t>
    </rPh>
    <rPh sb="10" eb="12">
      <t>チョウサ</t>
    </rPh>
    <rPh sb="12" eb="14">
      <t>イライ</t>
    </rPh>
    <rPh sb="15" eb="18">
      <t>タイショウガイ</t>
    </rPh>
    <phoneticPr fontId="4"/>
  </si>
  <si>
    <t>※ 地域により該当のデータがない場合があります。</t>
    <phoneticPr fontId="4"/>
  </si>
  <si>
    <t>0.都道府県名、地域名</t>
    <rPh sb="2" eb="7">
      <t>トドウフケンメイ</t>
    </rPh>
    <rPh sb="8" eb="11">
      <t>チイキメイ</t>
    </rPh>
    <phoneticPr fontId="4"/>
  </si>
  <si>
    <t>都道府県名</t>
    <rPh sb="0" eb="4">
      <t>トドウフケン</t>
    </rPh>
    <rPh sb="4" eb="5">
      <t>メイ</t>
    </rPh>
    <phoneticPr fontId="4"/>
  </si>
  <si>
    <t>地域名</t>
    <rPh sb="0" eb="3">
      <t>チイキメイ</t>
    </rPh>
    <phoneticPr fontId="4"/>
  </si>
  <si>
    <t>北海道</t>
    <rPh sb="0" eb="3">
      <t>ホッカイドウ</t>
    </rPh>
    <phoneticPr fontId="4"/>
  </si>
  <si>
    <t>青森県</t>
  </si>
  <si>
    <t>岩手県</t>
    <rPh sb="0" eb="3">
      <t>イワテケン</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</si>
  <si>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</si>
  <si>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</si>
  <si>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</si>
  <si>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</si>
  <si>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</si>
  <si>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</si>
  <si>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</si>
  <si>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</si>
  <si>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</si>
  <si>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</si>
  <si>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</si>
  <si>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</si>
  <si>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</si>
  <si>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</si>
  <si>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</si>
  <si>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</si>
  <si>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</si>
  <si>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</si>
  <si>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</si>
  <si>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</si>
  <si>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</si>
  <si>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rPh sb="0" eb="3">
      <t>シガケン</t>
    </rPh>
    <phoneticPr fontId="4"/>
  </si>
  <si>
    <t>京都府</t>
  </si>
  <si>
    <t>大阪府</t>
  </si>
  <si>
    <t>兵庫県</t>
  </si>
  <si>
    <t>奈良県</t>
    <rPh sb="0" eb="3">
      <t>ナラケン</t>
    </rPh>
    <phoneticPr fontId="4"/>
  </si>
  <si>
    <t>和歌山県</t>
    <rPh sb="0" eb="4">
      <t>ワカヤマケン</t>
    </rPh>
    <phoneticPr fontId="4"/>
  </si>
  <si>
    <t>鳥取県</t>
  </si>
  <si>
    <t>島根県</t>
    <rPh sb="0" eb="3">
      <t>シマネケン</t>
    </rPh>
    <phoneticPr fontId="4"/>
  </si>
  <si>
    <t>岡山県</t>
  </si>
  <si>
    <t>広島県</t>
  </si>
  <si>
    <t>山口県</t>
    <rPh sb="0" eb="3">
      <t>ヤマグチケン</t>
    </rPh>
    <phoneticPr fontId="4"/>
  </si>
  <si>
    <t>徳島県</t>
  </si>
  <si>
    <t>香川県</t>
  </si>
  <si>
    <t>愛媛県</t>
    <rPh sb="0" eb="3">
      <t>エヒメケン</t>
    </rPh>
    <phoneticPr fontId="4"/>
  </si>
  <si>
    <t>高知県</t>
  </si>
  <si>
    <t>福岡県</t>
  </si>
  <si>
    <t>佐賀県</t>
  </si>
  <si>
    <t>長崎県</t>
  </si>
  <si>
    <t>熊本県</t>
  </si>
  <si>
    <t>大分県</t>
  </si>
  <si>
    <t>宮崎県</t>
  </si>
  <si>
    <t>鹿児島県</t>
  </si>
  <si>
    <t>沖縄県</t>
    <rPh sb="0" eb="3">
      <t>オキナワケン</t>
    </rPh>
    <phoneticPr fontId="4"/>
  </si>
  <si>
    <t>石狩平野</t>
  </si>
  <si>
    <t>青森平野</t>
    <rPh sb="0" eb="4">
      <t>アオモリヘイヤ</t>
    </rPh>
    <phoneticPr fontId="4"/>
  </si>
  <si>
    <t>岩手</t>
    <rPh sb="0" eb="2">
      <t>イワテ</t>
    </rPh>
    <phoneticPr fontId="4"/>
  </si>
  <si>
    <t>石巻地域</t>
  </si>
  <si>
    <t>象潟・金浦</t>
  </si>
  <si>
    <t>山形盆地</t>
  </si>
  <si>
    <t>福島盆地</t>
  </si>
  <si>
    <t>関東平野</t>
  </si>
  <si>
    <t>関東平野南部</t>
  </si>
  <si>
    <t>新潟平野</t>
  </si>
  <si>
    <t>富山・砺波平野</t>
  </si>
  <si>
    <t>七尾</t>
  </si>
  <si>
    <t>福井平野</t>
  </si>
  <si>
    <t>甲府盆地</t>
  </si>
  <si>
    <t>諏訪盆地</t>
  </si>
  <si>
    <t>濃尾平野</t>
  </si>
  <si>
    <t>静岡
（静清）</t>
  </si>
  <si>
    <t>濃尾平野（北勢）</t>
  </si>
  <si>
    <t>滋賀</t>
    <rPh sb="0" eb="2">
      <t>シガ</t>
    </rPh>
    <phoneticPr fontId="4"/>
  </si>
  <si>
    <t>京都盆地</t>
  </si>
  <si>
    <t>大阪平野</t>
  </si>
  <si>
    <t>豊岡盆地</t>
  </si>
  <si>
    <t>奈良</t>
    <rPh sb="0" eb="2">
      <t>ナラ</t>
    </rPh>
    <phoneticPr fontId="4"/>
  </si>
  <si>
    <t>和歌山</t>
    <rPh sb="0" eb="3">
      <t>ワカヤマ</t>
    </rPh>
    <phoneticPr fontId="4"/>
  </si>
  <si>
    <t>鳥取平野</t>
    <rPh sb="2" eb="4">
      <t>ヘイヤ</t>
    </rPh>
    <phoneticPr fontId="4"/>
  </si>
  <si>
    <t>島根</t>
    <rPh sb="0" eb="2">
      <t>シマネ</t>
    </rPh>
    <phoneticPr fontId="4"/>
  </si>
  <si>
    <t>岡山平野</t>
  </si>
  <si>
    <t>広島平野</t>
    <rPh sb="2" eb="4">
      <t>ヘイヤ</t>
    </rPh>
    <phoneticPr fontId="4"/>
  </si>
  <si>
    <t>山口</t>
    <rPh sb="0" eb="2">
      <t>ヤマグチ</t>
    </rPh>
    <phoneticPr fontId="4"/>
  </si>
  <si>
    <t>徳島平野</t>
  </si>
  <si>
    <t>讃岐平野（高松市周辺）</t>
  </si>
  <si>
    <t>愛媛</t>
    <rPh sb="0" eb="2">
      <t>エヒメ</t>
    </rPh>
    <phoneticPr fontId="4"/>
  </si>
  <si>
    <t>高知平野</t>
  </si>
  <si>
    <t>筑後・佐賀平野</t>
  </si>
  <si>
    <t>島原半島基部</t>
  </si>
  <si>
    <t>熊本平野</t>
  </si>
  <si>
    <t>大分平野</t>
  </si>
  <si>
    <t>宮崎平野</t>
  </si>
  <si>
    <t>鹿児島</t>
  </si>
  <si>
    <t>沖縄</t>
    <rPh sb="0" eb="2">
      <t>オキナワ</t>
    </rPh>
    <phoneticPr fontId="4"/>
  </si>
  <si>
    <t>釧路平野</t>
  </si>
  <si>
    <t>津軽平野</t>
  </si>
  <si>
    <t>気仙沼</t>
  </si>
  <si>
    <t>米沢盆地</t>
  </si>
  <si>
    <t>原町</t>
  </si>
  <si>
    <t>九十九里平野</t>
  </si>
  <si>
    <t>県央湘南</t>
  </si>
  <si>
    <t>長岡</t>
  </si>
  <si>
    <t>金沢平野</t>
  </si>
  <si>
    <t>岳南</t>
  </si>
  <si>
    <t>豊橋平野(東三河)</t>
    <rPh sb="5" eb="8">
      <t>ヒガシミカワ</t>
    </rPh>
    <phoneticPr fontId="4"/>
  </si>
  <si>
    <t>播磨平野（姫路平野）</t>
  </si>
  <si>
    <t>讃岐平野（丸亀・坂出市周辺）</t>
  </si>
  <si>
    <t>十勝平野</t>
  </si>
  <si>
    <t>八戸</t>
  </si>
  <si>
    <t>古川(仙北平野）</t>
  </si>
  <si>
    <t>いわき</t>
  </si>
  <si>
    <t>足柄平野</t>
    <rPh sb="0" eb="4">
      <t>アシガラヘイヤ</t>
    </rPh>
    <phoneticPr fontId="4"/>
  </si>
  <si>
    <t>柏崎</t>
  </si>
  <si>
    <t>沼津・三島</t>
  </si>
  <si>
    <t>岡崎平野(西三河)</t>
    <rPh sb="5" eb="8">
      <t>ニシミカワ</t>
    </rPh>
    <phoneticPr fontId="4"/>
  </si>
  <si>
    <t>淡路島南部</t>
  </si>
  <si>
    <t>仙台平野</t>
  </si>
  <si>
    <t>南魚沼</t>
  </si>
  <si>
    <t>高田平野</t>
  </si>
  <si>
    <t>岐阜市</t>
  </si>
  <si>
    <t>大垣市</t>
  </si>
  <si>
    <t>海津市</t>
  </si>
  <si>
    <t>垂井町</t>
  </si>
  <si>
    <t>神戸町</t>
  </si>
  <si>
    <t>輪之内町</t>
  </si>
  <si>
    <t>養老町</t>
  </si>
  <si>
    <t>揖斐川町</t>
  </si>
  <si>
    <t>大野町</t>
  </si>
  <si>
    <t>池田町</t>
  </si>
  <si>
    <t>１　主な水準点における過去10年の沈下量経年変化</t>
    <phoneticPr fontId="4"/>
  </si>
  <si>
    <t>区分</t>
    <rPh sb="0" eb="2">
      <t>クブン</t>
    </rPh>
    <phoneticPr fontId="4"/>
  </si>
  <si>
    <t>①累計沈下量が最大
の水準点</t>
    <rPh sb="7" eb="9">
      <t>サイダイ</t>
    </rPh>
    <rPh sb="11" eb="14">
      <t>スイジュンテン</t>
    </rPh>
    <phoneticPr fontId="4"/>
  </si>
  <si>
    <t>②直近の測量がR２年～Ｒ６年度の間に行われた水準点のうち、５年間の累計沈下量が最大の水準点</t>
    <rPh sb="9" eb="10">
      <t>ネン</t>
    </rPh>
    <phoneticPr fontId="4"/>
  </si>
  <si>
    <t>③直近の測量による年間
沈下量が最大の水準点</t>
    <rPh sb="1" eb="3">
      <t>チョッキン</t>
    </rPh>
    <rPh sb="16" eb="18">
      <t>サイダイ</t>
    </rPh>
    <rPh sb="19" eb="22">
      <t>スイジュンテン</t>
    </rPh>
    <phoneticPr fontId="4"/>
  </si>
  <si>
    <t>水準点番号</t>
    <phoneticPr fontId="4"/>
  </si>
  <si>
    <t>水準点所在地</t>
    <phoneticPr fontId="4"/>
  </si>
  <si>
    <t>所轄機関</t>
    <phoneticPr fontId="4"/>
  </si>
  <si>
    <t>測量実施期間</t>
    <rPh sb="0" eb="2">
      <t>ソクリョウ</t>
    </rPh>
    <rPh sb="2" eb="4">
      <t>ジッシ</t>
    </rPh>
    <rPh sb="4" eb="6">
      <t>キカン</t>
    </rPh>
    <phoneticPr fontId="4"/>
  </si>
  <si>
    <t>対象期間又は年度</t>
    <rPh sb="0" eb="2">
      <t>タイショウ</t>
    </rPh>
    <rPh sb="2" eb="4">
      <t>キカン</t>
    </rPh>
    <rPh sb="4" eb="5">
      <t>マタ</t>
    </rPh>
    <rPh sb="6" eb="8">
      <t>ネンド</t>
    </rPh>
    <phoneticPr fontId="4"/>
  </si>
  <si>
    <t>平成26年度以前に実施した
最終測量年度</t>
    <rPh sb="6" eb="8">
      <t>イゼン</t>
    </rPh>
    <rPh sb="14" eb="16">
      <t>サイシュウ</t>
    </rPh>
    <rPh sb="16" eb="18">
      <t>ソクリョウ</t>
    </rPh>
    <phoneticPr fontId="4"/>
  </si>
  <si>
    <t>沈下量(cm)</t>
    <phoneticPr fontId="4"/>
  </si>
  <si>
    <t>累計沈下量</t>
    <rPh sb="0" eb="2">
      <t>ルイケイ</t>
    </rPh>
    <rPh sb="2" eb="4">
      <t>チンカ</t>
    </rPh>
    <rPh sb="4" eb="5">
      <t>リョウ</t>
    </rPh>
    <phoneticPr fontId="4"/>
  </si>
  <si>
    <t>５年間累計沈下量</t>
    <rPh sb="1" eb="3">
      <t>ネンカン</t>
    </rPh>
    <rPh sb="3" eb="5">
      <t>ルイケイ</t>
    </rPh>
    <rPh sb="5" eb="7">
      <t>チンカ</t>
    </rPh>
    <rPh sb="7" eb="8">
      <t>リョウ</t>
    </rPh>
    <phoneticPr fontId="4"/>
  </si>
  <si>
    <t>直近単年度最大沈下量</t>
    <rPh sb="0" eb="2">
      <t>チョッキン</t>
    </rPh>
    <rPh sb="2" eb="5">
      <t>タンネンド</t>
    </rPh>
    <rPh sb="5" eb="7">
      <t>サイダイ</t>
    </rPh>
    <rPh sb="7" eb="9">
      <t>チンカ</t>
    </rPh>
    <rPh sb="9" eb="10">
      <t>リョウ</t>
    </rPh>
    <phoneticPr fontId="4"/>
  </si>
  <si>
    <t>平成27年度</t>
  </si>
  <si>
    <t>平成28年度</t>
  </si>
  <si>
    <t>平成29年度</t>
  </si>
  <si>
    <t>平成30年度</t>
  </si>
  <si>
    <t>令和元年度</t>
    <rPh sb="0" eb="2">
      <t>レイワ</t>
    </rPh>
    <rPh sb="2" eb="3">
      <t>ガン</t>
    </rPh>
    <rPh sb="3" eb="5">
      <t>ネンド</t>
    </rPh>
    <rPh sb="4" eb="5">
      <t>ド</t>
    </rPh>
    <phoneticPr fontId="4"/>
  </si>
  <si>
    <t>令和２年度</t>
    <rPh sb="3" eb="5">
      <t>ネンド</t>
    </rPh>
    <rPh sb="4" eb="5">
      <t>ド</t>
    </rPh>
    <phoneticPr fontId="4"/>
  </si>
  <si>
    <t>令和３年度</t>
    <rPh sb="3" eb="5">
      <t>ネンド</t>
    </rPh>
    <rPh sb="4" eb="5">
      <t>ド</t>
    </rPh>
    <phoneticPr fontId="4"/>
  </si>
  <si>
    <t>令和４年度</t>
    <rPh sb="3" eb="5">
      <t>ネンド</t>
    </rPh>
    <rPh sb="4" eb="5">
      <t>ド</t>
    </rPh>
    <phoneticPr fontId="4"/>
  </si>
  <si>
    <t>令和５年度</t>
    <rPh sb="3" eb="5">
      <t>ネンド</t>
    </rPh>
    <rPh sb="4" eb="5">
      <t>ド</t>
    </rPh>
    <phoneticPr fontId="4"/>
  </si>
  <si>
    <t>令和６年度</t>
    <rPh sb="3" eb="5">
      <t>ネンド</t>
    </rPh>
    <rPh sb="4" eb="5">
      <t>ド</t>
    </rPh>
    <phoneticPr fontId="4"/>
  </si>
  <si>
    <t>&lt;備考&gt;</t>
    <phoneticPr fontId="4"/>
  </si>
  <si>
    <t>２　代表的な観測井における過去10年の地下水位経年変化</t>
    <phoneticPr fontId="4"/>
  </si>
  <si>
    <t>観測井名称</t>
    <phoneticPr fontId="4"/>
  </si>
  <si>
    <t>観測井所在地</t>
    <phoneticPr fontId="4"/>
  </si>
  <si>
    <t>観測井標高(T.P.m)</t>
  </si>
  <si>
    <t>ストレーナー位置
（地表面下深さ）</t>
    <phoneticPr fontId="4"/>
  </si>
  <si>
    <t>地下水の類別</t>
  </si>
  <si>
    <t>設置年度</t>
    <rPh sb="2" eb="3">
      <t>ネン</t>
    </rPh>
    <rPh sb="3" eb="4">
      <t>ド</t>
    </rPh>
    <phoneticPr fontId="4"/>
  </si>
  <si>
    <t>既往最低水位</t>
    <phoneticPr fontId="4"/>
  </si>
  <si>
    <t>水位</t>
    <rPh sb="0" eb="2">
      <t>スイイ</t>
    </rPh>
    <phoneticPr fontId="4"/>
  </si>
  <si>
    <t>平成27年度</t>
    <phoneticPr fontId="4"/>
  </si>
  <si>
    <t>(m)</t>
    <phoneticPr fontId="4"/>
  </si>
  <si>
    <t>令和元年度</t>
    <rPh sb="0" eb="2">
      <t>レイワ</t>
    </rPh>
    <rPh sb="2" eb="4">
      <t>ガンネン</t>
    </rPh>
    <rPh sb="4" eb="5">
      <t>ド</t>
    </rPh>
    <phoneticPr fontId="4"/>
  </si>
  <si>
    <t>&lt;備考&gt;</t>
  </si>
  <si>
    <t>３　主要地域の地盤沈下等の状況（市区町村別内訳）</t>
    <rPh sb="2" eb="4">
      <t>シュヨウ</t>
    </rPh>
    <rPh sb="4" eb="6">
      <t>チイキ</t>
    </rPh>
    <rPh sb="7" eb="9">
      <t>ジバン</t>
    </rPh>
    <rPh sb="9" eb="11">
      <t>チンカ</t>
    </rPh>
    <rPh sb="11" eb="12">
      <t>トウ</t>
    </rPh>
    <rPh sb="13" eb="15">
      <t>ジョウキョウ</t>
    </rPh>
    <rPh sb="16" eb="18">
      <t>シク</t>
    </rPh>
    <rPh sb="18" eb="20">
      <t>チョウソン</t>
    </rPh>
    <rPh sb="20" eb="21">
      <t>ベツ</t>
    </rPh>
    <rPh sb="21" eb="23">
      <t>ウチワケ</t>
    </rPh>
    <phoneticPr fontId="4"/>
  </si>
  <si>
    <t>地域名</t>
    <rPh sb="0" eb="2">
      <t>チイキ</t>
    </rPh>
    <rPh sb="2" eb="3">
      <t>メイ</t>
    </rPh>
    <phoneticPr fontId="4"/>
  </si>
  <si>
    <t>左記の市区町村の沈下総面積(㎢)
（小数第１位まで記入してください。）</t>
    <rPh sb="0" eb="2">
      <t>サキ</t>
    </rPh>
    <rPh sb="3" eb="4">
      <t>シ</t>
    </rPh>
    <rPh sb="4" eb="5">
      <t>ク</t>
    </rPh>
    <rPh sb="5" eb="6">
      <t>チョウ</t>
    </rPh>
    <rPh sb="6" eb="7">
      <t>ムラ</t>
    </rPh>
    <rPh sb="8" eb="10">
      <t>チンカ</t>
    </rPh>
    <rPh sb="10" eb="11">
      <t>ソウ</t>
    </rPh>
    <phoneticPr fontId="4"/>
  </si>
  <si>
    <t>左記市区町村※１において、令和６年度の測量で1cm以上沈下が生じている沈下量別面積（㎢）</t>
    <rPh sb="0" eb="2">
      <t>サキ</t>
    </rPh>
    <rPh sb="2" eb="4">
      <t>シク</t>
    </rPh>
    <rPh sb="4" eb="6">
      <t>チョウソン</t>
    </rPh>
    <rPh sb="16" eb="18">
      <t>ネンド</t>
    </rPh>
    <rPh sb="19" eb="21">
      <t>ソクリョウ</t>
    </rPh>
    <rPh sb="25" eb="27">
      <t>イジョウ</t>
    </rPh>
    <rPh sb="27" eb="29">
      <t>チンカ</t>
    </rPh>
    <rPh sb="30" eb="31">
      <t>ショウ</t>
    </rPh>
    <rPh sb="35" eb="37">
      <t>チンカ</t>
    </rPh>
    <rPh sb="37" eb="38">
      <t>リョウ</t>
    </rPh>
    <rPh sb="38" eb="39">
      <t>ベツ</t>
    </rPh>
    <rPh sb="39" eb="41">
      <t>メンセキ</t>
    </rPh>
    <phoneticPr fontId="4"/>
  </si>
  <si>
    <t>ゼロｍ地帯  面積(㎢)
（小数第１位まで記入してください。）</t>
    <phoneticPr fontId="4"/>
  </si>
  <si>
    <t>4cm/年
以上</t>
    <phoneticPr fontId="4"/>
  </si>
  <si>
    <t>規制地域</t>
    <rPh sb="0" eb="4">
      <t>キセイチイキ</t>
    </rPh>
    <phoneticPr fontId="4"/>
  </si>
  <si>
    <t>観測地域</t>
    <rPh sb="0" eb="2">
      <t>カンソク</t>
    </rPh>
    <rPh sb="2" eb="4">
      <t>チイキ</t>
    </rPh>
    <phoneticPr fontId="4"/>
  </si>
  <si>
    <t>条例</t>
    <phoneticPr fontId="4"/>
  </si>
  <si>
    <t>要項等</t>
    <rPh sb="0" eb="2">
      <t>ヨウコウ</t>
    </rPh>
    <rPh sb="2" eb="3">
      <t>トウ</t>
    </rPh>
    <phoneticPr fontId="4"/>
  </si>
  <si>
    <t>■</t>
    <phoneticPr fontId="4"/>
  </si>
  <si>
    <t>◆</t>
    <phoneticPr fontId="4"/>
  </si>
  <si>
    <t>□</t>
    <phoneticPr fontId="4"/>
  </si>
  <si>
    <t>◇</t>
    <phoneticPr fontId="4"/>
  </si>
  <si>
    <t xml:space="preserve">                                                            </t>
    <phoneticPr fontId="4"/>
  </si>
  <si>
    <t>(記入例）・○○市の面積データが大きい原因としては地震によるものである。</t>
    <rPh sb="1" eb="3">
      <t>キニュウ</t>
    </rPh>
    <rPh sb="3" eb="4">
      <t>レイ</t>
    </rPh>
    <rPh sb="8" eb="9">
      <t>シ</t>
    </rPh>
    <phoneticPr fontId="4"/>
  </si>
  <si>
    <t>■</t>
  </si>
  <si>
    <t>◆</t>
  </si>
  <si>
    <t>□</t>
  </si>
  <si>
    <t>◇</t>
  </si>
  <si>
    <t xml:space="preserve">■ ◆ </t>
    <phoneticPr fontId="4"/>
  </si>
  <si>
    <t>■ □</t>
    <phoneticPr fontId="4"/>
  </si>
  <si>
    <t xml:space="preserve">◆ □ </t>
    <phoneticPr fontId="4"/>
  </si>
  <si>
    <t>■ ◆ □</t>
    <phoneticPr fontId="4"/>
  </si>
  <si>
    <t>■ ◇</t>
    <phoneticPr fontId="4"/>
  </si>
  <si>
    <t xml:space="preserve">◆ ◇ </t>
    <phoneticPr fontId="4"/>
  </si>
  <si>
    <t>■ ◆ ◇</t>
    <phoneticPr fontId="4"/>
  </si>
  <si>
    <t>□ ◇</t>
    <phoneticPr fontId="4"/>
  </si>
  <si>
    <t>■ □ ◇</t>
    <phoneticPr fontId="4"/>
  </si>
  <si>
    <t>◆ □ ◇</t>
    <phoneticPr fontId="4"/>
  </si>
  <si>
    <t>■ ◆ □ ◇</t>
    <phoneticPr fontId="4"/>
  </si>
  <si>
    <t>４　水位低下等による被害の状況</t>
    <rPh sb="2" eb="4">
      <t>スイイ</t>
    </rPh>
    <rPh sb="4" eb="7">
      <t>テイカトウ</t>
    </rPh>
    <rPh sb="10" eb="12">
      <t>ヒガイ</t>
    </rPh>
    <rPh sb="13" eb="15">
      <t>ジョウキョウ</t>
    </rPh>
    <phoneticPr fontId="4"/>
  </si>
  <si>
    <t>被　害　別　対　策　状　況</t>
    <rPh sb="0" eb="1">
      <t>ヒ</t>
    </rPh>
    <rPh sb="2" eb="3">
      <t>ガイ</t>
    </rPh>
    <rPh sb="4" eb="5">
      <t>ベツ</t>
    </rPh>
    <rPh sb="6" eb="7">
      <t>タイ</t>
    </rPh>
    <rPh sb="8" eb="9">
      <t>サク</t>
    </rPh>
    <rPh sb="10" eb="11">
      <t>ジョウ</t>
    </rPh>
    <rPh sb="12" eb="13">
      <t>キョウ</t>
    </rPh>
    <phoneticPr fontId="4"/>
  </si>
  <si>
    <t>被害に対する対策状況</t>
    <rPh sb="0" eb="2">
      <t>ヒガイ</t>
    </rPh>
    <rPh sb="3" eb="4">
      <t>タイ</t>
    </rPh>
    <rPh sb="6" eb="8">
      <t>タイサク</t>
    </rPh>
    <rPh sb="8" eb="10">
      <t>ジョウキョウ</t>
    </rPh>
    <phoneticPr fontId="4"/>
  </si>
  <si>
    <t>直　　接　　被　　害</t>
    <phoneticPr fontId="4"/>
  </si>
  <si>
    <t>地下水の塩水化</t>
    <rPh sb="6" eb="7">
      <t>カ</t>
    </rPh>
    <phoneticPr fontId="4"/>
  </si>
  <si>
    <t>公　共　施　設</t>
    <rPh sb="0" eb="1">
      <t>コウ</t>
    </rPh>
    <rPh sb="2" eb="3">
      <t>トモ</t>
    </rPh>
    <rPh sb="4" eb="5">
      <t>シ</t>
    </rPh>
    <rPh sb="6" eb="7">
      <t>セツ</t>
    </rPh>
    <phoneticPr fontId="4"/>
  </si>
  <si>
    <t>洪水・高潮の危険性大</t>
    <phoneticPr fontId="4"/>
  </si>
  <si>
    <t>排水不良</t>
    <phoneticPr fontId="4"/>
  </si>
  <si>
    <t>建築物の破損または脆弱化</t>
    <rPh sb="4" eb="6">
      <t>ハソン</t>
    </rPh>
    <phoneticPr fontId="4"/>
  </si>
  <si>
    <t>港湾・海岸施設の沈下　　　　　　</t>
    <phoneticPr fontId="4"/>
  </si>
  <si>
    <t>&lt;記載の注意点&gt;</t>
    <rPh sb="1" eb="3">
      <t>キサイ</t>
    </rPh>
    <rPh sb="4" eb="7">
      <t>チュウイテン</t>
    </rPh>
    <phoneticPr fontId="4"/>
  </si>
  <si>
    <t>●：これまでに発生したすべての被害について、令和６年度に対策を行い、被害が解消された。（令和5年度までに、すべての対策が終了していれば「（空欄）」になります。）</t>
    <phoneticPr fontId="4"/>
  </si>
  <si>
    <t>○ ：令和６度末時点において、過去の被害も含め一部対策を行っている。（すべての被害について対策が終了していない場合）</t>
    <phoneticPr fontId="4"/>
  </si>
  <si>
    <t>△ ：令和６年度末時点において、過去の被害も含め対策は行っていない。（被害の大小に関係なくご記入願います。）</t>
    <phoneticPr fontId="4"/>
  </si>
  <si>
    <t>（空欄）：「令和６年度に新たな被害が認められない場合」又は「令和5年度までに、これまでに発生したすべての被害について対策済みである場合」</t>
    <phoneticPr fontId="4"/>
  </si>
  <si>
    <t>５　地盤沈下監視体制（水準測量、干渉SAR時系列解析を用いた測量、観測井戸数）</t>
    <rPh sb="16" eb="18">
      <t>カンショウ</t>
    </rPh>
    <rPh sb="21" eb="24">
      <t>ジケイレツ</t>
    </rPh>
    <rPh sb="24" eb="26">
      <t>カイセキ</t>
    </rPh>
    <rPh sb="27" eb="28">
      <t>モチ</t>
    </rPh>
    <rPh sb="30" eb="32">
      <t>ソクリョウ</t>
    </rPh>
    <phoneticPr fontId="5"/>
  </si>
  <si>
    <t>○水準測量</t>
    <rPh sb="1" eb="3">
      <t>スイジュン</t>
    </rPh>
    <rPh sb="3" eb="5">
      <t>ソクリョウ</t>
    </rPh>
    <phoneticPr fontId="5"/>
  </si>
  <si>
    <t>地域名</t>
    <rPh sb="0" eb="2">
      <t>チイキ</t>
    </rPh>
    <rPh sb="2" eb="3">
      <t>メイ</t>
    </rPh>
    <phoneticPr fontId="5"/>
  </si>
  <si>
    <t>観測機関
（事業主体）</t>
    <rPh sb="0" eb="2">
      <t>カンソク</t>
    </rPh>
    <rPh sb="2" eb="4">
      <t>キカン</t>
    </rPh>
    <phoneticPr fontId="5"/>
  </si>
  <si>
    <t>水準測量</t>
    <rPh sb="0" eb="2">
      <t>スイジュン</t>
    </rPh>
    <rPh sb="2" eb="4">
      <t>ソクリョウ</t>
    </rPh>
    <phoneticPr fontId="5"/>
  </si>
  <si>
    <t>測量距離
（㎞）</t>
    <rPh sb="0" eb="2">
      <t>ソクリョウ</t>
    </rPh>
    <rPh sb="2" eb="4">
      <t>キョリ</t>
    </rPh>
    <phoneticPr fontId="5"/>
  </si>
  <si>
    <t>測量面積
（㎢）</t>
    <rPh sb="0" eb="2">
      <t>ソクリョウ</t>
    </rPh>
    <rPh sb="2" eb="4">
      <t>メンセキ</t>
    </rPh>
    <phoneticPr fontId="5"/>
  </si>
  <si>
    <t>水準点数
（点）</t>
    <rPh sb="0" eb="2">
      <t>スイジュン</t>
    </rPh>
    <rPh sb="2" eb="4">
      <t>テンスウ</t>
    </rPh>
    <phoneticPr fontId="5"/>
  </si>
  <si>
    <t>水準測量
（一級・二級）</t>
    <rPh sb="0" eb="2">
      <t>スイジュン</t>
    </rPh>
    <rPh sb="2" eb="4">
      <t>ソクリョウ</t>
    </rPh>
    <rPh sb="6" eb="8">
      <t>イッキュウ</t>
    </rPh>
    <rPh sb="9" eb="10">
      <t>ニ</t>
    </rPh>
    <rPh sb="10" eb="11">
      <t>キュウ</t>
    </rPh>
    <phoneticPr fontId="5"/>
  </si>
  <si>
    <t>測量基準日</t>
    <rPh sb="0" eb="2">
      <t>ソクリョウ</t>
    </rPh>
    <rPh sb="2" eb="5">
      <t>キジュンビ</t>
    </rPh>
    <phoneticPr fontId="5"/>
  </si>
  <si>
    <t>自治体
（都道府県・指定都市）</t>
    <phoneticPr fontId="5"/>
  </si>
  <si>
    <t>自治体
（管内市町村）</t>
    <rPh sb="0" eb="3">
      <t>ジチタイ</t>
    </rPh>
    <rPh sb="5" eb="7">
      <t>カンナイ</t>
    </rPh>
    <rPh sb="7" eb="10">
      <t>シチョウソン</t>
    </rPh>
    <phoneticPr fontId="5"/>
  </si>
  <si>
    <t>国
（ 国交省、農林省、
国土地理院等 ）</t>
    <rPh sb="0" eb="1">
      <t>クニ</t>
    </rPh>
    <rPh sb="4" eb="7">
      <t>コッコウショウ</t>
    </rPh>
    <rPh sb="8" eb="11">
      <t>ノウリンショウ</t>
    </rPh>
    <rPh sb="13" eb="18">
      <t>コクドチリイン</t>
    </rPh>
    <rPh sb="18" eb="19">
      <t>トウ</t>
    </rPh>
    <phoneticPr fontId="5"/>
  </si>
  <si>
    <t>その他　　　　　　　　</t>
    <rPh sb="2" eb="3">
      <t>タ</t>
    </rPh>
    <phoneticPr fontId="5"/>
  </si>
  <si>
    <t>合　　　計</t>
    <rPh sb="0" eb="1">
      <t>ゴウ</t>
    </rPh>
    <rPh sb="4" eb="5">
      <t>ケイ</t>
    </rPh>
    <phoneticPr fontId="5"/>
  </si>
  <si>
    <t>一級水準測量</t>
  </si>
  <si>
    <t>二級水準測量</t>
  </si>
  <si>
    <t>管内市町村</t>
    <rPh sb="0" eb="2">
      <t>カンナイ</t>
    </rPh>
    <rPh sb="2" eb="5">
      <t>シチョウソン</t>
    </rPh>
    <phoneticPr fontId="5"/>
  </si>
  <si>
    <t>○観測井戸数</t>
    <rPh sb="1" eb="3">
      <t>カンソク</t>
    </rPh>
    <rPh sb="3" eb="5">
      <t>イド</t>
    </rPh>
    <rPh sb="5" eb="6">
      <t>スウ</t>
    </rPh>
    <phoneticPr fontId="5"/>
  </si>
  <si>
    <t>観測井戸数（本）</t>
    <rPh sb="0" eb="2">
      <t>カンソク</t>
    </rPh>
    <rPh sb="2" eb="4">
      <t>イド</t>
    </rPh>
    <rPh sb="4" eb="5">
      <t>スウ</t>
    </rPh>
    <rPh sb="6" eb="7">
      <t>ホン</t>
    </rPh>
    <phoneticPr fontId="4"/>
  </si>
  <si>
    <t>観測井戸数合計
（本）</t>
    <rPh sb="0" eb="2">
      <t>カンソク</t>
    </rPh>
    <rPh sb="2" eb="4">
      <t>イド</t>
    </rPh>
    <rPh sb="4" eb="5">
      <t>スウ</t>
    </rPh>
    <rPh sb="5" eb="7">
      <t>ゴウケイ</t>
    </rPh>
    <rPh sb="9" eb="10">
      <t>ホン</t>
    </rPh>
    <phoneticPr fontId="4"/>
  </si>
  <si>
    <t>地下水位のみ
観測井戸数(本）</t>
    <rPh sb="0" eb="2">
      <t>チカ</t>
    </rPh>
    <rPh sb="2" eb="4">
      <t>スイイ</t>
    </rPh>
    <rPh sb="7" eb="9">
      <t>カンソク</t>
    </rPh>
    <rPh sb="9" eb="11">
      <t>イド</t>
    </rPh>
    <rPh sb="11" eb="12">
      <t>スウ</t>
    </rPh>
    <rPh sb="13" eb="14">
      <t>ホン</t>
    </rPh>
    <phoneticPr fontId="4"/>
  </si>
  <si>
    <t>地盤収縮のみ
観測井戸数（本）</t>
    <rPh sb="0" eb="2">
      <t>ジバン</t>
    </rPh>
    <rPh sb="2" eb="4">
      <t>シュウシュク</t>
    </rPh>
    <rPh sb="7" eb="9">
      <t>カンソク</t>
    </rPh>
    <rPh sb="9" eb="11">
      <t>イド</t>
    </rPh>
    <rPh sb="11" eb="12">
      <t>スウ</t>
    </rPh>
    <rPh sb="13" eb="14">
      <t>ホン</t>
    </rPh>
    <phoneticPr fontId="4"/>
  </si>
  <si>
    <t>地下水位及び
地盤収縮
観測井戸数（本）</t>
    <rPh sb="0" eb="2">
      <t>チカ</t>
    </rPh>
    <rPh sb="2" eb="4">
      <t>スイイ</t>
    </rPh>
    <rPh sb="4" eb="5">
      <t>オヨ</t>
    </rPh>
    <rPh sb="7" eb="9">
      <t>ジバン</t>
    </rPh>
    <rPh sb="9" eb="11">
      <t>シュウシュク</t>
    </rPh>
    <rPh sb="12" eb="14">
      <t>カンソク</t>
    </rPh>
    <rPh sb="14" eb="16">
      <t>イド</t>
    </rPh>
    <rPh sb="16" eb="17">
      <t>スウ</t>
    </rPh>
    <rPh sb="18" eb="19">
      <t>ホン</t>
    </rPh>
    <phoneticPr fontId="5"/>
  </si>
  <si>
    <t>自治体
（都道府県・指定都市）</t>
  </si>
  <si>
    <t>その他</t>
    <rPh sb="2" eb="3">
      <t>タ</t>
    </rPh>
    <phoneticPr fontId="5"/>
  </si>
  <si>
    <t>合　　　計　（本数）</t>
    <rPh sb="0" eb="1">
      <t>ゴウ</t>
    </rPh>
    <rPh sb="4" eb="5">
      <t>ケイ</t>
    </rPh>
    <rPh sb="7" eb="9">
      <t>ホンスウ</t>
    </rPh>
    <phoneticPr fontId="5"/>
  </si>
  <si>
    <r>
      <t>６　地域別、用途別、井戸本数及び地下水</t>
    </r>
    <r>
      <rPr>
        <b/>
        <sz val="11"/>
        <color indexed="8"/>
        <rFont val="メイリオ"/>
        <family val="3"/>
        <charset val="128"/>
      </rPr>
      <t>採取</t>
    </r>
    <r>
      <rPr>
        <b/>
        <sz val="11"/>
        <rFont val="メイリオ"/>
        <family val="3"/>
        <charset val="128"/>
      </rPr>
      <t>量経年変化</t>
    </r>
    <rPh sb="2" eb="4">
      <t>チイキ</t>
    </rPh>
    <rPh sb="4" eb="5">
      <t>ベツ</t>
    </rPh>
    <rPh sb="19" eb="21">
      <t>サイシュ</t>
    </rPh>
    <phoneticPr fontId="4"/>
  </si>
  <si>
    <t>地区名</t>
    <rPh sb="0" eb="2">
      <t>チク</t>
    </rPh>
    <phoneticPr fontId="4"/>
  </si>
  <si>
    <t>用　途</t>
    <phoneticPr fontId="4"/>
  </si>
  <si>
    <t>令和２年度</t>
    <rPh sb="0" eb="2">
      <t>レイワ</t>
    </rPh>
    <rPh sb="4" eb="5">
      <t>ド</t>
    </rPh>
    <phoneticPr fontId="4"/>
  </si>
  <si>
    <t>令和3年度</t>
    <rPh sb="0" eb="2">
      <t>レイワ</t>
    </rPh>
    <rPh sb="4" eb="5">
      <t>ド</t>
    </rPh>
    <phoneticPr fontId="4"/>
  </si>
  <si>
    <t>令和４年度</t>
    <rPh sb="0" eb="2">
      <t>レイワ</t>
    </rPh>
    <rPh sb="4" eb="5">
      <t>ド</t>
    </rPh>
    <phoneticPr fontId="4"/>
  </si>
  <si>
    <t>令和5年度</t>
    <rPh sb="0" eb="2">
      <t>レイワ</t>
    </rPh>
    <rPh sb="4" eb="5">
      <t>ド</t>
    </rPh>
    <phoneticPr fontId="4"/>
  </si>
  <si>
    <t>令和6年度</t>
    <rPh sb="0" eb="2">
      <t>レイワ</t>
    </rPh>
    <rPh sb="4" eb="5">
      <t>ド</t>
    </rPh>
    <phoneticPr fontId="4"/>
  </si>
  <si>
    <t>　</t>
    <phoneticPr fontId="4"/>
  </si>
  <si>
    <t>井戸
本数</t>
    <phoneticPr fontId="4"/>
  </si>
  <si>
    <t>採取量</t>
    <rPh sb="0" eb="2">
      <t>サイシュ</t>
    </rPh>
    <phoneticPr fontId="4"/>
  </si>
  <si>
    <t>本</t>
  </si>
  <si>
    <t>千㎥/日</t>
    <rPh sb="0" eb="1">
      <t>セン</t>
    </rPh>
    <rPh sb="3" eb="4">
      <t>ヒ</t>
    </rPh>
    <phoneticPr fontId="4"/>
  </si>
  <si>
    <t>百万
㎥/年</t>
    <phoneticPr fontId="4"/>
  </si>
  <si>
    <t>千㎥/日</t>
  </si>
  <si>
    <t>工業用</t>
    <phoneticPr fontId="4"/>
  </si>
  <si>
    <t>建築物用</t>
  </si>
  <si>
    <t>上水道用</t>
  </si>
  <si>
    <t>農業用</t>
    <phoneticPr fontId="4"/>
  </si>
  <si>
    <t>その他</t>
    <rPh sb="2" eb="3">
      <t>タ</t>
    </rPh>
    <phoneticPr fontId="4"/>
  </si>
  <si>
    <t>①　計</t>
    <rPh sb="2" eb="3">
      <t>ケイ</t>
    </rPh>
    <phoneticPr fontId="4"/>
  </si>
  <si>
    <t>②　計</t>
    <rPh sb="2" eb="3">
      <t>ケイ</t>
    </rPh>
    <phoneticPr fontId="4"/>
  </si>
  <si>
    <t>③　計</t>
    <rPh sb="2" eb="3">
      <t>ケイ</t>
    </rPh>
    <phoneticPr fontId="4"/>
  </si>
  <si>
    <t>④　計</t>
    <rPh sb="2" eb="3">
      <t>ケイ</t>
    </rPh>
    <phoneticPr fontId="4"/>
  </si>
  <si>
    <t>⑤　計</t>
    <rPh sb="2" eb="3">
      <t>ケイ</t>
    </rPh>
    <phoneticPr fontId="4"/>
  </si>
  <si>
    <t>⑥　計</t>
    <rPh sb="2" eb="3">
      <t>ケイ</t>
    </rPh>
    <phoneticPr fontId="4"/>
  </si>
  <si>
    <t>⑦　計</t>
    <rPh sb="2" eb="3">
      <t>ケイ</t>
    </rPh>
    <phoneticPr fontId="4"/>
  </si>
  <si>
    <t>⑧　計</t>
    <rPh sb="2" eb="3">
      <t>ケイ</t>
    </rPh>
    <phoneticPr fontId="4"/>
  </si>
  <si>
    <t>地域
合計</t>
    <rPh sb="0" eb="2">
      <t>チイキ</t>
    </rPh>
    <rPh sb="3" eb="5">
      <t>ゴウケイ</t>
    </rPh>
    <phoneticPr fontId="4"/>
  </si>
  <si>
    <t>地域の
合計</t>
    <rPh sb="0" eb="2">
      <t>チイキ</t>
    </rPh>
    <rPh sb="4" eb="5">
      <t>ゴウ</t>
    </rPh>
    <rPh sb="5" eb="6">
      <t>ケイ</t>
    </rPh>
    <phoneticPr fontId="4"/>
  </si>
  <si>
    <t>備考欄</t>
    <rPh sb="0" eb="2">
      <t>ビコウ</t>
    </rPh>
    <rPh sb="2" eb="3">
      <t>ラン</t>
    </rPh>
    <phoneticPr fontId="4"/>
  </si>
  <si>
    <t>調査名：</t>
    <rPh sb="0" eb="2">
      <t>チョウサ</t>
    </rPh>
    <rPh sb="2" eb="3">
      <t>メイ</t>
    </rPh>
    <phoneticPr fontId="4"/>
  </si>
  <si>
    <t>例：県条例による地下水採取量　届け出書</t>
    <rPh sb="0" eb="1">
      <t>レイ</t>
    </rPh>
    <rPh sb="2" eb="3">
      <t>ケン</t>
    </rPh>
    <rPh sb="3" eb="5">
      <t>ジョウレイ</t>
    </rPh>
    <rPh sb="8" eb="11">
      <t>チカスイ</t>
    </rPh>
    <rPh sb="11" eb="13">
      <t>サイシュ</t>
    </rPh>
    <rPh sb="13" eb="14">
      <t>リョウ</t>
    </rPh>
    <rPh sb="15" eb="16">
      <t>トド</t>
    </rPh>
    <rPh sb="17" eb="18">
      <t>デ</t>
    </rPh>
    <rPh sb="18" eb="19">
      <t>ショ</t>
    </rPh>
    <phoneticPr fontId="4"/>
  </si>
  <si>
    <t>工業用</t>
  </si>
  <si>
    <t>農業用</t>
  </si>
  <si>
    <t>例：　消雪用、融雪用、養魚用、温泉などを含む</t>
    <rPh sb="15" eb="17">
      <t>オンセン</t>
    </rPh>
    <phoneticPr fontId="4"/>
  </si>
  <si>
    <t>その他（内訳）</t>
    <rPh sb="2" eb="3">
      <t>タ</t>
    </rPh>
    <rPh sb="4" eb="6">
      <t>ウチワケ</t>
    </rPh>
    <phoneticPr fontId="4"/>
  </si>
  <si>
    <t>帆引</t>
    <rPh sb="0" eb="2">
      <t>ホビ</t>
    </rPh>
    <phoneticPr fontId="4"/>
  </si>
  <si>
    <t>上流IL-1</t>
    <rPh sb="0" eb="2">
      <t>ジョウリュウ</t>
    </rPh>
    <phoneticPr fontId="4"/>
  </si>
  <si>
    <t>岐阜県海津市海津町帆引新田</t>
    <rPh sb="3" eb="6">
      <t>カイヅシ</t>
    </rPh>
    <rPh sb="6" eb="9">
      <t>カイヅチョウ</t>
    </rPh>
    <rPh sb="9" eb="13">
      <t>ホビキシンデン</t>
    </rPh>
    <phoneticPr fontId="4"/>
  </si>
  <si>
    <t>岐阜県安八郡輪之内町松内</t>
    <rPh sb="0" eb="3">
      <t>ギフケン</t>
    </rPh>
    <rPh sb="3" eb="6">
      <t>アンパチグン</t>
    </rPh>
    <rPh sb="6" eb="10">
      <t>ワノウチチョウ</t>
    </rPh>
    <rPh sb="10" eb="12">
      <t>マツウチ</t>
    </rPh>
    <phoneticPr fontId="4"/>
  </si>
  <si>
    <t>中部地整</t>
    <rPh sb="0" eb="4">
      <t>チュウブチセイ</t>
    </rPh>
    <phoneticPr fontId="4"/>
  </si>
  <si>
    <t>H25</t>
    <phoneticPr fontId="4"/>
  </si>
  <si>
    <t>S38~R6</t>
    <phoneticPr fontId="4"/>
  </si>
  <si>
    <t>S48~R6</t>
    <phoneticPr fontId="4"/>
  </si>
  <si>
    <t>１．沈下量の基準点:沈下量は、基準水準点第39号(愛知県豊明市)、準基準水準点第191-2号(岐阜県不破郡垂井町)及び新三重県原標(三重県四日市市)を基準とした値。</t>
    <rPh sb="6" eb="8">
      <t>キジュン</t>
    </rPh>
    <rPh sb="8" eb="9">
      <t>テン</t>
    </rPh>
    <phoneticPr fontId="4"/>
  </si>
  <si>
    <t>２．測量の基準日：11月1日</t>
    <rPh sb="11" eb="12">
      <t>ガツ</t>
    </rPh>
    <rPh sb="13" eb="14">
      <t>ニチ</t>
    </rPh>
    <phoneticPr fontId="4"/>
  </si>
  <si>
    <t>岐阜井</t>
    <rPh sb="0" eb="2">
      <t>ギフ</t>
    </rPh>
    <rPh sb="2" eb="3">
      <t>イ</t>
    </rPh>
    <phoneticPr fontId="58"/>
  </si>
  <si>
    <t>大垣井</t>
    <rPh sb="0" eb="2">
      <t>オオガキ</t>
    </rPh>
    <rPh sb="2" eb="3">
      <t>イ</t>
    </rPh>
    <phoneticPr fontId="58"/>
  </si>
  <si>
    <t>羽島井</t>
    <rPh sb="0" eb="2">
      <t>ハシマ</t>
    </rPh>
    <rPh sb="2" eb="3">
      <t>イ</t>
    </rPh>
    <phoneticPr fontId="58"/>
  </si>
  <si>
    <t>海津井</t>
    <rPh sb="0" eb="2">
      <t>カイヅ</t>
    </rPh>
    <rPh sb="2" eb="3">
      <t>イ</t>
    </rPh>
    <phoneticPr fontId="58"/>
  </si>
  <si>
    <t>岐阜市須賀</t>
    <rPh sb="0" eb="3">
      <t>ギフシ</t>
    </rPh>
    <rPh sb="3" eb="4">
      <t>ス</t>
    </rPh>
    <rPh sb="4" eb="5">
      <t>ガ</t>
    </rPh>
    <phoneticPr fontId="58"/>
  </si>
  <si>
    <t>大垣市北方町</t>
    <rPh sb="0" eb="3">
      <t>オオガキシ</t>
    </rPh>
    <rPh sb="3" eb="5">
      <t>キタガタ</t>
    </rPh>
    <rPh sb="5" eb="6">
      <t>マチ</t>
    </rPh>
    <phoneticPr fontId="58"/>
  </si>
  <si>
    <t>羽島市上中町</t>
    <rPh sb="0" eb="3">
      <t>ハシマシ</t>
    </rPh>
    <rPh sb="3" eb="4">
      <t>ウエ</t>
    </rPh>
    <rPh sb="4" eb="5">
      <t>ナカ</t>
    </rPh>
    <rPh sb="5" eb="6">
      <t>マチ</t>
    </rPh>
    <phoneticPr fontId="58"/>
  </si>
  <si>
    <t>海津市海津町古中島</t>
    <rPh sb="0" eb="2">
      <t>カイヅ</t>
    </rPh>
    <rPh sb="2" eb="3">
      <t>シ</t>
    </rPh>
    <rPh sb="3" eb="5">
      <t>カイヅ</t>
    </rPh>
    <rPh sb="5" eb="6">
      <t>マチ</t>
    </rPh>
    <rPh sb="6" eb="7">
      <t>フル</t>
    </rPh>
    <rPh sb="7" eb="8">
      <t>ナカ</t>
    </rPh>
    <rPh sb="8" eb="9">
      <t>シマ</t>
    </rPh>
    <phoneticPr fontId="58"/>
  </si>
  <si>
    <t>219.5～236.0</t>
  </si>
  <si>
    <t>212.0～228.5</t>
  </si>
  <si>
    <t>275.5～292.0</t>
  </si>
  <si>
    <t>151.5～169.0</t>
  </si>
  <si>
    <t>岐阜県</t>
    <rPh sb="0" eb="3">
      <t>ギフケン</t>
    </rPh>
    <phoneticPr fontId="58"/>
  </si>
  <si>
    <t>G3層　被圧地下水</t>
    <rPh sb="2" eb="3">
      <t>ソウ</t>
    </rPh>
    <rPh sb="4" eb="5">
      <t>ヒ</t>
    </rPh>
    <rPh sb="5" eb="6">
      <t>アツ</t>
    </rPh>
    <rPh sb="6" eb="9">
      <t>チカスイ</t>
    </rPh>
    <phoneticPr fontId="58"/>
  </si>
  <si>
    <t>G2層　被圧地下水</t>
    <rPh sb="2" eb="3">
      <t>ソウ</t>
    </rPh>
    <rPh sb="4" eb="5">
      <t>ヒ</t>
    </rPh>
    <rPh sb="5" eb="6">
      <t>アツ</t>
    </rPh>
    <rPh sb="6" eb="9">
      <t>チカスイ</t>
    </rPh>
    <phoneticPr fontId="58"/>
  </si>
  <si>
    <t>S46</t>
  </si>
  <si>
    <t>S54</t>
  </si>
  <si>
    <t>4.78(S48)</t>
  </si>
  <si>
    <t>8.30(H6)</t>
  </si>
  <si>
    <t>-4.48(S48)</t>
  </si>
  <si>
    <t>-9.19(S54)</t>
  </si>
  <si>
    <t>主な観測井における年平均地下水位変動状況は前年と比較し大きな変化はなく、経年的な推移では、各箇所とも上昇傾向にある。</t>
    <phoneticPr fontId="4"/>
  </si>
  <si>
    <t>下流IL-20</t>
    <phoneticPr fontId="4"/>
  </si>
  <si>
    <t>岐阜県海津市海津町安田新田</t>
    <phoneticPr fontId="4"/>
  </si>
  <si>
    <t>R1~R6</t>
    <phoneticPr fontId="4"/>
  </si>
  <si>
    <t>R6</t>
    <phoneticPr fontId="4"/>
  </si>
  <si>
    <t>-</t>
  </si>
  <si>
    <t>　</t>
  </si>
  <si>
    <t>羽島市</t>
  </si>
  <si>
    <t>各務原市</t>
  </si>
  <si>
    <t>/</t>
  </si>
  <si>
    <t>瑞穂市</t>
  </si>
  <si>
    <t>本巣市</t>
  </si>
  <si>
    <t>岐南町</t>
  </si>
  <si>
    <t>笠松町</t>
  </si>
  <si>
    <t>安八町</t>
  </si>
  <si>
    <t>北方町</t>
  </si>
  <si>
    <t>岐阜県における水道の概況（R２年度～令和５年度）</t>
    <rPh sb="0" eb="3">
      <t>ギフケン</t>
    </rPh>
    <rPh sb="7" eb="9">
      <t>スイドウ</t>
    </rPh>
    <rPh sb="10" eb="12">
      <t>ガイキョウ</t>
    </rPh>
    <rPh sb="15" eb="17">
      <t>ネンド</t>
    </rPh>
    <rPh sb="16" eb="17">
      <t>ド</t>
    </rPh>
    <rPh sb="18" eb="20">
      <t>レイワ</t>
    </rPh>
    <rPh sb="21" eb="22">
      <t>ネン</t>
    </rPh>
    <rPh sb="22" eb="23">
      <t>ド</t>
    </rPh>
    <phoneticPr fontId="4"/>
  </si>
  <si>
    <t xml:space="preserve">地域内で、過去に地盤沈下が認められた市区町村名をご記入ください。
※１　　　　　　
(沈下記録のある市区町村名）
</t>
    <rPh sb="0" eb="2">
      <t>チイキ</t>
    </rPh>
    <rPh sb="2" eb="3">
      <t>ナイ</t>
    </rPh>
    <rPh sb="5" eb="7">
      <t>カコ</t>
    </rPh>
    <rPh sb="8" eb="10">
      <t>ジバン</t>
    </rPh>
    <rPh sb="10" eb="12">
      <t>チンカ</t>
    </rPh>
    <rPh sb="13" eb="14">
      <t>ミト</t>
    </rPh>
    <rPh sb="18" eb="20">
      <t>シク</t>
    </rPh>
    <rPh sb="20" eb="22">
      <t>チョウソン</t>
    </rPh>
    <rPh sb="22" eb="23">
      <t>メイ</t>
    </rPh>
    <rPh sb="25" eb="27">
      <t>キニュウ</t>
    </rPh>
    <rPh sb="43" eb="45">
      <t>チンカ</t>
    </rPh>
    <rPh sb="45" eb="47">
      <t>キロク</t>
    </rPh>
    <rPh sb="50" eb="52">
      <t>シク</t>
    </rPh>
    <rPh sb="52" eb="54">
      <t>チョウソン</t>
    </rPh>
    <rPh sb="54" eb="55">
      <t>メイ</t>
    </rPh>
    <phoneticPr fontId="4"/>
  </si>
  <si>
    <r>
      <t>左記市区町村</t>
    </r>
    <r>
      <rPr>
        <b/>
        <sz val="8"/>
        <rFont val="メイリオ"/>
        <family val="3"/>
        <charset val="128"/>
      </rPr>
      <t>※１</t>
    </r>
    <r>
      <rPr>
        <sz val="8"/>
        <rFont val="メイリオ"/>
        <family val="3"/>
        <charset val="128"/>
      </rPr>
      <t>が
地盤沈下防止等対策要綱の
地域の場合</t>
    </r>
    <rPh sb="23" eb="25">
      <t>チイキ</t>
    </rPh>
    <rPh sb="26" eb="28">
      <t>バアイ</t>
    </rPh>
    <phoneticPr fontId="4"/>
  </si>
  <si>
    <r>
      <t>左記市区町村</t>
    </r>
    <r>
      <rPr>
        <b/>
        <sz val="8"/>
        <rFont val="メイリオ"/>
        <family val="3"/>
        <charset val="128"/>
      </rPr>
      <t>※１</t>
    </r>
    <r>
      <rPr>
        <sz val="8"/>
        <rFont val="メイリオ"/>
        <family val="3"/>
        <charset val="128"/>
      </rPr>
      <t>に関わる</t>
    </r>
    <r>
      <rPr>
        <b/>
        <sz val="8"/>
        <rFont val="メイリオ"/>
        <family val="3"/>
        <charset val="128"/>
      </rPr>
      <t xml:space="preserve">
</t>
    </r>
    <r>
      <rPr>
        <sz val="8"/>
        <rFont val="メイリオ"/>
        <family val="3"/>
        <charset val="128"/>
      </rPr>
      <t>条例等</t>
    </r>
    <rPh sb="0" eb="2">
      <t>サキ</t>
    </rPh>
    <rPh sb="2" eb="4">
      <t>シク</t>
    </rPh>
    <rPh sb="4" eb="6">
      <t>チョウソン</t>
    </rPh>
    <rPh sb="9" eb="10">
      <t>カカ</t>
    </rPh>
    <rPh sb="13" eb="16">
      <t>ジョウレイトウ</t>
    </rPh>
    <phoneticPr fontId="4"/>
  </si>
  <si>
    <t xml:space="preserve">令和６年度
水準測量が実施された地域              </t>
    <rPh sb="3" eb="4">
      <t>ネン</t>
    </rPh>
    <rPh sb="6" eb="8">
      <t>スイジュン</t>
    </rPh>
    <rPh sb="8" eb="10">
      <t>ソクリョウ</t>
    </rPh>
    <rPh sb="11" eb="13">
      <t>ジッシ</t>
    </rPh>
    <rPh sb="16" eb="18">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</si>
</sst>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e\.m\.d;@"/>
    <numFmt numFmtId="177" formatCode="0.00_ "/>
    <numFmt numFmtId="178" formatCode="0.00;&quot;▲ &quot;0.00"/>
    <numFmt numFmtId="179" formatCode="0_);[Red]\(0\)"/>
    <numFmt numFmtId="180" formatCode="0.0_ "/>
    <numFmt numFmtId="181" formatCode="0.0_);[Red]\(0.0\)"/>
    <numFmt numFmtId="182" formatCode="0.00_);[Red]\(0.00\)"/>
    <numFmt numFmtId="183" formatCode="#,##0_);[Red]\(#,##0\)"/>
    <numFmt numFmtId="184" formatCode="#,##0.00_);[Red]\(#,##0.00\)"/>
    <numFmt numFmtId="185" formatCode="0_ "/>
    <numFmt numFmtId="186" formatCode="#,##0.0_);[Red]\(#,##0.0\)"/>
    <numFmt numFmtId="187" formatCode="#,##0.0_ "/>
    <numFmt numFmtId="188" formatCode="#,##0.00_ "/>
  </numFmts>
  <fonts count="59">
    <font>
      <sz val="11"/>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明朝"/>
      <family val="1"/>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sz val="9"/>
      <name val="メイリオ"/>
      <family val="3"/>
      <charset val="128"/>
    </font>
    <font>
      <sz val="10"/>
      <name val="メイリオ"/>
      <family val="3"/>
      <charset val="128"/>
    </font>
    <font>
      <b/>
      <sz val="9"/>
      <name val="メイリオ"/>
      <family val="3"/>
      <charset val="128"/>
    </font>
    <font>
      <sz val="9"/>
      <color indexed="8"/>
      <name val="メイリオ"/>
      <family val="3"/>
      <charset val="128"/>
    </font>
    <font>
      <b/>
      <sz val="9"/>
      <color rgb="FFFF0000"/>
      <name val="メイリオ"/>
      <family val="3"/>
      <charset val="128"/>
    </font>
    <font>
      <sz val="11"/>
      <name val="メイリオ"/>
      <family val="3"/>
      <charset val="128"/>
    </font>
    <font>
      <sz val="8"/>
      <name val="メイリオ"/>
      <family val="3"/>
      <charset val="128"/>
    </font>
    <font>
      <b/>
      <sz val="9"/>
      <color indexed="8"/>
      <name val="メイリオ"/>
      <family val="3"/>
      <charset val="128"/>
    </font>
    <font>
      <sz val="12"/>
      <name val="メイリオ"/>
      <family val="3"/>
      <charset val="128"/>
    </font>
    <font>
      <sz val="9"/>
      <color rgb="FFFF0000"/>
      <name val="メイリオ"/>
      <family val="3"/>
      <charset val="128"/>
    </font>
    <font>
      <sz val="11"/>
      <color indexed="8"/>
      <name val="メイリオ"/>
      <family val="3"/>
      <charset val="128"/>
    </font>
    <font>
      <sz val="12"/>
      <color indexed="8"/>
      <name val="メイリオ"/>
      <family val="3"/>
      <charset val="128"/>
    </font>
    <font>
      <b/>
      <sz val="12"/>
      <color indexed="8"/>
      <name val="メイリオ"/>
      <family val="3"/>
      <charset val="128"/>
    </font>
    <font>
      <sz val="10"/>
      <color theme="1"/>
      <name val="メイリオ"/>
      <family val="3"/>
      <charset val="128"/>
    </font>
    <font>
      <b/>
      <sz val="10"/>
      <color theme="1"/>
      <name val="メイリオ"/>
      <family val="3"/>
      <charset val="128"/>
    </font>
    <font>
      <b/>
      <sz val="13"/>
      <name val="メイリオ"/>
      <family val="3"/>
      <charset val="128"/>
    </font>
    <font>
      <sz val="13"/>
      <name val="メイリオ"/>
      <family val="3"/>
      <charset val="128"/>
    </font>
    <font>
      <vertAlign val="superscript"/>
      <sz val="10"/>
      <name val="メイリオ"/>
      <family val="3"/>
      <charset val="128"/>
    </font>
    <font>
      <sz val="9"/>
      <name val="ＭＳ Ｐゴシック"/>
      <family val="3"/>
      <charset val="128"/>
    </font>
    <font>
      <sz val="9"/>
      <name val="ＭＳ Ｐ明朝"/>
      <family val="1"/>
      <charset val="128"/>
    </font>
    <font>
      <b/>
      <sz val="11"/>
      <name val="メイリオ"/>
      <family val="3"/>
      <charset val="128"/>
    </font>
    <font>
      <sz val="11"/>
      <name val="ＭＳ Ｐゴシック"/>
      <family val="3"/>
    </font>
    <font>
      <u/>
      <sz val="11"/>
      <color theme="10"/>
      <name val="ＭＳ Ｐゴシック"/>
      <family val="3"/>
    </font>
    <font>
      <u/>
      <sz val="11"/>
      <color indexed="12"/>
      <name val="ＭＳ Ｐゴシック"/>
      <family val="3"/>
    </font>
    <font>
      <sz val="11"/>
      <color theme="1"/>
      <name val="Meiryo UI"/>
      <family val="2"/>
      <charset val="128"/>
    </font>
    <font>
      <b/>
      <sz val="11"/>
      <color indexed="8"/>
      <name val="メイリオ"/>
      <family val="3"/>
      <charset val="128"/>
    </font>
    <font>
      <b/>
      <sz val="14"/>
      <name val="メイリオ"/>
      <family val="3"/>
      <charset val="128"/>
    </font>
    <font>
      <sz val="11"/>
      <color rgb="FF000000"/>
      <name val="メイリオ"/>
      <family val="3"/>
      <charset val="128"/>
    </font>
    <font>
      <b/>
      <sz val="12"/>
      <color rgb="FF000000"/>
      <name val="メイリオ"/>
      <family val="3"/>
      <charset val="128"/>
    </font>
    <font>
      <b/>
      <sz val="8"/>
      <name val="メイリオ"/>
      <family val="3"/>
      <charset val="128"/>
    </font>
    <font>
      <b/>
      <sz val="12"/>
      <name val="メイリオ"/>
      <family val="3"/>
      <charset val="128"/>
    </font>
    <font>
      <sz val="11"/>
      <name val="游ゴシック"/>
      <family val="3"/>
      <charset val="128"/>
    </font>
    <font>
      <sz val="10"/>
      <name val="ＭＳ Ｐゴシック"/>
      <family val="3"/>
      <charset val="128"/>
    </font>
  </fonts>
  <fills count="38">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right/>
      <top style="thin">
        <color indexed="8"/>
      </top>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s>
  <cellStyleXfs count="73">
    <xf numFmtId="0" fontId="0"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30" applyNumberFormat="0" applyAlignment="0" applyProtection="0">
      <alignment vertical="center"/>
    </xf>
    <xf numFmtId="0" fontId="11" fillId="28" borderId="0" applyNumberFormat="0" applyBorder="0" applyAlignment="0" applyProtection="0">
      <alignment vertical="center"/>
    </xf>
    <xf numFmtId="0" fontId="6" fillId="29" borderId="31" applyNumberFormat="0" applyFon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34" applyNumberFormat="0" applyFill="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31" borderId="38" applyNumberFormat="0" applyAlignment="0" applyProtection="0">
      <alignment vertical="center"/>
    </xf>
    <xf numFmtId="0" fontId="22" fillId="0" borderId="0" applyNumberFormat="0" applyFill="0" applyBorder="0" applyAlignment="0" applyProtection="0">
      <alignment vertical="center"/>
    </xf>
    <xf numFmtId="0" fontId="23" fillId="32" borderId="33"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6" fillId="0" borderId="0">
      <alignment vertical="center"/>
    </xf>
    <xf numFmtId="0" fontId="1" fillId="0" borderId="0">
      <alignment vertical="center"/>
    </xf>
    <xf numFmtId="0" fontId="16"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24" fillId="33" borderId="0" applyNumberFormat="0" applyBorder="0" applyAlignment="0" applyProtection="0">
      <alignment vertical="center"/>
    </xf>
    <xf numFmtId="0" fontId="1" fillId="0" borderId="0"/>
    <xf numFmtId="0" fontId="25"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47" fillId="0" borderId="0"/>
    <xf numFmtId="0" fontId="48" fillId="0" borderId="0" applyNumberFormat="0" applyFill="0" applyBorder="0" applyAlignment="0" applyProtection="0">
      <alignment vertical="center"/>
    </xf>
    <xf numFmtId="0" fontId="47" fillId="0" borderId="0"/>
    <xf numFmtId="0" fontId="49" fillId="0" borderId="0" applyNumberFormat="0" applyFill="0" applyBorder="0" applyAlignment="0" applyProtection="0">
      <alignment vertical="top"/>
      <protection locked="0"/>
    </xf>
    <xf numFmtId="0" fontId="50" fillId="0" borderId="0">
      <alignment vertical="center"/>
    </xf>
  </cellStyleXfs>
  <cellXfs count="423">
    <xf numFmtId="0" fontId="0" fillId="0" borderId="0" xfId="0">
      <alignment vertical="center"/>
    </xf>
    <xf numFmtId="181" fontId="26" fillId="2" borderId="5" xfId="55" applyNumberFormat="1" applyFont="1" applyFill="1" applyBorder="1" applyAlignment="1">
      <alignment horizontal="center" vertical="center" wrapText="1"/>
    </xf>
    <xf numFmtId="177" fontId="26" fillId="2" borderId="5" xfId="55" applyNumberFormat="1" applyFont="1" applyFill="1" applyBorder="1" applyAlignment="1">
      <alignment horizontal="center" vertical="center" wrapText="1"/>
    </xf>
    <xf numFmtId="0" fontId="26" fillId="2" borderId="5" xfId="55" applyFont="1" applyFill="1" applyBorder="1" applyAlignment="1">
      <alignment horizontal="center" vertical="center" wrapText="1"/>
    </xf>
    <xf numFmtId="0" fontId="26" fillId="0" borderId="0" xfId="0" applyFont="1" applyAlignment="1" applyProtection="1">
      <alignment horizontal="center" vertical="center"/>
      <protection locked="0" hidden="1"/>
    </xf>
    <xf numFmtId="0" fontId="26" fillId="0" borderId="0" xfId="57" applyFont="1" applyProtection="1">
      <alignment vertical="center"/>
      <protection locked="0" hidden="1"/>
    </xf>
    <xf numFmtId="0" fontId="26" fillId="0" borderId="0" xfId="0" applyFont="1" applyAlignment="1" applyProtection="1">
      <alignment horizontal="left" vertical="center"/>
      <protection locked="0" hidden="1"/>
    </xf>
    <xf numFmtId="0" fontId="26" fillId="0" borderId="0" xfId="57" applyFont="1" applyAlignment="1" applyProtection="1">
      <alignment horizontal="center" vertical="center"/>
      <protection locked="0" hidden="1"/>
    </xf>
    <xf numFmtId="0" fontId="26" fillId="0" borderId="16" xfId="57" applyFont="1" applyBorder="1" applyAlignment="1" applyProtection="1">
      <alignment horizontal="left" vertical="top" wrapText="1"/>
      <protection locked="0" hidden="1"/>
    </xf>
    <xf numFmtId="49" fontId="26" fillId="0" borderId="0" xfId="57" applyNumberFormat="1" applyFont="1" applyAlignment="1" applyProtection="1">
      <alignment horizontal="center" vertical="center"/>
      <protection locked="0" hidden="1"/>
    </xf>
    <xf numFmtId="0" fontId="30" fillId="0" borderId="0" xfId="0" applyFont="1" applyAlignment="1" applyProtection="1">
      <alignment horizontal="right" vertical="center"/>
      <protection locked="0" hidden="1"/>
    </xf>
    <xf numFmtId="0" fontId="26" fillId="0" borderId="0" xfId="0" applyFont="1" applyProtection="1">
      <alignment vertical="center"/>
      <protection locked="0" hidden="1"/>
    </xf>
    <xf numFmtId="0" fontId="28" fillId="0" borderId="0" xfId="0" applyFont="1" applyAlignment="1" applyProtection="1">
      <alignment horizontal="left" vertical="center"/>
      <protection locked="0"/>
    </xf>
    <xf numFmtId="0" fontId="26" fillId="0" borderId="0" xfId="0" applyFont="1" applyProtection="1">
      <alignment vertical="center"/>
      <protection locked="0"/>
    </xf>
    <xf numFmtId="0" fontId="26" fillId="0" borderId="0" xfId="57" applyFont="1" applyProtection="1">
      <alignment vertical="center"/>
      <protection locked="0"/>
    </xf>
    <xf numFmtId="0" fontId="26" fillId="0" borderId="0" xfId="58" applyFont="1" applyProtection="1">
      <alignment vertical="center"/>
      <protection locked="0"/>
    </xf>
    <xf numFmtId="0" fontId="29" fillId="0" borderId="0" xfId="60" applyFont="1" applyProtection="1">
      <alignment vertical="center"/>
      <protection locked="0"/>
    </xf>
    <xf numFmtId="0" fontId="33" fillId="0" borderId="0" xfId="0" applyFont="1" applyAlignment="1" applyProtection="1">
      <alignment horizontal="left" vertical="center"/>
      <protection locked="0"/>
    </xf>
    <xf numFmtId="0" fontId="29" fillId="0" borderId="0" xfId="57" applyFont="1" applyProtection="1">
      <alignment vertical="center"/>
      <protection locked="0"/>
    </xf>
    <xf numFmtId="0" fontId="33" fillId="0" borderId="0" xfId="60" applyFont="1" applyProtection="1">
      <alignment vertical="center"/>
      <protection locked="0"/>
    </xf>
    <xf numFmtId="0" fontId="26" fillId="0" borderId="0" xfId="0" applyFont="1">
      <alignment vertical="center"/>
    </xf>
    <xf numFmtId="0" fontId="26" fillId="35" borderId="0" xfId="0" applyFont="1" applyFill="1" applyProtection="1">
      <alignment vertical="center"/>
      <protection locked="0" hidden="1"/>
    </xf>
    <xf numFmtId="0" fontId="26" fillId="0" borderId="0" xfId="59" applyFont="1" applyProtection="1">
      <alignment vertical="center"/>
      <protection locked="0"/>
    </xf>
    <xf numFmtId="0" fontId="26" fillId="0" borderId="0" xfId="0" applyFont="1" applyAlignment="1" applyProtection="1">
      <alignment horizontal="left" vertical="center"/>
      <protection locked="0"/>
    </xf>
    <xf numFmtId="0" fontId="26" fillId="35" borderId="0" xfId="0" applyFont="1" applyFill="1" applyProtection="1">
      <alignment vertical="center"/>
      <protection hidden="1"/>
    </xf>
    <xf numFmtId="0" fontId="26" fillId="36" borderId="0" xfId="0" applyFont="1" applyFill="1" applyProtection="1">
      <alignment vertical="center"/>
      <protection hidden="1"/>
    </xf>
    <xf numFmtId="0" fontId="26" fillId="35" borderId="0" xfId="0" applyFont="1" applyFill="1">
      <alignment vertical="center"/>
    </xf>
    <xf numFmtId="0" fontId="26" fillId="0" borderId="0" xfId="61" applyFont="1">
      <alignment vertical="center"/>
    </xf>
    <xf numFmtId="0" fontId="35" fillId="0" borderId="0" xfId="57" applyFont="1" applyProtection="1">
      <alignment vertical="center"/>
      <protection locked="0"/>
    </xf>
    <xf numFmtId="0" fontId="36" fillId="0" borderId="0" xfId="62" applyFont="1">
      <alignment vertical="center"/>
    </xf>
    <xf numFmtId="0" fontId="27" fillId="0" borderId="4" xfId="0" applyFont="1" applyBorder="1" applyAlignment="1">
      <alignment vertical="center" wrapText="1"/>
    </xf>
    <xf numFmtId="0" fontId="39" fillId="0" borderId="4" xfId="0" applyFont="1" applyBorder="1" applyAlignment="1">
      <alignment horizontal="justify" vertical="center" wrapText="1"/>
    </xf>
    <xf numFmtId="0" fontId="39" fillId="34" borderId="5" xfId="0" applyFont="1" applyFill="1" applyBorder="1">
      <alignment vertical="center"/>
    </xf>
    <xf numFmtId="0" fontId="39" fillId="34" borderId="4" xfId="0" applyFont="1" applyFill="1" applyBorder="1">
      <alignment vertical="center"/>
    </xf>
    <xf numFmtId="0" fontId="39" fillId="37" borderId="4" xfId="0" applyFont="1" applyFill="1" applyBorder="1" applyAlignment="1">
      <alignment horizontal="justify" vertical="center" wrapText="1"/>
    </xf>
    <xf numFmtId="49" fontId="27" fillId="0" borderId="0" xfId="0" applyNumberFormat="1" applyFont="1">
      <alignment vertical="center"/>
    </xf>
    <xf numFmtId="0" fontId="39" fillId="0" borderId="0" xfId="0" applyFont="1" applyAlignment="1">
      <alignment horizontal="justify" vertical="center" wrapText="1"/>
    </xf>
    <xf numFmtId="0" fontId="39"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39" fillId="34" borderId="7" xfId="0" applyFont="1" applyFill="1" applyBorder="1">
      <alignment vertical="center"/>
    </xf>
    <xf numFmtId="0" fontId="39" fillId="0" borderId="5" xfId="0" applyFont="1" applyBorder="1">
      <alignment vertical="center"/>
    </xf>
    <xf numFmtId="0" fontId="39" fillId="0" borderId="7" xfId="0" applyFont="1" applyBorder="1" applyAlignment="1">
      <alignment horizontal="left" vertical="center"/>
    </xf>
    <xf numFmtId="0" fontId="39" fillId="34" borderId="7" xfId="0" applyFont="1" applyFill="1" applyBorder="1" applyAlignment="1">
      <alignment horizontal="left" vertical="center"/>
    </xf>
    <xf numFmtId="0" fontId="39" fillId="37" borderId="7" xfId="0" applyFont="1" applyFill="1" applyBorder="1" applyAlignment="1">
      <alignment horizontal="left" vertical="center"/>
    </xf>
    <xf numFmtId="0" fontId="27" fillId="0" borderId="0" xfId="0" applyFont="1" applyAlignment="1">
      <alignment horizontal="right" vertical="center"/>
    </xf>
    <xf numFmtId="0" fontId="39" fillId="35" borderId="0" xfId="0" applyFont="1" applyFill="1" applyAlignment="1">
      <alignment horizontal="left" vertical="center"/>
    </xf>
    <xf numFmtId="0" fontId="39" fillId="37" borderId="0" xfId="0" applyFont="1" applyFill="1" applyAlignment="1">
      <alignment horizontal="left" vertical="center"/>
    </xf>
    <xf numFmtId="0" fontId="39" fillId="0" borderId="0" xfId="0" applyFont="1" applyAlignment="1">
      <alignment horizontal="left" vertical="center"/>
    </xf>
    <xf numFmtId="0" fontId="31" fillId="0" borderId="0" xfId="55" applyFont="1" applyProtection="1">
      <alignment vertical="center"/>
      <protection locked="0"/>
    </xf>
    <xf numFmtId="0" fontId="41" fillId="0" borderId="0" xfId="55" applyFont="1" applyAlignment="1" applyProtection="1">
      <alignment horizontal="left" vertical="center"/>
      <protection locked="0"/>
    </xf>
    <xf numFmtId="0" fontId="41" fillId="0" borderId="0" xfId="55" applyFont="1" applyAlignment="1" applyProtection="1">
      <alignment horizontal="center" vertical="center"/>
      <protection locked="0"/>
    </xf>
    <xf numFmtId="0" fontId="41" fillId="0" borderId="0" xfId="55" applyFont="1" applyProtection="1">
      <alignment vertical="center"/>
      <protection locked="0"/>
    </xf>
    <xf numFmtId="0" fontId="31" fillId="35" borderId="0" xfId="55" applyFont="1" applyFill="1" applyProtection="1">
      <alignment vertical="center"/>
      <protection locked="0"/>
    </xf>
    <xf numFmtId="0" fontId="34" fillId="0" borderId="0" xfId="55" applyFont="1" applyProtection="1">
      <alignment vertical="center"/>
      <protection locked="0"/>
    </xf>
    <xf numFmtId="0" fontId="27" fillId="0" borderId="0" xfId="55" applyFont="1" applyProtection="1">
      <alignment vertical="center"/>
      <protection locked="0"/>
    </xf>
    <xf numFmtId="49" fontId="31" fillId="0" borderId="0" xfId="55" applyNumberFormat="1" applyFont="1" applyAlignment="1" applyProtection="1">
      <alignment horizontal="center" vertical="center"/>
      <protection locked="0"/>
    </xf>
    <xf numFmtId="0" fontId="31" fillId="0" borderId="0" xfId="55" applyFont="1" applyAlignment="1" applyProtection="1">
      <alignment horizontal="center" vertical="center"/>
      <protection locked="0"/>
    </xf>
    <xf numFmtId="0" fontId="34" fillId="0" borderId="0" xfId="55" applyFont="1" applyAlignment="1" applyProtection="1">
      <alignment horizontal="left" vertical="center"/>
      <protection locked="0"/>
    </xf>
    <xf numFmtId="0" fontId="31" fillId="0" borderId="0" xfId="55" applyFont="1" applyAlignment="1" applyProtection="1">
      <alignment horizontal="left" vertical="center"/>
      <protection locked="0"/>
    </xf>
    <xf numFmtId="0" fontId="27" fillId="0" borderId="0" xfId="55" applyFont="1" applyAlignment="1" applyProtection="1">
      <alignment horizontal="left" vertical="center"/>
      <protection locked="0"/>
    </xf>
    <xf numFmtId="0" fontId="31" fillId="35" borderId="0" xfId="55" applyFont="1" applyFill="1" applyAlignment="1" applyProtection="1">
      <alignment horizontal="left" vertical="center"/>
      <protection locked="0"/>
    </xf>
    <xf numFmtId="0" fontId="27" fillId="0" borderId="0" xfId="55" applyFont="1" applyAlignment="1" applyProtection="1">
      <alignment horizontal="left" vertical="center" wrapText="1"/>
      <protection locked="0"/>
    </xf>
    <xf numFmtId="0" fontId="34" fillId="0" borderId="0" xfId="55" applyFont="1" applyAlignment="1" applyProtection="1">
      <alignment vertical="top" wrapText="1"/>
      <protection locked="0"/>
    </xf>
    <xf numFmtId="0" fontId="34" fillId="0" borderId="0" xfId="55" applyFont="1" applyAlignment="1" applyProtection="1">
      <alignment vertical="top"/>
      <protection locked="0"/>
    </xf>
    <xf numFmtId="0" fontId="27" fillId="35" borderId="5" xfId="55" applyFont="1" applyFill="1" applyBorder="1" applyAlignment="1">
      <alignment horizontal="centerContinuous" vertical="center" wrapText="1"/>
    </xf>
    <xf numFmtId="0" fontId="27" fillId="35" borderId="7" xfId="55" applyFont="1" applyFill="1" applyBorder="1" applyAlignment="1">
      <alignment horizontal="centerContinuous" vertical="center"/>
    </xf>
    <xf numFmtId="0" fontId="27" fillId="0" borderId="17" xfId="55" applyFont="1" applyBorder="1" applyAlignment="1">
      <alignment vertical="center" wrapText="1"/>
    </xf>
    <xf numFmtId="0" fontId="31" fillId="0" borderId="0" xfId="61" applyFont="1" applyAlignment="1">
      <alignment horizontal="center" vertical="center"/>
    </xf>
    <xf numFmtId="0" fontId="27" fillId="0" borderId="19" xfId="55" applyFont="1" applyBorder="1">
      <alignment vertical="center"/>
    </xf>
    <xf numFmtId="0" fontId="31" fillId="0" borderId="13" xfId="61" applyFont="1" applyBorder="1" applyAlignment="1">
      <alignment horizontal="center" vertical="top"/>
    </xf>
    <xf numFmtId="0" fontId="27" fillId="35" borderId="3" xfId="55" applyFont="1" applyFill="1" applyBorder="1" applyAlignment="1">
      <alignment horizontal="center" vertical="center" wrapText="1"/>
    </xf>
    <xf numFmtId="0" fontId="27" fillId="35" borderId="18" xfId="55" applyFont="1" applyFill="1" applyBorder="1" applyAlignment="1">
      <alignment horizontal="center" vertical="center" wrapText="1"/>
    </xf>
    <xf numFmtId="0" fontId="31" fillId="0" borderId="0" xfId="55" applyFont="1">
      <alignment vertical="center"/>
    </xf>
    <xf numFmtId="0" fontId="34" fillId="0" borderId="13" xfId="55" applyFont="1" applyBorder="1" applyAlignment="1">
      <alignment horizontal="center" vertical="center"/>
    </xf>
    <xf numFmtId="0" fontId="31" fillId="0" borderId="0" xfId="61" applyFont="1" applyAlignment="1">
      <alignment horizontal="center" vertical="top"/>
    </xf>
    <xf numFmtId="0" fontId="31" fillId="35" borderId="13" xfId="55" applyFont="1" applyFill="1" applyBorder="1">
      <alignment vertical="center"/>
    </xf>
    <xf numFmtId="0" fontId="26" fillId="0" borderId="5" xfId="55" applyFont="1" applyBorder="1" applyAlignment="1">
      <alignment horizontal="centerContinuous" vertical="top" wrapText="1"/>
    </xf>
    <xf numFmtId="0" fontId="26" fillId="0" borderId="7" xfId="55" applyFont="1" applyBorder="1" applyAlignment="1">
      <alignment horizontal="centerContinuous" vertical="top" wrapText="1"/>
    </xf>
    <xf numFmtId="0" fontId="26" fillId="0" borderId="4" xfId="55" applyFont="1" applyBorder="1" applyAlignment="1">
      <alignment horizontal="centerContinuous" vertical="top" wrapText="1"/>
    </xf>
    <xf numFmtId="0" fontId="31" fillId="0" borderId="0" xfId="55" applyFont="1" applyAlignment="1">
      <alignment vertical="center" wrapText="1"/>
    </xf>
    <xf numFmtId="0" fontId="26" fillId="0" borderId="5" xfId="55" applyFont="1" applyBorder="1" applyAlignment="1">
      <alignment horizontal="center" vertical="top" wrapText="1"/>
    </xf>
    <xf numFmtId="0" fontId="46" fillId="0" borderId="0" xfId="0" applyFont="1" applyAlignment="1" applyProtection="1">
      <alignment horizontal="left" vertical="center"/>
      <protection locked="0" hidden="1"/>
    </xf>
    <xf numFmtId="0" fontId="46" fillId="0" borderId="0" xfId="0" applyFont="1" applyAlignment="1" applyProtection="1">
      <alignment horizontal="left" vertical="center"/>
      <protection locked="0"/>
    </xf>
    <xf numFmtId="0" fontId="51" fillId="0" borderId="0" xfId="0" applyFont="1" applyAlignment="1" applyProtection="1">
      <alignment horizontal="left" vertical="center"/>
      <protection locked="0"/>
    </xf>
    <xf numFmtId="0" fontId="52" fillId="0" borderId="0" xfId="55" applyFont="1" applyAlignment="1" applyProtection="1">
      <alignment horizontal="left" vertical="center"/>
      <protection locked="0"/>
    </xf>
    <xf numFmtId="180" fontId="27" fillId="0" borderId="0" xfId="55" applyNumberFormat="1" applyFont="1" applyProtection="1">
      <alignment vertical="center"/>
      <protection locked="0"/>
    </xf>
    <xf numFmtId="0" fontId="38" fillId="0" borderId="0" xfId="62" applyFont="1" applyProtection="1">
      <alignment vertical="center"/>
      <protection locked="0"/>
    </xf>
    <xf numFmtId="0" fontId="36" fillId="0" borderId="0" xfId="62" applyFont="1" applyProtection="1">
      <alignment vertical="center"/>
      <protection locked="0"/>
    </xf>
    <xf numFmtId="0" fontId="37" fillId="0" borderId="0" xfId="62" applyFont="1" applyProtection="1">
      <alignment vertical="center"/>
      <protection locked="0"/>
    </xf>
    <xf numFmtId="0" fontId="31" fillId="0" borderId="0" xfId="62" applyFont="1" applyProtection="1">
      <alignment vertical="center"/>
      <protection locked="0"/>
    </xf>
    <xf numFmtId="0" fontId="36" fillId="0" borderId="5" xfId="62" applyFont="1" applyBorder="1" applyAlignment="1" applyProtection="1">
      <alignment horizontal="center" vertical="center"/>
      <protection locked="0"/>
    </xf>
    <xf numFmtId="0" fontId="26" fillId="0" borderId="0" xfId="0" applyFont="1" applyAlignment="1" applyProtection="1">
      <alignment vertical="center" textRotation="255"/>
      <protection locked="0"/>
    </xf>
    <xf numFmtId="179" fontId="26" fillId="0" borderId="0" xfId="0" applyNumberFormat="1" applyFont="1" applyProtection="1">
      <alignment vertical="center"/>
      <protection locked="0"/>
    </xf>
    <xf numFmtId="0" fontId="26" fillId="0" borderId="0" xfId="60" applyFont="1" applyProtection="1">
      <alignment vertical="center"/>
      <protection locked="0"/>
    </xf>
    <xf numFmtId="0" fontId="26" fillId="0" borderId="0" xfId="0" applyFont="1" applyAlignment="1" applyProtection="1">
      <alignment horizontal="right" vertical="top"/>
      <protection locked="0"/>
    </xf>
    <xf numFmtId="0" fontId="29" fillId="0" borderId="0" xfId="0" applyFont="1" applyAlignment="1" applyProtection="1">
      <alignment horizontal="left" vertical="center"/>
      <protection locked="0"/>
    </xf>
    <xf numFmtId="0" fontId="29" fillId="0" borderId="0" xfId="60" applyFont="1">
      <alignment vertical="center"/>
    </xf>
    <xf numFmtId="0" fontId="26" fillId="0" borderId="0" xfId="60" applyFont="1">
      <alignment vertical="center"/>
    </xf>
    <xf numFmtId="0" fontId="52" fillId="0" borderId="0" xfId="62" applyFont="1" applyAlignment="1" applyProtection="1">
      <alignment horizontal="left" vertical="center"/>
      <protection locked="0"/>
    </xf>
    <xf numFmtId="180" fontId="26" fillId="0" borderId="0" xfId="0" applyNumberFormat="1" applyFont="1" applyProtection="1">
      <alignment vertical="center"/>
      <protection locked="0"/>
    </xf>
    <xf numFmtId="0" fontId="56" fillId="0" borderId="0" xfId="0" applyFont="1" applyAlignment="1" applyProtection="1">
      <alignment horizontal="left" vertical="center"/>
      <protection locked="0"/>
    </xf>
    <xf numFmtId="0" fontId="36" fillId="36" borderId="0" xfId="62" applyFont="1" applyFill="1">
      <alignment vertical="center"/>
    </xf>
    <xf numFmtId="0" fontId="27" fillId="35" borderId="0" xfId="55" applyFont="1" applyFill="1" applyProtection="1">
      <alignment vertical="center"/>
      <protection locked="0"/>
    </xf>
    <xf numFmtId="0" fontId="26" fillId="0" borderId="0" xfId="0" applyFont="1" applyAlignment="1" applyProtection="1">
      <alignment horizontal="center" vertical="center"/>
      <protection hidden="1"/>
    </xf>
    <xf numFmtId="0" fontId="26" fillId="0" borderId="0" xfId="57" applyFont="1">
      <alignment vertical="center"/>
    </xf>
    <xf numFmtId="0" fontId="28" fillId="0" borderId="0" xfId="57" applyFont="1">
      <alignment vertical="center"/>
    </xf>
    <xf numFmtId="0" fontId="28" fillId="0" borderId="0" xfId="57" applyFont="1" applyProtection="1">
      <alignment vertical="center"/>
      <protection locked="0"/>
    </xf>
    <xf numFmtId="0" fontId="27" fillId="0" borderId="58" xfId="61" applyFont="1" applyBorder="1" applyAlignment="1">
      <alignment horizontal="center" vertical="center" wrapText="1"/>
    </xf>
    <xf numFmtId="0" fontId="26" fillId="0" borderId="58" xfId="55" applyFont="1" applyBorder="1" applyAlignment="1">
      <alignment horizontal="left" vertical="top" wrapText="1"/>
    </xf>
    <xf numFmtId="0" fontId="26" fillId="0" borderId="58" xfId="55" applyFont="1" applyBorder="1" applyAlignment="1">
      <alignment horizontal="center" vertical="top" wrapText="1"/>
    </xf>
    <xf numFmtId="0" fontId="26" fillId="0" borderId="58" xfId="55" applyFont="1" applyBorder="1" applyAlignment="1">
      <alignment horizontal="centerContinuous" vertical="top" wrapText="1"/>
    </xf>
    <xf numFmtId="0" fontId="26" fillId="0" borderId="58" xfId="55" applyFont="1" applyBorder="1" applyAlignment="1">
      <alignment horizontal="centerContinuous" vertical="top"/>
    </xf>
    <xf numFmtId="0" fontId="26" fillId="0" borderId="58" xfId="55" applyFont="1" applyBorder="1" applyAlignment="1">
      <alignment vertical="top"/>
    </xf>
    <xf numFmtId="185" fontId="31" fillId="0" borderId="58" xfId="55" applyNumberFormat="1" applyFont="1" applyBorder="1" applyAlignment="1" applyProtection="1">
      <alignment horizontal="center" vertical="center"/>
      <protection locked="0"/>
    </xf>
    <xf numFmtId="0" fontId="26" fillId="2" borderId="58" xfId="55" applyFont="1" applyFill="1" applyBorder="1" applyAlignment="1">
      <alignment horizontal="center" vertical="center" wrapText="1"/>
    </xf>
    <xf numFmtId="181" fontId="26" fillId="2" borderId="58" xfId="33" applyNumberFormat="1" applyFont="1" applyFill="1" applyBorder="1" applyAlignment="1" applyProtection="1">
      <alignment horizontal="center" vertical="center" wrapText="1"/>
    </xf>
    <xf numFmtId="182" fontId="26" fillId="2" borderId="58" xfId="55" applyNumberFormat="1" applyFont="1" applyFill="1" applyBorder="1" applyAlignment="1">
      <alignment horizontal="center" vertical="center" wrapText="1"/>
    </xf>
    <xf numFmtId="181" fontId="26" fillId="2" borderId="58" xfId="55" applyNumberFormat="1" applyFont="1" applyFill="1" applyBorder="1" applyAlignment="1">
      <alignment horizontal="center" vertical="center" wrapText="1"/>
    </xf>
    <xf numFmtId="0" fontId="39" fillId="34" borderId="58" xfId="0" applyFont="1" applyFill="1" applyBorder="1">
      <alignment vertical="center"/>
    </xf>
    <xf numFmtId="49" fontId="27" fillId="0" borderId="58" xfId="0" applyNumberFormat="1" applyFont="1" applyBorder="1">
      <alignment vertical="center"/>
    </xf>
    <xf numFmtId="0" fontId="27" fillId="0" borderId="58" xfId="0" applyFont="1" applyBorder="1">
      <alignment vertical="center"/>
    </xf>
    <xf numFmtId="0" fontId="26" fillId="0" borderId="58"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shrinkToFit="1"/>
      <protection locked="0"/>
    </xf>
    <xf numFmtId="0" fontId="26" fillId="0" borderId="58" xfId="0" applyFont="1" applyBorder="1" applyAlignment="1" applyProtection="1">
      <alignment horizontal="center" vertical="center" wrapText="1" shrinkToFit="1"/>
      <protection locked="0"/>
    </xf>
    <xf numFmtId="0" fontId="26" fillId="0" borderId="58" xfId="0" applyFont="1" applyBorder="1" applyAlignment="1" applyProtection="1">
      <alignment horizontal="center" vertical="center"/>
      <protection locked="0"/>
    </xf>
    <xf numFmtId="0" fontId="29" fillId="0" borderId="58" xfId="60" applyFont="1" applyBorder="1" applyAlignment="1" applyProtection="1">
      <alignment horizontal="center" vertical="center"/>
      <protection locked="0"/>
    </xf>
    <xf numFmtId="0" fontId="26" fillId="0" borderId="58" xfId="61" applyFont="1" applyBorder="1" applyAlignment="1">
      <alignment horizontal="center" vertical="top" wrapText="1"/>
    </xf>
    <xf numFmtId="0" fontId="26" fillId="0" borderId="58" xfId="61" applyFont="1" applyBorder="1" applyAlignment="1">
      <alignment horizontal="center" vertical="center"/>
    </xf>
    <xf numFmtId="0" fontId="26" fillId="0" borderId="58" xfId="61" applyFont="1" applyBorder="1">
      <alignment vertical="center"/>
    </xf>
    <xf numFmtId="0" fontId="54" fillId="0" borderId="58" xfId="0" applyFont="1" applyBorder="1" applyAlignment="1" applyProtection="1">
      <alignment horizontal="center" vertical="center" wrapText="1"/>
      <protection locked="0"/>
    </xf>
    <xf numFmtId="0" fontId="53" fillId="0" borderId="58" xfId="0" applyFont="1" applyBorder="1" applyAlignment="1" applyProtection="1">
      <alignment horizontal="center" vertical="center" wrapText="1"/>
      <protection locked="0"/>
    </xf>
    <xf numFmtId="0" fontId="26" fillId="0" borderId="58" xfId="60" applyFont="1" applyBorder="1" applyAlignment="1" applyProtection="1">
      <alignment horizontal="center" vertical="center" wrapText="1"/>
      <protection locked="0"/>
    </xf>
    <xf numFmtId="0" fontId="26" fillId="0" borderId="4" xfId="60" applyFont="1" applyBorder="1" applyAlignment="1" applyProtection="1">
      <alignment horizontal="center" vertical="center" wrapText="1"/>
      <protection locked="0"/>
    </xf>
    <xf numFmtId="49" fontId="26" fillId="0" borderId="2" xfId="60" applyNumberFormat="1" applyFont="1" applyBorder="1" applyProtection="1">
      <alignment vertical="center"/>
      <protection locked="0"/>
    </xf>
    <xf numFmtId="49" fontId="26" fillId="0" borderId="58" xfId="60" applyNumberFormat="1" applyFont="1" applyBorder="1" applyProtection="1">
      <alignment vertical="center"/>
      <protection locked="0"/>
    </xf>
    <xf numFmtId="49" fontId="26" fillId="0" borderId="1" xfId="60" applyNumberFormat="1" applyFont="1" applyBorder="1" applyProtection="1">
      <alignment vertical="center"/>
      <protection locked="0"/>
    </xf>
    <xf numFmtId="178" fontId="26" fillId="0" borderId="49" xfId="60" applyNumberFormat="1" applyFont="1" applyBorder="1" applyProtection="1">
      <alignment vertical="center"/>
      <protection locked="0"/>
    </xf>
    <xf numFmtId="178" fontId="26" fillId="0" borderId="49" xfId="60" applyNumberFormat="1" applyFont="1" applyBorder="1" applyAlignment="1" applyProtection="1">
      <alignment vertical="center" wrapText="1"/>
      <protection locked="0"/>
    </xf>
    <xf numFmtId="49" fontId="26" fillId="0" borderId="13" xfId="60" applyNumberFormat="1" applyFont="1" applyBorder="1" applyAlignment="1" applyProtection="1">
      <alignment horizontal="left" vertical="center"/>
      <protection locked="0"/>
    </xf>
    <xf numFmtId="49" fontId="26" fillId="0" borderId="4" xfId="60" applyNumberFormat="1" applyFont="1" applyBorder="1" applyAlignment="1" applyProtection="1">
      <alignment horizontal="center" vertical="center"/>
      <protection locked="0"/>
    </xf>
    <xf numFmtId="178" fontId="26" fillId="0" borderId="1" xfId="60" applyNumberFormat="1" applyFont="1" applyBorder="1" applyAlignment="1" applyProtection="1">
      <alignment horizontal="center" vertical="center"/>
      <protection locked="0"/>
    </xf>
    <xf numFmtId="178" fontId="26" fillId="0" borderId="5" xfId="60" applyNumberFormat="1" applyFont="1" applyBorder="1" applyAlignment="1" applyProtection="1">
      <alignment horizontal="center" vertical="center"/>
      <protection locked="0"/>
    </xf>
    <xf numFmtId="178" fontId="26" fillId="0" borderId="58" xfId="60" applyNumberFormat="1" applyFont="1" applyBorder="1" applyAlignment="1" applyProtection="1">
      <alignment horizontal="center" vertical="center"/>
      <protection locked="0"/>
    </xf>
    <xf numFmtId="177" fontId="26" fillId="0" borderId="2" xfId="60" applyNumberFormat="1" applyFont="1" applyBorder="1" applyProtection="1">
      <alignment vertical="center"/>
      <protection locked="0"/>
    </xf>
    <xf numFmtId="177" fontId="57" fillId="0" borderId="58" xfId="0" applyNumberFormat="1" applyFont="1" applyBorder="1">
      <alignment vertical="center"/>
    </xf>
    <xf numFmtId="49" fontId="26" fillId="0" borderId="0" xfId="58" applyNumberFormat="1" applyFont="1" applyAlignment="1" applyProtection="1">
      <alignment vertical="center" wrapText="1"/>
      <protection locked="0"/>
    </xf>
    <xf numFmtId="49" fontId="58" fillId="0" borderId="58" xfId="58" applyNumberFormat="1" applyFont="1" applyBorder="1" applyAlignment="1" applyProtection="1">
      <alignment horizontal="center" vertical="center" wrapText="1"/>
      <protection locked="0"/>
    </xf>
    <xf numFmtId="188" fontId="58" fillId="0" borderId="58" xfId="58" applyNumberFormat="1" applyFont="1" applyBorder="1" applyAlignment="1" applyProtection="1">
      <alignment horizontal="center" vertical="center" wrapText="1"/>
      <protection locked="0"/>
    </xf>
    <xf numFmtId="0" fontId="58" fillId="0" borderId="58" xfId="58" applyFont="1" applyBorder="1" applyAlignment="1" applyProtection="1">
      <alignment horizontal="center" vertical="center" wrapText="1"/>
      <protection locked="0"/>
    </xf>
    <xf numFmtId="49" fontId="26" fillId="0" borderId="58" xfId="58" applyNumberFormat="1" applyFont="1" applyBorder="1" applyAlignment="1" applyProtection="1">
      <alignment horizontal="center" vertical="center" wrapText="1"/>
      <protection locked="0"/>
    </xf>
    <xf numFmtId="177" fontId="58" fillId="0" borderId="58" xfId="58" applyNumberFormat="1" applyFont="1" applyBorder="1" applyAlignment="1" applyProtection="1">
      <alignment horizontal="right" vertical="center" wrapText="1"/>
      <protection locked="0"/>
    </xf>
    <xf numFmtId="177" fontId="58" fillId="0" borderId="58" xfId="0" applyNumberFormat="1" applyFont="1" applyBorder="1" applyAlignment="1">
      <alignment horizontal="right" vertical="center" wrapText="1"/>
    </xf>
    <xf numFmtId="49" fontId="26" fillId="0" borderId="0" xfId="58" applyNumberFormat="1" applyFont="1" applyAlignment="1" applyProtection="1">
      <alignment horizontal="right" vertical="center"/>
      <protection locked="0"/>
    </xf>
    <xf numFmtId="0" fontId="32" fillId="0" borderId="9" xfId="57" applyFont="1" applyBorder="1" applyAlignment="1">
      <alignment vertical="center" wrapText="1"/>
    </xf>
    <xf numFmtId="0" fontId="32" fillId="0" borderId="13" xfId="61" applyFont="1" applyBorder="1" applyAlignment="1">
      <alignment horizontal="center" vertical="center"/>
    </xf>
    <xf numFmtId="0" fontId="32" fillId="0" borderId="55" xfId="61"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6" xfId="0" applyFont="1" applyBorder="1" applyAlignment="1">
      <alignment horizontal="center" vertical="center"/>
    </xf>
    <xf numFmtId="0" fontId="32" fillId="0" borderId="54" xfId="0" applyFont="1" applyBorder="1" applyAlignment="1">
      <alignment horizontal="center" vertical="center"/>
    </xf>
    <xf numFmtId="0" fontId="32" fillId="0" borderId="53" xfId="0" applyFont="1" applyBorder="1" applyAlignment="1">
      <alignment horizontal="center" vertical="center"/>
    </xf>
    <xf numFmtId="180" fontId="44" fillId="0" borderId="58" xfId="58" applyNumberFormat="1" applyFont="1" applyBorder="1" applyAlignment="1" applyProtection="1">
      <alignment horizontal="center" vertical="center" wrapText="1"/>
      <protection hidden="1"/>
    </xf>
    <xf numFmtId="0" fontId="26" fillId="0" borderId="10" xfId="0" applyFont="1" applyBorder="1">
      <alignment vertical="center"/>
    </xf>
    <xf numFmtId="49" fontId="26" fillId="0" borderId="0" xfId="58" applyNumberFormat="1" applyFont="1" applyAlignment="1">
      <alignment horizontal="left" vertical="center"/>
    </xf>
    <xf numFmtId="0" fontId="26" fillId="0" borderId="17" xfId="0" applyFont="1" applyBorder="1" applyAlignment="1">
      <alignment horizontal="left" vertical="center" wrapText="1"/>
    </xf>
    <xf numFmtId="0" fontId="26" fillId="0" borderId="8" xfId="0" applyFont="1" applyBorder="1" applyAlignment="1">
      <alignment horizontal="left" vertical="center" wrapText="1"/>
    </xf>
    <xf numFmtId="0" fontId="26" fillId="0" borderId="10" xfId="59" applyFont="1" applyBorder="1">
      <alignment vertical="center"/>
    </xf>
    <xf numFmtId="0" fontId="26" fillId="0" borderId="0" xfId="59" applyFont="1">
      <alignment vertical="center"/>
    </xf>
    <xf numFmtId="49" fontId="26" fillId="0" borderId="58" xfId="60" applyNumberFormat="1" applyFont="1" applyBorder="1" applyAlignment="1" applyProtection="1">
      <alignment horizontal="center" vertical="center" wrapText="1"/>
      <protection locked="0"/>
    </xf>
    <xf numFmtId="181" fontId="26" fillId="0" borderId="58" xfId="60" applyNumberFormat="1" applyFont="1" applyBorder="1" applyAlignment="1" applyProtection="1">
      <alignment horizontal="center" vertical="center" wrapText="1"/>
      <protection locked="0"/>
    </xf>
    <xf numFmtId="180" fontId="26" fillId="0" borderId="58" xfId="60" applyNumberFormat="1" applyFont="1" applyBorder="1" applyAlignment="1" applyProtection="1">
      <alignment horizontal="center" vertical="center" wrapText="1"/>
      <protection locked="0"/>
    </xf>
    <xf numFmtId="0" fontId="26" fillId="0" borderId="58" xfId="61" applyFont="1" applyBorder="1" applyAlignment="1" applyProtection="1">
      <alignment horizontal="center" vertical="center"/>
      <protection locked="0"/>
    </xf>
    <xf numFmtId="0" fontId="26" fillId="0" borderId="58" xfId="61" applyFont="1" applyBorder="1" applyAlignment="1" applyProtection="1">
      <alignment horizontal="center" vertical="center" wrapText="1"/>
      <protection locked="0"/>
    </xf>
    <xf numFmtId="0" fontId="28" fillId="0" borderId="58" xfId="59" applyFont="1" applyBorder="1" applyAlignment="1">
      <alignment horizontal="center" vertical="center"/>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4"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wrapText="1"/>
      <protection hidden="1"/>
    </xf>
    <xf numFmtId="0" fontId="26" fillId="0" borderId="58" xfId="0" applyFont="1" applyBorder="1" applyAlignment="1" applyProtection="1">
      <alignment horizontal="center" vertical="center" wrapText="1"/>
      <protection locked="0" hidden="1"/>
    </xf>
    <xf numFmtId="0" fontId="29" fillId="0" borderId="58" xfId="57" applyFont="1" applyBorder="1" applyAlignment="1" applyProtection="1">
      <alignment horizontal="center" vertical="center" wrapText="1"/>
      <protection locked="0" hidden="1"/>
    </xf>
    <xf numFmtId="0" fontId="26" fillId="0" borderId="58" xfId="57" applyFont="1" applyBorder="1" applyAlignment="1" applyProtection="1">
      <alignment horizontal="center" vertical="center" wrapText="1"/>
      <protection locked="0"/>
    </xf>
    <xf numFmtId="0" fontId="26" fillId="0" borderId="58" xfId="57" applyFont="1" applyBorder="1" applyAlignment="1" applyProtection="1">
      <alignment horizontal="center" vertical="center"/>
      <protection locked="0"/>
    </xf>
    <xf numFmtId="0" fontId="26" fillId="0" borderId="58" xfId="57" applyFont="1" applyBorder="1" applyProtection="1">
      <alignment vertical="center"/>
      <protection locked="0"/>
    </xf>
    <xf numFmtId="0" fontId="26" fillId="0" borderId="49" xfId="57" applyFont="1" applyBorder="1" applyProtection="1">
      <alignment vertical="center"/>
      <protection locked="0"/>
    </xf>
    <xf numFmtId="0" fontId="26" fillId="0" borderId="7" xfId="57" applyFont="1" applyBorder="1" applyAlignment="1" applyProtection="1">
      <alignment horizontal="center" vertical="center"/>
      <protection locked="0"/>
    </xf>
    <xf numFmtId="0" fontId="26" fillId="0" borderId="58" xfId="56" applyFont="1" applyBorder="1" applyAlignment="1" applyProtection="1">
      <alignment horizontal="right" vertical="center"/>
      <protection locked="0"/>
    </xf>
    <xf numFmtId="0" fontId="26" fillId="0" borderId="0" xfId="57" applyFont="1" applyAlignment="1" applyProtection="1">
      <alignment horizontal="center" vertical="center"/>
      <protection locked="0"/>
    </xf>
    <xf numFmtId="182" fontId="26" fillId="0" borderId="58" xfId="33" applyNumberFormat="1" applyFont="1" applyFill="1" applyBorder="1" applyAlignment="1" applyProtection="1">
      <alignment horizontal="right" vertical="center"/>
      <protection locked="0"/>
    </xf>
    <xf numFmtId="0" fontId="26" fillId="0" borderId="58" xfId="33" quotePrefix="1" applyNumberFormat="1" applyFont="1" applyFill="1" applyBorder="1" applyAlignment="1" applyProtection="1">
      <alignment horizontal="right" vertical="center"/>
      <protection locked="0"/>
    </xf>
    <xf numFmtId="3" fontId="26" fillId="0" borderId="58" xfId="33" applyNumberFormat="1" applyFont="1" applyFill="1" applyBorder="1" applyAlignment="1" applyProtection="1">
      <alignment horizontal="center" vertical="center"/>
      <protection locked="0"/>
    </xf>
    <xf numFmtId="176" fontId="26" fillId="0" borderId="58" xfId="33" applyNumberFormat="1" applyFont="1" applyFill="1" applyBorder="1" applyAlignment="1" applyProtection="1">
      <alignment horizontal="center" vertical="center"/>
      <protection locked="0"/>
    </xf>
    <xf numFmtId="184" fontId="26" fillId="0" borderId="58" xfId="0" applyNumberFormat="1" applyFont="1" applyBorder="1" applyAlignment="1" applyProtection="1">
      <alignment horizontal="right" vertical="center" wrapText="1"/>
      <protection hidden="1"/>
    </xf>
    <xf numFmtId="183" fontId="26" fillId="0" borderId="58" xfId="0" applyNumberFormat="1" applyFont="1" applyBorder="1" applyAlignment="1" applyProtection="1">
      <alignment horizontal="right" vertical="center" wrapText="1"/>
      <protection hidden="1"/>
    </xf>
    <xf numFmtId="0" fontId="1" fillId="0" borderId="0" xfId="0" applyFont="1">
      <alignment vertical="center"/>
    </xf>
    <xf numFmtId="0" fontId="26" fillId="0" borderId="58" xfId="0" applyFont="1" applyBorder="1" applyAlignment="1" applyProtection="1">
      <alignment horizontal="right" vertical="center" wrapText="1"/>
      <protection hidden="1"/>
    </xf>
    <xf numFmtId="0" fontId="26" fillId="0" borderId="0" xfId="0" applyFont="1" applyAlignment="1" applyProtection="1">
      <alignment horizontal="right" vertical="center" wrapText="1"/>
      <protection hidden="1"/>
    </xf>
    <xf numFmtId="0" fontId="26" fillId="0" borderId="5" xfId="0" applyFont="1" applyBorder="1" applyAlignment="1" applyProtection="1">
      <alignment horizontal="centerContinuous" vertical="center" wrapText="1"/>
      <protection locked="0" hidden="1"/>
    </xf>
    <xf numFmtId="0" fontId="26" fillId="0" borderId="7" xfId="0" applyFont="1" applyBorder="1" applyAlignment="1" applyProtection="1">
      <alignment horizontal="centerContinuous" vertical="center" wrapText="1"/>
      <protection locked="0" hidden="1"/>
    </xf>
    <xf numFmtId="0" fontId="26" fillId="0" borderId="4" xfId="0" applyFont="1" applyBorder="1" applyAlignment="1" applyProtection="1">
      <alignment horizontal="centerContinuous" vertical="center" wrapText="1"/>
      <protection locked="0" hidden="1"/>
    </xf>
    <xf numFmtId="0" fontId="26" fillId="0" borderId="58" xfId="0" applyFont="1" applyBorder="1" applyAlignment="1" applyProtection="1">
      <alignment horizontal="centerContinuous" vertical="center" wrapText="1"/>
      <protection locked="0" hidden="1"/>
    </xf>
    <xf numFmtId="179" fontId="26" fillId="0" borderId="15" xfId="0" applyNumberFormat="1" applyFont="1" applyBorder="1" applyAlignment="1" applyProtection="1">
      <alignment horizontal="center" vertical="center" wrapText="1"/>
      <protection locked="0" hidden="1"/>
    </xf>
    <xf numFmtId="0" fontId="26" fillId="0" borderId="2" xfId="0" applyFont="1" applyBorder="1" applyAlignment="1" applyProtection="1">
      <alignment horizontal="centerContinuous" vertical="center" wrapText="1"/>
      <protection locked="0" hidden="1"/>
    </xf>
    <xf numFmtId="0" fontId="26" fillId="0" borderId="0" xfId="0" applyFont="1" applyAlignment="1" applyProtection="1">
      <alignment horizontal="centerContinuous" vertical="center"/>
      <protection locked="0"/>
    </xf>
    <xf numFmtId="0" fontId="26" fillId="0" borderId="59" xfId="0" applyFont="1" applyBorder="1" applyAlignment="1" applyProtection="1">
      <alignment horizontal="centerContinuous" vertical="center"/>
      <protection locked="0"/>
    </xf>
    <xf numFmtId="179" fontId="26" fillId="0" borderId="58" xfId="0" applyNumberFormat="1" applyFont="1" applyBorder="1" applyAlignment="1" applyProtection="1">
      <alignment horizontal="center" vertical="center" wrapText="1"/>
      <protection locked="0" hidden="1"/>
    </xf>
    <xf numFmtId="0" fontId="26" fillId="0" borderId="0" xfId="0" applyFont="1" applyAlignment="1" applyProtection="1">
      <alignment horizontal="center" vertical="center" wrapText="1"/>
      <protection locked="0" hidden="1"/>
    </xf>
    <xf numFmtId="0" fontId="26" fillId="0" borderId="6" xfId="0" applyFont="1" applyBorder="1" applyAlignment="1" applyProtection="1">
      <alignment horizontal="center" vertical="center"/>
      <protection locked="0" hidden="1"/>
    </xf>
    <xf numFmtId="49" fontId="26" fillId="0" borderId="58"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wrapText="1"/>
      <protection locked="0"/>
    </xf>
    <xf numFmtId="0" fontId="26" fillId="0" borderId="57" xfId="0" applyFont="1" applyBorder="1" applyProtection="1">
      <alignment vertical="center"/>
      <protection locked="0"/>
    </xf>
    <xf numFmtId="0" fontId="26" fillId="0" borderId="1" xfId="0" applyFont="1" applyBorder="1" applyProtection="1">
      <alignment vertical="center"/>
      <protection locked="0"/>
    </xf>
    <xf numFmtId="179" fontId="26" fillId="0" borderId="5" xfId="0" applyNumberFormat="1" applyFont="1" applyBorder="1" applyProtection="1">
      <alignment vertical="center"/>
      <protection locked="0"/>
    </xf>
    <xf numFmtId="179" fontId="26" fillId="0" borderId="57" xfId="0" applyNumberFormat="1" applyFont="1" applyBorder="1" applyProtection="1">
      <alignment vertical="center"/>
      <protection locked="0"/>
    </xf>
    <xf numFmtId="0" fontId="26" fillId="0" borderId="17" xfId="0" applyFont="1" applyBorder="1" applyProtection="1">
      <alignment vertical="center"/>
      <protection locked="0"/>
    </xf>
    <xf numFmtId="0" fontId="26" fillId="0" borderId="4" xfId="0" applyFont="1" applyBorder="1" applyProtection="1">
      <alignment vertical="center"/>
      <protection locked="0"/>
    </xf>
    <xf numFmtId="0" fontId="26" fillId="0" borderId="0" xfId="0" applyFont="1" applyAlignment="1" applyProtection="1">
      <alignment horizontal="center" vertical="center"/>
      <protection locked="0"/>
    </xf>
    <xf numFmtId="179" fontId="26" fillId="0" borderId="5" xfId="0" applyNumberFormat="1" applyFont="1" applyBorder="1" applyAlignment="1" applyProtection="1">
      <alignment horizontal="center" vertical="center" wrapText="1"/>
      <protection locked="0"/>
    </xf>
    <xf numFmtId="0" fontId="26" fillId="0" borderId="57" xfId="0" applyFont="1" applyBorder="1" applyAlignment="1" applyProtection="1">
      <alignment horizontal="center" vertical="center" wrapText="1"/>
      <protection locked="0"/>
    </xf>
    <xf numFmtId="179" fontId="26" fillId="0" borderId="57" xfId="0" applyNumberFormat="1" applyFont="1" applyBorder="1" applyAlignment="1" applyProtection="1">
      <alignment horizontal="center" vertical="center" wrapText="1"/>
      <protection locked="0"/>
    </xf>
    <xf numFmtId="185" fontId="26" fillId="0" borderId="58" xfId="0" applyNumberFormat="1" applyFont="1" applyBorder="1" applyAlignment="1" applyProtection="1">
      <alignment horizontal="center" vertical="center" wrapText="1"/>
      <protection locked="0"/>
    </xf>
    <xf numFmtId="187" fontId="26" fillId="0" borderId="58" xfId="0" applyNumberFormat="1" applyFont="1" applyBorder="1" applyAlignment="1" applyProtection="1">
      <alignment horizontal="center" vertical="center" wrapText="1"/>
      <protection locked="0"/>
    </xf>
    <xf numFmtId="179" fontId="26" fillId="0" borderId="58" xfId="0" applyNumberFormat="1" applyFont="1" applyBorder="1" applyAlignment="1">
      <alignment horizontal="center" vertical="center" wrapText="1"/>
    </xf>
    <xf numFmtId="186" fontId="26" fillId="0" borderId="58" xfId="0" applyNumberFormat="1" applyFont="1" applyBorder="1" applyAlignment="1">
      <alignment horizontal="center" vertical="center" wrapText="1"/>
    </xf>
    <xf numFmtId="181" fontId="26" fillId="0" borderId="58" xfId="0" applyNumberFormat="1" applyFont="1" applyBorder="1" applyAlignment="1">
      <alignment horizontal="center" vertical="center" wrapText="1"/>
    </xf>
    <xf numFmtId="179" fontId="26" fillId="0" borderId="58" xfId="0" applyNumberFormat="1" applyFont="1" applyBorder="1" applyAlignment="1" applyProtection="1">
      <alignment horizontal="center" vertical="center" wrapText="1"/>
      <protection locked="0"/>
    </xf>
    <xf numFmtId="186" fontId="26" fillId="0" borderId="58" xfId="0" applyNumberFormat="1" applyFont="1" applyBorder="1" applyAlignment="1" applyProtection="1">
      <alignment horizontal="center" vertical="center" wrapText="1"/>
      <protection locked="0"/>
    </xf>
    <xf numFmtId="181" fontId="26" fillId="0" borderId="58" xfId="0" applyNumberFormat="1" applyFont="1" applyBorder="1" applyAlignment="1" applyProtection="1">
      <alignment horizontal="center" vertical="center" wrapText="1"/>
      <protection locked="0"/>
    </xf>
    <xf numFmtId="181" fontId="26" fillId="0" borderId="2" xfId="0" applyNumberFormat="1" applyFont="1" applyBorder="1" applyAlignment="1" applyProtection="1">
      <alignment horizontal="center" vertical="center" wrapText="1"/>
      <protection locked="0"/>
    </xf>
    <xf numFmtId="0" fontId="31" fillId="0" borderId="16" xfId="55" applyFont="1" applyBorder="1" applyAlignment="1">
      <alignment horizontal="center" vertical="center" wrapText="1"/>
    </xf>
    <xf numFmtId="0" fontId="31" fillId="0" borderId="10" xfId="55" applyFont="1" applyBorder="1" applyAlignment="1">
      <alignment horizontal="center" vertical="center" wrapText="1"/>
    </xf>
    <xf numFmtId="0" fontId="34" fillId="0" borderId="5" xfId="55" applyFont="1" applyBorder="1" applyAlignment="1">
      <alignment horizontal="center" vertical="center" wrapText="1"/>
    </xf>
    <xf numFmtId="0" fontId="34" fillId="0" borderId="7" xfId="55" applyFont="1" applyBorder="1" applyAlignment="1">
      <alignment horizontal="center" vertical="center" wrapText="1"/>
    </xf>
    <xf numFmtId="0" fontId="27" fillId="35" borderId="1" xfId="55" applyFont="1" applyFill="1" applyBorder="1" applyAlignment="1">
      <alignment horizontal="center" vertical="center" wrapText="1"/>
    </xf>
    <xf numFmtId="0" fontId="27" fillId="35" borderId="3" xfId="55" applyFont="1" applyFill="1" applyBorder="1" applyAlignment="1">
      <alignment horizontal="center" vertical="center" wrapText="1"/>
    </xf>
    <xf numFmtId="0" fontId="27" fillId="35" borderId="2" xfId="55" applyFont="1" applyFill="1" applyBorder="1" applyAlignment="1">
      <alignment horizontal="center" vertical="center" wrapText="1"/>
    </xf>
    <xf numFmtId="0" fontId="31" fillId="0" borderId="1" xfId="55" applyFont="1" applyBorder="1" applyAlignment="1">
      <alignment horizontal="center" vertical="center" wrapText="1"/>
    </xf>
    <xf numFmtId="0" fontId="31" fillId="0" borderId="3" xfId="55" applyFont="1" applyBorder="1" applyAlignment="1">
      <alignment horizontal="center" vertical="center" wrapText="1"/>
    </xf>
    <xf numFmtId="0" fontId="31" fillId="0" borderId="2"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3" xfId="55" applyFont="1" applyBorder="1" applyAlignment="1">
      <alignment horizontal="center" vertical="center" wrapText="1"/>
    </xf>
    <xf numFmtId="0" fontId="27" fillId="0" borderId="2" xfId="55" applyFont="1" applyBorder="1" applyAlignment="1">
      <alignment horizontal="center" vertical="center" wrapText="1"/>
    </xf>
    <xf numFmtId="0" fontId="27" fillId="0" borderId="16" xfId="55" applyFont="1" applyBorder="1" applyAlignment="1">
      <alignment horizontal="center" vertical="center" wrapText="1"/>
    </xf>
    <xf numFmtId="0" fontId="27" fillId="0" borderId="10" xfId="55" applyFont="1" applyBorder="1" applyAlignment="1">
      <alignment horizontal="center" vertical="center" wrapText="1"/>
    </xf>
    <xf numFmtId="0" fontId="34" fillId="0" borderId="1" xfId="55" applyFont="1" applyBorder="1" applyAlignment="1">
      <alignment horizontal="center" vertical="center"/>
    </xf>
    <xf numFmtId="0" fontId="34" fillId="0" borderId="3" xfId="55" applyFont="1" applyBorder="1" applyAlignment="1">
      <alignment horizontal="center" vertical="center"/>
    </xf>
    <xf numFmtId="0" fontId="34" fillId="0" borderId="2" xfId="55" applyFont="1" applyBorder="1" applyAlignment="1">
      <alignment horizontal="center" vertical="center"/>
    </xf>
    <xf numFmtId="0" fontId="34" fillId="0" borderId="16" xfId="55" applyFont="1" applyBorder="1" applyAlignment="1">
      <alignment horizontal="center" vertical="center"/>
    </xf>
    <xf numFmtId="0" fontId="34" fillId="0" borderId="17" xfId="55" applyFont="1" applyBorder="1" applyAlignment="1">
      <alignment horizontal="center"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18" xfId="0" applyFont="1" applyBorder="1" applyAlignment="1">
      <alignment horizontal="center" vertical="center"/>
    </xf>
    <xf numFmtId="0" fontId="34" fillId="0" borderId="11" xfId="0" applyFont="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lignment horizontal="center" vertical="center"/>
    </xf>
    <xf numFmtId="179" fontId="32" fillId="0" borderId="1" xfId="55" applyNumberFormat="1" applyFont="1" applyBorder="1" applyAlignment="1">
      <alignment horizontal="center" vertical="center" wrapText="1"/>
    </xf>
    <xf numFmtId="179" fontId="32" fillId="0" borderId="3" xfId="55" applyNumberFormat="1" applyFont="1" applyBorder="1" applyAlignment="1">
      <alignment horizontal="center" vertical="center" wrapText="1"/>
    </xf>
    <xf numFmtId="179" fontId="32" fillId="0" borderId="2" xfId="55" applyNumberFormat="1" applyFont="1" applyBorder="1" applyAlignment="1">
      <alignment horizontal="center" vertical="center" wrapText="1"/>
    </xf>
    <xf numFmtId="0" fontId="31" fillId="0" borderId="1" xfId="55" applyFont="1" applyBorder="1" applyAlignment="1">
      <alignment horizontal="center" vertical="center"/>
    </xf>
    <xf numFmtId="0" fontId="31" fillId="0" borderId="3" xfId="55" applyFont="1" applyBorder="1" applyAlignment="1">
      <alignment horizontal="center" vertical="center"/>
    </xf>
    <xf numFmtId="0" fontId="31" fillId="0" borderId="2" xfId="55" applyFont="1" applyBorder="1" applyAlignment="1">
      <alignment horizontal="center" vertical="center"/>
    </xf>
    <xf numFmtId="0" fontId="32" fillId="35" borderId="1" xfId="55" applyFont="1" applyFill="1" applyBorder="1" applyAlignment="1">
      <alignment horizontal="center" vertical="center" wrapText="1"/>
    </xf>
    <xf numFmtId="0" fontId="32" fillId="35" borderId="2" xfId="55" applyFont="1" applyFill="1" applyBorder="1" applyAlignment="1">
      <alignment horizontal="center" vertical="center" wrapText="1"/>
    </xf>
    <xf numFmtId="0" fontId="32" fillId="35" borderId="3" xfId="55" applyFont="1" applyFill="1" applyBorder="1" applyAlignment="1">
      <alignment horizontal="center" vertical="top" wrapText="1"/>
    </xf>
    <xf numFmtId="0" fontId="32" fillId="35" borderId="2" xfId="55" applyFont="1" applyFill="1" applyBorder="1" applyAlignment="1">
      <alignment horizontal="center" vertical="top" wrapText="1"/>
    </xf>
    <xf numFmtId="0" fontId="31" fillId="0" borderId="1" xfId="55" applyFont="1" applyBorder="1" applyAlignment="1">
      <alignment horizontal="center" vertical="center" textRotation="255"/>
    </xf>
    <xf numFmtId="0" fontId="31" fillId="0" borderId="3" xfId="55" applyFont="1" applyBorder="1" applyAlignment="1">
      <alignment horizontal="center" vertical="center" textRotation="255"/>
    </xf>
    <xf numFmtId="0" fontId="31" fillId="0" borderId="2" xfId="55"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27" fillId="0" borderId="17"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9" xfId="55" applyFont="1" applyBorder="1" applyAlignment="1">
      <alignment horizontal="center" vertical="center" wrapText="1"/>
    </xf>
    <xf numFmtId="0" fontId="34" fillId="0" borderId="1" xfId="55" applyFont="1" applyBorder="1" applyAlignment="1">
      <alignment horizontal="center" vertical="center" wrapText="1"/>
    </xf>
    <xf numFmtId="0" fontId="34" fillId="0" borderId="3" xfId="55" applyFont="1" applyBorder="1" applyAlignment="1">
      <alignment horizontal="center" vertical="center" wrapText="1"/>
    </xf>
    <xf numFmtId="0" fontId="34" fillId="0" borderId="16" xfId="55" applyFont="1" applyBorder="1" applyAlignment="1">
      <alignment horizontal="center" vertical="center" wrapText="1"/>
    </xf>
    <xf numFmtId="0" fontId="34" fillId="0" borderId="17"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179" fontId="27" fillId="0" borderId="1" xfId="55" applyNumberFormat="1" applyFont="1" applyBorder="1" applyAlignment="1">
      <alignment horizontal="center" vertical="center" wrapText="1"/>
    </xf>
    <xf numFmtId="179" fontId="27" fillId="0" borderId="3" xfId="55" applyNumberFormat="1" applyFont="1" applyBorder="1" applyAlignment="1">
      <alignment horizontal="center" vertical="center" wrapText="1"/>
    </xf>
    <xf numFmtId="179" fontId="27" fillId="0" borderId="2" xfId="55" applyNumberFormat="1" applyFont="1" applyBorder="1" applyAlignment="1">
      <alignment horizontal="center" vertical="center" wrapText="1"/>
    </xf>
    <xf numFmtId="0" fontId="34" fillId="0" borderId="7" xfId="55" applyFont="1" applyBorder="1" applyAlignment="1">
      <alignment horizontal="center" vertical="center"/>
    </xf>
    <xf numFmtId="0" fontId="34" fillId="0" borderId="5" xfId="55" applyFont="1" applyBorder="1" applyAlignment="1">
      <alignment horizontal="center" vertical="center"/>
    </xf>
    <xf numFmtId="0" fontId="34" fillId="0" borderId="4" xfId="55" applyFont="1" applyBorder="1" applyAlignment="1">
      <alignment horizontal="center" vertical="center"/>
    </xf>
    <xf numFmtId="0" fontId="27" fillId="0" borderId="0" xfId="55" applyFont="1" applyAlignment="1" applyProtection="1">
      <alignment vertical="center" shrinkToFit="1"/>
      <protection locked="0"/>
    </xf>
    <xf numFmtId="0" fontId="31" fillId="0" borderId="0" xfId="55" applyFont="1" applyAlignment="1" applyProtection="1">
      <alignment vertical="center" shrinkToFit="1"/>
      <protection locked="0"/>
    </xf>
    <xf numFmtId="0" fontId="42" fillId="0" borderId="0" xfId="55" applyFont="1" applyProtection="1">
      <alignment vertical="center"/>
      <protection locked="0"/>
    </xf>
    <xf numFmtId="0" fontId="31" fillId="0" borderId="0" xfId="55" applyFont="1" applyProtection="1">
      <alignment vertical="center"/>
      <protection locked="0"/>
    </xf>
    <xf numFmtId="0" fontId="27" fillId="0" borderId="1" xfId="55" applyFont="1" applyBorder="1" applyAlignment="1">
      <alignment horizontal="center" vertical="top" wrapText="1"/>
    </xf>
    <xf numFmtId="0" fontId="27" fillId="0" borderId="3" xfId="55" applyFont="1" applyBorder="1" applyAlignment="1">
      <alignment horizontal="center" vertical="top" wrapText="1"/>
    </xf>
    <xf numFmtId="0" fontId="27" fillId="0" borderId="2" xfId="55" applyFont="1" applyBorder="1" applyAlignment="1">
      <alignment horizontal="center" vertical="top" wrapText="1"/>
    </xf>
    <xf numFmtId="0" fontId="27" fillId="0" borderId="3" xfId="55" applyFont="1" applyBorder="1" applyAlignment="1">
      <alignment horizontal="center" vertical="center"/>
    </xf>
    <xf numFmtId="0" fontId="40" fillId="0" borderId="58"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40" fillId="0" borderId="4" xfId="0" applyFont="1" applyBorder="1" applyAlignment="1">
      <alignment horizontal="center" vertical="center"/>
    </xf>
    <xf numFmtId="0" fontId="39" fillId="0" borderId="5" xfId="0" applyFont="1" applyBorder="1" applyAlignment="1">
      <alignment horizontal="left" vertical="center"/>
    </xf>
    <xf numFmtId="0" fontId="39" fillId="0" borderId="4" xfId="0" applyFont="1" applyBorder="1" applyAlignment="1">
      <alignment horizontal="left" vertical="center"/>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58" xfId="57" applyFont="1" applyBorder="1" applyAlignment="1" applyProtection="1">
      <alignment horizontal="center" vertical="center"/>
      <protection locked="0" hidden="1"/>
    </xf>
    <xf numFmtId="0" fontId="26" fillId="0" borderId="2"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11"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49" fontId="26" fillId="0" borderId="21" xfId="60" applyNumberFormat="1" applyFont="1" applyBorder="1" applyAlignment="1" applyProtection="1">
      <alignment horizontal="center" vertical="center" wrapText="1"/>
      <protection locked="0"/>
    </xf>
    <xf numFmtId="49" fontId="26" fillId="0" borderId="22" xfId="60" applyNumberFormat="1" applyFont="1" applyBorder="1" applyAlignment="1" applyProtection="1">
      <alignment horizontal="center" vertical="center" wrapText="1"/>
      <protection locked="0"/>
    </xf>
    <xf numFmtId="49" fontId="26" fillId="0" borderId="23" xfId="60" applyNumberFormat="1" applyFont="1" applyBorder="1" applyAlignment="1" applyProtection="1">
      <alignment horizontal="center" vertical="center" wrapText="1"/>
      <protection locked="0"/>
    </xf>
    <xf numFmtId="49" fontId="26" fillId="0" borderId="24" xfId="60" applyNumberFormat="1" applyFont="1" applyBorder="1" applyAlignment="1" applyProtection="1">
      <alignment horizontal="center" vertical="center" wrapText="1"/>
      <protection locked="0"/>
    </xf>
    <xf numFmtId="49" fontId="26" fillId="0" borderId="42" xfId="60" applyNumberFormat="1" applyFont="1" applyBorder="1" applyAlignment="1" applyProtection="1">
      <alignment horizontal="center" vertical="center" wrapText="1"/>
      <protection locked="0"/>
    </xf>
    <xf numFmtId="0" fontId="26" fillId="0" borderId="10" xfId="60" applyFont="1" applyBorder="1" applyAlignment="1" applyProtection="1">
      <alignment horizontal="center" vertical="center" textRotation="255"/>
      <protection locked="0"/>
    </xf>
    <xf numFmtId="0" fontId="26" fillId="0" borderId="3" xfId="60" applyFont="1" applyBorder="1" applyAlignment="1" applyProtection="1">
      <alignment horizontal="center" vertical="center" textRotation="255"/>
      <protection locked="0"/>
    </xf>
    <xf numFmtId="0" fontId="26" fillId="0" borderId="2" xfId="60" applyFont="1" applyBorder="1" applyAlignment="1" applyProtection="1">
      <alignment horizontal="center" vertical="center" textRotation="255"/>
      <protection locked="0"/>
    </xf>
    <xf numFmtId="0" fontId="26" fillId="0" borderId="10"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0" xfId="6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1" fillId="0" borderId="10"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26" fillId="0" borderId="19" xfId="58" applyFont="1" applyBorder="1" applyAlignment="1">
      <alignment horizontal="center" vertical="center" wrapText="1"/>
    </xf>
    <xf numFmtId="49" fontId="26" fillId="0" borderId="5" xfId="58" applyNumberFormat="1" applyFont="1" applyBorder="1" applyAlignment="1" applyProtection="1">
      <alignment horizontal="center" vertical="center" wrapText="1"/>
      <protection locked="0"/>
    </xf>
    <xf numFmtId="49" fontId="26" fillId="0" borderId="4" xfId="58" applyNumberFormat="1" applyFont="1" applyBorder="1" applyAlignment="1" applyProtection="1">
      <alignment horizontal="center" vertical="center" wrapText="1"/>
      <protection locked="0"/>
    </xf>
    <xf numFmtId="0" fontId="26" fillId="0" borderId="10" xfId="58" applyFont="1" applyBorder="1" applyAlignment="1" applyProtection="1">
      <alignment horizontal="left" vertical="center" wrapText="1"/>
      <protection locked="0"/>
    </xf>
    <xf numFmtId="0" fontId="26" fillId="0" borderId="11" xfId="58"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 xfId="58" applyFont="1" applyBorder="1" applyAlignment="1" applyProtection="1">
      <alignment horizontal="center" textRotation="255"/>
      <protection locked="0"/>
    </xf>
    <xf numFmtId="0" fontId="26" fillId="0" borderId="3" xfId="58" applyFont="1" applyBorder="1" applyAlignment="1" applyProtection="1">
      <alignment horizontal="center" textRotation="255"/>
      <protection locked="0"/>
    </xf>
    <xf numFmtId="0" fontId="26" fillId="0" borderId="3" xfId="58" applyFont="1" applyBorder="1" applyAlignment="1" applyProtection="1">
      <alignment horizontal="center" vertical="top"/>
      <protection locked="0"/>
    </xf>
    <xf numFmtId="0" fontId="26" fillId="0" borderId="2" xfId="58" applyFont="1" applyBorder="1" applyAlignment="1" applyProtection="1">
      <alignment horizontal="center" vertical="top"/>
      <protection locked="0"/>
    </xf>
    <xf numFmtId="49" fontId="26" fillId="0" borderId="16" xfId="58" applyNumberFormat="1" applyFont="1" applyBorder="1" applyAlignment="1" applyProtection="1">
      <alignment horizontal="left" vertical="center" wrapText="1"/>
      <protection locked="0"/>
    </xf>
    <xf numFmtId="0" fontId="26" fillId="0" borderId="58" xfId="61" applyFont="1" applyBorder="1" applyAlignment="1">
      <alignment horizontal="center" vertical="center"/>
    </xf>
    <xf numFmtId="180" fontId="45" fillId="0" borderId="58" xfId="61" applyNumberFormat="1" applyFont="1" applyBorder="1" applyAlignment="1" applyProtection="1">
      <alignment horizontal="center" vertical="center" wrapText="1"/>
      <protection hidden="1"/>
    </xf>
    <xf numFmtId="0" fontId="26" fillId="0" borderId="10" xfId="59"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11" xfId="59"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lignment horizontal="left" vertical="center" wrapText="1"/>
    </xf>
    <xf numFmtId="0" fontId="26" fillId="0" borderId="0" xfId="58" applyFont="1" applyAlignment="1" applyProtection="1">
      <alignment horizontal="left" vertical="center" wrapText="1"/>
      <protection locked="0"/>
    </xf>
    <xf numFmtId="0" fontId="55" fillId="0" borderId="46" xfId="57" applyFont="1" applyBorder="1" applyAlignment="1">
      <alignment horizontal="left" vertical="center" wrapText="1"/>
    </xf>
    <xf numFmtId="0" fontId="55" fillId="0" borderId="47" xfId="57" applyFont="1" applyBorder="1" applyAlignment="1">
      <alignment horizontal="left" vertical="center" wrapText="1"/>
    </xf>
    <xf numFmtId="0" fontId="55" fillId="0" borderId="48" xfId="57" applyFont="1" applyBorder="1" applyAlignment="1">
      <alignment horizontal="left" vertical="center" wrapText="1"/>
    </xf>
    <xf numFmtId="0" fontId="55" fillId="0" borderId="25" xfId="57" applyFont="1" applyBorder="1" applyAlignment="1">
      <alignment horizontal="center" vertical="top" wrapText="1"/>
    </xf>
    <xf numFmtId="0" fontId="55" fillId="0" borderId="10" xfId="57" applyFont="1" applyBorder="1" applyAlignment="1">
      <alignment horizontal="center" vertical="top" wrapText="1"/>
    </xf>
    <xf numFmtId="0" fontId="55" fillId="0" borderId="26" xfId="57" applyFont="1" applyBorder="1" applyAlignment="1">
      <alignment horizontal="center" vertical="top" wrapText="1"/>
    </xf>
    <xf numFmtId="0" fontId="32" fillId="0" borderId="45" xfId="57" applyFont="1" applyBorder="1" applyAlignment="1">
      <alignment horizontal="center" vertical="center" wrapText="1"/>
    </xf>
    <xf numFmtId="0" fontId="32" fillId="0" borderId="27" xfId="57" applyFont="1" applyBorder="1" applyAlignment="1">
      <alignment horizontal="center" vertical="center" wrapText="1"/>
    </xf>
    <xf numFmtId="0" fontId="32" fillId="0" borderId="9" xfId="57" applyFont="1" applyBorder="1" applyAlignment="1">
      <alignment horizontal="center" vertical="center" wrapText="1"/>
    </xf>
    <xf numFmtId="0" fontId="32" fillId="0" borderId="28" xfId="57" applyFont="1" applyBorder="1" applyAlignment="1">
      <alignment horizontal="center" vertical="center" wrapText="1"/>
    </xf>
    <xf numFmtId="0" fontId="32" fillId="0" borderId="29" xfId="57" applyFont="1" applyBorder="1" applyAlignment="1">
      <alignment horizontal="center" vertical="center" wrapText="1"/>
    </xf>
    <xf numFmtId="0" fontId="32" fillId="0" borderId="43" xfId="57" applyFont="1" applyBorder="1" applyAlignment="1">
      <alignment horizontal="center" vertical="center" wrapText="1"/>
    </xf>
    <xf numFmtId="0" fontId="32" fillId="0" borderId="44" xfId="57" applyFont="1" applyBorder="1" applyAlignment="1">
      <alignment horizontal="center" vertical="center" wrapText="1"/>
    </xf>
    <xf numFmtId="0" fontId="32" fillId="0" borderId="1" xfId="57" applyFont="1" applyBorder="1" applyAlignment="1">
      <alignment horizontal="center" vertical="center" wrapText="1"/>
    </xf>
    <xf numFmtId="0" fontId="32" fillId="0" borderId="12" xfId="57" applyFont="1" applyBorder="1" applyAlignment="1">
      <alignment horizontal="center" vertical="center" wrapText="1"/>
    </xf>
    <xf numFmtId="0" fontId="32" fillId="0" borderId="27" xfId="61" applyFont="1" applyBorder="1" applyAlignment="1">
      <alignment horizontal="center" vertical="center" wrapText="1"/>
    </xf>
    <xf numFmtId="0" fontId="32" fillId="0" borderId="9" xfId="61" applyFont="1" applyBorder="1" applyAlignment="1">
      <alignment horizontal="center" vertical="center"/>
    </xf>
    <xf numFmtId="0" fontId="32" fillId="0" borderId="27" xfId="0" applyFont="1" applyBorder="1" applyAlignment="1">
      <alignment horizontal="center" vertical="center" wrapText="1"/>
    </xf>
    <xf numFmtId="0" fontId="32" fillId="0" borderId="50" xfId="0" applyFont="1" applyBorder="1" applyAlignment="1">
      <alignment horizontal="center" vertical="center"/>
    </xf>
    <xf numFmtId="0" fontId="26" fillId="0" borderId="1" xfId="57" applyFont="1" applyBorder="1" applyAlignment="1" applyProtection="1">
      <alignment horizontal="center" vertical="center" wrapText="1"/>
      <protection locked="0" hidden="1"/>
    </xf>
    <xf numFmtId="0" fontId="26" fillId="0" borderId="3"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wrapText="1"/>
      <protection locked="0" hidden="1"/>
    </xf>
    <xf numFmtId="0" fontId="26" fillId="0" borderId="7" xfId="57" applyFont="1" applyBorder="1" applyAlignment="1" applyProtection="1">
      <alignment horizontal="center" vertical="center" wrapText="1"/>
      <protection locked="0" hidden="1"/>
    </xf>
    <xf numFmtId="0" fontId="26" fillId="0" borderId="16" xfId="57" applyFont="1" applyBorder="1" applyAlignment="1" applyProtection="1">
      <alignment horizontal="center" vertical="center" wrapText="1"/>
      <protection locked="0" hidden="1"/>
    </xf>
    <xf numFmtId="0" fontId="26" fillId="0" borderId="10" xfId="57" applyFont="1" applyBorder="1" applyAlignment="1" applyProtection="1">
      <alignment horizontal="center" vertical="center" wrapText="1"/>
      <protection locked="0" hidden="1"/>
    </xf>
    <xf numFmtId="0" fontId="26" fillId="0" borderId="17" xfId="57" applyFont="1" applyBorder="1" applyAlignment="1" applyProtection="1">
      <alignment horizontal="center" vertical="center" wrapText="1"/>
      <protection locked="0" hidden="1"/>
    </xf>
    <xf numFmtId="0" fontId="26" fillId="0" borderId="1" xfId="57" applyFont="1" applyBorder="1" applyAlignment="1" applyProtection="1">
      <alignment horizontal="left" vertical="center" wrapText="1"/>
      <protection locked="0" hidden="1"/>
    </xf>
    <xf numFmtId="0" fontId="26" fillId="0" borderId="2" xfId="57" applyFont="1" applyBorder="1" applyAlignment="1" applyProtection="1">
      <alignment horizontal="left" vertical="center" wrapText="1"/>
      <protection locked="0" hidden="1"/>
    </xf>
    <xf numFmtId="0" fontId="26" fillId="0" borderId="5" xfId="57" applyFont="1" applyBorder="1" applyAlignment="1" applyProtection="1">
      <alignment horizontal="center" vertical="center"/>
      <protection locked="0" hidden="1"/>
    </xf>
    <xf numFmtId="0" fontId="26" fillId="0" borderId="7" xfId="57" applyFont="1" applyBorder="1" applyAlignment="1" applyProtection="1">
      <alignment horizontal="center" vertical="center"/>
      <protection locked="0" hidden="1"/>
    </xf>
    <xf numFmtId="0" fontId="26" fillId="0" borderId="4" xfId="57" applyFont="1" applyBorder="1" applyAlignment="1" applyProtection="1">
      <alignment horizontal="center" vertical="center"/>
      <protection locked="0" hidden="1"/>
    </xf>
    <xf numFmtId="0" fontId="26" fillId="0" borderId="58" xfId="57" applyFont="1" applyBorder="1" applyAlignment="1" applyProtection="1">
      <alignment horizontal="center" vertical="center"/>
      <protection locked="0"/>
    </xf>
    <xf numFmtId="0" fontId="26" fillId="0" borderId="58" xfId="57" applyFont="1" applyBorder="1" applyAlignment="1" applyProtection="1">
      <alignment horizontal="center" vertical="center" wrapText="1"/>
      <protection locked="0"/>
    </xf>
    <xf numFmtId="0" fontId="28" fillId="0" borderId="58" xfId="57" applyFont="1" applyBorder="1" applyAlignment="1" applyProtection="1">
      <alignment horizontal="center" vertical="center"/>
      <protection locked="0"/>
    </xf>
    <xf numFmtId="0" fontId="26" fillId="0" borderId="1" xfId="57" applyFont="1" applyBorder="1" applyAlignment="1" applyProtection="1">
      <alignment horizontal="center" vertical="center"/>
      <protection locked="0"/>
    </xf>
    <xf numFmtId="0" fontId="26" fillId="0" borderId="2" xfId="57" applyFont="1" applyBorder="1" applyAlignment="1" applyProtection="1">
      <alignment horizontal="center" vertical="center"/>
      <protection locked="0"/>
    </xf>
    <xf numFmtId="0" fontId="26" fillId="0" borderId="1" xfId="57" applyFont="1" applyBorder="1" applyAlignment="1" applyProtection="1">
      <alignment horizontal="center" vertical="center" wrapText="1"/>
      <protection locked="0"/>
    </xf>
    <xf numFmtId="0" fontId="26" fillId="0" borderId="2" xfId="57" applyFont="1" applyBorder="1" applyAlignment="1" applyProtection="1">
      <alignment horizontal="center" vertical="center" wrapText="1"/>
      <protection locked="0"/>
    </xf>
    <xf numFmtId="0" fontId="26" fillId="0" borderId="1"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26" fillId="0" borderId="2" xfId="0" applyFont="1" applyBorder="1" applyAlignment="1" applyProtection="1">
      <alignment horizontal="center" vertical="center"/>
      <protection hidden="1"/>
    </xf>
    <xf numFmtId="0" fontId="26" fillId="0" borderId="4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1" xfId="0" applyFont="1" applyBorder="1" applyAlignment="1" applyProtection="1">
      <alignment horizontal="center" vertical="center" textRotation="255"/>
      <protection locked="0" hidden="1"/>
    </xf>
    <xf numFmtId="0" fontId="26" fillId="0" borderId="3" xfId="0" applyFont="1" applyBorder="1" applyAlignment="1" applyProtection="1">
      <alignment horizontal="center" vertical="center" textRotation="255"/>
      <protection locked="0" hidden="1"/>
    </xf>
    <xf numFmtId="0" fontId="26" fillId="0" borderId="2" xfId="0" applyFont="1" applyBorder="1" applyAlignment="1" applyProtection="1">
      <alignment horizontal="center" vertical="center" textRotation="255"/>
      <protection locked="0" hidden="1"/>
    </xf>
    <xf numFmtId="0" fontId="26" fillId="0" borderId="1" xfId="0" applyFont="1" applyBorder="1" applyAlignment="1" applyProtection="1">
      <alignment horizontal="center" vertical="center" textRotation="255" wrapText="1"/>
      <protection locked="0"/>
    </xf>
    <xf numFmtId="0" fontId="26" fillId="0" borderId="3" xfId="0" applyFont="1" applyBorder="1" applyAlignment="1" applyProtection="1">
      <alignment horizontal="center" vertical="center" textRotation="255" wrapText="1"/>
      <protection locked="0"/>
    </xf>
    <xf numFmtId="0" fontId="26" fillId="0" borderId="2" xfId="0" applyFont="1" applyBorder="1" applyAlignment="1" applyProtection="1">
      <alignment horizontal="center" vertical="center" textRotation="255" wrapText="1"/>
      <protection locked="0"/>
    </xf>
    <xf numFmtId="0" fontId="26" fillId="0" borderId="39"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locked="0" hidden="1"/>
    </xf>
    <xf numFmtId="0" fontId="26" fillId="0" borderId="3" xfId="0" applyFont="1" applyBorder="1" applyAlignment="1" applyProtection="1">
      <alignment horizontal="center" vertical="center" wrapText="1"/>
      <protection locked="0" hidden="1"/>
    </xf>
    <xf numFmtId="0" fontId="26" fillId="0" borderId="2" xfId="0" applyFont="1" applyBorder="1" applyAlignment="1" applyProtection="1">
      <alignment horizontal="center" vertical="center" wrapText="1"/>
      <protection locked="0" hidden="1"/>
    </xf>
    <xf numFmtId="0" fontId="26" fillId="0" borderId="58" xfId="0" applyFont="1" applyBorder="1" applyAlignment="1" applyProtection="1">
      <alignment horizontal="center" vertical="center" textRotation="255" wrapText="1"/>
      <protection locked="0" hidden="1"/>
    </xf>
    <xf numFmtId="0" fontId="26" fillId="0" borderId="12" xfId="0" applyFont="1" applyBorder="1" applyAlignment="1" applyProtection="1">
      <alignment horizontal="center" vertical="center" wrapText="1"/>
      <protection locked="0" hidden="1"/>
    </xf>
    <xf numFmtId="0" fontId="26" fillId="0" borderId="1" xfId="0" applyFont="1"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0" fillId="0" borderId="2" xfId="0" applyBorder="1" applyAlignment="1" applyProtection="1">
      <alignment horizontal="center" vertical="center" textRotation="255"/>
      <protection locked="0"/>
    </xf>
    <xf numFmtId="0" fontId="26" fillId="0" borderId="3" xfId="0" applyFont="1" applyBorder="1" applyAlignment="1" applyProtection="1">
      <alignment horizontal="center" vertical="center"/>
      <protection locked="0"/>
    </xf>
    <xf numFmtId="0" fontId="26" fillId="0" borderId="5" xfId="0" applyFont="1" applyBorder="1" applyAlignment="1" applyProtection="1">
      <alignment horizontal="left" vertical="center" wrapText="1"/>
      <protection locked="0"/>
    </xf>
    <xf numFmtId="0" fontId="26" fillId="0" borderId="57"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179" fontId="26" fillId="0" borderId="5" xfId="0" applyNumberFormat="1" applyFont="1" applyBorder="1" applyAlignment="1" applyProtection="1">
      <alignment horizontal="left" vertical="center" wrapText="1"/>
      <protection locked="0"/>
    </xf>
    <xf numFmtId="179" fontId="26" fillId="0" borderId="57" xfId="0" applyNumberFormat="1" applyFont="1" applyBorder="1" applyAlignment="1" applyProtection="1">
      <alignment horizontal="left" vertical="center" wrapText="1"/>
      <protection locked="0"/>
    </xf>
    <xf numFmtId="179" fontId="26" fillId="0" borderId="4" xfId="0" applyNumberFormat="1" applyFont="1" applyBorder="1" applyAlignment="1" applyProtection="1">
      <alignment horizontal="left" vertical="center" wrapText="1"/>
      <protection locked="0"/>
    </xf>
    <xf numFmtId="0" fontId="0" fillId="0" borderId="3" xfId="0" applyBorder="1"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12" xfId="0" applyBorder="1" applyAlignment="1" applyProtection="1">
      <alignment horizontal="center" vertical="center" textRotation="255" wrapText="1"/>
      <protection locked="0"/>
    </xf>
  </cellXfs>
  <cellStyles count="7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65" xr:uid="{00000000-0005-0000-0000-00001C000000}"/>
    <cellStyle name="ハイパーリンク 2 2" xfId="67" xr:uid="{00000000-0005-0000-0000-00001D000000}"/>
    <cellStyle name="ハイパーリンク 2 2 2" xfId="71" xr:uid="{E45CB06B-AD80-4A5A-9C77-89D1FF342ADA}"/>
    <cellStyle name="ハイパーリンク 3" xfId="69" xr:uid="{B73BD67F-559D-4821-8C00-F51513C952CC}"/>
    <cellStyle name="メモ 2" xfId="28" xr:uid="{00000000-0005-0000-0000-00001E000000}"/>
    <cellStyle name="リンク セル 2" xfId="29" xr:uid="{00000000-0005-0000-0000-00001F000000}"/>
    <cellStyle name="悪い 2" xfId="30" xr:uid="{00000000-0005-0000-0000-000020000000}"/>
    <cellStyle name="計算 2" xfId="31" xr:uid="{00000000-0005-0000-0000-000021000000}"/>
    <cellStyle name="警告文 2" xfId="32" xr:uid="{00000000-0005-0000-0000-000022000000}"/>
    <cellStyle name="桁区切り" xfId="33" builtinId="6"/>
    <cellStyle name="桁区切り 2" xfId="34" xr:uid="{00000000-0005-0000-0000-000024000000}"/>
    <cellStyle name="桁区切り 3" xfId="35" xr:uid="{00000000-0005-0000-0000-000025000000}"/>
    <cellStyle name="桁区切り 4" xfId="36" xr:uid="{00000000-0005-0000-0000-000026000000}"/>
    <cellStyle name="桁区切り 5" xfId="37" xr:uid="{00000000-0005-0000-0000-000027000000}"/>
    <cellStyle name="見出し 1 2" xfId="38" xr:uid="{00000000-0005-0000-0000-000028000000}"/>
    <cellStyle name="見出し 2 2" xfId="39" xr:uid="{00000000-0005-0000-0000-000029000000}"/>
    <cellStyle name="見出し 3 2" xfId="40" xr:uid="{00000000-0005-0000-0000-00002A000000}"/>
    <cellStyle name="見出し 4 2" xfId="41" xr:uid="{00000000-0005-0000-0000-00002B000000}"/>
    <cellStyle name="集計 2" xfId="42" xr:uid="{00000000-0005-0000-0000-00002C000000}"/>
    <cellStyle name="出力 2" xfId="43" xr:uid="{00000000-0005-0000-0000-00002D000000}"/>
    <cellStyle name="説明文 2" xfId="44" xr:uid="{00000000-0005-0000-0000-00002E000000}"/>
    <cellStyle name="入力 2" xfId="45" xr:uid="{00000000-0005-0000-0000-00002F000000}"/>
    <cellStyle name="標準" xfId="0" builtinId="0"/>
    <cellStyle name="標準 10" xfId="72" xr:uid="{2B6728BE-1522-435C-8503-503E1A7D750C}"/>
    <cellStyle name="標準 2" xfId="46" xr:uid="{00000000-0005-0000-0000-000031000000}"/>
    <cellStyle name="標準 2 2" xfId="47" xr:uid="{00000000-0005-0000-0000-000032000000}"/>
    <cellStyle name="標準 2 3" xfId="48" xr:uid="{00000000-0005-0000-0000-000033000000}"/>
    <cellStyle name="標準 2 4" xfId="66" xr:uid="{00000000-0005-0000-0000-000034000000}"/>
    <cellStyle name="標準 2 4 2" xfId="70" xr:uid="{169121A1-798D-4020-A8C0-3706741ADB52}"/>
    <cellStyle name="標準 3" xfId="49" xr:uid="{00000000-0005-0000-0000-000035000000}"/>
    <cellStyle name="標準 4" xfId="50" xr:uid="{00000000-0005-0000-0000-000036000000}"/>
    <cellStyle name="標準 5" xfId="51" xr:uid="{00000000-0005-0000-0000-000037000000}"/>
    <cellStyle name="標準 6" xfId="52" xr:uid="{00000000-0005-0000-0000-000038000000}"/>
    <cellStyle name="標準 7" xfId="53" xr:uid="{00000000-0005-0000-0000-000039000000}"/>
    <cellStyle name="標準 8" xfId="54" xr:uid="{00000000-0005-0000-0000-00003A000000}"/>
    <cellStyle name="標準 9" xfId="64" xr:uid="{00000000-0005-0000-0000-00003B000000}"/>
    <cellStyle name="標準 9 2" xfId="68" xr:uid="{BA044CFE-F01C-4E28-BEE1-9E6ED1B3A9AA}"/>
    <cellStyle name="標準_17年度　概況様式集(18年度参考用)" xfId="55" xr:uid="{00000000-0005-0000-0000-00003C000000}"/>
    <cellStyle name="標準_テンプレート案060809" xfId="56" xr:uid="{00000000-0005-0000-0000-00003D000000}"/>
    <cellStyle name="標準_回答　地盤沈下の概況様式（国提出）　差替え" xfId="57" xr:uid="{00000000-0005-0000-0000-00003E000000}"/>
    <cellStyle name="標準_関東平野南部（東京都）" xfId="58" xr:uid="{00000000-0005-0000-0000-00003F000000}"/>
    <cellStyle name="標準_関東平野北部（栃木県）" xfId="59" xr:uid="{00000000-0005-0000-0000-000040000000}"/>
    <cellStyle name="標準_青森平野" xfId="60" xr:uid="{00000000-0005-0000-0000-000041000000}"/>
    <cellStyle name="標準_地盤沈下の概況様式" xfId="61" xr:uid="{00000000-0005-0000-0000-000042000000}"/>
    <cellStyle name="標準_調査票（enquete）" xfId="62" xr:uid="{00000000-0005-0000-0000-000043000000}"/>
    <cellStyle name="良い 2" xfId="63" xr:uid="{00000000-0005-0000-0000-00004400000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s>
  <tableStyles count="0" defaultTableStyle="TableStyleMedium2" defaultPivotStyle="PivotStyleLight16"/>
  <colors>
    <mruColors>
      <color rgb="FFCCFFFF"/>
      <color rgb="FFFFFF99"/>
      <color rgb="FF0066CC"/>
      <color rgb="FFC6D5F2"/>
      <color rgb="FFCCFF99"/>
      <color rgb="FF00FFFF"/>
      <color rgb="FF33CCFF"/>
      <color rgb="FF66FF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12</xdr:col>
      <xdr:colOff>559593</xdr:colOff>
      <xdr:row>4</xdr:row>
      <xdr:rowOff>440531</xdr:rowOff>
    </xdr:from>
    <xdr:to>
      <xdr:col>20</xdr:col>
      <xdr:colOff>136048</xdr:colOff>
      <xdr:row>6</xdr:row>
      <xdr:rowOff>173831</xdr:rowOff>
    </xdr:to>
    <xdr:sp macro="" textlink="">
      <xdr:nvSpPr>
        <xdr:cNvPr id="6" name="テキスト ボックス 4">
          <a:extLst>
            <a:ext uri="{FF2B5EF4-FFF2-40B4-BE49-F238E27FC236}">
              <a16:creationId xmlns:a16="http://schemas.microsoft.com/office/drawing/2014/main" id="{00000000-0008-0000-0700-000005000000}"/>
            </a:ext>
          </a:extLst>
        </xdr:cNvPr>
        <xdr:cNvSpPr txBox="1"/>
      </xdr:nvSpPr>
      <xdr:spPr>
        <a:xfrm>
          <a:off x="9155906" y="1202531"/>
          <a:ext cx="4624705" cy="828675"/>
        </a:xfrm>
        <a:prstGeom prst="rect">
          <a:avLst/>
        </a:prstGeom>
        <a:solidFill>
          <a:sysClr val="window" lastClr="FFFFFF"/>
        </a:solidFill>
        <a:ln w="22225" cmpd="dbl">
          <a:solidFill>
            <a:sysClr val="windowText" lastClr="000000"/>
          </a:solidFill>
        </a:ln>
        <a:effectLst/>
      </xdr:spPr>
      <xdr:txBody>
        <a:bodyPr wrap="square" rtlCol="0" anchor="t">
          <a:noAutofit/>
        </a:bodyPr>
        <a:lstStyle/>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ja-JP" sz="1100" b="1" kern="100">
              <a:solidFill>
                <a:srgbClr val="000000"/>
              </a:solidFill>
              <a:effectLst/>
              <a:latin typeface="游明朝" panose="02020400000000000000" pitchFamily="18" charset="-128"/>
              <a:ea typeface="Calibri" panose="020F0502020204030204" pitchFamily="34" charset="0"/>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」は、本年度に測量が未実施の場合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」は、１</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cm</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以上の沈下が認められなかった場合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・「＃」は、沈下は認められたが、沈下面積の計測をしていない場合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165100</xdr:colOff>
      <xdr:row>1</xdr:row>
      <xdr:rowOff>31750</xdr:rowOff>
    </xdr:from>
    <xdr:to>
      <xdr:col>17</xdr:col>
      <xdr:colOff>355600</xdr:colOff>
      <xdr:row>3</xdr:row>
      <xdr:rowOff>31750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258050" y="254000"/>
          <a:ext cx="1333500" cy="368300"/>
          <a:chOff x="7283450" y="184150"/>
          <a:chExt cx="1333500" cy="304800"/>
        </a:xfrm>
      </xdr:grpSpPr>
      <xdr:sp macro="" textlink="">
        <xdr:nvSpPr>
          <xdr:cNvPr id="45058" name="Option Button 2" hidden="1">
            <a:extLst>
              <a:ext uri="{63B3BB69-23CF-44E3-9099-C40C66FF867C}">
                <a14:compatExt xmlns:a14="http://schemas.microsoft.com/office/drawing/2010/main" spid="_x0000_s45058"/>
              </a:ext>
              <a:ext uri="{FF2B5EF4-FFF2-40B4-BE49-F238E27FC236}">
                <a16:creationId xmlns:a16="http://schemas.microsoft.com/office/drawing/2014/main" id="{00000000-0008-0000-0A00-000002B00000}"/>
              </a:ext>
            </a:extLst>
          </xdr:cNvPr>
          <xdr:cNvSpPr/>
        </xdr:nvSpPr>
        <xdr:spPr bwMode="auto">
          <a:xfrm>
            <a:off x="7283450" y="184150"/>
            <a:ext cx="5969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該当あり</a:t>
            </a:r>
          </a:p>
        </xdr:txBody>
      </xdr:sp>
      <xdr:sp macro="" textlink="">
        <xdr:nvSpPr>
          <xdr:cNvPr id="45059" name="Option Button 3" hidden="1">
            <a:extLst>
              <a:ext uri="{63B3BB69-23CF-44E3-9099-C40C66FF867C}">
                <a14:compatExt xmlns:a14="http://schemas.microsoft.com/office/drawing/2010/main" spid="_x0000_s45059"/>
              </a:ext>
              <a:ext uri="{FF2B5EF4-FFF2-40B4-BE49-F238E27FC236}">
                <a16:creationId xmlns:a16="http://schemas.microsoft.com/office/drawing/2014/main" id="{00000000-0008-0000-0A00-000003B00000}"/>
              </a:ext>
            </a:extLst>
          </xdr:cNvPr>
          <xdr:cNvSpPr/>
        </xdr:nvSpPr>
        <xdr:spPr bwMode="auto">
          <a:xfrm>
            <a:off x="8070850" y="209550"/>
            <a:ext cx="546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F9050E-7015-4DC2-8E8F-FC7FD3BF1A35}" name="テーブル1" displayName="テーブル1" ref="B10:AV15" totalsRowShown="0" headerRowDxfId="53" dataDxfId="52" headerRowCellStyle="標準_調査票（enquete）" dataCellStyle="標準_調査票（enquete）">
  <autoFilter ref="B10:AV15" xr:uid="{97F9050E-7015-4DC2-8E8F-FC7FD3BF1A35}"/>
  <tableColumns count="47">
    <tableColumn id="1" xr3:uid="{64ADC106-4619-4BBA-B66B-897AC7594FAA}" name="北海道" dataDxfId="51" dataCellStyle="標準_調査票（enquete）"/>
    <tableColumn id="2" xr3:uid="{05E38548-0469-4FE9-9537-1C234A740E06}" name="青森県" dataDxfId="50" dataCellStyle="標準_調査票（enquete）"/>
    <tableColumn id="3" xr3:uid="{2687236F-7BD8-4CDA-8885-9A36FFB6BFD3}" name="岩手県" dataDxfId="49" dataCellStyle="標準_調査票（enquete）"/>
    <tableColumn id="4" xr3:uid="{BFBDC290-56EA-4530-8CD1-77785A0F25F7}" name="宮城県" dataDxfId="48" dataCellStyle="標準_調査票（enquete）"/>
    <tableColumn id="5" xr3:uid="{33BDA831-D90D-4C42-A441-69EFA402F75F}" name="秋田県" dataDxfId="47" dataCellStyle="標準_調査票（enquete）"/>
    <tableColumn id="6" xr3:uid="{83F52304-EF99-4DAA-9634-2B4960B83174}" name="山形県" dataDxfId="46" dataCellStyle="標準_調査票（enquete）"/>
    <tableColumn id="7" xr3:uid="{157CD1C7-145B-4B4A-B483-DE92F539E8C6}" name="福島県" dataDxfId="45" dataCellStyle="標準_調査票（enquete）"/>
    <tableColumn id="8" xr3:uid="{05FD4F23-88EA-4C61-930D-8C4853D9E7F4}" name="茨城県" dataDxfId="44" dataCellStyle="標準_調査票（enquete）"/>
    <tableColumn id="9" xr3:uid="{27E38EFB-1CD6-42F4-8E5A-DC9F4EE8070F}" name="栃木県" dataDxfId="43" dataCellStyle="標準_調査票（enquete）"/>
    <tableColumn id="10" xr3:uid="{B4C0A950-20D7-4017-A0F7-1920B345679B}" name="群馬県" dataDxfId="42" dataCellStyle="標準_調査票（enquete）"/>
    <tableColumn id="11" xr3:uid="{CED412F0-E504-4752-9D87-61AA6E510FAB}" name="埼玉県" dataDxfId="41" dataCellStyle="標準_調査票（enquete）"/>
    <tableColumn id="12" xr3:uid="{7E8F148F-CF4A-4C2D-A25B-FAB6925C4CBA}" name="千葉県" dataDxfId="40" dataCellStyle="標準_調査票（enquete）"/>
    <tableColumn id="13" xr3:uid="{CFC169A4-6DBE-4F7F-AA92-F5986F4FE9EF}" name="東京都" dataDxfId="39" dataCellStyle="標準_調査票（enquete）"/>
    <tableColumn id="14" xr3:uid="{706E7ECA-0F42-4EEF-97D1-FF792E2003AE}" name="神奈川県" dataDxfId="38" dataCellStyle="標準_調査票（enquete）"/>
    <tableColumn id="15" xr3:uid="{F74914B9-7FF2-458F-9134-37F45702FE7C}" name="新潟県" dataDxfId="37" dataCellStyle="標準_調査票（enquete）"/>
    <tableColumn id="16" xr3:uid="{CE18D495-47FC-499C-8769-6AAB66CF998B}" name="富山県" dataDxfId="36" dataCellStyle="標準_調査票（enquete）"/>
    <tableColumn id="17" xr3:uid="{2EF01D7C-8193-4F60-9C65-2C1CE6BD885F}" name="石川県" dataDxfId="35" dataCellStyle="標準_調査票（enquete）"/>
    <tableColumn id="18" xr3:uid="{6B89BF88-A40B-4B2A-8FA3-B99B91943AAC}" name="福井県" dataDxfId="34" dataCellStyle="標準_調査票（enquete）"/>
    <tableColumn id="19" xr3:uid="{83D8F0B1-7723-4850-8F12-797B4125CD40}" name="山梨県" dataDxfId="33" dataCellStyle="標準_調査票（enquete）"/>
    <tableColumn id="20" xr3:uid="{C0B12DEA-5341-4A52-B788-E3C0F6B83D48}" name="長野県" dataDxfId="32" dataCellStyle="標準_調査票（enquete）"/>
    <tableColumn id="21" xr3:uid="{44C10101-1DBB-442C-9B41-131DFC34D156}" name="岐阜県" dataDxfId="31" dataCellStyle="標準_調査票（enquete）"/>
    <tableColumn id="22" xr3:uid="{697E37A0-FB12-4894-9360-7EFAE02D288C}" name="静岡県" dataDxfId="30" dataCellStyle="標準_調査票（enquete）"/>
    <tableColumn id="23" xr3:uid="{9C230FC9-7B2C-4F11-8C26-7CD967F34049}" name="愛知県" dataDxfId="29" dataCellStyle="標準_調査票（enquete）"/>
    <tableColumn id="24" xr3:uid="{04952E23-389D-4703-9456-42CFB8FEFAFC}" name="三重県" dataDxfId="28" dataCellStyle="標準_調査票（enquete）"/>
    <tableColumn id="25" xr3:uid="{DB2F7549-8BCD-4C2A-BE70-A2C4E879B825}" name="滋賀県" dataDxfId="27" dataCellStyle="標準_調査票（enquete）"/>
    <tableColumn id="26" xr3:uid="{F3690B97-74D4-4FFA-923E-6170C7B48F01}" name="京都府" dataDxfId="26" dataCellStyle="標準_調査票（enquete）"/>
    <tableColumn id="27" xr3:uid="{B3D1DAB0-09CD-4836-9300-2F91143103BB}" name="大阪府" dataDxfId="25" dataCellStyle="標準_調査票（enquete）"/>
    <tableColumn id="28" xr3:uid="{E9C501B2-71FC-4CD8-833E-5FDFBE656625}" name="兵庫県" dataDxfId="24" dataCellStyle="標準_調査票（enquete）"/>
    <tableColumn id="29" xr3:uid="{4E014479-DF85-4B84-B409-A260C6080AB7}" name="奈良県" dataDxfId="23" dataCellStyle="標準_調査票（enquete）"/>
    <tableColumn id="30" xr3:uid="{8B420B8E-AB02-4D32-9CC2-5855E7AF6DDC}" name="和歌山県" dataDxfId="22" dataCellStyle="標準_調査票（enquete）"/>
    <tableColumn id="31" xr3:uid="{EC91CA05-000A-4F11-ACA9-79BFBBAAEC9B}" name="鳥取県" dataDxfId="21" dataCellStyle="標準_調査票（enquete）"/>
    <tableColumn id="32" xr3:uid="{794F10C6-8C02-4986-9506-5A2F4DCEAAC2}" name="島根県" dataDxfId="20" dataCellStyle="標準_調査票（enquete）"/>
    <tableColumn id="33" xr3:uid="{7C28222B-9FB8-456F-88F2-454FB79F3D87}" name="岡山県" dataDxfId="19" dataCellStyle="標準_調査票（enquete）"/>
    <tableColumn id="34" xr3:uid="{F73344BD-0CF1-445C-A9BC-CD0DB7B1A111}" name="広島県" dataDxfId="18" dataCellStyle="標準_調査票（enquete）"/>
    <tableColumn id="35" xr3:uid="{2E5768CC-2F33-4077-900F-9317C49B2ABC}" name="山口県" dataDxfId="17" dataCellStyle="標準_調査票（enquete）"/>
    <tableColumn id="36" xr3:uid="{A5794C73-12BC-42D2-92C6-2531060D3E8F}" name="徳島県" dataDxfId="16" dataCellStyle="標準_調査票（enquete）"/>
    <tableColumn id="37" xr3:uid="{C1717426-A690-4C3A-95C5-5715E67F7359}" name="香川県" dataDxfId="15" dataCellStyle="標準_調査票（enquete）"/>
    <tableColumn id="38" xr3:uid="{38F19499-B069-4D49-9813-343135FC2ED9}" name="愛媛県" dataDxfId="14" dataCellStyle="標準_調査票（enquete）"/>
    <tableColumn id="39" xr3:uid="{3A40F9A5-FEA1-43E1-A40F-B4D9061B68F7}" name="高知県" dataDxfId="13" dataCellStyle="標準_調査票（enquete）"/>
    <tableColumn id="40" xr3:uid="{2006946A-823D-439E-98E8-65735D7C7E2A}" name="福岡県" dataDxfId="12" dataCellStyle="標準_調査票（enquete）"/>
    <tableColumn id="41" xr3:uid="{26E7DD96-6C07-43F5-8EB8-D012A6E93E58}" name="佐賀県" dataDxfId="11" dataCellStyle="標準_調査票（enquete）"/>
    <tableColumn id="42" xr3:uid="{4BBBCFD3-F64D-4D10-98E7-4C418B997086}" name="長崎県" dataDxfId="10" dataCellStyle="標準_調査票（enquete）"/>
    <tableColumn id="43" xr3:uid="{47E2C355-C562-4F46-AE24-103B61A6A8F8}" name="熊本県" dataDxfId="9" dataCellStyle="標準_調査票（enquete）"/>
    <tableColumn id="44" xr3:uid="{1BA210DF-3581-4FA4-8FB1-E562D16446DC}" name="大分県" dataDxfId="8" dataCellStyle="標準_調査票（enquete）"/>
    <tableColumn id="45" xr3:uid="{AC5AC4F4-8A29-45E4-A139-2DC8C64C7D87}" name="宮崎県" dataDxfId="7" dataCellStyle="標準_調査票（enquete）"/>
    <tableColumn id="46" xr3:uid="{2FE8A3AA-B99F-437E-8747-D1E46A6D6A1C}" name="鹿児島県" dataDxfId="6" dataCellStyle="標準_調査票（enquete）"/>
    <tableColumn id="47" xr3:uid="{6AA2CA46-5DBD-4F63-A16B-3FAD9332077F}" name="沖縄県" dataDxfId="5" dataCellStyle="標準_調査票（enque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2">
    <tabColor theme="0"/>
  </sheetPr>
  <dimension ref="A1:AQ52"/>
  <sheetViews>
    <sheetView showGridLines="0" view="pageBreakPreview" zoomScale="60" zoomScaleNormal="100" workbookViewId="0">
      <selection activeCell="E15" sqref="E15"/>
    </sheetView>
  </sheetViews>
  <sheetFormatPr defaultColWidth="9" defaultRowHeight="17.5"/>
  <cols>
    <col min="1" max="1" width="8.54296875" style="49" customWidth="1"/>
    <col min="2" max="3" width="9" style="49"/>
    <col min="4" max="4" width="9.81640625" style="57" customWidth="1"/>
    <col min="5" max="5" width="10.81640625" style="49" customWidth="1"/>
    <col min="6" max="6" width="8.81640625" style="49" customWidth="1"/>
    <col min="7" max="21" width="8.1796875" style="49" customWidth="1"/>
    <col min="22" max="22" width="8.1796875" style="53" customWidth="1"/>
    <col min="23" max="23" width="12.1796875" style="53" customWidth="1"/>
    <col min="24" max="24" width="11" style="53" customWidth="1"/>
    <col min="25" max="25" width="15.1796875" style="53" customWidth="1"/>
    <col min="26" max="26" width="13.453125" style="49" customWidth="1"/>
    <col min="27" max="29" width="8.81640625" style="49" customWidth="1"/>
    <col min="30" max="39" width="10.54296875" style="49" customWidth="1"/>
    <col min="40" max="41" width="11" style="49" customWidth="1"/>
    <col min="42" max="16384" width="9" style="49"/>
  </cols>
  <sheetData>
    <row r="1" spans="1:43" ht="22.5">
      <c r="B1" s="85" t="s">
        <v>0</v>
      </c>
      <c r="C1" s="50"/>
      <c r="D1" s="51"/>
      <c r="E1" s="50"/>
      <c r="F1" s="50"/>
      <c r="G1" s="50"/>
      <c r="H1" s="50"/>
      <c r="I1" s="50"/>
      <c r="J1" s="50" t="s">
        <v>1</v>
      </c>
      <c r="L1" s="52"/>
      <c r="M1" s="52"/>
      <c r="N1" s="52"/>
      <c r="O1" s="290"/>
      <c r="P1" s="291"/>
      <c r="Q1" s="288"/>
      <c r="R1" s="289"/>
      <c r="S1" s="289"/>
      <c r="T1" s="289"/>
      <c r="U1" s="289"/>
    </row>
    <row r="2" spans="1:43" ht="51.65" customHeight="1">
      <c r="A2" s="268" t="s">
        <v>2</v>
      </c>
      <c r="B2" s="276" t="s">
        <v>3</v>
      </c>
      <c r="C2" s="276" t="s">
        <v>4</v>
      </c>
      <c r="D2" s="241" t="s">
        <v>514</v>
      </c>
      <c r="E2" s="286" t="s">
        <v>5</v>
      </c>
      <c r="F2" s="285"/>
      <c r="G2" s="285"/>
      <c r="H2" s="285"/>
      <c r="I2" s="285"/>
      <c r="J2" s="285"/>
      <c r="K2" s="285"/>
      <c r="L2" s="285"/>
      <c r="M2" s="285"/>
      <c r="N2" s="285"/>
      <c r="O2" s="285"/>
      <c r="P2" s="285"/>
      <c r="Q2" s="285"/>
      <c r="R2" s="285"/>
      <c r="S2" s="285"/>
      <c r="T2" s="285"/>
      <c r="U2" s="285"/>
      <c r="V2" s="285"/>
      <c r="W2" s="65" t="s">
        <v>6</v>
      </c>
      <c r="X2" s="66"/>
      <c r="Y2" s="108" t="s">
        <v>7</v>
      </c>
      <c r="Z2" s="286" t="s">
        <v>8</v>
      </c>
      <c r="AA2" s="285"/>
      <c r="AB2" s="285"/>
      <c r="AC2" s="287"/>
      <c r="AD2" s="233" t="s">
        <v>9</v>
      </c>
      <c r="AE2" s="285"/>
      <c r="AF2" s="285"/>
      <c r="AG2" s="285"/>
      <c r="AH2" s="285"/>
      <c r="AI2" s="285"/>
      <c r="AJ2" s="285"/>
      <c r="AK2" s="285"/>
      <c r="AL2" s="285"/>
      <c r="AM2" s="285"/>
      <c r="AN2" s="276" t="s">
        <v>4</v>
      </c>
      <c r="AO2" s="276" t="s">
        <v>3</v>
      </c>
    </row>
    <row r="3" spans="1:43" ht="14.25" customHeight="1">
      <c r="A3" s="269"/>
      <c r="B3" s="277"/>
      <c r="C3" s="277"/>
      <c r="D3" s="271"/>
      <c r="E3" s="244" t="s">
        <v>10</v>
      </c>
      <c r="F3" s="67"/>
      <c r="G3" s="244" t="s">
        <v>11</v>
      </c>
      <c r="H3" s="273"/>
      <c r="I3" s="273"/>
      <c r="J3" s="273"/>
      <c r="K3" s="244" t="s">
        <v>12</v>
      </c>
      <c r="L3" s="273"/>
      <c r="M3" s="273"/>
      <c r="N3" s="273"/>
      <c r="O3" s="244" t="s">
        <v>13</v>
      </c>
      <c r="P3" s="273"/>
      <c r="Q3" s="273"/>
      <c r="R3" s="273"/>
      <c r="S3" s="244" t="s">
        <v>14</v>
      </c>
      <c r="T3" s="273"/>
      <c r="U3" s="273"/>
      <c r="V3" s="273"/>
      <c r="W3" s="264" t="s">
        <v>15</v>
      </c>
      <c r="X3" s="264" t="s">
        <v>16</v>
      </c>
      <c r="Y3" s="68" t="s">
        <v>17</v>
      </c>
      <c r="Z3" s="246" t="s">
        <v>18</v>
      </c>
      <c r="AA3" s="249" t="s">
        <v>19</v>
      </c>
      <c r="AB3" s="250"/>
      <c r="AC3" s="251"/>
      <c r="AD3" s="233" t="s">
        <v>20</v>
      </c>
      <c r="AE3" s="234"/>
      <c r="AF3" s="234"/>
      <c r="AG3" s="234"/>
      <c r="AH3" s="234"/>
      <c r="AI3" s="234"/>
      <c r="AJ3" s="234"/>
      <c r="AK3" s="233" t="s">
        <v>21</v>
      </c>
      <c r="AL3" s="234"/>
      <c r="AM3" s="231" t="s">
        <v>22</v>
      </c>
      <c r="AN3" s="277"/>
      <c r="AO3" s="277"/>
    </row>
    <row r="4" spans="1:43" ht="35.5" customHeight="1">
      <c r="A4" s="269"/>
      <c r="B4" s="277"/>
      <c r="C4" s="277"/>
      <c r="D4" s="271"/>
      <c r="E4" s="245"/>
      <c r="F4" s="69"/>
      <c r="G4" s="274"/>
      <c r="H4" s="275"/>
      <c r="I4" s="275"/>
      <c r="J4" s="275"/>
      <c r="K4" s="274"/>
      <c r="L4" s="275"/>
      <c r="M4" s="275"/>
      <c r="N4" s="275"/>
      <c r="O4" s="274"/>
      <c r="P4" s="275"/>
      <c r="Q4" s="275"/>
      <c r="R4" s="275"/>
      <c r="S4" s="274"/>
      <c r="T4" s="275"/>
      <c r="U4" s="275"/>
      <c r="V4" s="275"/>
      <c r="W4" s="265"/>
      <c r="X4" s="265"/>
      <c r="Y4" s="70" t="s">
        <v>23</v>
      </c>
      <c r="Z4" s="247"/>
      <c r="AA4" s="252"/>
      <c r="AB4" s="253"/>
      <c r="AC4" s="254"/>
      <c r="AD4" s="278" t="s">
        <v>24</v>
      </c>
      <c r="AE4" s="279"/>
      <c r="AF4" s="278" t="s">
        <v>25</v>
      </c>
      <c r="AG4" s="279"/>
      <c r="AH4" s="279"/>
      <c r="AI4" s="279"/>
      <c r="AJ4" s="279"/>
      <c r="AK4" s="231" t="s">
        <v>26</v>
      </c>
      <c r="AL4" s="231" t="s">
        <v>27</v>
      </c>
      <c r="AM4" s="232"/>
      <c r="AN4" s="277"/>
      <c r="AO4" s="277"/>
    </row>
    <row r="5" spans="1:43" ht="11.5" customHeight="1">
      <c r="A5" s="269"/>
      <c r="B5" s="277"/>
      <c r="C5" s="277"/>
      <c r="D5" s="271"/>
      <c r="E5" s="245"/>
      <c r="F5" s="292" t="s">
        <v>28</v>
      </c>
      <c r="G5" s="241" t="s">
        <v>29</v>
      </c>
      <c r="H5" s="241" t="s">
        <v>30</v>
      </c>
      <c r="I5" s="238" t="s">
        <v>31</v>
      </c>
      <c r="J5" s="241" t="s">
        <v>32</v>
      </c>
      <c r="K5" s="241" t="s">
        <v>29</v>
      </c>
      <c r="L5" s="241" t="s">
        <v>30</v>
      </c>
      <c r="M5" s="238" t="s">
        <v>31</v>
      </c>
      <c r="N5" s="241" t="s">
        <v>32</v>
      </c>
      <c r="O5" s="241" t="s">
        <v>29</v>
      </c>
      <c r="P5" s="241" t="s">
        <v>33</v>
      </c>
      <c r="Q5" s="238" t="s">
        <v>31</v>
      </c>
      <c r="R5" s="241" t="s">
        <v>32</v>
      </c>
      <c r="S5" s="244" t="s">
        <v>34</v>
      </c>
      <c r="T5" s="244" t="s">
        <v>35</v>
      </c>
      <c r="U5" s="244" t="s">
        <v>36</v>
      </c>
      <c r="V5" s="235" t="s">
        <v>37</v>
      </c>
      <c r="W5" s="71"/>
      <c r="X5" s="72"/>
      <c r="Y5" s="73"/>
      <c r="Z5" s="248"/>
      <c r="AA5" s="255"/>
      <c r="AB5" s="256"/>
      <c r="AC5" s="257"/>
      <c r="AD5" s="280"/>
      <c r="AE5" s="281"/>
      <c r="AF5" s="280"/>
      <c r="AG5" s="281"/>
      <c r="AH5" s="281"/>
      <c r="AI5" s="281"/>
      <c r="AJ5" s="281"/>
      <c r="AK5" s="232"/>
      <c r="AL5" s="232"/>
      <c r="AM5" s="232"/>
      <c r="AN5" s="277"/>
      <c r="AO5" s="277"/>
    </row>
    <row r="6" spans="1:43" ht="19.5" customHeight="1">
      <c r="A6" s="269"/>
      <c r="B6" s="277"/>
      <c r="C6" s="277"/>
      <c r="D6" s="271"/>
      <c r="E6" s="245"/>
      <c r="F6" s="293"/>
      <c r="G6" s="242"/>
      <c r="H6" s="242"/>
      <c r="I6" s="239"/>
      <c r="J6" s="242"/>
      <c r="K6" s="242"/>
      <c r="L6" s="242"/>
      <c r="M6" s="239"/>
      <c r="N6" s="242"/>
      <c r="O6" s="242"/>
      <c r="P6" s="295"/>
      <c r="Q6" s="239"/>
      <c r="R6" s="242"/>
      <c r="S6" s="245"/>
      <c r="T6" s="245"/>
      <c r="U6" s="245"/>
      <c r="V6" s="236"/>
      <c r="W6" s="266" t="s">
        <v>38</v>
      </c>
      <c r="X6" s="266" t="s">
        <v>38</v>
      </c>
      <c r="Y6" s="74" t="s">
        <v>39</v>
      </c>
      <c r="Z6" s="261" t="s">
        <v>40</v>
      </c>
      <c r="AA6" s="282" t="s">
        <v>41</v>
      </c>
      <c r="AB6" s="238" t="s">
        <v>42</v>
      </c>
      <c r="AC6" s="258" t="s">
        <v>43</v>
      </c>
      <c r="AD6" s="231" t="s">
        <v>44</v>
      </c>
      <c r="AE6" s="231" t="s">
        <v>45</v>
      </c>
      <c r="AF6" s="231" t="s">
        <v>46</v>
      </c>
      <c r="AG6" s="231" t="s">
        <v>47</v>
      </c>
      <c r="AH6" s="231" t="s">
        <v>48</v>
      </c>
      <c r="AI6" s="231" t="s">
        <v>49</v>
      </c>
      <c r="AJ6" s="231" t="s">
        <v>50</v>
      </c>
      <c r="AK6" s="232"/>
      <c r="AL6" s="232"/>
      <c r="AM6" s="232"/>
      <c r="AN6" s="277"/>
      <c r="AO6" s="277"/>
    </row>
    <row r="7" spans="1:43" ht="13.5" customHeight="1">
      <c r="A7" s="269"/>
      <c r="B7" s="277"/>
      <c r="C7" s="277"/>
      <c r="D7" s="271"/>
      <c r="E7" s="245"/>
      <c r="F7" s="293"/>
      <c r="G7" s="242"/>
      <c r="H7" s="242"/>
      <c r="I7" s="239"/>
      <c r="J7" s="242"/>
      <c r="K7" s="242"/>
      <c r="L7" s="242"/>
      <c r="M7" s="239"/>
      <c r="N7" s="242"/>
      <c r="O7" s="242"/>
      <c r="P7" s="295"/>
      <c r="Q7" s="239"/>
      <c r="R7" s="242"/>
      <c r="S7" s="245"/>
      <c r="T7" s="245"/>
      <c r="U7" s="245"/>
      <c r="V7" s="236"/>
      <c r="W7" s="266"/>
      <c r="X7" s="266"/>
      <c r="Y7" s="75" t="s">
        <v>51</v>
      </c>
      <c r="Z7" s="262"/>
      <c r="AA7" s="283"/>
      <c r="AB7" s="239"/>
      <c r="AC7" s="259"/>
      <c r="AD7" s="232"/>
      <c r="AE7" s="232"/>
      <c r="AF7" s="232"/>
      <c r="AG7" s="232"/>
      <c r="AH7" s="232"/>
      <c r="AI7" s="232"/>
      <c r="AJ7" s="232"/>
      <c r="AK7" s="232"/>
      <c r="AL7" s="232"/>
      <c r="AM7" s="232"/>
      <c r="AN7" s="277"/>
      <c r="AO7" s="277"/>
    </row>
    <row r="8" spans="1:43" ht="18" customHeight="1">
      <c r="A8" s="269"/>
      <c r="B8" s="277"/>
      <c r="C8" s="277"/>
      <c r="D8" s="271"/>
      <c r="E8" s="245"/>
      <c r="F8" s="293"/>
      <c r="G8" s="242"/>
      <c r="H8" s="242"/>
      <c r="I8" s="239"/>
      <c r="J8" s="242"/>
      <c r="K8" s="242"/>
      <c r="L8" s="242"/>
      <c r="M8" s="239"/>
      <c r="N8" s="242"/>
      <c r="O8" s="242"/>
      <c r="P8" s="242" t="s">
        <v>52</v>
      </c>
      <c r="Q8" s="239"/>
      <c r="R8" s="242"/>
      <c r="S8" s="245"/>
      <c r="T8" s="245"/>
      <c r="U8" s="245"/>
      <c r="V8" s="236"/>
      <c r="W8" s="266"/>
      <c r="X8" s="266"/>
      <c r="Y8" s="75" t="s">
        <v>53</v>
      </c>
      <c r="Z8" s="262"/>
      <c r="AA8" s="283"/>
      <c r="AB8" s="239"/>
      <c r="AC8" s="259"/>
      <c r="AD8" s="232"/>
      <c r="AE8" s="232"/>
      <c r="AF8" s="232"/>
      <c r="AG8" s="232"/>
      <c r="AH8" s="232"/>
      <c r="AI8" s="232"/>
      <c r="AJ8" s="232"/>
      <c r="AK8" s="232"/>
      <c r="AL8" s="232"/>
      <c r="AM8" s="232"/>
      <c r="AN8" s="277"/>
      <c r="AO8" s="277"/>
    </row>
    <row r="9" spans="1:43" ht="15.65" customHeight="1">
      <c r="A9" s="269"/>
      <c r="B9" s="277"/>
      <c r="C9" s="277"/>
      <c r="D9" s="272"/>
      <c r="E9" s="245"/>
      <c r="F9" s="294"/>
      <c r="G9" s="243"/>
      <c r="H9" s="243"/>
      <c r="I9" s="240"/>
      <c r="J9" s="243"/>
      <c r="K9" s="243"/>
      <c r="L9" s="243"/>
      <c r="M9" s="240"/>
      <c r="N9" s="243"/>
      <c r="O9" s="243"/>
      <c r="P9" s="243"/>
      <c r="Q9" s="240"/>
      <c r="R9" s="243"/>
      <c r="S9" s="245"/>
      <c r="T9" s="245"/>
      <c r="U9" s="245"/>
      <c r="V9" s="237"/>
      <c r="W9" s="267"/>
      <c r="X9" s="267"/>
      <c r="Y9" s="76"/>
      <c r="Z9" s="263"/>
      <c r="AA9" s="284"/>
      <c r="AB9" s="240"/>
      <c r="AC9" s="260"/>
      <c r="AD9" s="232"/>
      <c r="AE9" s="232"/>
      <c r="AF9" s="232"/>
      <c r="AG9" s="232"/>
      <c r="AH9" s="232"/>
      <c r="AI9" s="232"/>
      <c r="AJ9" s="232"/>
      <c r="AK9" s="232"/>
      <c r="AL9" s="232"/>
      <c r="AM9" s="232"/>
      <c r="AN9" s="277"/>
      <c r="AO9" s="277"/>
    </row>
    <row r="10" spans="1:43" ht="63" customHeight="1">
      <c r="A10" s="270"/>
      <c r="B10" s="109"/>
      <c r="C10" s="109"/>
      <c r="D10" s="110"/>
      <c r="E10" s="110"/>
      <c r="F10" s="109"/>
      <c r="G10" s="77" t="s">
        <v>54</v>
      </c>
      <c r="H10" s="78"/>
      <c r="I10" s="78"/>
      <c r="J10" s="79"/>
      <c r="K10" s="77" t="s">
        <v>54</v>
      </c>
      <c r="L10" s="78"/>
      <c r="M10" s="78"/>
      <c r="N10" s="79"/>
      <c r="O10" s="111" t="s">
        <v>54</v>
      </c>
      <c r="P10" s="112"/>
      <c r="Q10" s="112"/>
      <c r="R10" s="112"/>
      <c r="S10" s="111" t="s">
        <v>55</v>
      </c>
      <c r="T10" s="112"/>
      <c r="U10" s="112"/>
      <c r="V10" s="112"/>
      <c r="W10" s="113"/>
      <c r="X10" s="113"/>
      <c r="Y10" s="80"/>
      <c r="Z10" s="81"/>
      <c r="AA10" s="81"/>
      <c r="AB10" s="81"/>
      <c r="AC10" s="81"/>
      <c r="AD10" s="109"/>
      <c r="AE10" s="109"/>
      <c r="AF10" s="109"/>
      <c r="AG10" s="109"/>
      <c r="AH10" s="109"/>
      <c r="AI10" s="109"/>
      <c r="AJ10" s="109"/>
      <c r="AK10" s="109"/>
      <c r="AL10" s="109"/>
      <c r="AM10" s="109"/>
      <c r="AN10" s="109"/>
      <c r="AO10" s="109"/>
    </row>
    <row r="11" spans="1:43" s="57" customFormat="1" ht="44.5" customHeight="1">
      <c r="A11" s="114"/>
      <c r="B11" s="115" t="str">
        <f>IF(ｼｰﾄ0!C3="","",ｼｰﾄ0!C3)</f>
        <v>岐阜県</v>
      </c>
      <c r="C11" s="115" t="str">
        <f>IF(ｼｰﾄ0!C4="","",ｼｰﾄ0!C4)</f>
        <v>濃尾平野</v>
      </c>
      <c r="D11" s="115" t="str">
        <f>IF(OR(ｼｰﾄ1!D23&lt;&gt;"",ｼｰﾄ1!E23&lt;&gt;"",ｼｰﾄ1!F23&lt;&gt;""),"○","")</f>
        <v>○</v>
      </c>
      <c r="E11" s="116">
        <f>IF(ｼｰﾄ3!C68&lt;&gt;"",ｼｰﾄ3!C68,"")</f>
        <v>286</v>
      </c>
      <c r="F11" s="116">
        <f>IF(ｼｰﾄ3!D68&lt;&gt;"",ｼｰﾄ3!D68,"")</f>
        <v>61</v>
      </c>
      <c r="G11" s="117">
        <f>IF(ｼｰﾄ1!D11&lt;&gt;"",ｼｰﾄ1!D11,"")</f>
        <v>78.91</v>
      </c>
      <c r="H11" s="118" t="str">
        <f>IF(ｼｰﾄ1!D9&lt;&gt;"",ｼｰﾄ1!D9,"")</f>
        <v>S38~R6</v>
      </c>
      <c r="I11" s="118" t="str">
        <f>IF(ｼｰﾄ1!D5&lt;&gt;"",ｼｰﾄ1!D5,"")</f>
        <v>帆引</v>
      </c>
      <c r="J11" s="118" t="str">
        <f>IF(ｼｰﾄ1!D6&lt;&gt;"",ｼｰﾄ1!D6,"")</f>
        <v>岐阜県海津市海津町帆引新田</v>
      </c>
      <c r="K11" s="117">
        <f>IF(ｼｰﾄ1!E12&lt;&gt;"",ｼｰﾄ1!E12,"")</f>
        <v>3.53</v>
      </c>
      <c r="L11" s="118" t="str">
        <f>IF(ｼｰﾄ1!E9&lt;&gt;"",ｼｰﾄ1!E9,"")</f>
        <v>R1~R6</v>
      </c>
      <c r="M11" s="118" t="str">
        <f>IF(ｼｰﾄ1!E5&lt;&gt;"",ｼｰﾄ1!E5,"")</f>
        <v>上流IL-1</v>
      </c>
      <c r="N11" s="118" t="str">
        <f>IF(ｼｰﾄ1!E6&lt;&gt;"",ｼｰﾄ1!E6,"")</f>
        <v>岐阜県安八郡輪之内町松内</v>
      </c>
      <c r="O11" s="117">
        <f>IF(ｼｰﾄ1!F13&lt;&gt;"",ｼｰﾄ1!F13,"")</f>
        <v>0.76</v>
      </c>
      <c r="P11" s="118" t="str">
        <f>IF(ｼｰﾄ1!F9&lt;&gt;"",ｼｰﾄ1!F9,"")</f>
        <v>R6</v>
      </c>
      <c r="Q11" s="118" t="str">
        <f>IF(ｼｰﾄ1!F5&lt;&gt;"",ｼｰﾄ1!F5,"")</f>
        <v>下流IL-20</v>
      </c>
      <c r="R11" s="118" t="str">
        <f>IF(ｼｰﾄ1!F6&lt;&gt;"",ｼｰﾄ1!F6,"")</f>
        <v>岐阜県海津市海津町安田新田</v>
      </c>
      <c r="S11" s="118" t="str">
        <f>IF(ｼｰﾄ3!E68&lt;&gt;"",ｼｰﾄ3!E68,"")</f>
        <v>/ -</v>
      </c>
      <c r="T11" s="118" t="str">
        <f>IF(ｼｰﾄ3!F68&lt;&gt;"",ｼｰﾄ3!F68,"")</f>
        <v>/ -</v>
      </c>
      <c r="U11" s="118" t="str">
        <f>IF(ｼｰﾄ3!G68&lt;&gt;"",ｼｰﾄ3!G68,"")</f>
        <v>/ -</v>
      </c>
      <c r="V11" s="118" t="str">
        <f>IF(ｼｰﾄ3!H68&lt;&gt;"",ｼｰﾄ3!H68,"")</f>
        <v>/ -</v>
      </c>
      <c r="W11" s="1"/>
      <c r="X11" s="1"/>
      <c r="Y11" s="1" t="str">
        <f>IF(ｼｰﾄ3!I68&lt;&gt;"",ｼｰﾄ3!I68,"")</f>
        <v>◆ □ ◇</v>
      </c>
      <c r="Z11" s="2">
        <f>IF(ｼｰﾄ5!E15&lt;&gt;"",ｼｰﾄ5!E15,"")</f>
        <v>261</v>
      </c>
      <c r="AA11" s="3">
        <f>IF(ｼｰﾄ5!E27="","",ｼｰﾄ5!E27)</f>
        <v>27</v>
      </c>
      <c r="AB11" s="3" t="str">
        <f>IF(ｼｰﾄ5!F27="","",ｼｰﾄ5!F27)</f>
        <v/>
      </c>
      <c r="AC11" s="3">
        <f>IF(ｼｰﾄ5!G27="","",ｼｰﾄ5!G27)</f>
        <v>5</v>
      </c>
      <c r="AD11" s="115" t="str">
        <f>IF(ｼｰﾄ4!C8="","",ｼｰﾄ4!C8)</f>
        <v/>
      </c>
      <c r="AE11" s="115" t="str">
        <f>IF(ｼｰﾄ4!D8="","",ｼｰﾄ4!D8)</f>
        <v/>
      </c>
      <c r="AF11" s="115" t="str">
        <f>IF(ｼｰﾄ4!E8="","",ｼｰﾄ4!E8)</f>
        <v/>
      </c>
      <c r="AG11" s="115" t="str">
        <f>IF(ｼｰﾄ4!F8="","",ｼｰﾄ4!F8)</f>
        <v/>
      </c>
      <c r="AH11" s="115" t="str">
        <f>IF(ｼｰﾄ4!G8="","",ｼｰﾄ4!G8)</f>
        <v/>
      </c>
      <c r="AI11" s="115" t="str">
        <f>IF(ｼｰﾄ4!H8="","",ｼｰﾄ4!H8)</f>
        <v/>
      </c>
      <c r="AJ11" s="115" t="str">
        <f>IF(ｼｰﾄ4!I8="","",ｼｰﾄ4!I8)</f>
        <v/>
      </c>
      <c r="AK11" s="115" t="str">
        <f>IF(ｼｰﾄ4!J8="","",ｼｰﾄ4!J8)</f>
        <v/>
      </c>
      <c r="AL11" s="115" t="str">
        <f>IF(ｼｰﾄ4!K8="","",ｼｰﾄ4!K8)</f>
        <v/>
      </c>
      <c r="AM11" s="115" t="str">
        <f>IF(ｼｰﾄ4!L8="","",ｼｰﾄ4!L8)</f>
        <v/>
      </c>
      <c r="AN11" s="115" t="str">
        <f>IF(ｼｰﾄ0!C4="","",ｼｰﾄ0!C4)</f>
        <v>濃尾平野</v>
      </c>
      <c r="AO11" s="115" t="str">
        <f>IF(ｼｰﾄ0!C3="","",ｼｰﾄ0!C3)</f>
        <v>岐阜県</v>
      </c>
      <c r="AP11" s="56"/>
      <c r="AQ11" s="56"/>
    </row>
    <row r="12" spans="1:43">
      <c r="F12" s="55"/>
      <c r="G12" s="55"/>
      <c r="H12" s="55"/>
      <c r="I12" s="55"/>
      <c r="J12" s="55"/>
      <c r="K12" s="55"/>
      <c r="L12" s="55"/>
      <c r="M12" s="55"/>
      <c r="N12" s="55"/>
      <c r="O12" s="55"/>
      <c r="P12" s="55"/>
      <c r="Q12" s="55"/>
      <c r="R12" s="55"/>
      <c r="S12" s="86"/>
      <c r="T12" s="86"/>
      <c r="U12" s="86"/>
      <c r="V12" s="86"/>
      <c r="W12" s="86"/>
      <c r="X12" s="86"/>
      <c r="Y12" s="86"/>
    </row>
    <row r="13" spans="1:43" ht="19">
      <c r="B13" s="58"/>
      <c r="E13" s="54"/>
      <c r="F13" s="54"/>
      <c r="G13" s="54"/>
      <c r="H13" s="54"/>
      <c r="I13" s="54"/>
      <c r="J13" s="54"/>
      <c r="K13" s="54"/>
      <c r="L13" s="54"/>
      <c r="M13" s="54"/>
      <c r="N13" s="54"/>
      <c r="O13" s="54"/>
      <c r="P13" s="54"/>
      <c r="Q13" s="54"/>
      <c r="R13" s="54"/>
      <c r="S13" s="55"/>
      <c r="T13" s="55"/>
      <c r="U13" s="55"/>
      <c r="V13" s="103"/>
      <c r="W13" s="103"/>
      <c r="X13" s="103"/>
      <c r="Y13" s="103"/>
    </row>
    <row r="14" spans="1:43" s="59" customFormat="1" ht="19">
      <c r="D14" s="57"/>
      <c r="K14" s="58"/>
      <c r="L14" s="58"/>
      <c r="M14" s="58"/>
      <c r="N14" s="58"/>
      <c r="O14" s="58"/>
      <c r="P14" s="58"/>
      <c r="Q14" s="58"/>
      <c r="R14" s="60"/>
      <c r="S14" s="60"/>
      <c r="V14" s="61"/>
      <c r="W14" s="61"/>
      <c r="X14" s="61"/>
      <c r="Y14" s="61"/>
      <c r="AE14" s="60"/>
      <c r="AF14" s="60"/>
    </row>
    <row r="15" spans="1:43" s="59" customFormat="1" ht="32">
      <c r="D15" s="57"/>
      <c r="G15" s="60"/>
      <c r="H15" s="60"/>
      <c r="I15" s="60"/>
      <c r="J15" s="60"/>
      <c r="K15" s="60"/>
      <c r="L15" s="60"/>
      <c r="M15" s="60"/>
      <c r="N15" s="60"/>
      <c r="O15" s="60"/>
      <c r="P15" s="60"/>
      <c r="Q15" s="60"/>
      <c r="V15" s="61"/>
      <c r="W15" s="61"/>
      <c r="X15" s="61"/>
      <c r="Y15" s="61"/>
      <c r="AE15" s="62" t="s">
        <v>56</v>
      </c>
      <c r="AF15" s="60"/>
    </row>
    <row r="16" spans="1:43" s="59" customFormat="1">
      <c r="D16" s="57"/>
      <c r="G16" s="60"/>
      <c r="H16" s="60"/>
      <c r="I16" s="60"/>
      <c r="J16" s="60"/>
      <c r="K16" s="60"/>
      <c r="L16" s="60"/>
      <c r="M16" s="60"/>
      <c r="N16" s="60"/>
      <c r="O16" s="60"/>
      <c r="P16" s="60"/>
      <c r="Q16" s="60"/>
      <c r="V16" s="61"/>
      <c r="W16" s="61"/>
      <c r="X16" s="61"/>
      <c r="Y16" s="61"/>
    </row>
    <row r="17" spans="4:25" s="59" customFormat="1">
      <c r="D17" s="57"/>
      <c r="V17" s="61"/>
      <c r="W17" s="61"/>
      <c r="X17" s="61"/>
      <c r="Y17" s="61"/>
    </row>
    <row r="18" spans="4:25" s="59" customFormat="1">
      <c r="D18" s="57"/>
      <c r="V18" s="61"/>
      <c r="W18" s="61"/>
      <c r="X18" s="61"/>
      <c r="Y18" s="61"/>
    </row>
    <row r="19" spans="4:25" s="59" customFormat="1">
      <c r="D19" s="57"/>
      <c r="V19" s="61"/>
      <c r="W19" s="61"/>
      <c r="X19" s="61"/>
      <c r="Y19" s="61"/>
    </row>
    <row r="20" spans="4:25" s="59" customFormat="1" ht="32.5" customHeight="1">
      <c r="D20" s="57"/>
      <c r="V20" s="61"/>
      <c r="W20" s="61"/>
      <c r="X20" s="61"/>
      <c r="Y20" s="61"/>
    </row>
    <row r="21" spans="4:25" s="59" customFormat="1">
      <c r="D21" s="57"/>
      <c r="V21" s="61"/>
      <c r="W21" s="61"/>
      <c r="X21" s="61"/>
      <c r="Y21" s="61"/>
    </row>
    <row r="22" spans="4:25" s="59" customFormat="1">
      <c r="D22" s="57"/>
      <c r="V22" s="61"/>
      <c r="W22" s="61"/>
      <c r="X22" s="61"/>
      <c r="Y22" s="61"/>
    </row>
    <row r="23" spans="4:25" s="59" customFormat="1">
      <c r="D23" s="57"/>
      <c r="V23" s="61"/>
      <c r="W23" s="61"/>
      <c r="X23" s="61"/>
      <c r="Y23" s="61"/>
    </row>
    <row r="24" spans="4:25" s="59" customFormat="1">
      <c r="D24" s="57"/>
      <c r="V24" s="61"/>
      <c r="W24" s="61"/>
      <c r="X24" s="61"/>
      <c r="Y24" s="61"/>
    </row>
    <row r="25" spans="4:25" s="59" customFormat="1">
      <c r="D25" s="57"/>
      <c r="V25" s="61"/>
      <c r="W25" s="61"/>
      <c r="X25" s="61"/>
      <c r="Y25" s="61"/>
    </row>
    <row r="26" spans="4:25" s="59" customFormat="1">
      <c r="D26" s="57"/>
      <c r="V26" s="61"/>
      <c r="W26" s="61"/>
      <c r="X26" s="61"/>
      <c r="Y26" s="61"/>
    </row>
    <row r="27" spans="4:25" s="59" customFormat="1">
      <c r="D27" s="57"/>
      <c r="V27" s="61"/>
      <c r="W27" s="61"/>
      <c r="X27" s="61"/>
      <c r="Y27" s="61"/>
    </row>
    <row r="32" spans="4:25" ht="19">
      <c r="F32" s="54"/>
      <c r="G32" s="54"/>
      <c r="H32" s="54"/>
      <c r="I32" s="54"/>
      <c r="J32" s="54"/>
      <c r="K32" s="55"/>
      <c r="L32" s="55"/>
      <c r="M32" s="55"/>
      <c r="N32" s="55"/>
      <c r="O32" s="55"/>
      <c r="P32" s="55"/>
      <c r="Q32" s="55"/>
      <c r="R32" s="55"/>
      <c r="S32" s="55"/>
    </row>
    <row r="33" spans="6:19" ht="19">
      <c r="F33" s="63"/>
      <c r="G33" s="63"/>
      <c r="H33" s="63"/>
      <c r="I33" s="63"/>
      <c r="J33" s="63"/>
      <c r="K33" s="63"/>
      <c r="L33" s="63"/>
      <c r="M33" s="63"/>
      <c r="N33" s="63"/>
      <c r="O33" s="63"/>
      <c r="P33" s="63"/>
      <c r="Q33" s="63"/>
      <c r="R33" s="63"/>
      <c r="S33" s="55"/>
    </row>
    <row r="34" spans="6:19" ht="19">
      <c r="F34" s="63"/>
      <c r="G34" s="63"/>
      <c r="H34" s="63"/>
      <c r="I34" s="63"/>
      <c r="J34" s="63"/>
      <c r="K34" s="63"/>
      <c r="L34" s="63"/>
      <c r="M34" s="63"/>
      <c r="N34" s="63"/>
      <c r="O34" s="63"/>
      <c r="P34" s="63"/>
      <c r="Q34" s="63"/>
      <c r="R34" s="63"/>
      <c r="S34" s="55"/>
    </row>
    <row r="35" spans="6:19" ht="19">
      <c r="F35" s="64"/>
      <c r="G35" s="64"/>
      <c r="H35" s="64"/>
      <c r="I35" s="64"/>
      <c r="J35" s="64"/>
      <c r="K35" s="64"/>
      <c r="L35" s="64"/>
      <c r="M35" s="64"/>
      <c r="N35" s="64"/>
      <c r="O35" s="64"/>
      <c r="P35" s="64"/>
      <c r="Q35" s="64"/>
      <c r="R35" s="64"/>
      <c r="S35" s="55"/>
    </row>
    <row r="36" spans="6:19" ht="19">
      <c r="F36" s="64"/>
      <c r="G36" s="64"/>
      <c r="H36" s="64"/>
      <c r="I36" s="64"/>
      <c r="J36" s="64"/>
      <c r="K36" s="64"/>
      <c r="L36" s="64"/>
      <c r="M36" s="64"/>
      <c r="N36" s="64"/>
      <c r="O36" s="64"/>
      <c r="P36" s="64"/>
      <c r="Q36" s="64"/>
      <c r="R36" s="64"/>
      <c r="S36" s="55"/>
    </row>
    <row r="37" spans="6:19" ht="19">
      <c r="F37" s="63"/>
      <c r="G37" s="63"/>
      <c r="H37" s="63"/>
      <c r="I37" s="63"/>
      <c r="J37" s="63"/>
      <c r="K37" s="63"/>
      <c r="L37" s="63"/>
      <c r="M37" s="63"/>
      <c r="N37" s="63"/>
      <c r="O37" s="63"/>
      <c r="P37" s="63"/>
      <c r="Q37" s="63"/>
      <c r="R37" s="63"/>
      <c r="S37" s="63"/>
    </row>
    <row r="52" spans="29:29">
      <c r="AC52" s="49" t="s">
        <v>57</v>
      </c>
    </row>
  </sheetData>
  <mergeCells count="58">
    <mergeCell ref="Q1:U1"/>
    <mergeCell ref="E2:V2"/>
    <mergeCell ref="O1:P1"/>
    <mergeCell ref="S5:S9"/>
    <mergeCell ref="R5:R9"/>
    <mergeCell ref="G5:G9"/>
    <mergeCell ref="K5:K9"/>
    <mergeCell ref="E3:E9"/>
    <mergeCell ref="F5:F9"/>
    <mergeCell ref="I5:I9"/>
    <mergeCell ref="U5:U9"/>
    <mergeCell ref="N5:N9"/>
    <mergeCell ref="O3:R4"/>
    <mergeCell ref="P8:P9"/>
    <mergeCell ref="P5:P7"/>
    <mergeCell ref="S3:V4"/>
    <mergeCell ref="AO2:AO9"/>
    <mergeCell ref="AN2:AN9"/>
    <mergeCell ref="AD4:AE5"/>
    <mergeCell ref="AF6:AF9"/>
    <mergeCell ref="AA6:AA9"/>
    <mergeCell ref="AD6:AD9"/>
    <mergeCell ref="AM3:AM9"/>
    <mergeCell ref="AL4:AL9"/>
    <mergeCell ref="AJ6:AJ9"/>
    <mergeCell ref="AG6:AG9"/>
    <mergeCell ref="AF4:AJ5"/>
    <mergeCell ref="AI6:AI9"/>
    <mergeCell ref="AE6:AE9"/>
    <mergeCell ref="AK3:AL3"/>
    <mergeCell ref="AD2:AM2"/>
    <mergeCell ref="Z2:AC2"/>
    <mergeCell ref="A2:A10"/>
    <mergeCell ref="D2:D9"/>
    <mergeCell ref="G3:J4"/>
    <mergeCell ref="K3:N4"/>
    <mergeCell ref="H5:H9"/>
    <mergeCell ref="B2:B9"/>
    <mergeCell ref="C2:C9"/>
    <mergeCell ref="J5:J9"/>
    <mergeCell ref="L5:L9"/>
    <mergeCell ref="M5:M9"/>
    <mergeCell ref="O5:O9"/>
    <mergeCell ref="T5:T9"/>
    <mergeCell ref="Z3:Z5"/>
    <mergeCell ref="Q5:Q9"/>
    <mergeCell ref="AA3:AC5"/>
    <mergeCell ref="AC6:AC9"/>
    <mergeCell ref="Z6:Z9"/>
    <mergeCell ref="W3:W4"/>
    <mergeCell ref="X3:X4"/>
    <mergeCell ref="W6:W9"/>
    <mergeCell ref="X6:X9"/>
    <mergeCell ref="AK4:AK9"/>
    <mergeCell ref="AD3:AJ3"/>
    <mergeCell ref="AH6:AH9"/>
    <mergeCell ref="V5:V9"/>
    <mergeCell ref="AB6:AB9"/>
  </mergeCells>
  <phoneticPr fontId="4"/>
  <pageMargins left="0.70866141732283472" right="0.70866141732283472" top="0.74803149606299213" bottom="0.74803149606299213" header="0.31496062992125984" footer="0.31496062992125984"/>
  <pageSetup paperSize="8" scale="58" fitToWidth="2" orientation="portrait" r:id="rId1"/>
  <headerFooter alignWithMargins="0"/>
  <colBreaks count="1" manualBreakCount="1">
    <brk id="25"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workbookViewId="0">
      <selection activeCell="J8" sqref="J8"/>
    </sheetView>
  </sheetViews>
  <sheetFormatPr defaultRowHeight="13"/>
  <cols>
    <col min="1" max="1" width="8.54296875" customWidth="1"/>
  </cols>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tabColor theme="0"/>
    <pageSetUpPr fitToPage="1"/>
  </sheetPr>
  <dimension ref="A1:G55"/>
  <sheetViews>
    <sheetView tabSelected="1" zoomScaleNormal="100" workbookViewId="0">
      <selection activeCell="B36" sqref="B36"/>
    </sheetView>
  </sheetViews>
  <sheetFormatPr defaultColWidth="8.81640625" defaultRowHeight="16" outlineLevelRow="1" outlineLevelCol="1"/>
  <cols>
    <col min="1" max="1" width="8.54296875" style="39" customWidth="1"/>
    <col min="2" max="2" width="66.1796875" style="39" customWidth="1"/>
    <col min="3" max="3" width="5.81640625" style="39" customWidth="1"/>
    <col min="4" max="4" width="7" style="37" hidden="1" customWidth="1" outlineLevel="1"/>
    <col min="5" max="5" width="7.81640625" style="48" hidden="1" customWidth="1" outlineLevel="1"/>
    <col min="6" max="6" width="53.81640625" style="37" hidden="1" customWidth="1" outlineLevel="1"/>
    <col min="7" max="7" width="8.81640625" style="39" collapsed="1"/>
    <col min="8" max="16384" width="8.81640625" style="39"/>
  </cols>
  <sheetData>
    <row r="1" spans="1:6" ht="24.75" customHeight="1">
      <c r="A1" s="296" t="s">
        <v>58</v>
      </c>
      <c r="B1" s="296"/>
      <c r="C1" s="38"/>
      <c r="D1" s="297" t="s">
        <v>59</v>
      </c>
      <c r="E1" s="298"/>
      <c r="F1" s="299"/>
    </row>
    <row r="2" spans="1:6" ht="15" customHeight="1">
      <c r="A2" s="300" t="s">
        <v>60</v>
      </c>
      <c r="B2" s="301"/>
      <c r="D2" s="119" t="s">
        <v>61</v>
      </c>
      <c r="E2" s="33"/>
      <c r="F2" s="33"/>
    </row>
    <row r="3" spans="1:6" ht="15" customHeight="1">
      <c r="A3" s="120" t="s">
        <v>62</v>
      </c>
      <c r="B3" s="30" t="s">
        <v>63</v>
      </c>
      <c r="D3" s="32"/>
      <c r="E3" s="40"/>
      <c r="F3" s="33"/>
    </row>
    <row r="4" spans="1:6">
      <c r="A4" s="120" t="s">
        <v>65</v>
      </c>
      <c r="B4" s="121" t="s">
        <v>64</v>
      </c>
      <c r="D4" s="41"/>
      <c r="E4" s="42" t="s">
        <v>66</v>
      </c>
      <c r="F4" s="31" t="s">
        <v>67</v>
      </c>
    </row>
    <row r="5" spans="1:6">
      <c r="A5" s="120" t="s">
        <v>68</v>
      </c>
      <c r="B5" s="121" t="s">
        <v>69</v>
      </c>
      <c r="D5" s="41"/>
      <c r="E5" s="42" t="s">
        <v>70</v>
      </c>
      <c r="F5" s="31" t="s">
        <v>71</v>
      </c>
    </row>
    <row r="6" spans="1:6">
      <c r="A6" s="120" t="s">
        <v>72</v>
      </c>
      <c r="B6" s="121" t="s">
        <v>73</v>
      </c>
      <c r="D6" s="41"/>
      <c r="E6" s="42" t="s">
        <v>74</v>
      </c>
      <c r="F6" s="31" t="s">
        <v>75</v>
      </c>
    </row>
    <row r="7" spans="1:6">
      <c r="A7" s="120" t="s">
        <v>76</v>
      </c>
      <c r="B7" s="121" t="s">
        <v>75</v>
      </c>
      <c r="D7" s="41"/>
      <c r="E7" s="42" t="s">
        <v>77</v>
      </c>
      <c r="F7" s="31" t="s">
        <v>78</v>
      </c>
    </row>
    <row r="8" spans="1:6">
      <c r="A8" s="120" t="s">
        <v>79</v>
      </c>
      <c r="B8" s="121" t="s">
        <v>80</v>
      </c>
      <c r="D8" s="41"/>
      <c r="E8" s="42" t="s">
        <v>81</v>
      </c>
      <c r="F8" s="31" t="s">
        <v>82</v>
      </c>
    </row>
    <row r="9" spans="1:6">
      <c r="A9" s="120" t="s">
        <v>83</v>
      </c>
      <c r="B9" s="121" t="s">
        <v>84</v>
      </c>
      <c r="D9" s="41"/>
      <c r="E9" s="42"/>
      <c r="F9" s="31"/>
    </row>
    <row r="10" spans="1:6">
      <c r="D10" s="41"/>
      <c r="E10" s="42" t="s">
        <v>85</v>
      </c>
      <c r="F10" s="31" t="s">
        <v>86</v>
      </c>
    </row>
    <row r="11" spans="1:6" hidden="1" outlineLevel="1">
      <c r="A11" s="32" t="s">
        <v>87</v>
      </c>
      <c r="B11" s="33"/>
      <c r="D11" s="32" t="s">
        <v>88</v>
      </c>
      <c r="E11" s="43"/>
      <c r="F11" s="33"/>
    </row>
    <row r="12" spans="1:6" hidden="1" outlineLevel="1">
      <c r="A12" s="120" t="s">
        <v>65</v>
      </c>
      <c r="B12" s="121" t="s">
        <v>89</v>
      </c>
      <c r="D12" s="41"/>
      <c r="E12" s="44" t="s">
        <v>90</v>
      </c>
      <c r="F12" s="34" t="s">
        <v>91</v>
      </c>
    </row>
    <row r="13" spans="1:6" hidden="1" outlineLevel="1">
      <c r="A13" s="120" t="s">
        <v>68</v>
      </c>
      <c r="B13" s="121" t="s">
        <v>82</v>
      </c>
      <c r="D13" s="41"/>
      <c r="E13" s="44" t="s">
        <v>92</v>
      </c>
      <c r="F13" s="34" t="s">
        <v>93</v>
      </c>
    </row>
    <row r="14" spans="1:6" hidden="1" outlineLevel="1">
      <c r="A14" s="120" t="s">
        <v>72</v>
      </c>
      <c r="B14" s="121" t="s">
        <v>94</v>
      </c>
      <c r="D14" s="41"/>
      <c r="E14" s="44" t="s">
        <v>95</v>
      </c>
      <c r="F14" s="34" t="s">
        <v>96</v>
      </c>
    </row>
    <row r="15" spans="1:6" hidden="1" outlineLevel="1">
      <c r="A15" s="120" t="s">
        <v>76</v>
      </c>
      <c r="B15" s="121" t="s">
        <v>97</v>
      </c>
      <c r="D15" s="41"/>
      <c r="E15" s="44" t="s">
        <v>98</v>
      </c>
      <c r="F15" s="34" t="s">
        <v>99</v>
      </c>
    </row>
    <row r="16" spans="1:6" hidden="1" outlineLevel="1">
      <c r="A16" s="120" t="s">
        <v>79</v>
      </c>
      <c r="B16" s="121" t="s">
        <v>100</v>
      </c>
      <c r="D16" s="41"/>
      <c r="E16" s="44" t="s">
        <v>101</v>
      </c>
      <c r="F16" s="34" t="s">
        <v>102</v>
      </c>
    </row>
    <row r="17" spans="1:6" hidden="1" outlineLevel="1">
      <c r="A17" s="120" t="s">
        <v>83</v>
      </c>
      <c r="B17" s="121" t="s">
        <v>103</v>
      </c>
      <c r="D17" s="41"/>
      <c r="E17" s="44" t="s">
        <v>104</v>
      </c>
      <c r="F17" s="34" t="s">
        <v>105</v>
      </c>
    </row>
    <row r="18" spans="1:6" hidden="1" outlineLevel="1">
      <c r="A18" s="120" t="s">
        <v>106</v>
      </c>
      <c r="B18" s="121" t="s">
        <v>107</v>
      </c>
      <c r="D18" s="32" t="s">
        <v>108</v>
      </c>
      <c r="E18" s="43"/>
      <c r="F18" s="33"/>
    </row>
    <row r="19" spans="1:6" hidden="1" outlineLevel="1">
      <c r="A19" s="120" t="s">
        <v>109</v>
      </c>
      <c r="B19" s="121" t="s">
        <v>110</v>
      </c>
      <c r="D19" s="41"/>
      <c r="E19" s="44" t="s">
        <v>111</v>
      </c>
      <c r="F19" s="34" t="s">
        <v>112</v>
      </c>
    </row>
    <row r="20" spans="1:6" hidden="1" outlineLevel="1">
      <c r="A20" s="120" t="s">
        <v>113</v>
      </c>
      <c r="B20" s="121" t="s">
        <v>114</v>
      </c>
      <c r="D20" s="41"/>
      <c r="E20" s="44" t="s">
        <v>115</v>
      </c>
      <c r="F20" s="34" t="s">
        <v>116</v>
      </c>
    </row>
    <row r="21" spans="1:6" hidden="1" outlineLevel="1">
      <c r="A21" s="120" t="s">
        <v>117</v>
      </c>
      <c r="B21" s="121" t="s">
        <v>118</v>
      </c>
      <c r="D21" s="41"/>
      <c r="E21" s="44" t="s">
        <v>119</v>
      </c>
      <c r="F21" s="34" t="s">
        <v>120</v>
      </c>
    </row>
    <row r="22" spans="1:6" hidden="1" outlineLevel="1">
      <c r="A22" s="120" t="s">
        <v>121</v>
      </c>
      <c r="B22" s="121" t="s">
        <v>122</v>
      </c>
      <c r="D22" s="41"/>
      <c r="E22" s="44" t="s">
        <v>123</v>
      </c>
      <c r="F22" s="34" t="s">
        <v>124</v>
      </c>
    </row>
    <row r="23" spans="1:6" hidden="1" outlineLevel="1">
      <c r="A23" s="120" t="s">
        <v>125</v>
      </c>
      <c r="B23" s="121" t="s">
        <v>126</v>
      </c>
      <c r="D23" s="41"/>
      <c r="E23" s="44" t="s">
        <v>127</v>
      </c>
      <c r="F23" s="34" t="s">
        <v>128</v>
      </c>
    </row>
    <row r="24" spans="1:6" hidden="1" outlineLevel="1">
      <c r="A24" s="120" t="s">
        <v>129</v>
      </c>
      <c r="B24" s="121" t="s">
        <v>130</v>
      </c>
      <c r="D24" s="41"/>
      <c r="E24" s="44" t="s">
        <v>131</v>
      </c>
      <c r="F24" s="34" t="s">
        <v>132</v>
      </c>
    </row>
    <row r="25" spans="1:6" hidden="1" outlineLevel="1">
      <c r="A25" s="120" t="s">
        <v>133</v>
      </c>
      <c r="B25" s="121" t="s">
        <v>134</v>
      </c>
      <c r="D25" s="41"/>
      <c r="E25" s="44" t="s">
        <v>135</v>
      </c>
      <c r="F25" s="34" t="s">
        <v>136</v>
      </c>
    </row>
    <row r="26" spans="1:6" hidden="1" outlineLevel="1">
      <c r="A26" s="120" t="s">
        <v>137</v>
      </c>
      <c r="B26" s="121" t="s">
        <v>138</v>
      </c>
      <c r="D26" s="41"/>
      <c r="E26" s="44" t="s">
        <v>139</v>
      </c>
      <c r="F26" s="34" t="s">
        <v>140</v>
      </c>
    </row>
    <row r="27" spans="1:6" hidden="1" outlineLevel="1">
      <c r="A27" s="120" t="s">
        <v>141</v>
      </c>
      <c r="B27" s="121" t="s">
        <v>142</v>
      </c>
      <c r="D27" s="32" t="s">
        <v>143</v>
      </c>
      <c r="E27" s="43"/>
      <c r="F27" s="33"/>
    </row>
    <row r="28" spans="1:6" collapsed="1">
      <c r="B28" s="45"/>
      <c r="D28" s="41"/>
      <c r="E28" s="42" t="s">
        <v>144</v>
      </c>
      <c r="F28" s="31" t="s">
        <v>145</v>
      </c>
    </row>
    <row r="29" spans="1:6" collapsed="1">
      <c r="A29" s="35"/>
      <c r="D29" s="41"/>
      <c r="E29" s="42" t="s">
        <v>146</v>
      </c>
      <c r="F29" s="31" t="s">
        <v>147</v>
      </c>
    </row>
    <row r="30" spans="1:6">
      <c r="D30" s="41"/>
      <c r="E30" s="42" t="s">
        <v>148</v>
      </c>
      <c r="F30" s="31" t="s">
        <v>149</v>
      </c>
    </row>
    <row r="31" spans="1:6">
      <c r="D31" s="41"/>
      <c r="E31" s="42" t="s">
        <v>150</v>
      </c>
      <c r="F31" s="31" t="s">
        <v>114</v>
      </c>
    </row>
    <row r="32" spans="1:6">
      <c r="D32" s="41"/>
      <c r="E32" s="42" t="s">
        <v>151</v>
      </c>
      <c r="F32" s="31" t="s">
        <v>118</v>
      </c>
    </row>
    <row r="33" spans="4:6">
      <c r="D33" s="41"/>
      <c r="E33" s="42" t="s">
        <v>152</v>
      </c>
      <c r="F33" s="31" t="s">
        <v>153</v>
      </c>
    </row>
    <row r="34" spans="4:6">
      <c r="D34" s="41"/>
      <c r="E34" s="42" t="s">
        <v>154</v>
      </c>
      <c r="F34" s="31" t="s">
        <v>155</v>
      </c>
    </row>
    <row r="35" spans="4:6">
      <c r="D35" s="41"/>
      <c r="E35" s="42" t="s">
        <v>156</v>
      </c>
      <c r="F35" s="31" t="s">
        <v>157</v>
      </c>
    </row>
    <row r="36" spans="4:6">
      <c r="D36" s="41"/>
      <c r="E36" s="42" t="s">
        <v>158</v>
      </c>
      <c r="F36" s="31" t="s">
        <v>159</v>
      </c>
    </row>
    <row r="37" spans="4:6">
      <c r="D37" s="41"/>
      <c r="E37" s="42" t="s">
        <v>160</v>
      </c>
      <c r="F37" s="31" t="s">
        <v>161</v>
      </c>
    </row>
    <row r="38" spans="4:6">
      <c r="D38" s="41"/>
      <c r="E38" s="42" t="s">
        <v>162</v>
      </c>
      <c r="F38" s="31" t="s">
        <v>163</v>
      </c>
    </row>
    <row r="39" spans="4:6">
      <c r="D39" s="32" t="s">
        <v>164</v>
      </c>
      <c r="E39" s="43"/>
      <c r="F39" s="33"/>
    </row>
    <row r="40" spans="4:6">
      <c r="D40" s="41"/>
      <c r="E40" s="42" t="s">
        <v>165</v>
      </c>
      <c r="F40" s="31" t="s">
        <v>84</v>
      </c>
    </row>
    <row r="41" spans="4:6">
      <c r="D41" s="41"/>
      <c r="E41" s="44" t="s">
        <v>166</v>
      </c>
      <c r="F41" s="34" t="s">
        <v>167</v>
      </c>
    </row>
    <row r="42" spans="4:6">
      <c r="D42" s="41"/>
      <c r="E42" s="44" t="s">
        <v>168</v>
      </c>
      <c r="F42" s="34" t="s">
        <v>169</v>
      </c>
    </row>
    <row r="43" spans="4:6">
      <c r="D43" s="41"/>
      <c r="E43" s="44" t="s">
        <v>170</v>
      </c>
      <c r="F43" s="34" t="s">
        <v>171</v>
      </c>
    </row>
    <row r="44" spans="4:6">
      <c r="D44" s="41"/>
      <c r="E44" s="44" t="s">
        <v>172</v>
      </c>
      <c r="F44" s="34" t="s">
        <v>173</v>
      </c>
    </row>
    <row r="45" spans="4:6">
      <c r="D45" s="41"/>
      <c r="E45" s="44" t="s">
        <v>174</v>
      </c>
      <c r="F45" s="34" t="s">
        <v>175</v>
      </c>
    </row>
    <row r="46" spans="4:6">
      <c r="D46" s="41"/>
      <c r="E46" s="44" t="s">
        <v>176</v>
      </c>
      <c r="F46" s="34" t="s">
        <v>177</v>
      </c>
    </row>
    <row r="47" spans="4:6">
      <c r="D47" s="32" t="s">
        <v>178</v>
      </c>
      <c r="E47" s="43"/>
      <c r="F47" s="33"/>
    </row>
    <row r="48" spans="4:6" ht="26.25" customHeight="1">
      <c r="D48" s="41"/>
      <c r="E48" s="44" t="s">
        <v>179</v>
      </c>
      <c r="F48" s="34" t="s">
        <v>180</v>
      </c>
    </row>
    <row r="49" spans="4:6">
      <c r="D49" s="41"/>
      <c r="E49" s="44" t="s">
        <v>181</v>
      </c>
      <c r="F49" s="34" t="s">
        <v>182</v>
      </c>
    </row>
    <row r="50" spans="4:6">
      <c r="D50" s="41"/>
      <c r="E50" s="44" t="s">
        <v>183</v>
      </c>
      <c r="F50" s="34" t="s">
        <v>184</v>
      </c>
    </row>
    <row r="51" spans="4:6">
      <c r="D51" s="41"/>
      <c r="E51" s="42" t="s">
        <v>185</v>
      </c>
      <c r="F51" s="31" t="s">
        <v>186</v>
      </c>
    </row>
    <row r="52" spans="4:6">
      <c r="E52" s="46"/>
      <c r="F52" s="36"/>
    </row>
    <row r="53" spans="4:6">
      <c r="E53" s="47"/>
      <c r="F53" s="37" t="s">
        <v>187</v>
      </c>
    </row>
    <row r="55" spans="4:6">
      <c r="D55" s="37" t="s">
        <v>188</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ignoredErrors>
    <ignoredError sqref="A12:A27 A4:A9 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AW22"/>
  <sheetViews>
    <sheetView showGridLines="0" topLeftCell="B1" zoomScale="80" zoomScaleNormal="80" zoomScaleSheetLayoutView="100" workbookViewId="0">
      <selection activeCell="G28" sqref="G28"/>
    </sheetView>
  </sheetViews>
  <sheetFormatPr defaultColWidth="9" defaultRowHeight="17.5"/>
  <cols>
    <col min="1" max="1" width="2.81640625" style="29" customWidth="1"/>
    <col min="2" max="2" width="11.81640625" style="29" bestFit="1" customWidth="1"/>
    <col min="3" max="3" width="39.1796875" style="29" customWidth="1"/>
    <col min="4" max="4" width="9" style="29" customWidth="1"/>
    <col min="5" max="6" width="12.81640625" style="29" customWidth="1"/>
    <col min="7" max="7" width="9" style="29" customWidth="1"/>
    <col min="8" max="9" width="9" style="29"/>
    <col min="10" max="10" width="9.81640625" style="29" bestFit="1" customWidth="1"/>
    <col min="11" max="14" width="9" style="29"/>
    <col min="15" max="15" width="11" style="29" customWidth="1"/>
    <col min="16" max="17" width="14.1796875" style="29" bestFit="1" customWidth="1"/>
    <col min="18" max="30" width="9" style="29"/>
    <col min="31" max="31" width="11" style="29" customWidth="1"/>
    <col min="32" max="44" width="9" style="29"/>
    <col min="45" max="45" width="10.1796875" style="29" customWidth="1"/>
    <col min="46" max="46" width="9" style="29"/>
    <col min="47" max="47" width="11" style="29" customWidth="1"/>
    <col min="48" max="16384" width="9" style="29"/>
  </cols>
  <sheetData>
    <row r="1" spans="2:48" s="88" customFormat="1" ht="19.5" customHeight="1">
      <c r="B1" s="87"/>
      <c r="C1" s="99" t="s">
        <v>189</v>
      </c>
    </row>
    <row r="2" spans="2:48" s="88" customFormat="1" ht="16.5" customHeight="1">
      <c r="B2" s="89"/>
      <c r="C2" s="90"/>
    </row>
    <row r="3" spans="2:48" s="88" customFormat="1" ht="33" customHeight="1">
      <c r="B3" s="91" t="s">
        <v>190</v>
      </c>
      <c r="C3" s="130" t="s">
        <v>212</v>
      </c>
    </row>
    <row r="4" spans="2:48" s="88" customFormat="1" ht="35.15" customHeight="1">
      <c r="B4" s="91" t="s">
        <v>191</v>
      </c>
      <c r="C4" s="131" t="s">
        <v>254</v>
      </c>
    </row>
    <row r="8" spans="2:48" ht="19.5" customHeight="1"/>
    <row r="9" spans="2:48" hidden="1"/>
    <row r="10" spans="2:48" hidden="1">
      <c r="B10" s="29" t="s">
        <v>192</v>
      </c>
      <c r="C10" s="29" t="s">
        <v>193</v>
      </c>
      <c r="D10" s="29" t="s">
        <v>194</v>
      </c>
      <c r="E10" s="29" t="s">
        <v>195</v>
      </c>
      <c r="F10" s="29" t="s">
        <v>196</v>
      </c>
      <c r="G10" s="29" t="s">
        <v>197</v>
      </c>
      <c r="H10" s="29" t="s">
        <v>198</v>
      </c>
      <c r="I10" s="29" t="s">
        <v>199</v>
      </c>
      <c r="J10" s="29" t="s">
        <v>200</v>
      </c>
      <c r="K10" s="29" t="s">
        <v>201</v>
      </c>
      <c r="L10" s="29" t="s">
        <v>202</v>
      </c>
      <c r="M10" s="29" t="s">
        <v>203</v>
      </c>
      <c r="N10" s="29" t="s">
        <v>204</v>
      </c>
      <c r="O10" s="29" t="s">
        <v>205</v>
      </c>
      <c r="P10" s="29" t="s">
        <v>206</v>
      </c>
      <c r="Q10" s="29" t="s">
        <v>207</v>
      </c>
      <c r="R10" s="29" t="s">
        <v>208</v>
      </c>
      <c r="S10" s="29" t="s">
        <v>209</v>
      </c>
      <c r="T10" s="29" t="s">
        <v>210</v>
      </c>
      <c r="U10" s="29" t="s">
        <v>211</v>
      </c>
      <c r="V10" s="29" t="s">
        <v>212</v>
      </c>
      <c r="W10" s="29" t="s">
        <v>213</v>
      </c>
      <c r="X10" s="29" t="s">
        <v>214</v>
      </c>
      <c r="Y10" s="29" t="s">
        <v>215</v>
      </c>
      <c r="Z10" s="29" t="s">
        <v>216</v>
      </c>
      <c r="AA10" s="29" t="s">
        <v>217</v>
      </c>
      <c r="AB10" s="29" t="s">
        <v>218</v>
      </c>
      <c r="AC10" s="29" t="s">
        <v>219</v>
      </c>
      <c r="AD10" s="29" t="s">
        <v>220</v>
      </c>
      <c r="AE10" s="29" t="s">
        <v>221</v>
      </c>
      <c r="AF10" s="29" t="s">
        <v>222</v>
      </c>
      <c r="AG10" s="29" t="s">
        <v>223</v>
      </c>
      <c r="AH10" s="29" t="s">
        <v>224</v>
      </c>
      <c r="AI10" s="29" t="s">
        <v>225</v>
      </c>
      <c r="AJ10" s="29" t="s">
        <v>226</v>
      </c>
      <c r="AK10" s="29" t="s">
        <v>227</v>
      </c>
      <c r="AL10" s="29" t="s">
        <v>228</v>
      </c>
      <c r="AM10" s="29" t="s">
        <v>229</v>
      </c>
      <c r="AN10" s="29" t="s">
        <v>230</v>
      </c>
      <c r="AO10" s="29" t="s">
        <v>231</v>
      </c>
      <c r="AP10" s="29" t="s">
        <v>232</v>
      </c>
      <c r="AQ10" s="29" t="s">
        <v>233</v>
      </c>
      <c r="AR10" s="29" t="s">
        <v>234</v>
      </c>
      <c r="AS10" s="29" t="s">
        <v>235</v>
      </c>
      <c r="AT10" s="29" t="s">
        <v>236</v>
      </c>
      <c r="AU10" s="29" t="s">
        <v>237</v>
      </c>
      <c r="AV10" s="29" t="s">
        <v>238</v>
      </c>
    </row>
    <row r="11" spans="2:48" hidden="1">
      <c r="B11" s="29" t="s">
        <v>239</v>
      </c>
      <c r="C11" s="29" t="s">
        <v>240</v>
      </c>
      <c r="D11" s="29" t="s">
        <v>241</v>
      </c>
      <c r="E11" s="29" t="s">
        <v>242</v>
      </c>
      <c r="F11" s="29" t="s">
        <v>243</v>
      </c>
      <c r="G11" s="29" t="s">
        <v>244</v>
      </c>
      <c r="H11" s="29" t="s">
        <v>245</v>
      </c>
      <c r="I11" s="29" t="s">
        <v>246</v>
      </c>
      <c r="J11" s="29" t="s">
        <v>246</v>
      </c>
      <c r="K11" s="29" t="s">
        <v>246</v>
      </c>
      <c r="L11" s="29" t="s">
        <v>246</v>
      </c>
      <c r="M11" s="29" t="s">
        <v>247</v>
      </c>
      <c r="N11" s="29" t="s">
        <v>247</v>
      </c>
      <c r="O11" s="29" t="s">
        <v>247</v>
      </c>
      <c r="P11" s="29" t="s">
        <v>248</v>
      </c>
      <c r="Q11" s="29" t="s">
        <v>249</v>
      </c>
      <c r="R11" s="29" t="s">
        <v>250</v>
      </c>
      <c r="S11" s="29" t="s">
        <v>251</v>
      </c>
      <c r="T11" s="29" t="s">
        <v>252</v>
      </c>
      <c r="U11" s="29" t="s">
        <v>253</v>
      </c>
      <c r="V11" s="29" t="s">
        <v>254</v>
      </c>
      <c r="W11" s="29" t="s">
        <v>255</v>
      </c>
      <c r="X11" s="29" t="s">
        <v>254</v>
      </c>
      <c r="Y11" s="29" t="s">
        <v>256</v>
      </c>
      <c r="Z11" s="29" t="s">
        <v>257</v>
      </c>
      <c r="AA11" s="29" t="s">
        <v>258</v>
      </c>
      <c r="AB11" s="29" t="s">
        <v>259</v>
      </c>
      <c r="AC11" s="29" t="s">
        <v>260</v>
      </c>
      <c r="AD11" s="29" t="s">
        <v>261</v>
      </c>
      <c r="AE11" s="29" t="s">
        <v>262</v>
      </c>
      <c r="AF11" s="29" t="s">
        <v>263</v>
      </c>
      <c r="AG11" s="29" t="s">
        <v>264</v>
      </c>
      <c r="AH11" s="29" t="s">
        <v>265</v>
      </c>
      <c r="AI11" s="29" t="s">
        <v>266</v>
      </c>
      <c r="AJ11" s="29" t="s">
        <v>267</v>
      </c>
      <c r="AK11" s="29" t="s">
        <v>268</v>
      </c>
      <c r="AL11" s="29" t="s">
        <v>269</v>
      </c>
      <c r="AM11" s="29" t="s">
        <v>270</v>
      </c>
      <c r="AN11" s="29" t="s">
        <v>271</v>
      </c>
      <c r="AO11" s="29" t="s">
        <v>272</v>
      </c>
      <c r="AP11" s="29" t="s">
        <v>272</v>
      </c>
      <c r="AQ11" s="29" t="s">
        <v>273</v>
      </c>
      <c r="AR11" s="29" t="s">
        <v>274</v>
      </c>
      <c r="AS11" s="29" t="s">
        <v>275</v>
      </c>
      <c r="AT11" s="29" t="s">
        <v>276</v>
      </c>
      <c r="AU11" s="29" t="s">
        <v>277</v>
      </c>
      <c r="AV11" s="29" t="s">
        <v>278</v>
      </c>
    </row>
    <row r="12" spans="2:48" hidden="1">
      <c r="B12" s="29" t="s">
        <v>279</v>
      </c>
      <c r="C12" s="29" t="s">
        <v>280</v>
      </c>
      <c r="E12" s="29" t="s">
        <v>281</v>
      </c>
      <c r="G12" s="29" t="s">
        <v>282</v>
      </c>
      <c r="H12" s="29" t="s">
        <v>283</v>
      </c>
      <c r="M12" s="29" t="s">
        <v>284</v>
      </c>
      <c r="O12" s="29" t="s">
        <v>285</v>
      </c>
      <c r="P12" s="29" t="s">
        <v>286</v>
      </c>
      <c r="R12" s="29" t="s">
        <v>287</v>
      </c>
      <c r="W12" s="29" t="s">
        <v>288</v>
      </c>
      <c r="X12" s="29" t="s">
        <v>289</v>
      </c>
      <c r="AC12" s="29" t="s">
        <v>290</v>
      </c>
      <c r="AL12" s="29" t="s">
        <v>291</v>
      </c>
    </row>
    <row r="13" spans="2:48" hidden="1">
      <c r="B13" s="29" t="s">
        <v>292</v>
      </c>
      <c r="C13" s="29" t="s">
        <v>293</v>
      </c>
      <c r="E13" s="29" t="s">
        <v>294</v>
      </c>
      <c r="H13" s="29" t="s">
        <v>295</v>
      </c>
      <c r="O13" s="29" t="s">
        <v>296</v>
      </c>
      <c r="P13" s="29" t="s">
        <v>297</v>
      </c>
      <c r="W13" s="29" t="s">
        <v>298</v>
      </c>
      <c r="X13" s="29" t="s">
        <v>299</v>
      </c>
      <c r="AC13" s="29" t="s">
        <v>300</v>
      </c>
    </row>
    <row r="14" spans="2:48" hidden="1">
      <c r="E14" s="29" t="s">
        <v>301</v>
      </c>
      <c r="P14" s="29" t="s">
        <v>302</v>
      </c>
      <c r="AC14" s="29" t="s">
        <v>259</v>
      </c>
    </row>
    <row r="15" spans="2:48" hidden="1">
      <c r="P15" s="29" t="s">
        <v>303</v>
      </c>
    </row>
    <row r="16" spans="2:48" hidden="1"/>
    <row r="17" spans="2:49" hidden="1">
      <c r="B17" s="29" t="s">
        <v>192</v>
      </c>
      <c r="D17" s="29" t="s">
        <v>193</v>
      </c>
      <c r="E17" s="29" t="s">
        <v>194</v>
      </c>
      <c r="F17" s="29" t="s">
        <v>195</v>
      </c>
      <c r="G17" s="29" t="s">
        <v>196</v>
      </c>
      <c r="H17" s="29" t="s">
        <v>197</v>
      </c>
      <c r="I17" s="29" t="s">
        <v>198</v>
      </c>
      <c r="J17" s="29" t="s">
        <v>199</v>
      </c>
      <c r="K17" s="29" t="s">
        <v>200</v>
      </c>
      <c r="L17" s="29" t="s">
        <v>201</v>
      </c>
      <c r="M17" s="29" t="s">
        <v>202</v>
      </c>
      <c r="N17" s="29" t="s">
        <v>203</v>
      </c>
      <c r="O17" s="29" t="s">
        <v>204</v>
      </c>
      <c r="P17" s="29" t="s">
        <v>205</v>
      </c>
      <c r="Q17" s="29" t="s">
        <v>206</v>
      </c>
      <c r="R17" s="29" t="s">
        <v>207</v>
      </c>
      <c r="S17" s="29" t="s">
        <v>208</v>
      </c>
      <c r="T17" s="29" t="s">
        <v>209</v>
      </c>
      <c r="U17" s="29" t="s">
        <v>210</v>
      </c>
      <c r="V17" s="29" t="s">
        <v>211</v>
      </c>
      <c r="W17" s="29" t="s">
        <v>212</v>
      </c>
      <c r="X17" s="29" t="s">
        <v>213</v>
      </c>
      <c r="Y17" s="29" t="s">
        <v>214</v>
      </c>
      <c r="Z17" s="29" t="s">
        <v>215</v>
      </c>
      <c r="AA17" s="29" t="s">
        <v>216</v>
      </c>
      <c r="AB17" s="29" t="s">
        <v>217</v>
      </c>
      <c r="AC17" s="29" t="s">
        <v>218</v>
      </c>
      <c r="AD17" s="29" t="s">
        <v>219</v>
      </c>
      <c r="AE17" s="29" t="s">
        <v>220</v>
      </c>
      <c r="AF17" s="29" t="s">
        <v>221</v>
      </c>
      <c r="AG17" s="29" t="s">
        <v>222</v>
      </c>
      <c r="AH17" s="29" t="s">
        <v>223</v>
      </c>
      <c r="AI17" s="29" t="s">
        <v>224</v>
      </c>
      <c r="AJ17" s="29" t="s">
        <v>225</v>
      </c>
      <c r="AK17" s="29" t="s">
        <v>226</v>
      </c>
      <c r="AL17" s="29" t="s">
        <v>227</v>
      </c>
      <c r="AM17" s="29" t="s">
        <v>228</v>
      </c>
      <c r="AN17" s="29" t="s">
        <v>229</v>
      </c>
      <c r="AO17" s="29" t="s">
        <v>230</v>
      </c>
      <c r="AP17" s="29" t="s">
        <v>231</v>
      </c>
      <c r="AQ17" s="29" t="s">
        <v>232</v>
      </c>
      <c r="AR17" s="29" t="s">
        <v>233</v>
      </c>
      <c r="AS17" s="29" t="s">
        <v>234</v>
      </c>
      <c r="AT17" s="29" t="s">
        <v>235</v>
      </c>
      <c r="AU17" s="29" t="s">
        <v>236</v>
      </c>
      <c r="AV17" s="29" t="s">
        <v>237</v>
      </c>
      <c r="AW17" s="29" t="s">
        <v>238</v>
      </c>
    </row>
    <row r="18" spans="2:49" hidden="1">
      <c r="B18" s="29" t="s">
        <v>239</v>
      </c>
      <c r="D18" s="29" t="s">
        <v>240</v>
      </c>
      <c r="E18" s="29" t="s">
        <v>241</v>
      </c>
      <c r="F18" s="29" t="s">
        <v>242</v>
      </c>
      <c r="G18" s="29" t="s">
        <v>243</v>
      </c>
      <c r="H18" s="29" t="s">
        <v>244</v>
      </c>
      <c r="I18" s="29" t="s">
        <v>245</v>
      </c>
      <c r="J18" s="102" t="s">
        <v>246</v>
      </c>
      <c r="K18" s="102" t="s">
        <v>246</v>
      </c>
      <c r="L18" s="102" t="s">
        <v>246</v>
      </c>
      <c r="M18" s="102" t="s">
        <v>246</v>
      </c>
      <c r="N18" s="102" t="s">
        <v>247</v>
      </c>
      <c r="O18" s="102" t="s">
        <v>247</v>
      </c>
      <c r="P18" s="102" t="s">
        <v>247</v>
      </c>
      <c r="Q18" s="29" t="s">
        <v>248</v>
      </c>
      <c r="R18" s="29" t="s">
        <v>249</v>
      </c>
      <c r="S18" s="29" t="s">
        <v>250</v>
      </c>
      <c r="T18" s="29" t="s">
        <v>251</v>
      </c>
      <c r="U18" s="29" t="s">
        <v>252</v>
      </c>
      <c r="V18" s="29" t="s">
        <v>253</v>
      </c>
      <c r="W18" s="102" t="s">
        <v>254</v>
      </c>
      <c r="X18" s="29" t="s">
        <v>255</v>
      </c>
      <c r="Y18" s="102" t="s">
        <v>254</v>
      </c>
      <c r="Z18" s="102" t="s">
        <v>256</v>
      </c>
      <c r="AA18" s="29" t="s">
        <v>257</v>
      </c>
      <c r="AB18" s="29" t="s">
        <v>258</v>
      </c>
      <c r="AC18" s="29" t="s">
        <v>259</v>
      </c>
      <c r="AD18" s="29" t="s">
        <v>260</v>
      </c>
      <c r="AE18" s="29" t="s">
        <v>261</v>
      </c>
      <c r="AF18" s="29" t="s">
        <v>262</v>
      </c>
      <c r="AG18" s="29" t="s">
        <v>263</v>
      </c>
      <c r="AH18" s="29" t="s">
        <v>264</v>
      </c>
      <c r="AI18" s="29" t="s">
        <v>265</v>
      </c>
      <c r="AJ18" s="29" t="s">
        <v>266</v>
      </c>
      <c r="AK18" s="29" t="s">
        <v>267</v>
      </c>
      <c r="AL18" s="29" t="s">
        <v>268</v>
      </c>
      <c r="AM18" s="29" t="s">
        <v>269</v>
      </c>
      <c r="AN18" s="29" t="s">
        <v>270</v>
      </c>
      <c r="AO18" s="29" t="s">
        <v>271</v>
      </c>
      <c r="AP18" s="102" t="s">
        <v>272</v>
      </c>
      <c r="AQ18" s="102" t="s">
        <v>272</v>
      </c>
      <c r="AR18" s="29" t="s">
        <v>273</v>
      </c>
      <c r="AS18" s="29" t="s">
        <v>274</v>
      </c>
      <c r="AT18" s="29" t="s">
        <v>275</v>
      </c>
      <c r="AU18" s="29" t="s">
        <v>276</v>
      </c>
      <c r="AV18" s="29" t="s">
        <v>277</v>
      </c>
      <c r="AW18" s="29" t="s">
        <v>278</v>
      </c>
    </row>
    <row r="19" spans="2:49" hidden="1">
      <c r="B19" s="29" t="s">
        <v>279</v>
      </c>
      <c r="D19" s="29" t="s">
        <v>280</v>
      </c>
      <c r="F19" s="29" t="s">
        <v>281</v>
      </c>
      <c r="H19" s="29" t="s">
        <v>282</v>
      </c>
      <c r="I19" s="29" t="s">
        <v>283</v>
      </c>
      <c r="N19" s="29" t="s">
        <v>284</v>
      </c>
      <c r="P19" s="29" t="s">
        <v>285</v>
      </c>
      <c r="Q19" s="29" t="s">
        <v>286</v>
      </c>
      <c r="S19" s="29" t="s">
        <v>287</v>
      </c>
      <c r="X19" s="29" t="s">
        <v>288</v>
      </c>
      <c r="Y19" s="29" t="s">
        <v>289</v>
      </c>
      <c r="AD19" s="29" t="s">
        <v>290</v>
      </c>
      <c r="AM19" s="29" t="s">
        <v>291</v>
      </c>
    </row>
    <row r="20" spans="2:49" hidden="1">
      <c r="B20" s="29" t="s">
        <v>292</v>
      </c>
      <c r="D20" s="29" t="s">
        <v>293</v>
      </c>
      <c r="F20" s="29" t="s">
        <v>294</v>
      </c>
      <c r="I20" s="29" t="s">
        <v>295</v>
      </c>
      <c r="P20" s="29" t="s">
        <v>296</v>
      </c>
      <c r="Q20" s="29" t="s">
        <v>297</v>
      </c>
      <c r="X20" s="29" t="s">
        <v>298</v>
      </c>
      <c r="Y20" s="29" t="s">
        <v>299</v>
      </c>
      <c r="AD20" s="29" t="s">
        <v>300</v>
      </c>
    </row>
    <row r="21" spans="2:49" hidden="1">
      <c r="F21" s="29" t="s">
        <v>301</v>
      </c>
      <c r="Q21" s="29" t="s">
        <v>302</v>
      </c>
      <c r="AD21" s="29" t="s">
        <v>259</v>
      </c>
    </row>
    <row r="22" spans="2:49" ht="22.5" customHeight="1">
      <c r="Q22" s="29" t="s">
        <v>303</v>
      </c>
    </row>
  </sheetData>
  <phoneticPr fontId="4"/>
  <dataValidations count="2">
    <dataValidation type="list" allowBlank="1" showInputMessage="1" showErrorMessage="1" sqref="C3" xr:uid="{B8ED2460-71B6-4403-A84F-6081744CAC66}">
      <formula1>$B$10:$AW$10</formula1>
    </dataValidation>
    <dataValidation type="list" allowBlank="1" showInputMessage="1" showErrorMessage="1" errorTitle="ご注意" error="プルダウンリストからご選択ください。" sqref="C4" xr:uid="{616C024F-BC9A-4627-8A4A-5EB6DAE7E831}">
      <formula1>INDIRECT($C$3)</formula1>
    </dataValidation>
  </dataValidations>
  <pageMargins left="0.7" right="0.7" top="0.75" bottom="0.75" header="0.3" footer="0.3"/>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IN41"/>
  <sheetViews>
    <sheetView showGridLines="0" topLeftCell="B1" zoomScale="90" zoomScaleNormal="90" zoomScaleSheetLayoutView="100" workbookViewId="0">
      <selection activeCell="H21" sqref="H21"/>
    </sheetView>
  </sheetViews>
  <sheetFormatPr defaultColWidth="9" defaultRowHeight="14.5"/>
  <cols>
    <col min="1" max="1" width="2.1796875" style="97" hidden="1" customWidth="1"/>
    <col min="2" max="2" width="7.453125" style="16" customWidth="1"/>
    <col min="3" max="3" width="21.453125" style="16" customWidth="1"/>
    <col min="4" max="6" width="28.81640625" style="16" customWidth="1"/>
    <col min="7" max="16384" width="9" style="16"/>
  </cols>
  <sheetData>
    <row r="1" spans="1:248" ht="17.5">
      <c r="B1" s="84" t="s">
        <v>314</v>
      </c>
    </row>
    <row r="2" spans="1:248" s="19" customFormat="1">
      <c r="A2" s="97"/>
      <c r="B2" s="17"/>
      <c r="C2" s="18"/>
      <c r="D2" s="18"/>
    </row>
    <row r="3" spans="1:248" ht="16.5" customHeight="1">
      <c r="B3" s="302" t="s">
        <v>191</v>
      </c>
      <c r="C3" s="303"/>
      <c r="D3" s="304" t="str">
        <f>IF(ｼｰﾄ0!C4="","",ｼｰﾄ0!C3 &amp; (ｼｰﾄ0!C4))</f>
        <v>岐阜県濃尾平野</v>
      </c>
      <c r="E3" s="304"/>
      <c r="F3" s="304"/>
      <c r="IN3" s="19">
        <v>1</v>
      </c>
    </row>
    <row r="4" spans="1:248" ht="54" customHeight="1">
      <c r="B4" s="302" t="s">
        <v>315</v>
      </c>
      <c r="C4" s="303"/>
      <c r="D4" s="132" t="s">
        <v>316</v>
      </c>
      <c r="E4" s="122" t="s">
        <v>317</v>
      </c>
      <c r="F4" s="133" t="s">
        <v>318</v>
      </c>
    </row>
    <row r="5" spans="1:248" ht="26.15" customHeight="1">
      <c r="B5" s="305" t="s">
        <v>319</v>
      </c>
      <c r="C5" s="305"/>
      <c r="D5" s="134" t="s">
        <v>463</v>
      </c>
      <c r="E5" s="134" t="s">
        <v>464</v>
      </c>
      <c r="F5" s="139" t="s">
        <v>495</v>
      </c>
    </row>
    <row r="6" spans="1:248" ht="26.15" customHeight="1">
      <c r="B6" s="306" t="s">
        <v>320</v>
      </c>
      <c r="C6" s="306"/>
      <c r="D6" s="135" t="s">
        <v>465</v>
      </c>
      <c r="E6" s="135" t="s">
        <v>466</v>
      </c>
      <c r="F6" s="140" t="s">
        <v>496</v>
      </c>
    </row>
    <row r="7" spans="1:248" ht="25" customHeight="1">
      <c r="B7" s="310" t="s">
        <v>321</v>
      </c>
      <c r="C7" s="310"/>
      <c r="D7" s="135" t="s">
        <v>467</v>
      </c>
      <c r="E7" s="135" t="s">
        <v>467</v>
      </c>
      <c r="F7" s="135" t="s">
        <v>467</v>
      </c>
    </row>
    <row r="8" spans="1:248" ht="27" customHeight="1">
      <c r="B8" s="311" t="s">
        <v>322</v>
      </c>
      <c r="C8" s="312"/>
      <c r="D8" s="135" t="s">
        <v>469</v>
      </c>
      <c r="E8" s="135" t="s">
        <v>470</v>
      </c>
      <c r="F8" s="135" t="s">
        <v>470</v>
      </c>
    </row>
    <row r="9" spans="1:248" ht="26.25" customHeight="1">
      <c r="B9" s="313" t="s">
        <v>323</v>
      </c>
      <c r="C9" s="314"/>
      <c r="D9" s="135" t="s">
        <v>469</v>
      </c>
      <c r="E9" s="136" t="s">
        <v>497</v>
      </c>
      <c r="F9" s="140" t="s">
        <v>498</v>
      </c>
    </row>
    <row r="10" spans="1:248" ht="30" customHeight="1">
      <c r="B10" s="313" t="s">
        <v>324</v>
      </c>
      <c r="C10" s="315"/>
      <c r="D10" s="137"/>
      <c r="E10" s="141" t="s">
        <v>468</v>
      </c>
      <c r="F10" s="137"/>
    </row>
    <row r="11" spans="1:248" ht="29.25" customHeight="1">
      <c r="B11" s="316" t="s">
        <v>325</v>
      </c>
      <c r="C11" s="123" t="s">
        <v>326</v>
      </c>
      <c r="D11" s="142">
        <v>78.91</v>
      </c>
      <c r="E11" s="142">
        <v>29.76</v>
      </c>
      <c r="F11" s="143">
        <v>34.200000000000003</v>
      </c>
    </row>
    <row r="12" spans="1:248" ht="30" customHeight="1">
      <c r="B12" s="316"/>
      <c r="C12" s="124" t="s">
        <v>327</v>
      </c>
      <c r="D12" s="138"/>
      <c r="E12" s="142">
        <v>3.53</v>
      </c>
      <c r="F12" s="138"/>
    </row>
    <row r="13" spans="1:248" ht="30.75" customHeight="1">
      <c r="B13" s="316"/>
      <c r="C13" s="123" t="s">
        <v>328</v>
      </c>
      <c r="D13" s="138"/>
      <c r="E13" s="138"/>
      <c r="F13" s="143">
        <v>0.76</v>
      </c>
    </row>
    <row r="14" spans="1:248" ht="19.5" customHeight="1">
      <c r="B14" s="317"/>
      <c r="C14" s="125" t="s">
        <v>329</v>
      </c>
      <c r="D14" s="144">
        <v>0.4</v>
      </c>
      <c r="E14" s="145">
        <v>0.67</v>
      </c>
      <c r="F14" s="144">
        <v>0.31</v>
      </c>
    </row>
    <row r="15" spans="1:248" ht="19.5" customHeight="1">
      <c r="B15" s="317"/>
      <c r="C15" s="125" t="s">
        <v>330</v>
      </c>
      <c r="D15" s="144">
        <v>0.96</v>
      </c>
      <c r="E15" s="144">
        <v>1.3</v>
      </c>
      <c r="F15" s="144">
        <v>1.07</v>
      </c>
    </row>
    <row r="16" spans="1:248" ht="19.5" customHeight="1">
      <c r="B16" s="317"/>
      <c r="C16" s="125" t="s">
        <v>331</v>
      </c>
      <c r="D16" s="144">
        <v>0.09</v>
      </c>
      <c r="E16" s="144">
        <v>0.5</v>
      </c>
      <c r="F16" s="144">
        <v>-0.01</v>
      </c>
    </row>
    <row r="17" spans="1:6" ht="19.5" customHeight="1">
      <c r="B17" s="317"/>
      <c r="C17" s="125" t="s">
        <v>332</v>
      </c>
      <c r="D17" s="144">
        <v>0.44</v>
      </c>
      <c r="E17" s="144">
        <v>0.72</v>
      </c>
      <c r="F17" s="144">
        <v>0.55000000000000004</v>
      </c>
    </row>
    <row r="18" spans="1:6" ht="19.5" customHeight="1">
      <c r="B18" s="317"/>
      <c r="C18" s="125" t="s">
        <v>333</v>
      </c>
      <c r="D18" s="144">
        <v>0.73</v>
      </c>
      <c r="E18" s="144">
        <v>0.88</v>
      </c>
      <c r="F18" s="144">
        <v>0.8</v>
      </c>
    </row>
    <row r="19" spans="1:6" ht="19.5" customHeight="1">
      <c r="B19" s="317"/>
      <c r="C19" s="126" t="s">
        <v>334</v>
      </c>
      <c r="D19" s="144">
        <v>0.79</v>
      </c>
      <c r="E19" s="144">
        <v>0.95</v>
      </c>
      <c r="F19" s="144">
        <v>0.65</v>
      </c>
    </row>
    <row r="20" spans="1:6" ht="19.5" customHeight="1">
      <c r="B20" s="317"/>
      <c r="C20" s="126" t="s">
        <v>335</v>
      </c>
      <c r="D20" s="144">
        <v>-0.03</v>
      </c>
      <c r="E20" s="144">
        <v>0.99</v>
      </c>
      <c r="F20" s="144">
        <v>0.12</v>
      </c>
    </row>
    <row r="21" spans="1:6" ht="19.5" customHeight="1">
      <c r="B21" s="317"/>
      <c r="C21" s="126" t="s">
        <v>336</v>
      </c>
      <c r="D21" s="144">
        <v>0.12</v>
      </c>
      <c r="E21" s="144">
        <v>-0.17</v>
      </c>
      <c r="F21" s="144">
        <v>-0.09</v>
      </c>
    </row>
    <row r="22" spans="1:6" ht="19.5" customHeight="1">
      <c r="B22" s="317"/>
      <c r="C22" s="126" t="s">
        <v>337</v>
      </c>
      <c r="D22" s="144">
        <v>0.64</v>
      </c>
      <c r="E22" s="144">
        <v>1.1100000000000001</v>
      </c>
      <c r="F22" s="144">
        <v>0.92</v>
      </c>
    </row>
    <row r="23" spans="1:6" ht="19.5" customHeight="1">
      <c r="B23" s="318"/>
      <c r="C23" s="126" t="s">
        <v>338</v>
      </c>
      <c r="D23" s="144">
        <v>0.63</v>
      </c>
      <c r="E23" s="144">
        <v>0.65</v>
      </c>
      <c r="F23" s="144">
        <v>0.76</v>
      </c>
    </row>
    <row r="24" spans="1:6" s="94" customFormat="1" ht="28.75" customHeight="1">
      <c r="A24" s="98"/>
      <c r="C24" s="95" t="s">
        <v>339</v>
      </c>
      <c r="D24" s="323" t="s">
        <v>471</v>
      </c>
      <c r="E24" s="324"/>
      <c r="F24" s="325"/>
    </row>
    <row r="25" spans="1:6" s="94" customFormat="1" ht="8.4" customHeight="1">
      <c r="A25" s="98"/>
      <c r="C25" s="23"/>
      <c r="D25" s="326"/>
      <c r="E25" s="327"/>
      <c r="F25" s="328"/>
    </row>
    <row r="26" spans="1:6" s="94" customFormat="1" ht="12" customHeight="1">
      <c r="A26" s="98"/>
      <c r="C26" s="13"/>
      <c r="D26" s="319" t="s">
        <v>472</v>
      </c>
      <c r="E26" s="320"/>
      <c r="F26" s="321"/>
    </row>
    <row r="27" spans="1:6" s="94" customFormat="1" ht="12" customHeight="1">
      <c r="A27" s="98"/>
      <c r="D27" s="322"/>
      <c r="E27" s="320"/>
      <c r="F27" s="321"/>
    </row>
    <row r="28" spans="1:6" s="94" customFormat="1" ht="12" customHeight="1">
      <c r="A28" s="98"/>
      <c r="D28" s="307"/>
      <c r="E28" s="308"/>
      <c r="F28" s="309"/>
    </row>
    <row r="29" spans="1:6" s="94" customFormat="1">
      <c r="A29" s="98"/>
    </row>
    <row r="30" spans="1:6" s="94" customFormat="1">
      <c r="A30" s="98"/>
    </row>
    <row r="31" spans="1:6" s="94" customFormat="1">
      <c r="A31" s="98"/>
    </row>
    <row r="32" spans="1:6" s="94" customFormat="1">
      <c r="A32" s="98"/>
    </row>
    <row r="33" spans="1:3" s="94" customFormat="1">
      <c r="A33" s="98"/>
    </row>
    <row r="34" spans="1:3" s="94" customFormat="1">
      <c r="A34" s="98"/>
    </row>
    <row r="35" spans="1:3" s="94" customFormat="1">
      <c r="A35" s="98"/>
    </row>
    <row r="40" spans="1:3">
      <c r="C40" s="96"/>
    </row>
    <row r="41" spans="1:3">
      <c r="C41" s="96"/>
    </row>
  </sheetData>
  <sheetProtection formatCells="0"/>
  <mergeCells count="14">
    <mergeCell ref="D28:F28"/>
    <mergeCell ref="B7:C7"/>
    <mergeCell ref="B8:C8"/>
    <mergeCell ref="B9:C9"/>
    <mergeCell ref="B10:C10"/>
    <mergeCell ref="B11:B23"/>
    <mergeCell ref="D26:F26"/>
    <mergeCell ref="D27:F27"/>
    <mergeCell ref="D24:F25"/>
    <mergeCell ref="B3:C3"/>
    <mergeCell ref="D3:F3"/>
    <mergeCell ref="B4:C4"/>
    <mergeCell ref="B5:C5"/>
    <mergeCell ref="B6:C6"/>
  </mergeCells>
  <phoneticPr fontId="4"/>
  <conditionalFormatting sqref="D12:D13">
    <cfRule type="expression" dxfId="4" priority="23">
      <formula>$D$5&lt;&gt;""</formula>
    </cfRule>
  </conditionalFormatting>
  <conditionalFormatting sqref="E13">
    <cfRule type="expression" dxfId="3" priority="21">
      <formula>$D$5&lt;&gt;""</formula>
    </cfRule>
  </conditionalFormatting>
  <conditionalFormatting sqref="F12">
    <cfRule type="expression" dxfId="2" priority="22">
      <formula>$D$5&lt;&gt;""</formula>
    </cfRule>
  </conditionalFormatting>
  <dataValidations xWindow="975" yWindow="680" count="8">
    <dataValidation type="textLength" allowBlank="1" showInputMessage="1" showErrorMessage="1" promptTitle="ご注意" prompt="下記の記載例に従いご記入してください。_x000a_　形式と異なる場合はエラー表示が出ます。_x000a__x000a_　●H3～H30　　　何月は不要です_x000a__x000a_　　_x000a__x000a_" sqref="E8:F8" xr:uid="{A514B049-C2F6-41BE-AA6B-3180F659C368}">
      <formula1>4</formula1>
      <formula2>8</formula2>
    </dataValidation>
    <dataValidation type="textLength" allowBlank="1" showInputMessage="1" showErrorMessage="1" promptTitle="記入例と同じく形式で記載してください。半角大文字" prompt="_x000a_　記入例：　S59 　_x000a_　　　　　　　　H29　_x000a_　　　　　　　　 R2_x000a_  " sqref="F9" xr:uid="{DDDADF75-B1B0-43F8-BBB3-9DC2FE09C767}">
      <formula1>2</formula1>
      <formula2>3</formula2>
    </dataValidation>
    <dataValidation allowBlank="1" showInputMessage="1" showErrorMessage="1" promptTitle="記入例と同じ形式で記載してください。英数半角大文字" prompt="_x000a_記入例_x000a_　　　　　H28～R2_x000a_          H24～H28_x000a_" sqref="E9" xr:uid="{F98DC96E-4BF7-4FE9-8D20-7CFB229A6F58}"/>
    <dataValidation allowBlank="1" showInputMessage="1" showErrorMessage="1" promptTitle="記入例と同じ形式で記載してください。英数半角大文字" prompt="記入例_x000a_　　　　　S50～R2_x000a_          H2～R1_x000a_" sqref="D9" xr:uid="{AD3DD33B-7645-455F-AD4D-C4467585FED1}"/>
    <dataValidation type="textLength" allowBlank="1" showInputMessage="1" showErrorMessage="1" promptTitle="ご注意" prompt="下記の記載例に従いご記入してください。形式と異なる場合はエラー表示が出ます。_x000a__x000a_　●H3～H30　　何月は不要です_x000a__x000a_　　_x000a__x000a_" sqref="D8" xr:uid="{705E566D-9FF1-4918-AD4F-060BE2A32AFB}">
      <formula1>4</formula1>
      <formula2>8</formula2>
    </dataValidation>
    <dataValidation type="custom" allowBlank="1" showInputMessage="1" showErrorMessage="1" error="沈下量の数値は、小数点第２位までご記入ください。_x000a__x000a_例：2.22  3.64 11.03 0.55_x000a_隆起量の数値は、 例えば、-3.05_x000a_ -0.45 _x000a_とご記入ください。_x000a_" sqref="D12:D13 E13 F12" xr:uid="{8B9CAA74-8311-420A-A31B-7B12FF94101E}">
      <formula1>D12=ROUNDDOWN(D12,2)</formula1>
    </dataValidation>
    <dataValidation type="custom" allowBlank="1" showInputMessage="1" showErrorMessage="1" errorTitle="ご注意" error="沈下量の数値は、小数点第２位までご記入ください。_x000a__x000a_12.56  19.08_x000a_5.03    14.10" sqref="F13 E12 D11:F11" xr:uid="{0B8273E0-FC8A-4A00-AE04-D28BA3E1DDE5}">
      <formula1>D11=ROUNDDOWN(D11,2)</formula1>
    </dataValidation>
    <dataValidation type="custom" allowBlank="1" showInputMessage="1" showErrorMessage="1" error="沈下量の数値は、小数点第２位までご記入ください。_x000a__x000a_例：2.22  3.64 11.03 0.55_x000a__x000a_隆起量の数値は、 例えば、_x000a_-3.05  -0.45 _x000a_とご記入ください。_x000a_" sqref="F14:F23 D23:E23 D14:D22 E15:E22" xr:uid="{B5C2A3AF-0D96-44E0-B920-3659C62F2492}">
      <formula1>D14=ROUNDDOWN(D14,2)</formula1>
    </dataValidation>
  </dataValidations>
  <pageMargins left="0.70866141732283472" right="0.55118110236220474" top="0.70866141732283472" bottom="0.6692913385826772"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pageSetUpPr fitToPage="1"/>
  </sheetPr>
  <dimension ref="A1:G25"/>
  <sheetViews>
    <sheetView showGridLines="0" topLeftCell="B5" zoomScaleNormal="100" zoomScaleSheetLayoutView="110" workbookViewId="0">
      <selection activeCell="I7" sqref="I7"/>
    </sheetView>
  </sheetViews>
  <sheetFormatPr defaultColWidth="9" defaultRowHeight="14.5"/>
  <cols>
    <col min="1" max="1" width="2.453125" style="13" hidden="1" customWidth="1"/>
    <col min="2" max="2" width="6.81640625" style="13" customWidth="1"/>
    <col min="3" max="3" width="14.1796875" style="13" customWidth="1"/>
    <col min="4" max="4" width="18.81640625" style="13" customWidth="1"/>
    <col min="5" max="5" width="26.1796875" style="13" customWidth="1"/>
    <col min="6" max="6" width="23.54296875" style="13" customWidth="1"/>
    <col min="7" max="7" width="24.54296875" style="13" customWidth="1"/>
    <col min="8" max="16384" width="9" style="13"/>
  </cols>
  <sheetData>
    <row r="1" spans="1:7" ht="17.5">
      <c r="B1" s="83" t="s">
        <v>340</v>
      </c>
    </row>
    <row r="2" spans="1:7">
      <c r="A2" s="20">
        <f>IF(COUNTA(D4:G21)&lt;&gt;0,1,2)</f>
        <v>1</v>
      </c>
      <c r="B2" s="14" t="s">
        <v>191</v>
      </c>
      <c r="D2" s="14"/>
      <c r="E2" s="15"/>
      <c r="F2" s="15"/>
      <c r="G2" s="15"/>
    </row>
    <row r="3" spans="1:7" ht="18.75" customHeight="1">
      <c r="B3" s="329" t="str">
        <f>IF(ｼｰﾄ0!C4="","",ｼｰﾄ0!C3   &amp; (ｼｰﾄ0!C4) )</f>
        <v>岐阜県濃尾平野</v>
      </c>
      <c r="C3" s="329"/>
      <c r="D3" s="146"/>
      <c r="E3" s="146"/>
      <c r="F3" s="146"/>
      <c r="G3" s="146"/>
    </row>
    <row r="4" spans="1:7" ht="27" customHeight="1">
      <c r="B4" s="330" t="s">
        <v>341</v>
      </c>
      <c r="C4" s="331"/>
      <c r="D4" s="147" t="s">
        <v>473</v>
      </c>
      <c r="E4" s="147" t="s">
        <v>474</v>
      </c>
      <c r="F4" s="147" t="s">
        <v>475</v>
      </c>
      <c r="G4" s="147" t="s">
        <v>476</v>
      </c>
    </row>
    <row r="5" spans="1:7" ht="27" customHeight="1">
      <c r="B5" s="330" t="s">
        <v>342</v>
      </c>
      <c r="C5" s="331"/>
      <c r="D5" s="147" t="s">
        <v>477</v>
      </c>
      <c r="E5" s="147" t="s">
        <v>478</v>
      </c>
      <c r="F5" s="147" t="s">
        <v>479</v>
      </c>
      <c r="G5" s="147" t="s">
        <v>480</v>
      </c>
    </row>
    <row r="6" spans="1:7" ht="27" customHeight="1">
      <c r="B6" s="330" t="s">
        <v>343</v>
      </c>
      <c r="C6" s="331"/>
      <c r="D6" s="148">
        <v>7.15</v>
      </c>
      <c r="E6" s="148">
        <v>8.42</v>
      </c>
      <c r="F6" s="148">
        <v>4.12</v>
      </c>
      <c r="G6" s="148">
        <v>0.66</v>
      </c>
    </row>
    <row r="7" spans="1:7" ht="27" customHeight="1">
      <c r="B7" s="330" t="s">
        <v>344</v>
      </c>
      <c r="C7" s="331"/>
      <c r="D7" s="149" t="s">
        <v>481</v>
      </c>
      <c r="E7" s="149" t="s">
        <v>482</v>
      </c>
      <c r="F7" s="149" t="s">
        <v>483</v>
      </c>
      <c r="G7" s="149" t="s">
        <v>484</v>
      </c>
    </row>
    <row r="8" spans="1:7" ht="27" customHeight="1">
      <c r="B8" s="330" t="s">
        <v>321</v>
      </c>
      <c r="C8" s="331"/>
      <c r="D8" s="147" t="s">
        <v>485</v>
      </c>
      <c r="E8" s="147" t="s">
        <v>485</v>
      </c>
      <c r="F8" s="147" t="s">
        <v>485</v>
      </c>
      <c r="G8" s="147" t="s">
        <v>485</v>
      </c>
    </row>
    <row r="9" spans="1:7" ht="27" customHeight="1">
      <c r="B9" s="330" t="s">
        <v>345</v>
      </c>
      <c r="C9" s="331"/>
      <c r="D9" s="147" t="s">
        <v>486</v>
      </c>
      <c r="E9" s="147" t="s">
        <v>486</v>
      </c>
      <c r="F9" s="147" t="s">
        <v>486</v>
      </c>
      <c r="G9" s="147" t="s">
        <v>487</v>
      </c>
    </row>
    <row r="10" spans="1:7" ht="27" customHeight="1">
      <c r="B10" s="330" t="s">
        <v>346</v>
      </c>
      <c r="C10" s="331"/>
      <c r="D10" s="149" t="s">
        <v>488</v>
      </c>
      <c r="E10" s="149" t="s">
        <v>488</v>
      </c>
      <c r="F10" s="149" t="s">
        <v>488</v>
      </c>
      <c r="G10" s="149" t="s">
        <v>489</v>
      </c>
    </row>
    <row r="11" spans="1:7" ht="27" customHeight="1">
      <c r="B11" s="334" t="s">
        <v>347</v>
      </c>
      <c r="C11" s="335"/>
      <c r="D11" s="147" t="s">
        <v>490</v>
      </c>
      <c r="E11" s="147" t="s">
        <v>491</v>
      </c>
      <c r="F11" s="147" t="s">
        <v>492</v>
      </c>
      <c r="G11" s="147" t="s">
        <v>493</v>
      </c>
    </row>
    <row r="12" spans="1:7" ht="18.75" customHeight="1">
      <c r="B12" s="336" t="s">
        <v>348</v>
      </c>
      <c r="C12" s="150" t="s">
        <v>349</v>
      </c>
      <c r="D12" s="151">
        <v>7.48</v>
      </c>
      <c r="E12" s="151">
        <v>9.1999999999999993</v>
      </c>
      <c r="F12" s="151">
        <v>3.99</v>
      </c>
      <c r="G12" s="151">
        <v>-0.43</v>
      </c>
    </row>
    <row r="13" spans="1:7" ht="18.75" customHeight="1">
      <c r="B13" s="337"/>
      <c r="C13" s="150" t="s">
        <v>330</v>
      </c>
      <c r="D13" s="151">
        <v>7.4</v>
      </c>
      <c r="E13" s="151">
        <v>9.11</v>
      </c>
      <c r="F13" s="151">
        <v>3.96</v>
      </c>
      <c r="G13" s="151">
        <v>-0.41</v>
      </c>
    </row>
    <row r="14" spans="1:7" ht="18.75" customHeight="1">
      <c r="B14" s="337"/>
      <c r="C14" s="150" t="s">
        <v>331</v>
      </c>
      <c r="D14" s="151">
        <v>7.42</v>
      </c>
      <c r="E14" s="151">
        <v>9.1199999999999992</v>
      </c>
      <c r="F14" s="151">
        <v>4.0199999999999996</v>
      </c>
      <c r="G14" s="151">
        <v>-0.4</v>
      </c>
    </row>
    <row r="15" spans="1:7" ht="18.75" customHeight="1">
      <c r="B15" s="337"/>
      <c r="C15" s="150" t="s">
        <v>332</v>
      </c>
      <c r="D15" s="151">
        <v>7.5</v>
      </c>
      <c r="E15" s="151">
        <v>9.2100000000000009</v>
      </c>
      <c r="F15" s="151">
        <v>4.12</v>
      </c>
      <c r="G15" s="151">
        <v>-0.28000000000000003</v>
      </c>
    </row>
    <row r="16" spans="1:7" ht="18.75" customHeight="1">
      <c r="B16" s="338" t="s">
        <v>350</v>
      </c>
      <c r="C16" s="125" t="s">
        <v>351</v>
      </c>
      <c r="D16" s="151">
        <v>7.46</v>
      </c>
      <c r="E16" s="151">
        <v>9.1199999999999992</v>
      </c>
      <c r="F16" s="151">
        <v>4.07</v>
      </c>
      <c r="G16" s="151">
        <v>-0.28000000000000003</v>
      </c>
    </row>
    <row r="17" spans="2:7" ht="18.75" customHeight="1">
      <c r="B17" s="338"/>
      <c r="C17" s="125" t="s">
        <v>334</v>
      </c>
      <c r="D17" s="151">
        <v>7.55</v>
      </c>
      <c r="E17" s="151">
        <v>9.14</v>
      </c>
      <c r="F17" s="151">
        <v>4.1900000000000004</v>
      </c>
      <c r="G17" s="151">
        <v>-0.28999999999999998</v>
      </c>
    </row>
    <row r="18" spans="2:7" ht="18.75" customHeight="1">
      <c r="B18" s="338"/>
      <c r="C18" s="125" t="s">
        <v>335</v>
      </c>
      <c r="D18" s="152">
        <v>7.58</v>
      </c>
      <c r="E18" s="152">
        <v>9.17</v>
      </c>
      <c r="F18" s="152">
        <v>4.1900000000000004</v>
      </c>
      <c r="G18" s="152">
        <v>-0.23</v>
      </c>
    </row>
    <row r="19" spans="2:7" ht="18.75" customHeight="1">
      <c r="B19" s="338"/>
      <c r="C19" s="125" t="s">
        <v>336</v>
      </c>
      <c r="D19" s="152">
        <v>7.47</v>
      </c>
      <c r="E19" s="152">
        <v>9.02</v>
      </c>
      <c r="F19" s="152">
        <v>4.13</v>
      </c>
      <c r="G19" s="152">
        <v>-0.21</v>
      </c>
    </row>
    <row r="20" spans="2:7" ht="18.75" customHeight="1">
      <c r="B20" s="338"/>
      <c r="C20" s="125" t="s">
        <v>337</v>
      </c>
      <c r="D20" s="152">
        <v>7.48</v>
      </c>
      <c r="E20" s="152">
        <v>8.99</v>
      </c>
      <c r="F20" s="152">
        <v>4.1900000000000004</v>
      </c>
      <c r="G20" s="152">
        <v>-0.3</v>
      </c>
    </row>
    <row r="21" spans="2:7" ht="18.75" customHeight="1">
      <c r="B21" s="339"/>
      <c r="C21" s="125" t="s">
        <v>338</v>
      </c>
      <c r="D21" s="152">
        <v>7.65</v>
      </c>
      <c r="E21" s="152">
        <v>9.16</v>
      </c>
      <c r="F21" s="152">
        <v>4.33</v>
      </c>
      <c r="G21" s="152">
        <v>-0.18</v>
      </c>
    </row>
    <row r="22" spans="2:7" ht="34.75" customHeight="1">
      <c r="B22" s="15"/>
      <c r="C22" s="153" t="s">
        <v>352</v>
      </c>
      <c r="D22" s="340" t="s">
        <v>494</v>
      </c>
      <c r="E22" s="324"/>
      <c r="F22" s="324"/>
      <c r="G22" s="325"/>
    </row>
    <row r="23" spans="2:7" ht="11.4" customHeight="1">
      <c r="B23" s="15"/>
      <c r="C23" s="15"/>
      <c r="D23" s="332"/>
      <c r="E23" s="320"/>
      <c r="F23" s="320"/>
      <c r="G23" s="321"/>
    </row>
    <row r="24" spans="2:7" ht="13.25" customHeight="1">
      <c r="B24" s="15"/>
      <c r="C24" s="15"/>
      <c r="D24" s="332"/>
      <c r="E24" s="320"/>
      <c r="F24" s="320"/>
      <c r="G24" s="321"/>
    </row>
    <row r="25" spans="2:7" ht="13.25" customHeight="1">
      <c r="B25" s="15"/>
      <c r="C25" s="15"/>
      <c r="D25" s="333"/>
      <c r="E25" s="308"/>
      <c r="F25" s="308"/>
      <c r="G25" s="309"/>
    </row>
  </sheetData>
  <sheetProtection insertColumns="0"/>
  <mergeCells count="15">
    <mergeCell ref="B8:C8"/>
    <mergeCell ref="D23:G23"/>
    <mergeCell ref="D24:G24"/>
    <mergeCell ref="D25:G25"/>
    <mergeCell ref="B9:C9"/>
    <mergeCell ref="B10:C10"/>
    <mergeCell ref="B11:C11"/>
    <mergeCell ref="B12:B15"/>
    <mergeCell ref="B16:B21"/>
    <mergeCell ref="D22:G22"/>
    <mergeCell ref="B3:C3"/>
    <mergeCell ref="B4:C4"/>
    <mergeCell ref="B5:C5"/>
    <mergeCell ref="B6:C6"/>
    <mergeCell ref="B7:C7"/>
  </mergeCells>
  <phoneticPr fontId="4"/>
  <pageMargins left="0.70866141732283472" right="0.55118110236220474" top="0.70866141732283472" bottom="0.6692913385826772"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0"/>
    <pageSetUpPr fitToPage="1"/>
  </sheetPr>
  <dimension ref="A1:R94"/>
  <sheetViews>
    <sheetView showGridLines="0" zoomScale="80" zoomScaleNormal="80" zoomScaleSheetLayoutView="90" workbookViewId="0">
      <pane xSplit="1" ySplit="7" topLeftCell="B56" activePane="bottomRight" state="frozen"/>
      <selection activeCell="B43" sqref="B43:B44"/>
      <selection pane="topRight" activeCell="B43" sqref="B43:B44"/>
      <selection pane="bottomLeft" activeCell="B43" sqref="B43:B44"/>
      <selection pane="bottomRight" activeCell="K75" sqref="K75"/>
    </sheetView>
  </sheetViews>
  <sheetFormatPr defaultColWidth="9" defaultRowHeight="14.5"/>
  <cols>
    <col min="1" max="1" width="2.54296875" style="26" hidden="1" customWidth="1"/>
    <col min="2" max="2" width="16.54296875" style="20" customWidth="1"/>
    <col min="3" max="3" width="12.81640625" style="20" customWidth="1"/>
    <col min="4" max="4" width="10.453125" style="20" customWidth="1"/>
    <col min="5" max="8" width="8.81640625" style="20" customWidth="1"/>
    <col min="9" max="12" width="12" style="20" customWidth="1"/>
    <col min="13" max="16384" width="9" style="20"/>
  </cols>
  <sheetData>
    <row r="1" spans="1:18" s="13" customFormat="1" ht="17.5">
      <c r="B1" s="83" t="s">
        <v>353</v>
      </c>
    </row>
    <row r="2" spans="1:18" s="13" customFormat="1">
      <c r="A2" s="21">
        <v>2</v>
      </c>
      <c r="C2" s="14"/>
      <c r="D2" s="14"/>
      <c r="E2" s="22"/>
      <c r="F2" s="22"/>
      <c r="G2" s="22"/>
      <c r="H2" s="22"/>
    </row>
    <row r="3" spans="1:18" s="13" customFormat="1">
      <c r="A3" s="21">
        <f>IF(COUNTA(B8:L67)&lt;&gt;0,1,2)</f>
        <v>1</v>
      </c>
      <c r="B3" s="14" t="s">
        <v>354</v>
      </c>
      <c r="C3" s="23"/>
      <c r="D3" s="14"/>
      <c r="E3" s="22"/>
      <c r="F3" s="22"/>
      <c r="G3" s="22"/>
      <c r="H3" s="22"/>
    </row>
    <row r="4" spans="1:18" s="13" customFormat="1" ht="15" thickBot="1">
      <c r="A4" s="21"/>
      <c r="B4" s="349" t="str">
        <f>IF(ｼｰﾄ0!C4="","",ｼｰﾄ0!C3   &amp; (ｼｰﾄ0!C4) )</f>
        <v>岐阜県濃尾平野</v>
      </c>
      <c r="C4" s="349"/>
      <c r="D4" s="14"/>
      <c r="E4" s="22"/>
      <c r="F4" s="22"/>
      <c r="G4" s="22"/>
      <c r="H4" s="22"/>
    </row>
    <row r="5" spans="1:18" ht="48.65" customHeight="1">
      <c r="A5" s="24"/>
      <c r="B5" s="350" t="s">
        <v>511</v>
      </c>
      <c r="C5" s="353" t="s">
        <v>355</v>
      </c>
      <c r="D5" s="154"/>
      <c r="E5" s="356" t="s">
        <v>356</v>
      </c>
      <c r="F5" s="357"/>
      <c r="G5" s="357"/>
      <c r="H5" s="358"/>
      <c r="I5" s="365" t="s">
        <v>512</v>
      </c>
      <c r="J5" s="366"/>
      <c r="K5" s="367" t="s">
        <v>513</v>
      </c>
      <c r="L5" s="368"/>
    </row>
    <row r="6" spans="1:18" ht="37.5" customHeight="1">
      <c r="A6" s="24"/>
      <c r="B6" s="351"/>
      <c r="C6" s="354"/>
      <c r="D6" s="359" t="s">
        <v>357</v>
      </c>
      <c r="E6" s="361" t="s">
        <v>34</v>
      </c>
      <c r="F6" s="363" t="s">
        <v>35</v>
      </c>
      <c r="G6" s="363" t="s">
        <v>36</v>
      </c>
      <c r="H6" s="359" t="s">
        <v>358</v>
      </c>
      <c r="I6" s="155" t="s">
        <v>359</v>
      </c>
      <c r="J6" s="156" t="s">
        <v>360</v>
      </c>
      <c r="K6" s="155" t="s">
        <v>361</v>
      </c>
      <c r="L6" s="157" t="s">
        <v>362</v>
      </c>
    </row>
    <row r="7" spans="1:18" ht="29.15" customHeight="1" thickBot="1">
      <c r="A7" s="24"/>
      <c r="B7" s="352"/>
      <c r="C7" s="355"/>
      <c r="D7" s="360"/>
      <c r="E7" s="362"/>
      <c r="F7" s="364"/>
      <c r="G7" s="364"/>
      <c r="H7" s="360"/>
      <c r="I7" s="158" t="s">
        <v>363</v>
      </c>
      <c r="J7" s="159" t="s">
        <v>364</v>
      </c>
      <c r="K7" s="160" t="s">
        <v>365</v>
      </c>
      <c r="L7" s="161" t="s">
        <v>366</v>
      </c>
    </row>
    <row r="8" spans="1:18" ht="19.5" customHeight="1" thickTop="1">
      <c r="A8" s="25">
        <f>IF(COUNTIF(E8:E67,"/")&gt;=1,1,"")</f>
        <v>1</v>
      </c>
      <c r="B8" s="169" t="s">
        <v>304</v>
      </c>
      <c r="C8" s="170">
        <v>286</v>
      </c>
      <c r="D8" s="170">
        <v>61</v>
      </c>
      <c r="E8" s="171" t="s">
        <v>499</v>
      </c>
      <c r="F8" s="171" t="s">
        <v>499</v>
      </c>
      <c r="G8" s="171" t="s">
        <v>499</v>
      </c>
      <c r="H8" s="171" t="s">
        <v>499</v>
      </c>
      <c r="I8" s="171"/>
      <c r="J8" s="171" t="s">
        <v>370</v>
      </c>
      <c r="K8" s="171" t="s">
        <v>371</v>
      </c>
      <c r="L8" s="171" t="s">
        <v>500</v>
      </c>
    </row>
    <row r="9" spans="1:18" ht="19.5" customHeight="1">
      <c r="A9" s="25">
        <f>IF(COUNTIF(E8:E67,"-")&gt;=1,2,"")</f>
        <v>2</v>
      </c>
      <c r="B9" s="169" t="s">
        <v>305</v>
      </c>
      <c r="C9" s="170"/>
      <c r="D9" s="170"/>
      <c r="E9" s="171" t="s">
        <v>499</v>
      </c>
      <c r="F9" s="171" t="s">
        <v>499</v>
      </c>
      <c r="G9" s="171" t="s">
        <v>499</v>
      </c>
      <c r="H9" s="171" t="s">
        <v>499</v>
      </c>
      <c r="I9" s="172"/>
      <c r="J9" s="173" t="s">
        <v>370</v>
      </c>
      <c r="K9" s="173"/>
      <c r="L9" s="173" t="s">
        <v>372</v>
      </c>
    </row>
    <row r="10" spans="1:18" ht="19.5" customHeight="1">
      <c r="A10" s="25" t="str">
        <f>IF(COUNTIF(E8:E67,"#")&gt;=1,4,"")</f>
        <v/>
      </c>
      <c r="B10" s="169" t="s">
        <v>501</v>
      </c>
      <c r="C10" s="170"/>
      <c r="D10" s="170"/>
      <c r="E10" s="171" t="s">
        <v>499</v>
      </c>
      <c r="F10" s="171" t="s">
        <v>499</v>
      </c>
      <c r="G10" s="171" t="s">
        <v>499</v>
      </c>
      <c r="H10" s="171" t="s">
        <v>499</v>
      </c>
      <c r="I10" s="172"/>
      <c r="J10" s="173" t="s">
        <v>370</v>
      </c>
      <c r="K10" s="173"/>
      <c r="L10" s="173"/>
    </row>
    <row r="11" spans="1:18" ht="19.5" customHeight="1">
      <c r="A11" s="24"/>
      <c r="B11" s="169" t="s">
        <v>502</v>
      </c>
      <c r="C11" s="170"/>
      <c r="D11" s="170"/>
      <c r="E11" s="171" t="s">
        <v>503</v>
      </c>
      <c r="F11" s="171" t="s">
        <v>503</v>
      </c>
      <c r="G11" s="171" t="s">
        <v>503</v>
      </c>
      <c r="H11" s="171" t="s">
        <v>503</v>
      </c>
      <c r="I11" s="172"/>
      <c r="J11" s="173" t="s">
        <v>370</v>
      </c>
      <c r="K11" s="173"/>
      <c r="L11" s="173"/>
    </row>
    <row r="12" spans="1:18" ht="19.5" customHeight="1">
      <c r="A12" s="25">
        <f>IF(COUNTIF(F8:F67,"-")&gt;=1,2,"")</f>
        <v>2</v>
      </c>
      <c r="B12" s="169" t="s">
        <v>504</v>
      </c>
      <c r="C12" s="170"/>
      <c r="D12" s="170"/>
      <c r="E12" s="171" t="s">
        <v>499</v>
      </c>
      <c r="F12" s="171" t="s">
        <v>499</v>
      </c>
      <c r="G12" s="171" t="s">
        <v>499</v>
      </c>
      <c r="H12" s="171" t="s">
        <v>499</v>
      </c>
      <c r="I12" s="172"/>
      <c r="J12" s="173" t="s">
        <v>370</v>
      </c>
      <c r="K12" s="173"/>
      <c r="L12" s="173"/>
    </row>
    <row r="13" spans="1:18" ht="19.5" customHeight="1">
      <c r="A13" s="25">
        <f>IF(COUNTIF(F8:F67,"/")&gt;=1,1,"")</f>
        <v>1</v>
      </c>
      <c r="B13" s="169" t="s">
        <v>505</v>
      </c>
      <c r="C13" s="170"/>
      <c r="D13" s="170"/>
      <c r="E13" s="171" t="s">
        <v>503</v>
      </c>
      <c r="F13" s="171" t="s">
        <v>503</v>
      </c>
      <c r="G13" s="171" t="s">
        <v>503</v>
      </c>
      <c r="H13" s="171" t="s">
        <v>503</v>
      </c>
      <c r="I13" s="172"/>
      <c r="J13" s="173" t="s">
        <v>370</v>
      </c>
      <c r="K13" s="173"/>
      <c r="L13" s="173"/>
      <c r="R13" s="20" t="s">
        <v>367</v>
      </c>
    </row>
    <row r="14" spans="1:18" ht="19.5" customHeight="1">
      <c r="A14" s="25" t="str">
        <f>IF(COUNTIF(F8:F67,"#")&gt;=1,4,"")</f>
        <v/>
      </c>
      <c r="B14" s="169" t="s">
        <v>306</v>
      </c>
      <c r="C14" s="170"/>
      <c r="D14" s="170"/>
      <c r="E14" s="171" t="s">
        <v>499</v>
      </c>
      <c r="F14" s="171" t="s">
        <v>499</v>
      </c>
      <c r="G14" s="171" t="s">
        <v>499</v>
      </c>
      <c r="H14" s="171" t="s">
        <v>499</v>
      </c>
      <c r="I14" s="172"/>
      <c r="J14" s="173" t="s">
        <v>370</v>
      </c>
      <c r="K14" s="173"/>
      <c r="L14" s="173" t="s">
        <v>372</v>
      </c>
    </row>
    <row r="15" spans="1:18" ht="19.5" customHeight="1">
      <c r="A15" s="24"/>
      <c r="B15" s="169" t="s">
        <v>506</v>
      </c>
      <c r="C15" s="170"/>
      <c r="D15" s="170"/>
      <c r="E15" s="171" t="s">
        <v>503</v>
      </c>
      <c r="F15" s="171" t="s">
        <v>503</v>
      </c>
      <c r="G15" s="171" t="s">
        <v>503</v>
      </c>
      <c r="H15" s="171" t="s">
        <v>503</v>
      </c>
      <c r="I15" s="172"/>
      <c r="J15" s="173" t="s">
        <v>370</v>
      </c>
      <c r="K15" s="173"/>
      <c r="L15" s="173"/>
    </row>
    <row r="16" spans="1:18" ht="19.5" customHeight="1">
      <c r="A16" s="25">
        <f>IF(COUNTIF(G8:G67,"/")&gt;=1,1,"")</f>
        <v>1</v>
      </c>
      <c r="B16" s="169" t="s">
        <v>507</v>
      </c>
      <c r="C16" s="170"/>
      <c r="D16" s="170"/>
      <c r="E16" s="171" t="s">
        <v>499</v>
      </c>
      <c r="F16" s="171" t="s">
        <v>499</v>
      </c>
      <c r="G16" s="171" t="s">
        <v>499</v>
      </c>
      <c r="H16" s="171" t="s">
        <v>499</v>
      </c>
      <c r="I16" s="172"/>
      <c r="J16" s="173" t="s">
        <v>370</v>
      </c>
      <c r="K16" s="173"/>
      <c r="L16" s="173"/>
    </row>
    <row r="17" spans="1:12" ht="19.5" customHeight="1">
      <c r="A17" s="25">
        <f>IF(COUNTIF(G8:G67,"-")&gt;=1,2,"")</f>
        <v>2</v>
      </c>
      <c r="B17" s="169" t="s">
        <v>310</v>
      </c>
      <c r="C17" s="170"/>
      <c r="D17" s="170"/>
      <c r="E17" s="171" t="s">
        <v>499</v>
      </c>
      <c r="F17" s="171" t="s">
        <v>499</v>
      </c>
      <c r="G17" s="171" t="s">
        <v>499</v>
      </c>
      <c r="H17" s="171" t="s">
        <v>499</v>
      </c>
      <c r="I17" s="172"/>
      <c r="J17" s="173" t="s">
        <v>370</v>
      </c>
      <c r="K17" s="173"/>
      <c r="L17" s="173" t="s">
        <v>372</v>
      </c>
    </row>
    <row r="18" spans="1:12" ht="19.5" customHeight="1">
      <c r="A18" s="25" t="str">
        <f>IF(COUNTIF(G8:G67,"#")&gt;=1,4,"")</f>
        <v/>
      </c>
      <c r="B18" s="169" t="s">
        <v>307</v>
      </c>
      <c r="C18" s="170"/>
      <c r="D18" s="170"/>
      <c r="E18" s="171" t="s">
        <v>503</v>
      </c>
      <c r="F18" s="171" t="s">
        <v>503</v>
      </c>
      <c r="G18" s="171" t="s">
        <v>503</v>
      </c>
      <c r="H18" s="171" t="s">
        <v>503</v>
      </c>
      <c r="I18" s="172"/>
      <c r="J18" s="173" t="s">
        <v>370</v>
      </c>
      <c r="K18" s="173"/>
      <c r="L18" s="173" t="s">
        <v>372</v>
      </c>
    </row>
    <row r="19" spans="1:12" ht="19.5" customHeight="1">
      <c r="A19" s="24"/>
      <c r="B19" s="169" t="s">
        <v>308</v>
      </c>
      <c r="C19" s="170"/>
      <c r="D19" s="170"/>
      <c r="E19" s="171" t="s">
        <v>503</v>
      </c>
      <c r="F19" s="171" t="s">
        <v>503</v>
      </c>
      <c r="G19" s="171" t="s">
        <v>503</v>
      </c>
      <c r="H19" s="171" t="s">
        <v>503</v>
      </c>
      <c r="I19" s="172"/>
      <c r="J19" s="173" t="s">
        <v>370</v>
      </c>
      <c r="K19" s="173"/>
      <c r="L19" s="173" t="s">
        <v>372</v>
      </c>
    </row>
    <row r="20" spans="1:12" ht="19.5" customHeight="1">
      <c r="A20" s="25">
        <f>IF(COUNTIF(H8:H67,"/")&gt;=1,1,"")</f>
        <v>1</v>
      </c>
      <c r="B20" s="169" t="s">
        <v>309</v>
      </c>
      <c r="C20" s="170"/>
      <c r="D20" s="170"/>
      <c r="E20" s="171" t="s">
        <v>499</v>
      </c>
      <c r="F20" s="171" t="s">
        <v>499</v>
      </c>
      <c r="G20" s="171" t="s">
        <v>499</v>
      </c>
      <c r="H20" s="171" t="s">
        <v>499</v>
      </c>
      <c r="I20" s="172"/>
      <c r="J20" s="173" t="s">
        <v>370</v>
      </c>
      <c r="K20" s="173"/>
      <c r="L20" s="173" t="s">
        <v>372</v>
      </c>
    </row>
    <row r="21" spans="1:12" ht="19.5" customHeight="1">
      <c r="A21" s="25">
        <f>IF(COUNTIF(H8:H67,"-")&gt;=1,2,"")</f>
        <v>2</v>
      </c>
      <c r="B21" s="169" t="s">
        <v>508</v>
      </c>
      <c r="C21" s="170"/>
      <c r="D21" s="170"/>
      <c r="E21" s="171" t="s">
        <v>499</v>
      </c>
      <c r="F21" s="171" t="s">
        <v>499</v>
      </c>
      <c r="G21" s="171" t="s">
        <v>499</v>
      </c>
      <c r="H21" s="171" t="s">
        <v>499</v>
      </c>
      <c r="I21" s="172"/>
      <c r="J21" s="173" t="s">
        <v>370</v>
      </c>
      <c r="K21" s="173"/>
      <c r="L21" s="173"/>
    </row>
    <row r="22" spans="1:12" ht="19.5" customHeight="1">
      <c r="A22" s="25" t="str">
        <f>IF(COUNTIF(H8:H67,"#")&gt;=1,4,"")</f>
        <v/>
      </c>
      <c r="B22" s="169" t="s">
        <v>311</v>
      </c>
      <c r="C22" s="170"/>
      <c r="D22" s="170"/>
      <c r="E22" s="171" t="s">
        <v>503</v>
      </c>
      <c r="F22" s="171" t="s">
        <v>503</v>
      </c>
      <c r="G22" s="171" t="s">
        <v>503</v>
      </c>
      <c r="H22" s="171" t="s">
        <v>503</v>
      </c>
      <c r="I22" s="172"/>
      <c r="J22" s="173" t="s">
        <v>370</v>
      </c>
      <c r="K22" s="173"/>
      <c r="L22" s="173" t="s">
        <v>372</v>
      </c>
    </row>
    <row r="23" spans="1:12" ht="19.5" customHeight="1">
      <c r="B23" s="169" t="s">
        <v>312</v>
      </c>
      <c r="C23" s="170"/>
      <c r="D23" s="170"/>
      <c r="E23" s="171" t="s">
        <v>503</v>
      </c>
      <c r="F23" s="171" t="s">
        <v>503</v>
      </c>
      <c r="G23" s="171" t="s">
        <v>503</v>
      </c>
      <c r="H23" s="171" t="s">
        <v>503</v>
      </c>
      <c r="I23" s="172"/>
      <c r="J23" s="173" t="s">
        <v>370</v>
      </c>
      <c r="K23" s="173"/>
      <c r="L23" s="173" t="s">
        <v>372</v>
      </c>
    </row>
    <row r="24" spans="1:12" ht="19.5" customHeight="1">
      <c r="B24" s="169" t="s">
        <v>313</v>
      </c>
      <c r="C24" s="170"/>
      <c r="D24" s="170"/>
      <c r="E24" s="171" t="s">
        <v>503</v>
      </c>
      <c r="F24" s="171" t="s">
        <v>503</v>
      </c>
      <c r="G24" s="171" t="s">
        <v>503</v>
      </c>
      <c r="H24" s="171" t="s">
        <v>503</v>
      </c>
      <c r="I24" s="172"/>
      <c r="J24" s="173" t="s">
        <v>370</v>
      </c>
      <c r="K24" s="173"/>
      <c r="L24" s="173" t="s">
        <v>372</v>
      </c>
    </row>
    <row r="25" spans="1:12" ht="19.5" customHeight="1">
      <c r="B25" s="169" t="s">
        <v>509</v>
      </c>
      <c r="C25" s="170"/>
      <c r="D25" s="170"/>
      <c r="E25" s="171" t="s">
        <v>503</v>
      </c>
      <c r="F25" s="171" t="s">
        <v>503</v>
      </c>
      <c r="G25" s="171" t="s">
        <v>503</v>
      </c>
      <c r="H25" s="171" t="s">
        <v>503</v>
      </c>
      <c r="I25" s="172"/>
      <c r="J25" s="173" t="s">
        <v>370</v>
      </c>
      <c r="K25" s="173"/>
      <c r="L25" s="173"/>
    </row>
    <row r="26" spans="1:12" ht="19.5" customHeight="1">
      <c r="B26" s="169"/>
      <c r="C26" s="170"/>
      <c r="D26" s="170"/>
      <c r="E26" s="171"/>
      <c r="F26" s="171"/>
      <c r="G26" s="171"/>
      <c r="H26" s="171"/>
      <c r="I26" s="172"/>
      <c r="J26" s="173"/>
      <c r="K26" s="173"/>
      <c r="L26" s="173"/>
    </row>
    <row r="27" spans="1:12" ht="19.5" customHeight="1">
      <c r="B27" s="169"/>
      <c r="C27" s="170"/>
      <c r="D27" s="170"/>
      <c r="E27" s="171"/>
      <c r="F27" s="171"/>
      <c r="G27" s="171"/>
      <c r="H27" s="171"/>
      <c r="I27" s="172"/>
      <c r="J27" s="173"/>
      <c r="K27" s="173"/>
      <c r="L27" s="173"/>
    </row>
    <row r="28" spans="1:12" ht="19.5" customHeight="1">
      <c r="B28" s="169"/>
      <c r="C28" s="170"/>
      <c r="D28" s="170"/>
      <c r="E28" s="171"/>
      <c r="F28" s="171"/>
      <c r="G28" s="171"/>
      <c r="H28" s="171"/>
      <c r="I28" s="172"/>
      <c r="J28" s="173"/>
      <c r="K28" s="173"/>
      <c r="L28" s="173"/>
    </row>
    <row r="29" spans="1:12" ht="19.5" customHeight="1">
      <c r="B29" s="169"/>
      <c r="C29" s="170"/>
      <c r="D29" s="170"/>
      <c r="E29" s="171"/>
      <c r="F29" s="171"/>
      <c r="G29" s="171"/>
      <c r="H29" s="171"/>
      <c r="I29" s="172"/>
      <c r="J29" s="173"/>
      <c r="K29" s="173"/>
      <c r="L29" s="173"/>
    </row>
    <row r="30" spans="1:12" ht="19.5" customHeight="1">
      <c r="B30" s="169"/>
      <c r="C30" s="170"/>
      <c r="D30" s="170"/>
      <c r="E30" s="171"/>
      <c r="F30" s="171"/>
      <c r="G30" s="171"/>
      <c r="H30" s="171"/>
      <c r="I30" s="172"/>
      <c r="J30" s="173"/>
      <c r="K30" s="173"/>
      <c r="L30" s="173"/>
    </row>
    <row r="31" spans="1:12" ht="19.5" customHeight="1">
      <c r="B31" s="169"/>
      <c r="C31" s="170"/>
      <c r="D31" s="170"/>
      <c r="E31" s="171"/>
      <c r="F31" s="171"/>
      <c r="G31" s="171"/>
      <c r="H31" s="171"/>
      <c r="I31" s="172"/>
      <c r="J31" s="173"/>
      <c r="K31" s="173"/>
      <c r="L31" s="173"/>
    </row>
    <row r="32" spans="1:12" ht="19.5" customHeight="1">
      <c r="B32" s="169"/>
      <c r="C32" s="170"/>
      <c r="D32" s="170"/>
      <c r="E32" s="171"/>
      <c r="F32" s="171"/>
      <c r="G32" s="171"/>
      <c r="H32" s="171"/>
      <c r="I32" s="172"/>
      <c r="J32" s="173"/>
      <c r="K32" s="173"/>
      <c r="L32" s="173"/>
    </row>
    <row r="33" spans="2:12" ht="19.5" customHeight="1">
      <c r="B33" s="169"/>
      <c r="C33" s="170"/>
      <c r="D33" s="170"/>
      <c r="E33" s="171"/>
      <c r="F33" s="171"/>
      <c r="G33" s="171"/>
      <c r="H33" s="171"/>
      <c r="I33" s="172"/>
      <c r="J33" s="173"/>
      <c r="K33" s="173"/>
      <c r="L33" s="173"/>
    </row>
    <row r="34" spans="2:12" ht="19.5" customHeight="1">
      <c r="B34" s="169"/>
      <c r="C34" s="170"/>
      <c r="D34" s="170"/>
      <c r="E34" s="171"/>
      <c r="F34" s="171"/>
      <c r="G34" s="171"/>
      <c r="H34" s="171"/>
      <c r="I34" s="172"/>
      <c r="J34" s="173"/>
      <c r="K34" s="173"/>
      <c r="L34" s="173"/>
    </row>
    <row r="35" spans="2:12" ht="19.5" customHeight="1">
      <c r="B35" s="169"/>
      <c r="C35" s="170"/>
      <c r="D35" s="170"/>
      <c r="E35" s="171"/>
      <c r="F35" s="171"/>
      <c r="G35" s="171"/>
      <c r="H35" s="171"/>
      <c r="I35" s="172"/>
      <c r="J35" s="173"/>
      <c r="K35" s="173"/>
      <c r="L35" s="173"/>
    </row>
    <row r="36" spans="2:12" ht="19.5" customHeight="1">
      <c r="B36" s="169"/>
      <c r="C36" s="170"/>
      <c r="D36" s="170"/>
      <c r="E36" s="171"/>
      <c r="F36" s="171"/>
      <c r="G36" s="171"/>
      <c r="H36" s="171"/>
      <c r="I36" s="172"/>
      <c r="J36" s="173"/>
      <c r="K36" s="173"/>
      <c r="L36" s="173"/>
    </row>
    <row r="37" spans="2:12" ht="19.5" customHeight="1">
      <c r="B37" s="169"/>
      <c r="C37" s="170"/>
      <c r="D37" s="170"/>
      <c r="E37" s="171"/>
      <c r="F37" s="171"/>
      <c r="G37" s="171"/>
      <c r="H37" s="171"/>
      <c r="I37" s="172"/>
      <c r="J37" s="173"/>
      <c r="K37" s="173"/>
      <c r="L37" s="173"/>
    </row>
    <row r="38" spans="2:12" ht="19.5" customHeight="1">
      <c r="B38" s="169"/>
      <c r="C38" s="170"/>
      <c r="D38" s="170"/>
      <c r="E38" s="171"/>
      <c r="F38" s="171"/>
      <c r="G38" s="171"/>
      <c r="H38" s="171"/>
      <c r="I38" s="172"/>
      <c r="J38" s="173"/>
      <c r="K38" s="173"/>
      <c r="L38" s="173"/>
    </row>
    <row r="39" spans="2:12" ht="19.5" customHeight="1">
      <c r="B39" s="169"/>
      <c r="C39" s="170"/>
      <c r="D39" s="170"/>
      <c r="E39" s="171"/>
      <c r="F39" s="171"/>
      <c r="G39" s="171"/>
      <c r="H39" s="171"/>
      <c r="I39" s="172"/>
      <c r="J39" s="173"/>
      <c r="K39" s="173"/>
      <c r="L39" s="173"/>
    </row>
    <row r="40" spans="2:12" ht="19.5" customHeight="1">
      <c r="B40" s="169"/>
      <c r="C40" s="170"/>
      <c r="D40" s="170"/>
      <c r="E40" s="171"/>
      <c r="F40" s="171"/>
      <c r="G40" s="171"/>
      <c r="H40" s="171"/>
      <c r="I40" s="172"/>
      <c r="J40" s="173"/>
      <c r="K40" s="173"/>
      <c r="L40" s="173"/>
    </row>
    <row r="41" spans="2:12" ht="19.5" customHeight="1">
      <c r="B41" s="169"/>
      <c r="C41" s="170"/>
      <c r="D41" s="170"/>
      <c r="E41" s="171"/>
      <c r="F41" s="171"/>
      <c r="G41" s="171"/>
      <c r="H41" s="171"/>
      <c r="I41" s="172"/>
      <c r="J41" s="173"/>
      <c r="K41" s="173"/>
      <c r="L41" s="173"/>
    </row>
    <row r="42" spans="2:12" ht="19.5" customHeight="1">
      <c r="B42" s="169"/>
      <c r="C42" s="170"/>
      <c r="D42" s="170"/>
      <c r="E42" s="171"/>
      <c r="F42" s="171"/>
      <c r="G42" s="171"/>
      <c r="H42" s="171"/>
      <c r="I42" s="172"/>
      <c r="J42" s="173"/>
      <c r="K42" s="173"/>
      <c r="L42" s="173"/>
    </row>
    <row r="43" spans="2:12" ht="19.5" customHeight="1">
      <c r="B43" s="169"/>
      <c r="C43" s="170"/>
      <c r="D43" s="170"/>
      <c r="E43" s="171"/>
      <c r="F43" s="171"/>
      <c r="G43" s="171"/>
      <c r="H43" s="171"/>
      <c r="I43" s="172"/>
      <c r="J43" s="173"/>
      <c r="K43" s="173"/>
      <c r="L43" s="173"/>
    </row>
    <row r="44" spans="2:12" ht="19.5" customHeight="1">
      <c r="B44" s="169"/>
      <c r="C44" s="170"/>
      <c r="D44" s="170"/>
      <c r="E44" s="171"/>
      <c r="F44" s="171"/>
      <c r="G44" s="171"/>
      <c r="H44" s="171"/>
      <c r="I44" s="172"/>
      <c r="J44" s="173"/>
      <c r="K44" s="173"/>
      <c r="L44" s="173"/>
    </row>
    <row r="45" spans="2:12" ht="19.5" customHeight="1">
      <c r="B45" s="169"/>
      <c r="C45" s="170"/>
      <c r="D45" s="170"/>
      <c r="E45" s="171"/>
      <c r="F45" s="171"/>
      <c r="G45" s="171"/>
      <c r="H45" s="171"/>
      <c r="I45" s="172"/>
      <c r="J45" s="173"/>
      <c r="K45" s="173"/>
      <c r="L45" s="173"/>
    </row>
    <row r="46" spans="2:12" ht="19.5" customHeight="1">
      <c r="B46" s="169"/>
      <c r="C46" s="170"/>
      <c r="D46" s="170"/>
      <c r="E46" s="171"/>
      <c r="F46" s="171"/>
      <c r="G46" s="171"/>
      <c r="H46" s="171"/>
      <c r="I46" s="172"/>
      <c r="J46" s="173"/>
      <c r="K46" s="173"/>
      <c r="L46" s="173"/>
    </row>
    <row r="47" spans="2:12" ht="19.5" customHeight="1">
      <c r="B47" s="169"/>
      <c r="C47" s="170"/>
      <c r="D47" s="170"/>
      <c r="E47" s="171"/>
      <c r="F47" s="171"/>
      <c r="G47" s="171"/>
      <c r="H47" s="171"/>
      <c r="I47" s="172"/>
      <c r="J47" s="173"/>
      <c r="K47" s="173"/>
      <c r="L47" s="173"/>
    </row>
    <row r="48" spans="2:12" ht="19.5" customHeight="1">
      <c r="B48" s="169"/>
      <c r="C48" s="170"/>
      <c r="D48" s="170"/>
      <c r="E48" s="171"/>
      <c r="F48" s="171"/>
      <c r="G48" s="171"/>
      <c r="H48" s="171"/>
      <c r="I48" s="172"/>
      <c r="J48" s="173"/>
      <c r="K48" s="173"/>
      <c r="L48" s="173"/>
    </row>
    <row r="49" spans="2:12" ht="19.5" customHeight="1">
      <c r="B49" s="169"/>
      <c r="C49" s="170"/>
      <c r="D49" s="170"/>
      <c r="E49" s="171"/>
      <c r="F49" s="171"/>
      <c r="G49" s="171"/>
      <c r="H49" s="171"/>
      <c r="I49" s="172"/>
      <c r="J49" s="173"/>
      <c r="K49" s="173"/>
      <c r="L49" s="173"/>
    </row>
    <row r="50" spans="2:12" ht="19.5" customHeight="1">
      <c r="B50" s="169"/>
      <c r="C50" s="170"/>
      <c r="D50" s="170"/>
      <c r="E50" s="171"/>
      <c r="F50" s="171"/>
      <c r="G50" s="171"/>
      <c r="H50" s="171"/>
      <c r="I50" s="172"/>
      <c r="J50" s="173"/>
      <c r="K50" s="173"/>
      <c r="L50" s="173"/>
    </row>
    <row r="51" spans="2:12" ht="19.5" customHeight="1">
      <c r="B51" s="169"/>
      <c r="C51" s="170"/>
      <c r="D51" s="170"/>
      <c r="E51" s="171"/>
      <c r="F51" s="171"/>
      <c r="G51" s="171"/>
      <c r="H51" s="171"/>
      <c r="I51" s="172"/>
      <c r="J51" s="173"/>
      <c r="K51" s="173"/>
      <c r="L51" s="173"/>
    </row>
    <row r="52" spans="2:12" ht="19.5" customHeight="1">
      <c r="B52" s="169"/>
      <c r="C52" s="170"/>
      <c r="D52" s="170"/>
      <c r="E52" s="171"/>
      <c r="F52" s="171"/>
      <c r="G52" s="171"/>
      <c r="H52" s="171"/>
      <c r="I52" s="172"/>
      <c r="J52" s="173"/>
      <c r="K52" s="173"/>
      <c r="L52" s="173"/>
    </row>
    <row r="53" spans="2:12" ht="19.5" customHeight="1">
      <c r="B53" s="169"/>
      <c r="C53" s="170"/>
      <c r="D53" s="170"/>
      <c r="E53" s="171"/>
      <c r="F53" s="171"/>
      <c r="G53" s="171"/>
      <c r="H53" s="171"/>
      <c r="I53" s="172"/>
      <c r="J53" s="173"/>
      <c r="K53" s="173"/>
      <c r="L53" s="173"/>
    </row>
    <row r="54" spans="2:12" ht="19.5" customHeight="1">
      <c r="B54" s="169"/>
      <c r="C54" s="170"/>
      <c r="D54" s="170"/>
      <c r="E54" s="171"/>
      <c r="F54" s="171"/>
      <c r="G54" s="171"/>
      <c r="H54" s="171"/>
      <c r="I54" s="172"/>
      <c r="J54" s="173"/>
      <c r="K54" s="173"/>
      <c r="L54" s="173"/>
    </row>
    <row r="55" spans="2:12" ht="19.5" customHeight="1">
      <c r="B55" s="169"/>
      <c r="C55" s="170"/>
      <c r="D55" s="170"/>
      <c r="E55" s="171"/>
      <c r="F55" s="171"/>
      <c r="G55" s="171"/>
      <c r="H55" s="171"/>
      <c r="I55" s="172"/>
      <c r="J55" s="173"/>
      <c r="K55" s="173"/>
      <c r="L55" s="173"/>
    </row>
    <row r="56" spans="2:12" ht="19.5" customHeight="1">
      <c r="B56" s="169"/>
      <c r="C56" s="170"/>
      <c r="D56" s="170"/>
      <c r="E56" s="171"/>
      <c r="F56" s="171"/>
      <c r="G56" s="171"/>
      <c r="H56" s="171"/>
      <c r="I56" s="172"/>
      <c r="J56" s="173"/>
      <c r="K56" s="173"/>
      <c r="L56" s="173"/>
    </row>
    <row r="57" spans="2:12" ht="19.5" customHeight="1">
      <c r="B57" s="169"/>
      <c r="C57" s="170"/>
      <c r="D57" s="170"/>
      <c r="E57" s="171"/>
      <c r="F57" s="171"/>
      <c r="G57" s="171"/>
      <c r="H57" s="171"/>
      <c r="I57" s="172"/>
      <c r="J57" s="173"/>
      <c r="K57" s="173"/>
      <c r="L57" s="173"/>
    </row>
    <row r="58" spans="2:12" ht="19.5" customHeight="1">
      <c r="B58" s="169"/>
      <c r="C58" s="170"/>
      <c r="D58" s="170"/>
      <c r="E58" s="171"/>
      <c r="F58" s="171"/>
      <c r="G58" s="171"/>
      <c r="H58" s="171"/>
      <c r="I58" s="172"/>
      <c r="J58" s="173"/>
      <c r="K58" s="173"/>
      <c r="L58" s="173"/>
    </row>
    <row r="59" spans="2:12" ht="19.5" customHeight="1">
      <c r="B59" s="169"/>
      <c r="C59" s="170"/>
      <c r="D59" s="170"/>
      <c r="E59" s="171"/>
      <c r="F59" s="171"/>
      <c r="G59" s="171"/>
      <c r="H59" s="171"/>
      <c r="I59" s="172"/>
      <c r="J59" s="173"/>
      <c r="K59" s="173"/>
      <c r="L59" s="173"/>
    </row>
    <row r="60" spans="2:12" ht="19.5" customHeight="1">
      <c r="B60" s="169"/>
      <c r="C60" s="170"/>
      <c r="D60" s="170"/>
      <c r="E60" s="171"/>
      <c r="F60" s="171"/>
      <c r="G60" s="171"/>
      <c r="H60" s="171"/>
      <c r="I60" s="172"/>
      <c r="J60" s="173"/>
      <c r="K60" s="173"/>
      <c r="L60" s="173"/>
    </row>
    <row r="61" spans="2:12" ht="19.5" customHeight="1">
      <c r="B61" s="169"/>
      <c r="C61" s="170"/>
      <c r="D61" s="170"/>
      <c r="E61" s="171"/>
      <c r="F61" s="171"/>
      <c r="G61" s="171"/>
      <c r="H61" s="171"/>
      <c r="I61" s="172"/>
      <c r="J61" s="173"/>
      <c r="K61" s="173"/>
      <c r="L61" s="173"/>
    </row>
    <row r="62" spans="2:12" ht="19.5" customHeight="1">
      <c r="B62" s="169"/>
      <c r="C62" s="170"/>
      <c r="D62" s="170"/>
      <c r="E62" s="171"/>
      <c r="F62" s="171"/>
      <c r="G62" s="171"/>
      <c r="H62" s="171"/>
      <c r="I62" s="172"/>
      <c r="J62" s="173"/>
      <c r="K62" s="173"/>
      <c r="L62" s="173"/>
    </row>
    <row r="63" spans="2:12" ht="19.5" customHeight="1">
      <c r="B63" s="169"/>
      <c r="C63" s="170"/>
      <c r="D63" s="170"/>
      <c r="E63" s="171"/>
      <c r="F63" s="171"/>
      <c r="G63" s="171"/>
      <c r="H63" s="171"/>
      <c r="I63" s="172"/>
      <c r="J63" s="173"/>
      <c r="K63" s="173"/>
      <c r="L63" s="173"/>
    </row>
    <row r="64" spans="2:12" ht="19.5" customHeight="1">
      <c r="B64" s="169"/>
      <c r="C64" s="170"/>
      <c r="D64" s="170"/>
      <c r="E64" s="171"/>
      <c r="F64" s="171"/>
      <c r="G64" s="171"/>
      <c r="H64" s="171"/>
      <c r="I64" s="172"/>
      <c r="J64" s="173"/>
      <c r="K64" s="173"/>
      <c r="L64" s="173"/>
    </row>
    <row r="65" spans="2:13" ht="19.5" customHeight="1">
      <c r="B65" s="169"/>
      <c r="C65" s="170"/>
      <c r="D65" s="170"/>
      <c r="E65" s="171"/>
      <c r="F65" s="171"/>
      <c r="G65" s="171"/>
      <c r="H65" s="171"/>
      <c r="I65" s="172"/>
      <c r="J65" s="173"/>
      <c r="K65" s="173"/>
      <c r="L65" s="173"/>
    </row>
    <row r="66" spans="2:13" ht="19.5" customHeight="1">
      <c r="B66" s="169"/>
      <c r="C66" s="170"/>
      <c r="D66" s="170"/>
      <c r="E66" s="171"/>
      <c r="F66" s="171"/>
      <c r="G66" s="171"/>
      <c r="H66" s="171"/>
      <c r="I66" s="172"/>
      <c r="J66" s="173"/>
      <c r="K66" s="173"/>
      <c r="L66" s="173"/>
    </row>
    <row r="67" spans="2:13" ht="19.5" customHeight="1">
      <c r="B67" s="169"/>
      <c r="C67" s="170"/>
      <c r="D67" s="170"/>
      <c r="E67" s="171"/>
      <c r="F67" s="171"/>
      <c r="G67" s="171"/>
      <c r="H67" s="171"/>
      <c r="I67" s="172"/>
      <c r="J67" s="173"/>
      <c r="K67" s="173"/>
      <c r="L67" s="173"/>
    </row>
    <row r="68" spans="2:13" ht="37.5" customHeight="1">
      <c r="B68" s="174"/>
      <c r="C68" s="162">
        <f>IF(COUNTA(C8:C67)&lt;&gt;0,SUM(C8:C67),"")</f>
        <v>286</v>
      </c>
      <c r="D68" s="162">
        <f>IF(COUNTA(D8:D67)&lt;&gt;0,SUM(D8:D67),"")</f>
        <v>61</v>
      </c>
      <c r="E68" s="162" t="str">
        <f>IF(COUNT(E8:E67)&gt;=1,SUM(E8:E67),IF(SUM(A8:A10)=1,"/",IF(SUM(A8:A10)=2,"-",IF(SUM(A8:A10)=4,"#",IF(SUM(A8:A10)=3,"/ -",IF(SUM(A8:A10)=5,"/ #",IF(SUM(A8:A10)=6,"- #",IF(SUM(A8:A10)=7,"/ - #",""))))))))</f>
        <v>/ -</v>
      </c>
      <c r="F68" s="162" t="str">
        <f>IF(COUNT(F8:F67)&gt;=1,SUM(F8:F67),IF(SUM(A12:A14)=1,"/",IF(SUM(A12:A14)=2,"-",IF(SUM(A12:A14)=4,"#",IF(SUM(A12:A14)=3,"/ -",IF(SUM(A12:A14)=5,"/ #",IF(SUM(A12:A14)=6,"- #",IF(SUM(A12:A14)=7,"/ - #",""))))))))</f>
        <v>/ -</v>
      </c>
      <c r="G68" s="162" t="str">
        <f>IF(COUNT(G8:G67)&gt;=1,SUM(G8:G67),IF(SUM(A16:A18)=1,"/",IF(SUM(A16:A18)=2,"-",IF(SUM(A16:A18)=4,"#",IF(SUM(A16:A18)=3,"/ -",IF(SUM(A16:A18)=5,"/ #",IF(SUM(A16:A18)=6,"- #",IF(SUM(A16:A18)=7,"/ - #",""))))))))</f>
        <v>/ -</v>
      </c>
      <c r="H68" s="162" t="str">
        <f>IF(COUNT(H8:H67)&gt;=1,SUM(H8:H67),IF(SUM(A20:A22)=1,"/",IF(SUM(A20:A22)=2,"-",IF(SUM(A20:A22)=4,"#",IF(SUM(A20:A22)=3,"/ -",IF(SUM(A20:A22)=5,"/ #",IF(SUM(A20:A22)=6,"- #",IF(SUM(A20:A22)=7,"/ - #",""))))))))</f>
        <v>/ -</v>
      </c>
      <c r="I68" s="342" t="str">
        <f>IF($I$80=0,"",VLOOKUP($I$80,$K$80:$L$94,2,FALSE))</f>
        <v>◆ □ ◇</v>
      </c>
      <c r="J68" s="342"/>
      <c r="K68" s="342"/>
      <c r="L68" s="342"/>
    </row>
    <row r="69" spans="2:13">
      <c r="B69" s="163"/>
      <c r="C69" s="164" t="s">
        <v>352</v>
      </c>
      <c r="D69" s="165"/>
      <c r="E69" s="165"/>
      <c r="F69" s="165"/>
      <c r="G69" s="165"/>
      <c r="H69" s="166"/>
    </row>
    <row r="70" spans="2:13">
      <c r="B70" s="167"/>
      <c r="C70" s="343"/>
      <c r="D70" s="344"/>
      <c r="E70" s="344"/>
      <c r="F70" s="344"/>
      <c r="G70" s="344"/>
      <c r="H70" s="345"/>
    </row>
    <row r="71" spans="2:13">
      <c r="B71" s="168"/>
      <c r="C71" s="343" t="s">
        <v>368</v>
      </c>
      <c r="D71" s="344"/>
      <c r="E71" s="344"/>
      <c r="F71" s="344"/>
      <c r="G71" s="344"/>
      <c r="H71" s="345"/>
    </row>
    <row r="72" spans="2:13">
      <c r="B72" s="168"/>
      <c r="C72" s="346"/>
      <c r="D72" s="347"/>
      <c r="E72" s="347"/>
      <c r="F72" s="347"/>
      <c r="G72" s="347"/>
      <c r="H72" s="348"/>
    </row>
    <row r="78" spans="2:13" hidden="1"/>
    <row r="79" spans="2:13" hidden="1">
      <c r="E79" s="127" t="s">
        <v>369</v>
      </c>
      <c r="F79" s="127" t="s">
        <v>370</v>
      </c>
      <c r="G79" s="127" t="s">
        <v>371</v>
      </c>
      <c r="H79" s="128" t="s">
        <v>372</v>
      </c>
      <c r="I79" s="27"/>
      <c r="J79" s="27"/>
      <c r="K79" s="27"/>
      <c r="L79" s="27"/>
      <c r="M79" s="27"/>
    </row>
    <row r="80" spans="2:13" hidden="1">
      <c r="E80" s="129">
        <f>IF(COUNTA($I$8:$I$67)=0,0,1)</f>
        <v>0</v>
      </c>
      <c r="F80" s="129">
        <f>IF(COUNTA($J$8:$J$67)=0,0,2)</f>
        <v>2</v>
      </c>
      <c r="G80" s="129">
        <f>IF(COUNTA($K$8:$K$67)=0,0,4)</f>
        <v>4</v>
      </c>
      <c r="H80" s="129">
        <f>IF(COUNTA($L$8:$L$67)=0,0,8)</f>
        <v>8</v>
      </c>
      <c r="I80" s="129">
        <f>SUM($E$80:$H$80)</f>
        <v>14</v>
      </c>
      <c r="J80" s="27"/>
      <c r="K80" s="129">
        <v>1</v>
      </c>
      <c r="L80" s="341" t="s">
        <v>363</v>
      </c>
      <c r="M80" s="341"/>
    </row>
    <row r="81" spans="5:13" hidden="1">
      <c r="E81" s="129"/>
      <c r="F81" s="129"/>
      <c r="G81" s="129"/>
      <c r="H81" s="129"/>
      <c r="I81" s="129"/>
      <c r="J81" s="27"/>
      <c r="K81" s="129">
        <v>2</v>
      </c>
      <c r="L81" s="341" t="s">
        <v>364</v>
      </c>
      <c r="M81" s="341"/>
    </row>
    <row r="82" spans="5:13" hidden="1">
      <c r="E82" s="129"/>
      <c r="F82" s="129"/>
      <c r="G82" s="129"/>
      <c r="H82" s="129"/>
      <c r="I82" s="129"/>
      <c r="J82" s="27"/>
      <c r="K82" s="129">
        <v>3</v>
      </c>
      <c r="L82" s="341" t="s">
        <v>373</v>
      </c>
      <c r="M82" s="341"/>
    </row>
    <row r="83" spans="5:13" hidden="1">
      <c r="E83" s="129"/>
      <c r="F83" s="129"/>
      <c r="G83" s="129"/>
      <c r="H83" s="129"/>
      <c r="I83" s="129"/>
      <c r="J83" s="27"/>
      <c r="K83" s="129">
        <v>4</v>
      </c>
      <c r="L83" s="341" t="s">
        <v>365</v>
      </c>
      <c r="M83" s="341"/>
    </row>
    <row r="84" spans="5:13" hidden="1">
      <c r="E84" s="129"/>
      <c r="F84" s="129"/>
      <c r="G84" s="129"/>
      <c r="H84" s="129"/>
      <c r="I84" s="129"/>
      <c r="J84" s="27"/>
      <c r="K84" s="129">
        <v>5</v>
      </c>
      <c r="L84" s="341" t="s">
        <v>374</v>
      </c>
      <c r="M84" s="341"/>
    </row>
    <row r="85" spans="5:13" hidden="1">
      <c r="E85" s="129"/>
      <c r="F85" s="129"/>
      <c r="G85" s="129"/>
      <c r="H85" s="129"/>
      <c r="I85" s="129"/>
      <c r="J85" s="27"/>
      <c r="K85" s="129">
        <v>6</v>
      </c>
      <c r="L85" s="341" t="s">
        <v>375</v>
      </c>
      <c r="M85" s="341"/>
    </row>
    <row r="86" spans="5:13" hidden="1">
      <c r="E86" s="129"/>
      <c r="F86" s="129"/>
      <c r="G86" s="129"/>
      <c r="H86" s="129"/>
      <c r="I86" s="129"/>
      <c r="J86" s="27"/>
      <c r="K86" s="129">
        <v>7</v>
      </c>
      <c r="L86" s="341" t="s">
        <v>376</v>
      </c>
      <c r="M86" s="341"/>
    </row>
    <row r="87" spans="5:13" hidden="1">
      <c r="E87" s="129"/>
      <c r="F87" s="129"/>
      <c r="G87" s="129"/>
      <c r="H87" s="129"/>
      <c r="I87" s="129"/>
      <c r="J87" s="27"/>
      <c r="K87" s="129">
        <v>8</v>
      </c>
      <c r="L87" s="341" t="s">
        <v>366</v>
      </c>
      <c r="M87" s="341"/>
    </row>
    <row r="88" spans="5:13" hidden="1">
      <c r="E88" s="129"/>
      <c r="F88" s="129"/>
      <c r="G88" s="129"/>
      <c r="H88" s="129"/>
      <c r="I88" s="129"/>
      <c r="J88" s="27"/>
      <c r="K88" s="129">
        <v>9</v>
      </c>
      <c r="L88" s="341" t="s">
        <v>377</v>
      </c>
      <c r="M88" s="341"/>
    </row>
    <row r="89" spans="5:13" hidden="1">
      <c r="E89" s="129"/>
      <c r="F89" s="129"/>
      <c r="G89" s="129"/>
      <c r="H89" s="129"/>
      <c r="I89" s="129"/>
      <c r="J89" s="27"/>
      <c r="K89" s="129">
        <v>10</v>
      </c>
      <c r="L89" s="341" t="s">
        <v>378</v>
      </c>
      <c r="M89" s="341"/>
    </row>
    <row r="90" spans="5:13" hidden="1">
      <c r="E90" s="129"/>
      <c r="F90" s="129"/>
      <c r="G90" s="129"/>
      <c r="H90" s="129"/>
      <c r="I90" s="129"/>
      <c r="J90" s="27"/>
      <c r="K90" s="129">
        <v>11</v>
      </c>
      <c r="L90" s="341" t="s">
        <v>379</v>
      </c>
      <c r="M90" s="341"/>
    </row>
    <row r="91" spans="5:13" hidden="1">
      <c r="E91" s="129"/>
      <c r="F91" s="129"/>
      <c r="G91" s="129"/>
      <c r="H91" s="129"/>
      <c r="I91" s="129"/>
      <c r="J91" s="27"/>
      <c r="K91" s="129">
        <v>12</v>
      </c>
      <c r="L91" s="341" t="s">
        <v>380</v>
      </c>
      <c r="M91" s="341"/>
    </row>
    <row r="92" spans="5:13" hidden="1">
      <c r="E92" s="129"/>
      <c r="F92" s="129"/>
      <c r="G92" s="129"/>
      <c r="H92" s="129"/>
      <c r="I92" s="129"/>
      <c r="J92" s="27"/>
      <c r="K92" s="129">
        <v>13</v>
      </c>
      <c r="L92" s="341" t="s">
        <v>381</v>
      </c>
      <c r="M92" s="341"/>
    </row>
    <row r="93" spans="5:13" hidden="1">
      <c r="E93" s="129"/>
      <c r="F93" s="129"/>
      <c r="G93" s="129"/>
      <c r="H93" s="129"/>
      <c r="I93" s="129"/>
      <c r="J93" s="27"/>
      <c r="K93" s="129">
        <v>14</v>
      </c>
      <c r="L93" s="341" t="s">
        <v>382</v>
      </c>
      <c r="M93" s="341"/>
    </row>
    <row r="94" spans="5:13" hidden="1">
      <c r="E94" s="129"/>
      <c r="F94" s="129"/>
      <c r="G94" s="129"/>
      <c r="H94" s="129"/>
      <c r="I94" s="129"/>
      <c r="J94" s="27"/>
      <c r="K94" s="129">
        <v>15</v>
      </c>
      <c r="L94" s="341" t="s">
        <v>383</v>
      </c>
      <c r="M94" s="341"/>
    </row>
  </sheetData>
  <mergeCells count="30">
    <mergeCell ref="I68:L68"/>
    <mergeCell ref="C70:H70"/>
    <mergeCell ref="C71:H71"/>
    <mergeCell ref="C72:H72"/>
    <mergeCell ref="B4:C4"/>
    <mergeCell ref="B5:B7"/>
    <mergeCell ref="C5:C7"/>
    <mergeCell ref="E5:H5"/>
    <mergeCell ref="D6:D7"/>
    <mergeCell ref="E6:E7"/>
    <mergeCell ref="F6:F7"/>
    <mergeCell ref="G6:G7"/>
    <mergeCell ref="H6:H7"/>
    <mergeCell ref="I5:J5"/>
    <mergeCell ref="K5:L5"/>
    <mergeCell ref="L92:M92"/>
    <mergeCell ref="L93:M93"/>
    <mergeCell ref="L94:M94"/>
    <mergeCell ref="L80:M80"/>
    <mergeCell ref="L81:M81"/>
    <mergeCell ref="L82:M82"/>
    <mergeCell ref="L83:M83"/>
    <mergeCell ref="L84:M84"/>
    <mergeCell ref="L85:M85"/>
    <mergeCell ref="L86:M86"/>
    <mergeCell ref="L87:M87"/>
    <mergeCell ref="L88:M88"/>
    <mergeCell ref="L89:M89"/>
    <mergeCell ref="L90:M90"/>
    <mergeCell ref="L91:M91"/>
  </mergeCells>
  <phoneticPr fontId="4"/>
  <conditionalFormatting sqref="E8:L67">
    <cfRule type="expression" dxfId="1" priority="2">
      <formula>($B8:$B67)&lt;&gt;""</formula>
    </cfRule>
  </conditionalFormatting>
  <conditionalFormatting sqref="I8:L67">
    <cfRule type="expression" dxfId="0" priority="1">
      <formula>$C8&lt;&gt;""</formula>
    </cfRule>
  </conditionalFormatting>
  <dataValidations count="6">
    <dataValidation type="list" errorStyle="warning" allowBlank="1" showErrorMessage="1" error="数値は小数点第一位までです。_x000a_第二位は切り捨てです。_x000a__x000a_例　4.5 , 11.0, 13.5" prompt="該当する沈下面積をご記入してください。数値は小数点第一位までです。_x000a_例　4.5 , 11.0, 13.5_x000a_その他、プルダウンから選択肢を選んでください。_x000a_" sqref="E8:H67" xr:uid="{FD3F2473-F21A-4132-8133-8D6E1D3C4E22}">
      <formula1>"　,/,-,#,"</formula1>
    </dataValidation>
    <dataValidation type="custom" allowBlank="1" showInputMessage="1" showErrorMessage="1" error="入力エラーです。数値は小数点第一位までですか。数値は半角ですか。" prompt="面積の数値は、下記例と同じく半角、少数第1位までの記載をしてください。第2位以下は切り捨てです。_x000a__x000a_例　12.3  35.6  4.0  " sqref="C8:D67" xr:uid="{0A28E421-C28B-4E06-8551-4C2436F074CF}">
      <formula1>C8=ROUNDDOWN(C8,1)</formula1>
    </dataValidation>
    <dataValidation type="list" errorStyle="warning" allowBlank="1" showInputMessage="1" showErrorMessage="1" error="記号以外の文字は事情がある場合以外、入力しないでください。" sqref="L8:L67" xr:uid="{872C40C7-42CB-412F-B186-F767CBC283AB}">
      <formula1>"◇　"</formula1>
    </dataValidation>
    <dataValidation type="list" errorStyle="warning" allowBlank="1" showInputMessage="1" showErrorMessage="1" error="記号以外の文字は事情がある場合以外、入力しないでください。" sqref="K8:K67" xr:uid="{3E5290DE-B76F-45A5-84B8-1ABD83F7C5B3}">
      <formula1>"□"</formula1>
    </dataValidation>
    <dataValidation type="list" errorStyle="warning" allowBlank="1" showInputMessage="1" showErrorMessage="1" error="記号以外の文字は事情がある場合以外、入力しないでください。" sqref="J8:J67" xr:uid="{8B6A69C8-A187-4195-BBC8-DC7805038A7B}">
      <formula1>"◆"</formula1>
    </dataValidation>
    <dataValidation type="list" errorStyle="warning" allowBlank="1" showInputMessage="1" showErrorMessage="1" error="記号以外の文字は事情がある場合以外、入力しないでください。" sqref="I8:I67" xr:uid="{4DCBEDA7-5F3E-4185-943B-E05300CDD4B4}">
      <formula1>"■"</formula1>
    </dataValidation>
  </dataValidations>
  <pageMargins left="0.70866141732283472" right="0.55118110236220474" top="0.70866141732283472" bottom="0.6692913385826772" header="0.51181102362204722" footer="0.51181102362204722"/>
  <pageSetup paperSize="9" scale="5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0"/>
    <pageSetUpPr fitToPage="1"/>
  </sheetPr>
  <dimension ref="A1:O13"/>
  <sheetViews>
    <sheetView showGridLines="0" topLeftCell="B1" zoomScaleNormal="100" zoomScaleSheetLayoutView="90" workbookViewId="0">
      <selection activeCell="O25" sqref="O25"/>
    </sheetView>
  </sheetViews>
  <sheetFormatPr defaultColWidth="9" defaultRowHeight="14.5"/>
  <cols>
    <col min="1" max="1" width="2.453125" style="4" hidden="1" customWidth="1"/>
    <col min="2" max="2" width="13.453125" style="4" customWidth="1"/>
    <col min="3" max="3" width="10.1796875" style="4" customWidth="1"/>
    <col min="4" max="11" width="8.54296875" style="4" customWidth="1"/>
    <col min="12" max="12" width="11.1796875" style="4" customWidth="1"/>
    <col min="13" max="13" width="31.1796875" style="4" customWidth="1"/>
    <col min="14" max="15" width="8.54296875" style="4" customWidth="1"/>
    <col min="16" max="16384" width="9" style="4"/>
  </cols>
  <sheetData>
    <row r="1" spans="1:15" ht="17.5">
      <c r="B1" s="82" t="s">
        <v>384</v>
      </c>
    </row>
    <row r="2" spans="1:15" ht="21" customHeight="1">
      <c r="A2" s="104">
        <v>2</v>
      </c>
    </row>
    <row r="3" spans="1:15" ht="24.65" customHeight="1">
      <c r="A3" s="104">
        <f>IF(COUNTA(C8:L8)&lt;&gt;0,1,2)</f>
        <v>2</v>
      </c>
      <c r="B3" s="5"/>
      <c r="C3" s="6"/>
      <c r="D3" s="5"/>
    </row>
    <row r="4" spans="1:15" s="7" customFormat="1" ht="14.25" customHeight="1">
      <c r="B4" s="369" t="s">
        <v>4</v>
      </c>
      <c r="C4" s="378" t="s">
        <v>385</v>
      </c>
      <c r="D4" s="379"/>
      <c r="E4" s="379"/>
      <c r="F4" s="379"/>
      <c r="G4" s="379"/>
      <c r="H4" s="379"/>
      <c r="I4" s="379"/>
      <c r="J4" s="379"/>
      <c r="K4" s="379"/>
      <c r="L4" s="380"/>
      <c r="M4" s="369" t="s">
        <v>386</v>
      </c>
    </row>
    <row r="5" spans="1:15" s="7" customFormat="1" ht="18" customHeight="1">
      <c r="B5" s="370"/>
      <c r="C5" s="371" t="s">
        <v>387</v>
      </c>
      <c r="D5" s="372"/>
      <c r="E5" s="372"/>
      <c r="F5" s="372"/>
      <c r="G5" s="372"/>
      <c r="H5" s="372"/>
      <c r="I5" s="372"/>
      <c r="J5" s="371" t="s">
        <v>21</v>
      </c>
      <c r="K5" s="372"/>
      <c r="L5" s="373" t="s">
        <v>388</v>
      </c>
      <c r="M5" s="370"/>
    </row>
    <row r="6" spans="1:15" s="7" customFormat="1" ht="18" customHeight="1">
      <c r="B6" s="370"/>
      <c r="C6" s="373" t="s">
        <v>24</v>
      </c>
      <c r="D6" s="375"/>
      <c r="E6" s="373" t="s">
        <v>389</v>
      </c>
      <c r="F6" s="375"/>
      <c r="G6" s="375"/>
      <c r="H6" s="375"/>
      <c r="I6" s="375"/>
      <c r="J6" s="376" t="s">
        <v>390</v>
      </c>
      <c r="K6" s="373" t="s">
        <v>391</v>
      </c>
      <c r="L6" s="374"/>
      <c r="M6" s="370"/>
    </row>
    <row r="7" spans="1:15" s="7" customFormat="1" ht="45" customHeight="1">
      <c r="B7" s="370"/>
      <c r="C7" s="8" t="s">
        <v>392</v>
      </c>
      <c r="D7" s="8" t="s">
        <v>45</v>
      </c>
      <c r="E7" s="8" t="s">
        <v>393</v>
      </c>
      <c r="F7" s="8" t="s">
        <v>47</v>
      </c>
      <c r="G7" s="8" t="s">
        <v>48</v>
      </c>
      <c r="H7" s="8" t="s">
        <v>49</v>
      </c>
      <c r="I7" s="8" t="s">
        <v>50</v>
      </c>
      <c r="J7" s="377"/>
      <c r="K7" s="374"/>
      <c r="L7" s="374"/>
      <c r="M7" s="370"/>
    </row>
    <row r="8" spans="1:15" s="7" customFormat="1" ht="52.5" customHeight="1">
      <c r="B8" s="178" t="str">
        <f>IF(ｼｰﾄ0!C4="","",ｼｰﾄ0!C3&amp;ｼｰﾄ0!C4)</f>
        <v>岐阜県濃尾平野</v>
      </c>
      <c r="C8" s="179"/>
      <c r="D8" s="179"/>
      <c r="E8" s="179"/>
      <c r="F8" s="179"/>
      <c r="G8" s="179"/>
      <c r="H8" s="179"/>
      <c r="I8" s="179"/>
      <c r="J8" s="179"/>
      <c r="K8" s="179"/>
      <c r="L8" s="179"/>
      <c r="M8" s="180"/>
      <c r="N8" s="9"/>
      <c r="O8" s="9"/>
    </row>
    <row r="9" spans="1:15" s="7" customFormat="1" ht="14.25" customHeight="1">
      <c r="B9" s="4"/>
      <c r="C9" s="4"/>
      <c r="D9" s="4"/>
      <c r="E9" s="4"/>
      <c r="F9" s="4"/>
      <c r="G9" s="4"/>
      <c r="H9" s="4"/>
      <c r="I9" s="4"/>
      <c r="J9" s="4"/>
      <c r="K9" s="4"/>
      <c r="L9" s="4"/>
      <c r="M9" s="4"/>
      <c r="N9" s="4"/>
      <c r="O9" s="9"/>
    </row>
    <row r="10" spans="1:15">
      <c r="B10" s="10" t="s">
        <v>394</v>
      </c>
      <c r="C10" s="6" t="s">
        <v>395</v>
      </c>
    </row>
    <row r="11" spans="1:15">
      <c r="C11" s="6" t="s">
        <v>396</v>
      </c>
      <c r="D11" s="11"/>
      <c r="E11" s="11"/>
      <c r="F11" s="11"/>
      <c r="G11" s="11"/>
      <c r="H11" s="11"/>
      <c r="I11" s="11"/>
      <c r="J11" s="11"/>
      <c r="K11" s="11"/>
      <c r="L11" s="11"/>
    </row>
    <row r="12" spans="1:15">
      <c r="C12" s="6" t="s">
        <v>397</v>
      </c>
    </row>
    <row r="13" spans="1:15" ht="18" customHeight="1">
      <c r="C13" s="6" t="s">
        <v>398</v>
      </c>
    </row>
  </sheetData>
  <mergeCells count="10">
    <mergeCell ref="B4:B7"/>
    <mergeCell ref="M4:M7"/>
    <mergeCell ref="C5:I5"/>
    <mergeCell ref="J5:K5"/>
    <mergeCell ref="L5:L7"/>
    <mergeCell ref="C6:D6"/>
    <mergeCell ref="E6:I6"/>
    <mergeCell ref="J6:J7"/>
    <mergeCell ref="K6:K7"/>
    <mergeCell ref="C4:L4"/>
  </mergeCells>
  <phoneticPr fontId="4"/>
  <dataValidations count="1">
    <dataValidation type="list" errorStyle="warning" allowBlank="1" showInputMessage="1" showErrorMessage="1" error="特殊な事情の場合のみ文字入力するようにしてください。" sqref="C8:L9" xr:uid="{00000000-0002-0000-0800-000000000000}">
      <formula1>"●,○,△,　"</formula1>
    </dataValidation>
  </dataValidations>
  <pageMargins left="0.70866141732283472" right="0.55118110236220474" top="0.70866141732283472" bottom="0.6692913385826772"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0"/>
    <pageSetUpPr fitToPage="1"/>
  </sheetPr>
  <dimension ref="A1:I29"/>
  <sheetViews>
    <sheetView showGridLines="0" topLeftCell="B6" zoomScaleNormal="100" zoomScaleSheetLayoutView="85" workbookViewId="0">
      <selection activeCell="L12" sqref="L12:L13"/>
    </sheetView>
  </sheetViews>
  <sheetFormatPr defaultColWidth="9" defaultRowHeight="14.5"/>
  <cols>
    <col min="1" max="1" width="3" style="14" hidden="1" customWidth="1"/>
    <col min="2" max="2" width="3" style="14" customWidth="1"/>
    <col min="3" max="3" width="13.54296875" style="14" customWidth="1"/>
    <col min="4" max="4" width="18.54296875" style="14" customWidth="1"/>
    <col min="5" max="9" width="15.54296875" style="14" customWidth="1"/>
    <col min="10" max="16384" width="9" style="14"/>
  </cols>
  <sheetData>
    <row r="1" spans="1:9" ht="19">
      <c r="C1" s="101" t="s">
        <v>399</v>
      </c>
    </row>
    <row r="2" spans="1:9">
      <c r="A2" s="105">
        <v>2</v>
      </c>
      <c r="B2" s="105"/>
    </row>
    <row r="3" spans="1:9" ht="15" customHeight="1">
      <c r="A3" s="105">
        <f>IF(COUNTA(E7:I14)&lt;&gt;0,1,2)</f>
        <v>1</v>
      </c>
      <c r="B3" s="106" t="s">
        <v>400</v>
      </c>
      <c r="C3" s="12"/>
    </row>
    <row r="4" spans="1:9" s="28" customFormat="1" ht="15" customHeight="1">
      <c r="C4" s="23"/>
    </row>
    <row r="5" spans="1:9" ht="20.5" customHeight="1">
      <c r="C5" s="383" t="s">
        <v>401</v>
      </c>
      <c r="D5" s="382" t="s">
        <v>402</v>
      </c>
      <c r="E5" s="381" t="s">
        <v>403</v>
      </c>
      <c r="F5" s="381"/>
      <c r="G5" s="381"/>
      <c r="H5" s="381"/>
      <c r="I5" s="381"/>
    </row>
    <row r="6" spans="1:9" ht="40" customHeight="1">
      <c r="C6" s="383"/>
      <c r="D6" s="382"/>
      <c r="E6" s="181" t="s">
        <v>404</v>
      </c>
      <c r="F6" s="181" t="s">
        <v>405</v>
      </c>
      <c r="G6" s="181" t="s">
        <v>406</v>
      </c>
      <c r="H6" s="181" t="s">
        <v>407</v>
      </c>
      <c r="I6" s="181" t="s">
        <v>408</v>
      </c>
    </row>
    <row r="7" spans="1:9" ht="28.5" customHeight="1">
      <c r="C7" s="388" t="str">
        <f>IF(OR(ｼｰﾄ0!C4="",ｼｰﾄ0!C3=""),"",ｼｰﾄ0!C3&amp;ｼｰﾄ0!C4)</f>
        <v>岐阜県濃尾平野</v>
      </c>
      <c r="D7" s="386" t="s">
        <v>409</v>
      </c>
      <c r="E7" s="188">
        <v>121</v>
      </c>
      <c r="F7" s="188"/>
      <c r="G7" s="189">
        <v>58</v>
      </c>
      <c r="H7" s="190" t="s">
        <v>414</v>
      </c>
      <c r="I7" s="191">
        <v>45597</v>
      </c>
    </row>
    <row r="8" spans="1:9" ht="28.5" customHeight="1">
      <c r="C8" s="389"/>
      <c r="D8" s="387"/>
      <c r="E8" s="188"/>
      <c r="F8" s="188"/>
      <c r="G8" s="189"/>
      <c r="H8" s="190"/>
      <c r="I8" s="191"/>
    </row>
    <row r="9" spans="1:9" ht="28.5" customHeight="1">
      <c r="C9" s="389"/>
      <c r="D9" s="386" t="s">
        <v>410</v>
      </c>
      <c r="E9" s="188"/>
      <c r="F9" s="188"/>
      <c r="G9" s="189"/>
      <c r="H9" s="190"/>
      <c r="I9" s="191"/>
    </row>
    <row r="10" spans="1:9" ht="28.5" customHeight="1">
      <c r="C10" s="389"/>
      <c r="D10" s="385"/>
      <c r="E10" s="188"/>
      <c r="F10" s="188"/>
      <c r="G10" s="189"/>
      <c r="H10" s="190"/>
      <c r="I10" s="191"/>
    </row>
    <row r="11" spans="1:9" ht="28.5" customHeight="1">
      <c r="C11" s="389"/>
      <c r="D11" s="386" t="s">
        <v>411</v>
      </c>
      <c r="E11" s="188">
        <v>140</v>
      </c>
      <c r="F11" s="188"/>
      <c r="G11" s="189">
        <v>103</v>
      </c>
      <c r="H11" s="190" t="s">
        <v>414</v>
      </c>
      <c r="I11" s="191">
        <v>45597</v>
      </c>
    </row>
    <row r="12" spans="1:9" ht="28.5" customHeight="1">
      <c r="C12" s="389"/>
      <c r="D12" s="387"/>
      <c r="E12" s="188"/>
      <c r="F12" s="188"/>
      <c r="G12" s="189"/>
      <c r="H12" s="190"/>
      <c r="I12" s="191"/>
    </row>
    <row r="13" spans="1:9" ht="28.5" customHeight="1">
      <c r="C13" s="389"/>
      <c r="D13" s="386" t="s">
        <v>412</v>
      </c>
      <c r="E13" s="188"/>
      <c r="F13" s="188"/>
      <c r="G13" s="189"/>
      <c r="H13" s="190"/>
      <c r="I13" s="191"/>
    </row>
    <row r="14" spans="1:9" ht="28.5" customHeight="1">
      <c r="C14" s="390"/>
      <c r="D14" s="385"/>
      <c r="E14" s="188"/>
      <c r="F14" s="188"/>
      <c r="G14" s="189"/>
      <c r="H14" s="190"/>
      <c r="I14" s="191"/>
    </row>
    <row r="15" spans="1:9" ht="28.5" customHeight="1">
      <c r="C15" s="384" t="s">
        <v>413</v>
      </c>
      <c r="D15" s="183" t="s">
        <v>414</v>
      </c>
      <c r="E15" s="192">
        <f>IF(COUNTA(E7:E14)=0,"",SUMIFS(E7:E14,$H$7:$H$14,$D$15))</f>
        <v>261</v>
      </c>
      <c r="F15" s="192" t="str">
        <f t="shared" ref="F15:G15" si="0">IF(COUNTA(F7:F14)=0,"",SUMIFS(F7:F14,$H$7:$H$14,$D$15))</f>
        <v/>
      </c>
      <c r="G15" s="193">
        <f t="shared" si="0"/>
        <v>161</v>
      </c>
      <c r="H15" s="184"/>
      <c r="I15" s="184"/>
    </row>
    <row r="16" spans="1:9" ht="28.5" customHeight="1">
      <c r="C16" s="385"/>
      <c r="D16" s="183" t="s">
        <v>415</v>
      </c>
      <c r="E16" s="192">
        <f>IF(COUNTA(E7:E14)=0,"",SUMIFS(E7:E14,$H$7:$H$14,$D$16))</f>
        <v>0</v>
      </c>
      <c r="F16" s="192" t="str">
        <f>IF(COUNTA(F7:F14)=0,"",SUMIFS(F7:F14,$H$7:$H$14,$D$16))</f>
        <v/>
      </c>
      <c r="G16" s="193">
        <f>IF(COUNTA(G7:G14)=0,"",SUMIFS(G7:G14,$H$7:$H$14,$D$16))</f>
        <v>0</v>
      </c>
      <c r="H16" s="184"/>
      <c r="I16" s="184"/>
    </row>
    <row r="17" spans="2:9" ht="15" customHeight="1"/>
    <row r="18" spans="2:9" customFormat="1" ht="15" customHeight="1">
      <c r="C18" s="12"/>
      <c r="D18" s="14"/>
      <c r="E18" s="14"/>
      <c r="F18" s="14"/>
      <c r="G18" s="194"/>
      <c r="H18" s="194"/>
      <c r="I18" s="194"/>
    </row>
    <row r="19" spans="2:9" ht="15" customHeight="1">
      <c r="B19" s="107" t="s">
        <v>417</v>
      </c>
      <c r="C19" s="12"/>
    </row>
    <row r="20" spans="2:9" ht="15" customHeight="1">
      <c r="C20" s="23"/>
    </row>
    <row r="21" spans="2:9">
      <c r="C21" s="382" t="s">
        <v>401</v>
      </c>
      <c r="D21" s="386" t="s">
        <v>402</v>
      </c>
      <c r="E21" s="175" t="s">
        <v>418</v>
      </c>
      <c r="F21" s="185"/>
      <c r="G21" s="176"/>
      <c r="H21" s="386" t="s">
        <v>419</v>
      </c>
    </row>
    <row r="22" spans="2:9" ht="48.65" customHeight="1">
      <c r="C22" s="382"/>
      <c r="D22" s="387"/>
      <c r="E22" s="181" t="s">
        <v>420</v>
      </c>
      <c r="F22" s="181" t="s">
        <v>421</v>
      </c>
      <c r="G22" s="181" t="s">
        <v>422</v>
      </c>
      <c r="H22" s="387"/>
    </row>
    <row r="23" spans="2:9" ht="43.5">
      <c r="C23" s="388" t="str">
        <f>IF(OR(ｼｰﾄ0!C4="",ｼｰﾄ0!C3=""),"",ｼｰﾄ0!C3&amp;ｼｰﾄ0!C4)</f>
        <v>岐阜県濃尾平野</v>
      </c>
      <c r="D23" s="181" t="s">
        <v>423</v>
      </c>
      <c r="E23" s="186">
        <v>24</v>
      </c>
      <c r="F23" s="186"/>
      <c r="G23" s="186">
        <v>2</v>
      </c>
      <c r="H23" s="195">
        <f>IF(COUNTA(E23:G23)=0,"",SUM(E23:G23))</f>
        <v>26</v>
      </c>
    </row>
    <row r="24" spans="2:9" ht="40.5" customHeight="1">
      <c r="C24" s="389"/>
      <c r="D24" s="182" t="s">
        <v>416</v>
      </c>
      <c r="E24" s="186"/>
      <c r="F24" s="186"/>
      <c r="G24" s="186"/>
      <c r="H24" s="195" t="str">
        <f>IF(COUNTA(E24:G24)=0,"",SUM(E25:G25))</f>
        <v/>
      </c>
    </row>
    <row r="25" spans="2:9" ht="40.5" customHeight="1">
      <c r="C25" s="389"/>
      <c r="D25" s="181" t="s">
        <v>411</v>
      </c>
      <c r="E25" s="186">
        <v>3</v>
      </c>
      <c r="F25" s="186"/>
      <c r="G25" s="186">
        <v>3</v>
      </c>
      <c r="H25" s="195">
        <f>IF(COUNTA(E25:G25)=0,"",SUM(E25:G25))</f>
        <v>6</v>
      </c>
    </row>
    <row r="26" spans="2:9" ht="40.5" customHeight="1">
      <c r="C26" s="390"/>
      <c r="D26" s="182" t="s">
        <v>424</v>
      </c>
      <c r="E26" s="186"/>
      <c r="F26" s="186"/>
      <c r="G26" s="186"/>
      <c r="H26" s="195" t="str">
        <f>IF(COUNTA(E26:G26)=0,"",SUM(E27:G27))</f>
        <v/>
      </c>
    </row>
    <row r="27" spans="2:9" ht="40.5" customHeight="1">
      <c r="C27" s="302" t="s">
        <v>425</v>
      </c>
      <c r="D27" s="303"/>
      <c r="E27" s="195">
        <f>IF(SUM(E23:E26)=0,"",SUM(E23:E26))</f>
        <v>27</v>
      </c>
      <c r="F27" s="195" t="str">
        <f>IF(SUM(F23:F26)=0,"",SUM(F23:F26))</f>
        <v/>
      </c>
      <c r="G27" s="195">
        <f>IF(SUM(G23:G26)=0,"",SUM(G23:G26))</f>
        <v>5</v>
      </c>
      <c r="H27" s="195">
        <f>IF(SUM(H23:H26)=0,"",SUM(H23:H26))</f>
        <v>32</v>
      </c>
    </row>
    <row r="28" spans="2:9" ht="15" customHeight="1">
      <c r="C28" s="187"/>
      <c r="D28" s="187"/>
      <c r="E28" s="196"/>
      <c r="F28" s="196"/>
      <c r="G28" s="196"/>
      <c r="H28" s="196"/>
    </row>
    <row r="29" spans="2:9" ht="53.25" customHeight="1"/>
  </sheetData>
  <mergeCells count="14">
    <mergeCell ref="H21:H22"/>
    <mergeCell ref="C27:D27"/>
    <mergeCell ref="C21:C22"/>
    <mergeCell ref="D21:D22"/>
    <mergeCell ref="C23:C26"/>
    <mergeCell ref="E5:I5"/>
    <mergeCell ref="D5:D6"/>
    <mergeCell ref="C5:C6"/>
    <mergeCell ref="C15:C16"/>
    <mergeCell ref="D7:D8"/>
    <mergeCell ref="D9:D10"/>
    <mergeCell ref="D11:D12"/>
    <mergeCell ref="D13:D14"/>
    <mergeCell ref="C7:C14"/>
  </mergeCells>
  <phoneticPr fontId="5"/>
  <conditionalFormatting sqref="H7">
    <cfRule type="colorScale" priority="3">
      <colorScale>
        <cfvo type="min"/>
        <cfvo type="max"/>
        <color rgb="FFFF7128"/>
        <color rgb="FFFFEF9C"/>
      </colorScale>
    </cfRule>
  </conditionalFormatting>
  <dataValidations count="9">
    <dataValidation type="list" allowBlank="1" showInputMessage="1" showErrorMessage="1" sqref="H7:H14" xr:uid="{00000000-0002-0000-0900-000000000000}">
      <formula1>$D$15:$D$16</formula1>
    </dataValidation>
    <dataValidation allowBlank="1" showInputMessage="1" showErrorMessage="1" prompt="水準点数は数値だけをご記入ください。_x000a__x000a_" sqref="G7:G14" xr:uid="{00000000-0002-0000-0900-000001000000}"/>
    <dataValidation allowBlank="1" showInputMessage="1" showErrorMessage="1" prompt="測量距離は数値だけをご記入ください。_x000a_" sqref="E7:E14" xr:uid="{00000000-0002-0000-0900-000002000000}"/>
    <dataValidation allowBlank="1" showInputMessage="1" showErrorMessage="1" prompt="測量面積は数値だけをご記入ください。_x000a__x000a__x000a_" sqref="F7:F14" xr:uid="{00000000-0002-0000-0900-000003000000}"/>
    <dataValidation operator="greaterThanOrEqual" allowBlank="1" showInputMessage="1" showErrorMessage="1" error="自治体が管理（所有）する、地下水位のみ観測井戸本数を記載してください。　数値だけを記載してください" prompt="国が管理する、地下水位のみ観測井戸の本数を数値のみ記入してください" sqref="E25" xr:uid="{00000000-0002-0000-0900-000005000000}"/>
    <dataValidation operator="greaterThanOrEqual" allowBlank="1" showInputMessage="1" showErrorMessage="1" error="自治体が管理（所有）する、地下水位のみ観測井戸本数を記載してください。　数値だけを記載してください" prompt="その他機関が管理する、地下水位のみ観測井戸の本数を数値のみ記入してください" sqref="E26:G26" xr:uid="{00000000-0002-0000-0900-000004000000}"/>
    <dataValidation operator="greaterThanOrEqual" allowBlank="1" showInputMessage="1" showErrorMessage="1" error="自治体が管理（所有）する、地下水位のみ観測井戸本数を記載してください。　数値だけを記載してください" prompt="管内市町村が管理する、地下水位のみ観測井戸の本数を数値のみ記入してください" sqref="E24:G24" xr:uid="{00000000-0002-0000-0900-000006000000}"/>
    <dataValidation operator="greaterThanOrEqual" allowBlank="1" showInputMessage="1" showErrorMessage="1" error="自治体が管理（所有）する、地下水位のみ観測井戸本数を記載してください。　数値だけを記載してください" prompt="国が管理（所有）する、地下水位のみ観測井戸の本数を数値のみ記入してください" sqref="F25:G25" xr:uid="{00000000-0002-0000-0900-000007000000}"/>
    <dataValidation operator="greaterThanOrEqual" allowBlank="1" showInputMessage="1" showErrorMessage="1" error="自治体が管理（所有）する、地下水位のみ観測井戸本数を記載してください。　数値だけを記載してください" prompt="自治体が管理する、地下水位のみ観測井戸の本数を数値のみ記入してください" sqref="E23:G23" xr:uid="{00000000-0002-0000-0900-000008000000}"/>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0"/>
    <pageSetUpPr fitToPage="1"/>
  </sheetPr>
  <dimension ref="A1:U72"/>
  <sheetViews>
    <sheetView showGridLines="0" zoomScaleNormal="100" zoomScaleSheetLayoutView="90" workbookViewId="0">
      <pane xSplit="2" ySplit="6" topLeftCell="C7" activePane="bottomRight" state="frozen"/>
      <selection activeCell="B44" sqref="B43:B44"/>
      <selection pane="topRight" activeCell="B44" sqref="B43:B44"/>
      <selection pane="bottomLeft" activeCell="B44" sqref="B43:B44"/>
      <selection pane="bottomRight" activeCell="P77" sqref="P77"/>
    </sheetView>
  </sheetViews>
  <sheetFormatPr defaultColWidth="9" defaultRowHeight="14.5"/>
  <cols>
    <col min="1" max="1" width="8.54296875" style="20" hidden="1" customWidth="1"/>
    <col min="2" max="2" width="7.453125" style="13" customWidth="1"/>
    <col min="3" max="3" width="5.81640625" style="92" customWidth="1"/>
    <col min="4" max="4" width="11.453125" style="13" customWidth="1"/>
    <col min="5" max="5" width="5.54296875" style="93" customWidth="1"/>
    <col min="6" max="6" width="5.54296875" style="13" customWidth="1"/>
    <col min="7" max="7" width="10.81640625" style="13" customWidth="1"/>
    <col min="8" max="8" width="5.54296875" style="93" customWidth="1"/>
    <col min="9" max="9" width="5.54296875" style="13" customWidth="1"/>
    <col min="10" max="10" width="10.81640625" style="13" customWidth="1"/>
    <col min="11" max="11" width="5.54296875" style="93" customWidth="1"/>
    <col min="12" max="12" width="5.54296875" style="13" customWidth="1"/>
    <col min="13" max="13" width="10.81640625" style="13" customWidth="1"/>
    <col min="14" max="14" width="5.54296875" style="93" customWidth="1"/>
    <col min="15" max="15" width="5.54296875" style="13" customWidth="1"/>
    <col min="16" max="16" width="10.81640625" style="13" customWidth="1"/>
    <col min="17" max="17" width="5.54296875" style="93" customWidth="1"/>
    <col min="18" max="18" width="5.54296875" style="13" customWidth="1"/>
    <col min="19" max="19" width="10.81640625" style="13" customWidth="1"/>
    <col min="20" max="20" width="7.54296875" style="13" customWidth="1"/>
    <col min="21" max="32" width="5.54296875" style="13" customWidth="1"/>
    <col min="33" max="16384" width="9" style="13"/>
  </cols>
  <sheetData>
    <row r="1" spans="1:21" ht="17.5">
      <c r="B1" s="83" t="s">
        <v>426</v>
      </c>
    </row>
    <row r="2" spans="1:21">
      <c r="A2" s="20">
        <v>2</v>
      </c>
    </row>
    <row r="3" spans="1:21">
      <c r="A3" s="20">
        <f>IF(COUNTA(E7:S11)&lt;&gt;0,1,2)</f>
        <v>1</v>
      </c>
      <c r="D3" s="23"/>
    </row>
    <row r="4" spans="1:21" ht="20.149999999999999" customHeight="1">
      <c r="B4" s="394" t="s">
        <v>191</v>
      </c>
      <c r="C4" s="406" t="s">
        <v>427</v>
      </c>
      <c r="D4" s="403" t="s">
        <v>428</v>
      </c>
      <c r="E4" s="197" t="s">
        <v>429</v>
      </c>
      <c r="F4" s="198"/>
      <c r="G4" s="199"/>
      <c r="H4" s="197" t="s">
        <v>430</v>
      </c>
      <c r="I4" s="198"/>
      <c r="J4" s="199"/>
      <c r="K4" s="200" t="s">
        <v>431</v>
      </c>
      <c r="L4" s="198"/>
      <c r="M4" s="199"/>
      <c r="N4" s="200" t="s">
        <v>432</v>
      </c>
      <c r="O4" s="200"/>
      <c r="P4" s="200"/>
      <c r="Q4" s="200" t="s">
        <v>433</v>
      </c>
      <c r="R4" s="200"/>
      <c r="S4" s="200"/>
    </row>
    <row r="5" spans="1:21" ht="25.5" customHeight="1">
      <c r="A5" s="20" t="s">
        <v>434</v>
      </c>
      <c r="B5" s="395"/>
      <c r="C5" s="406"/>
      <c r="D5" s="404"/>
      <c r="E5" s="201" t="s">
        <v>435</v>
      </c>
      <c r="F5" s="202" t="s">
        <v>436</v>
      </c>
      <c r="G5" s="203"/>
      <c r="H5" s="201" t="s">
        <v>435</v>
      </c>
      <c r="I5" s="202" t="s">
        <v>436</v>
      </c>
      <c r="J5" s="203"/>
      <c r="K5" s="201" t="s">
        <v>435</v>
      </c>
      <c r="L5" s="202" t="s">
        <v>436</v>
      </c>
      <c r="M5" s="203"/>
      <c r="N5" s="201" t="s">
        <v>435</v>
      </c>
      <c r="O5" s="202" t="s">
        <v>436</v>
      </c>
      <c r="P5" s="203"/>
      <c r="Q5" s="201" t="s">
        <v>435</v>
      </c>
      <c r="R5" s="202" t="s">
        <v>436</v>
      </c>
      <c r="S5" s="204"/>
    </row>
    <row r="6" spans="1:21" ht="27.75" customHeight="1">
      <c r="B6" s="396"/>
      <c r="C6" s="406"/>
      <c r="D6" s="405"/>
      <c r="E6" s="205" t="s">
        <v>437</v>
      </c>
      <c r="F6" s="206" t="s">
        <v>438</v>
      </c>
      <c r="G6" s="207" t="s">
        <v>439</v>
      </c>
      <c r="H6" s="205" t="s">
        <v>437</v>
      </c>
      <c r="I6" s="206" t="s">
        <v>440</v>
      </c>
      <c r="J6" s="207" t="s">
        <v>439</v>
      </c>
      <c r="K6" s="205" t="s">
        <v>437</v>
      </c>
      <c r="L6" s="206" t="s">
        <v>440</v>
      </c>
      <c r="M6" s="207" t="s">
        <v>439</v>
      </c>
      <c r="N6" s="205" t="s">
        <v>437</v>
      </c>
      <c r="O6" s="206" t="s">
        <v>440</v>
      </c>
      <c r="P6" s="207" t="s">
        <v>439</v>
      </c>
      <c r="Q6" s="205" t="s">
        <v>437</v>
      </c>
      <c r="R6" s="206" t="s">
        <v>440</v>
      </c>
      <c r="S6" s="207" t="s">
        <v>439</v>
      </c>
    </row>
    <row r="7" spans="1:21" ht="21.75" customHeight="1">
      <c r="B7" s="403" t="str">
        <f>ｼｰﾄ0!$C$4</f>
        <v>濃尾平野</v>
      </c>
      <c r="C7" s="397"/>
      <c r="D7" s="208" t="s">
        <v>441</v>
      </c>
      <c r="E7" s="222"/>
      <c r="F7" s="223"/>
      <c r="G7" s="223"/>
      <c r="H7" s="222"/>
      <c r="I7" s="223"/>
      <c r="J7" s="223"/>
      <c r="K7" s="222"/>
      <c r="L7" s="223"/>
      <c r="M7" s="223"/>
      <c r="N7" s="222"/>
      <c r="O7" s="223"/>
      <c r="P7" s="223"/>
      <c r="Q7" s="222"/>
      <c r="R7" s="223"/>
      <c r="S7" s="223"/>
    </row>
    <row r="8" spans="1:21" ht="21.75" customHeight="1">
      <c r="B8" s="404"/>
      <c r="C8" s="420"/>
      <c r="D8" s="208" t="s">
        <v>442</v>
      </c>
      <c r="E8" s="222"/>
      <c r="F8" s="223"/>
      <c r="G8" s="223"/>
      <c r="H8" s="222"/>
      <c r="I8" s="223"/>
      <c r="J8" s="223"/>
      <c r="K8" s="222"/>
      <c r="L8" s="223"/>
      <c r="M8" s="223"/>
      <c r="N8" s="222"/>
      <c r="O8" s="223"/>
      <c r="P8" s="223"/>
      <c r="Q8" s="222"/>
      <c r="R8" s="223"/>
      <c r="S8" s="223"/>
    </row>
    <row r="9" spans="1:21" ht="21.75" customHeight="1">
      <c r="B9" s="404"/>
      <c r="C9" s="420"/>
      <c r="D9" s="208" t="s">
        <v>443</v>
      </c>
      <c r="E9" s="222"/>
      <c r="F9" s="223"/>
      <c r="G9" s="223">
        <v>114.9</v>
      </c>
      <c r="H9" s="222"/>
      <c r="I9" s="223"/>
      <c r="J9" s="223">
        <v>113.5</v>
      </c>
      <c r="K9" s="222"/>
      <c r="L9" s="223"/>
      <c r="M9" s="223">
        <v>112.5</v>
      </c>
      <c r="N9" s="222"/>
      <c r="O9" s="223"/>
      <c r="P9" s="223">
        <v>113.3</v>
      </c>
      <c r="Q9" s="222"/>
      <c r="R9" s="223"/>
      <c r="S9" s="223"/>
      <c r="U9" s="100"/>
    </row>
    <row r="10" spans="1:21" ht="21.75" customHeight="1">
      <c r="B10" s="404"/>
      <c r="C10" s="420"/>
      <c r="D10" s="208" t="s">
        <v>444</v>
      </c>
      <c r="E10" s="222"/>
      <c r="F10" s="223"/>
      <c r="G10" s="223"/>
      <c r="H10" s="222"/>
      <c r="I10" s="223"/>
      <c r="J10" s="223"/>
      <c r="K10" s="222"/>
      <c r="L10" s="223"/>
      <c r="M10" s="223"/>
      <c r="N10" s="222"/>
      <c r="O10" s="223"/>
      <c r="P10" s="223"/>
      <c r="Q10" s="222"/>
      <c r="R10" s="223"/>
      <c r="S10" s="223"/>
    </row>
    <row r="11" spans="1:21" ht="21.75" customHeight="1">
      <c r="B11" s="404"/>
      <c r="C11" s="420"/>
      <c r="D11" s="122" t="s">
        <v>445</v>
      </c>
      <c r="E11" s="222"/>
      <c r="F11" s="223"/>
      <c r="G11" s="223"/>
      <c r="H11" s="222"/>
      <c r="I11" s="223"/>
      <c r="J11" s="223"/>
      <c r="K11" s="222"/>
      <c r="L11" s="223"/>
      <c r="M11" s="223"/>
      <c r="N11" s="222"/>
      <c r="O11" s="223"/>
      <c r="P11" s="223"/>
      <c r="Q11" s="222"/>
      <c r="R11" s="223"/>
      <c r="S11" s="223"/>
    </row>
    <row r="12" spans="1:21" ht="26.25" customHeight="1">
      <c r="B12" s="405"/>
      <c r="C12" s="421"/>
      <c r="D12" s="122" t="s">
        <v>446</v>
      </c>
      <c r="E12" s="224" t="str">
        <f t="shared" ref="E12:M12" si="0">IF(COUNT(E7:E11)&gt;=1,SUM(E7:E11),"")</f>
        <v/>
      </c>
      <c r="F12" s="225" t="str">
        <f t="shared" si="0"/>
        <v/>
      </c>
      <c r="G12" s="225">
        <f t="shared" si="0"/>
        <v>114.9</v>
      </c>
      <c r="H12" s="224" t="str">
        <f t="shared" si="0"/>
        <v/>
      </c>
      <c r="I12" s="226" t="str">
        <f t="shared" si="0"/>
        <v/>
      </c>
      <c r="J12" s="226">
        <f t="shared" si="0"/>
        <v>113.5</v>
      </c>
      <c r="K12" s="224" t="str">
        <f t="shared" si="0"/>
        <v/>
      </c>
      <c r="L12" s="226" t="str">
        <f t="shared" si="0"/>
        <v/>
      </c>
      <c r="M12" s="226">
        <f t="shared" si="0"/>
        <v>112.5</v>
      </c>
      <c r="N12" s="224" t="str">
        <f t="shared" ref="N12:S12" si="1">IF(COUNT(N7:N11)&gt;=1,SUM(N7:N11),"")</f>
        <v/>
      </c>
      <c r="O12" s="226" t="str">
        <f t="shared" ref="O12" si="2">IF(COUNT(O7:O11)&gt;=1,SUM(O7:O11),"")</f>
        <v/>
      </c>
      <c r="P12" s="226">
        <f t="shared" si="1"/>
        <v>113.3</v>
      </c>
      <c r="Q12" s="224" t="str">
        <f t="shared" si="1"/>
        <v/>
      </c>
      <c r="R12" s="226" t="str">
        <f t="shared" ref="R12" si="3">IF(COUNT(R7:R11)&gt;=1,SUM(R7:R11),"")</f>
        <v/>
      </c>
      <c r="S12" s="226" t="str">
        <f t="shared" si="1"/>
        <v/>
      </c>
    </row>
    <row r="13" spans="1:21" ht="21.75" customHeight="1">
      <c r="B13" s="403" t="str">
        <f>ｼｰﾄ0!$C$4</f>
        <v>濃尾平野</v>
      </c>
      <c r="C13" s="408"/>
      <c r="D13" s="208" t="s">
        <v>441</v>
      </c>
      <c r="E13" s="122"/>
      <c r="F13" s="223"/>
      <c r="G13" s="223"/>
      <c r="H13" s="122"/>
      <c r="I13" s="223"/>
      <c r="J13" s="223"/>
      <c r="K13" s="122"/>
      <c r="L13" s="223"/>
      <c r="M13" s="223"/>
      <c r="N13" s="122"/>
      <c r="O13" s="223"/>
      <c r="P13" s="223"/>
      <c r="Q13" s="227"/>
      <c r="R13" s="223"/>
      <c r="S13" s="223"/>
    </row>
    <row r="14" spans="1:21" ht="21.75" customHeight="1">
      <c r="B14" s="404"/>
      <c r="C14" s="409"/>
      <c r="D14" s="208" t="s">
        <v>442</v>
      </c>
      <c r="E14" s="122"/>
      <c r="F14" s="223"/>
      <c r="G14" s="223"/>
      <c r="H14" s="122"/>
      <c r="I14" s="223"/>
      <c r="J14" s="223"/>
      <c r="K14" s="122"/>
      <c r="L14" s="223"/>
      <c r="M14" s="223"/>
      <c r="N14" s="122"/>
      <c r="O14" s="223"/>
      <c r="P14" s="223"/>
      <c r="Q14" s="227"/>
      <c r="R14" s="223"/>
      <c r="S14" s="223"/>
    </row>
    <row r="15" spans="1:21" ht="21.75" customHeight="1">
      <c r="B15" s="404"/>
      <c r="C15" s="409"/>
      <c r="D15" s="208" t="s">
        <v>443</v>
      </c>
      <c r="E15" s="122"/>
      <c r="F15" s="223"/>
      <c r="G15" s="223"/>
      <c r="H15" s="122"/>
      <c r="I15" s="223"/>
      <c r="J15" s="223"/>
      <c r="K15" s="122"/>
      <c r="L15" s="223"/>
      <c r="M15" s="223"/>
      <c r="N15" s="122"/>
      <c r="O15" s="223"/>
      <c r="P15" s="223"/>
      <c r="Q15" s="227"/>
      <c r="R15" s="223"/>
      <c r="S15" s="223"/>
    </row>
    <row r="16" spans="1:21" ht="21.75" customHeight="1">
      <c r="B16" s="404"/>
      <c r="C16" s="409"/>
      <c r="D16" s="208" t="s">
        <v>444</v>
      </c>
      <c r="E16" s="122"/>
      <c r="F16" s="223"/>
      <c r="G16" s="223"/>
      <c r="H16" s="122"/>
      <c r="I16" s="223"/>
      <c r="J16" s="223"/>
      <c r="K16" s="122"/>
      <c r="L16" s="223"/>
      <c r="M16" s="223"/>
      <c r="N16" s="122"/>
      <c r="O16" s="223"/>
      <c r="P16" s="223"/>
      <c r="Q16" s="227"/>
      <c r="R16" s="223"/>
      <c r="S16" s="223"/>
    </row>
    <row r="17" spans="2:19" ht="21.75" customHeight="1">
      <c r="B17" s="404"/>
      <c r="C17" s="409"/>
      <c r="D17" s="122" t="s">
        <v>445</v>
      </c>
      <c r="E17" s="122"/>
      <c r="F17" s="223"/>
      <c r="G17" s="223"/>
      <c r="H17" s="122"/>
      <c r="I17" s="223"/>
      <c r="J17" s="223"/>
      <c r="K17" s="122"/>
      <c r="L17" s="223"/>
      <c r="M17" s="223"/>
      <c r="N17" s="122"/>
      <c r="O17" s="223"/>
      <c r="P17" s="223"/>
      <c r="Q17" s="227"/>
      <c r="R17" s="223"/>
      <c r="S17" s="223"/>
    </row>
    <row r="18" spans="2:19" ht="26.25" customHeight="1">
      <c r="B18" s="405"/>
      <c r="C18" s="410"/>
      <c r="D18" s="122" t="s">
        <v>447</v>
      </c>
      <c r="E18" s="224" t="str">
        <f t="shared" ref="E18:M18" si="4">IF(COUNT(E13:E17)&gt;=1,SUM(E13:E17),"")</f>
        <v/>
      </c>
      <c r="F18" s="225" t="str">
        <f t="shared" si="4"/>
        <v/>
      </c>
      <c r="G18" s="225" t="str">
        <f t="shared" si="4"/>
        <v/>
      </c>
      <c r="H18" s="224" t="str">
        <f t="shared" si="4"/>
        <v/>
      </c>
      <c r="I18" s="226" t="str">
        <f t="shared" si="4"/>
        <v/>
      </c>
      <c r="J18" s="226" t="str">
        <f t="shared" si="4"/>
        <v/>
      </c>
      <c r="K18" s="224" t="str">
        <f t="shared" si="4"/>
        <v/>
      </c>
      <c r="L18" s="226" t="str">
        <f t="shared" si="4"/>
        <v/>
      </c>
      <c r="M18" s="226" t="str">
        <f t="shared" si="4"/>
        <v/>
      </c>
      <c r="N18" s="224" t="str">
        <f t="shared" ref="N18:S18" si="5">IF(COUNT(N13:N17)&gt;=1,SUM(N13:N17),"")</f>
        <v/>
      </c>
      <c r="O18" s="226" t="str">
        <f t="shared" si="5"/>
        <v/>
      </c>
      <c r="P18" s="226" t="str">
        <f t="shared" si="5"/>
        <v/>
      </c>
      <c r="Q18" s="224" t="str">
        <f t="shared" si="5"/>
        <v/>
      </c>
      <c r="R18" s="226" t="str">
        <f t="shared" si="5"/>
        <v/>
      </c>
      <c r="S18" s="226" t="str">
        <f t="shared" si="5"/>
        <v/>
      </c>
    </row>
    <row r="19" spans="2:19" ht="21.75" customHeight="1">
      <c r="B19" s="403" t="str">
        <f>ｼｰﾄ0!$C$4</f>
        <v>濃尾平野</v>
      </c>
      <c r="C19" s="397"/>
      <c r="D19" s="208" t="s">
        <v>441</v>
      </c>
      <c r="E19" s="122"/>
      <c r="F19" s="223"/>
      <c r="G19" s="223"/>
      <c r="H19" s="122"/>
      <c r="I19" s="223"/>
      <c r="J19" s="223"/>
      <c r="K19" s="122"/>
      <c r="L19" s="223"/>
      <c r="M19" s="223"/>
      <c r="N19" s="122"/>
      <c r="O19" s="223"/>
      <c r="P19" s="223"/>
      <c r="Q19" s="227"/>
      <c r="R19" s="223"/>
      <c r="S19" s="223"/>
    </row>
    <row r="20" spans="2:19" ht="21.75" customHeight="1">
      <c r="B20" s="404"/>
      <c r="C20" s="398"/>
      <c r="D20" s="208" t="s">
        <v>442</v>
      </c>
      <c r="E20" s="122"/>
      <c r="F20" s="223"/>
      <c r="G20" s="223"/>
      <c r="H20" s="122"/>
      <c r="I20" s="223"/>
      <c r="J20" s="223"/>
      <c r="K20" s="122"/>
      <c r="L20" s="223"/>
      <c r="M20" s="223"/>
      <c r="N20" s="122"/>
      <c r="O20" s="223"/>
      <c r="P20" s="223"/>
      <c r="Q20" s="227"/>
      <c r="R20" s="223"/>
      <c r="S20" s="223"/>
    </row>
    <row r="21" spans="2:19" ht="21.75" customHeight="1">
      <c r="B21" s="404"/>
      <c r="C21" s="398"/>
      <c r="D21" s="208" t="s">
        <v>443</v>
      </c>
      <c r="E21" s="122"/>
      <c r="F21" s="223"/>
      <c r="G21" s="223"/>
      <c r="H21" s="122"/>
      <c r="I21" s="223"/>
      <c r="J21" s="223"/>
      <c r="K21" s="122"/>
      <c r="L21" s="223"/>
      <c r="M21" s="223"/>
      <c r="N21" s="122"/>
      <c r="O21" s="223"/>
      <c r="P21" s="223"/>
      <c r="Q21" s="227"/>
      <c r="R21" s="223"/>
      <c r="S21" s="223"/>
    </row>
    <row r="22" spans="2:19" ht="21.75" customHeight="1">
      <c r="B22" s="404"/>
      <c r="C22" s="398"/>
      <c r="D22" s="208" t="s">
        <v>444</v>
      </c>
      <c r="E22" s="122"/>
      <c r="F22" s="223"/>
      <c r="G22" s="223"/>
      <c r="H22" s="122"/>
      <c r="I22" s="223"/>
      <c r="J22" s="223"/>
      <c r="K22" s="122"/>
      <c r="L22" s="223"/>
      <c r="M22" s="223"/>
      <c r="N22" s="122"/>
      <c r="O22" s="223"/>
      <c r="P22" s="223"/>
      <c r="Q22" s="227"/>
      <c r="R22" s="223"/>
      <c r="S22" s="223"/>
    </row>
    <row r="23" spans="2:19" ht="21.75" customHeight="1">
      <c r="B23" s="404"/>
      <c r="C23" s="398"/>
      <c r="D23" s="122" t="s">
        <v>445</v>
      </c>
      <c r="E23" s="122"/>
      <c r="F23" s="223"/>
      <c r="G23" s="223"/>
      <c r="H23" s="122"/>
      <c r="I23" s="223"/>
      <c r="J23" s="223"/>
      <c r="K23" s="122"/>
      <c r="L23" s="223"/>
      <c r="M23" s="223"/>
      <c r="N23" s="122"/>
      <c r="O23" s="223"/>
      <c r="P23" s="223"/>
      <c r="Q23" s="227"/>
      <c r="R23" s="223"/>
      <c r="S23" s="223"/>
    </row>
    <row r="24" spans="2:19" ht="26.25" customHeight="1">
      <c r="B24" s="405"/>
      <c r="C24" s="399"/>
      <c r="D24" s="122" t="s">
        <v>448</v>
      </c>
      <c r="E24" s="227" t="str">
        <f t="shared" ref="E24:M24" si="6">IF(COUNT(E19:E23)&gt;=1,SUM(E19:E23),"")</f>
        <v/>
      </c>
      <c r="F24" s="228" t="str">
        <f t="shared" si="6"/>
        <v/>
      </c>
      <c r="G24" s="228" t="str">
        <f t="shared" si="6"/>
        <v/>
      </c>
      <c r="H24" s="227" t="str">
        <f t="shared" si="6"/>
        <v/>
      </c>
      <c r="I24" s="229" t="str">
        <f t="shared" si="6"/>
        <v/>
      </c>
      <c r="J24" s="229" t="str">
        <f t="shared" si="6"/>
        <v/>
      </c>
      <c r="K24" s="227" t="str">
        <f t="shared" si="6"/>
        <v/>
      </c>
      <c r="L24" s="229" t="str">
        <f t="shared" si="6"/>
        <v/>
      </c>
      <c r="M24" s="229" t="str">
        <f t="shared" si="6"/>
        <v/>
      </c>
      <c r="N24" s="227" t="str">
        <f t="shared" ref="N24:S24" si="7">IF(COUNT(N19:N23)&gt;=1,SUM(N19:N23),"")</f>
        <v/>
      </c>
      <c r="O24" s="229" t="str">
        <f t="shared" si="7"/>
        <v/>
      </c>
      <c r="P24" s="229" t="str">
        <f t="shared" si="7"/>
        <v/>
      </c>
      <c r="Q24" s="227" t="str">
        <f t="shared" si="7"/>
        <v/>
      </c>
      <c r="R24" s="229" t="str">
        <f t="shared" si="7"/>
        <v/>
      </c>
      <c r="S24" s="229" t="str">
        <f t="shared" si="7"/>
        <v/>
      </c>
    </row>
    <row r="25" spans="2:19" ht="22.5" customHeight="1">
      <c r="B25" s="403" t="str">
        <f>ｼｰﾄ0!$C$4</f>
        <v>濃尾平野</v>
      </c>
      <c r="C25" s="397"/>
      <c r="D25" s="208" t="s">
        <v>441</v>
      </c>
      <c r="E25" s="122"/>
      <c r="F25" s="223"/>
      <c r="G25" s="223"/>
      <c r="H25" s="122"/>
      <c r="I25" s="223"/>
      <c r="J25" s="223"/>
      <c r="K25" s="122"/>
      <c r="L25" s="223"/>
      <c r="M25" s="223"/>
      <c r="N25" s="122"/>
      <c r="O25" s="223"/>
      <c r="P25" s="223"/>
      <c r="Q25" s="227"/>
      <c r="R25" s="223"/>
      <c r="S25" s="223"/>
    </row>
    <row r="26" spans="2:19" ht="22.5" customHeight="1">
      <c r="B26" s="404"/>
      <c r="C26" s="398"/>
      <c r="D26" s="208" t="s">
        <v>442</v>
      </c>
      <c r="E26" s="122"/>
      <c r="F26" s="223"/>
      <c r="G26" s="223"/>
      <c r="H26" s="122"/>
      <c r="I26" s="223"/>
      <c r="J26" s="223"/>
      <c r="K26" s="122"/>
      <c r="L26" s="223"/>
      <c r="M26" s="223"/>
      <c r="N26" s="122"/>
      <c r="O26" s="223"/>
      <c r="P26" s="223"/>
      <c r="Q26" s="227"/>
      <c r="R26" s="223"/>
      <c r="S26" s="223"/>
    </row>
    <row r="27" spans="2:19" ht="22.5" customHeight="1">
      <c r="B27" s="404"/>
      <c r="C27" s="398"/>
      <c r="D27" s="208" t="s">
        <v>443</v>
      </c>
      <c r="E27" s="122"/>
      <c r="F27" s="223"/>
      <c r="G27" s="223"/>
      <c r="H27" s="122"/>
      <c r="I27" s="223"/>
      <c r="J27" s="223"/>
      <c r="K27" s="122"/>
      <c r="L27" s="223"/>
      <c r="M27" s="223"/>
      <c r="N27" s="122"/>
      <c r="O27" s="223"/>
      <c r="P27" s="223"/>
      <c r="Q27" s="227"/>
      <c r="R27" s="223"/>
      <c r="S27" s="223"/>
    </row>
    <row r="28" spans="2:19" ht="22.5" customHeight="1">
      <c r="B28" s="404"/>
      <c r="C28" s="398"/>
      <c r="D28" s="208" t="s">
        <v>444</v>
      </c>
      <c r="E28" s="122"/>
      <c r="F28" s="223"/>
      <c r="G28" s="223"/>
      <c r="H28" s="122"/>
      <c r="I28" s="223"/>
      <c r="J28" s="223"/>
      <c r="K28" s="122"/>
      <c r="L28" s="223"/>
      <c r="M28" s="223"/>
      <c r="N28" s="122"/>
      <c r="O28" s="223"/>
      <c r="P28" s="223"/>
      <c r="Q28" s="227"/>
      <c r="R28" s="223"/>
      <c r="S28" s="223"/>
    </row>
    <row r="29" spans="2:19" ht="22.5" customHeight="1">
      <c r="B29" s="404"/>
      <c r="C29" s="398"/>
      <c r="D29" s="122" t="s">
        <v>445</v>
      </c>
      <c r="E29" s="122"/>
      <c r="F29" s="223"/>
      <c r="G29" s="223"/>
      <c r="H29" s="122"/>
      <c r="I29" s="223"/>
      <c r="J29" s="223"/>
      <c r="K29" s="122"/>
      <c r="L29" s="223"/>
      <c r="M29" s="223"/>
      <c r="N29" s="122"/>
      <c r="O29" s="223"/>
      <c r="P29" s="223"/>
      <c r="Q29" s="227"/>
      <c r="R29" s="223"/>
      <c r="S29" s="223"/>
    </row>
    <row r="30" spans="2:19" ht="25.5" customHeight="1">
      <c r="B30" s="405"/>
      <c r="C30" s="399"/>
      <c r="D30" s="122" t="s">
        <v>449</v>
      </c>
      <c r="E30" s="227" t="str">
        <f t="shared" ref="E30:M30" si="8">IF(COUNT(E25:E29)&gt;=1,SUM(E25:E29),"")</f>
        <v/>
      </c>
      <c r="F30" s="228" t="str">
        <f t="shared" si="8"/>
        <v/>
      </c>
      <c r="G30" s="228" t="str">
        <f t="shared" si="8"/>
        <v/>
      </c>
      <c r="H30" s="227" t="str">
        <f t="shared" si="8"/>
        <v/>
      </c>
      <c r="I30" s="229" t="str">
        <f t="shared" si="8"/>
        <v/>
      </c>
      <c r="J30" s="229" t="str">
        <f t="shared" si="8"/>
        <v/>
      </c>
      <c r="K30" s="227" t="str">
        <f t="shared" si="8"/>
        <v/>
      </c>
      <c r="L30" s="229" t="str">
        <f t="shared" si="8"/>
        <v/>
      </c>
      <c r="M30" s="229" t="str">
        <f t="shared" si="8"/>
        <v/>
      </c>
      <c r="N30" s="227" t="str">
        <f t="shared" ref="N30:S30" si="9">IF(COUNT(N25:N29)&gt;=1,SUM(N25:N29),"")</f>
        <v/>
      </c>
      <c r="O30" s="229" t="str">
        <f t="shared" si="9"/>
        <v/>
      </c>
      <c r="P30" s="229" t="str">
        <f t="shared" si="9"/>
        <v/>
      </c>
      <c r="Q30" s="227" t="str">
        <f t="shared" si="9"/>
        <v/>
      </c>
      <c r="R30" s="229" t="str">
        <f t="shared" si="9"/>
        <v/>
      </c>
      <c r="S30" s="229" t="str">
        <f t="shared" si="9"/>
        <v/>
      </c>
    </row>
    <row r="31" spans="2:19" ht="21.75" customHeight="1">
      <c r="B31" s="403" t="str">
        <f>ｼｰﾄ0!$C$4</f>
        <v>濃尾平野</v>
      </c>
      <c r="C31" s="397"/>
      <c r="D31" s="208" t="s">
        <v>441</v>
      </c>
      <c r="E31" s="122"/>
      <c r="F31" s="223"/>
      <c r="G31" s="223"/>
      <c r="H31" s="122"/>
      <c r="I31" s="223"/>
      <c r="J31" s="223"/>
      <c r="K31" s="122"/>
      <c r="L31" s="223"/>
      <c r="M31" s="223"/>
      <c r="N31" s="122"/>
      <c r="O31" s="223"/>
      <c r="P31" s="223"/>
      <c r="Q31" s="227"/>
      <c r="R31" s="223"/>
      <c r="S31" s="223"/>
    </row>
    <row r="32" spans="2:19" ht="21.75" customHeight="1">
      <c r="B32" s="404"/>
      <c r="C32" s="420"/>
      <c r="D32" s="208" t="s">
        <v>442</v>
      </c>
      <c r="E32" s="122"/>
      <c r="F32" s="223"/>
      <c r="G32" s="223"/>
      <c r="H32" s="122"/>
      <c r="I32" s="223"/>
      <c r="J32" s="223"/>
      <c r="K32" s="122"/>
      <c r="L32" s="223"/>
      <c r="M32" s="223"/>
      <c r="N32" s="122"/>
      <c r="O32" s="223"/>
      <c r="P32" s="223"/>
      <c r="Q32" s="227"/>
      <c r="R32" s="223"/>
      <c r="S32" s="223"/>
    </row>
    <row r="33" spans="2:19" ht="21.75" customHeight="1">
      <c r="B33" s="404"/>
      <c r="C33" s="420"/>
      <c r="D33" s="208" t="s">
        <v>443</v>
      </c>
      <c r="E33" s="122"/>
      <c r="F33" s="223"/>
      <c r="G33" s="223"/>
      <c r="H33" s="122"/>
      <c r="I33" s="223"/>
      <c r="J33" s="223"/>
      <c r="K33" s="122"/>
      <c r="L33" s="223"/>
      <c r="M33" s="223"/>
      <c r="N33" s="122"/>
      <c r="O33" s="223"/>
      <c r="P33" s="223"/>
      <c r="Q33" s="227"/>
      <c r="R33" s="223"/>
      <c r="S33" s="223"/>
    </row>
    <row r="34" spans="2:19" ht="21.75" customHeight="1">
      <c r="B34" s="404"/>
      <c r="C34" s="420"/>
      <c r="D34" s="208" t="s">
        <v>444</v>
      </c>
      <c r="E34" s="122"/>
      <c r="F34" s="223"/>
      <c r="G34" s="223"/>
      <c r="H34" s="122"/>
      <c r="I34" s="223"/>
      <c r="J34" s="223"/>
      <c r="K34" s="122"/>
      <c r="L34" s="223"/>
      <c r="M34" s="223"/>
      <c r="N34" s="122"/>
      <c r="O34" s="223"/>
      <c r="P34" s="223"/>
      <c r="Q34" s="227"/>
      <c r="R34" s="223"/>
      <c r="S34" s="223"/>
    </row>
    <row r="35" spans="2:19" ht="21.75" customHeight="1">
      <c r="B35" s="404"/>
      <c r="C35" s="420"/>
      <c r="D35" s="122" t="s">
        <v>445</v>
      </c>
      <c r="E35" s="122"/>
      <c r="F35" s="223"/>
      <c r="G35" s="223"/>
      <c r="H35" s="122"/>
      <c r="I35" s="223"/>
      <c r="J35" s="223"/>
      <c r="K35" s="122"/>
      <c r="L35" s="223"/>
      <c r="M35" s="223"/>
      <c r="N35" s="122"/>
      <c r="O35" s="223"/>
      <c r="P35" s="223"/>
      <c r="Q35" s="227"/>
      <c r="R35" s="223"/>
      <c r="S35" s="223"/>
    </row>
    <row r="36" spans="2:19" ht="25.5" customHeight="1">
      <c r="B36" s="405"/>
      <c r="C36" s="421"/>
      <c r="D36" s="209" t="s">
        <v>450</v>
      </c>
      <c r="E36" s="227" t="str">
        <f t="shared" ref="E36:M36" si="10">IF(COUNT(E31:E35)&gt;=1,SUM(E31:E35),"")</f>
        <v/>
      </c>
      <c r="F36" s="228" t="str">
        <f t="shared" si="10"/>
        <v/>
      </c>
      <c r="G36" s="228" t="str">
        <f t="shared" si="10"/>
        <v/>
      </c>
      <c r="H36" s="227" t="str">
        <f t="shared" si="10"/>
        <v/>
      </c>
      <c r="I36" s="229" t="str">
        <f t="shared" si="10"/>
        <v/>
      </c>
      <c r="J36" s="229" t="str">
        <f t="shared" si="10"/>
        <v/>
      </c>
      <c r="K36" s="227" t="str">
        <f t="shared" si="10"/>
        <v/>
      </c>
      <c r="L36" s="229" t="str">
        <f t="shared" si="10"/>
        <v/>
      </c>
      <c r="M36" s="229" t="str">
        <f t="shared" si="10"/>
        <v/>
      </c>
      <c r="N36" s="227" t="str">
        <f t="shared" ref="N36:S36" si="11">IF(COUNT(N31:N35)&gt;=1,SUM(N31:N35),"")</f>
        <v/>
      </c>
      <c r="O36" s="229" t="str">
        <f t="shared" si="11"/>
        <v/>
      </c>
      <c r="P36" s="229" t="str">
        <f t="shared" si="11"/>
        <v/>
      </c>
      <c r="Q36" s="227" t="str">
        <f t="shared" si="11"/>
        <v/>
      </c>
      <c r="R36" s="229" t="str">
        <f t="shared" si="11"/>
        <v/>
      </c>
      <c r="S36" s="229" t="str">
        <f t="shared" si="11"/>
        <v/>
      </c>
    </row>
    <row r="37" spans="2:19" ht="21.75" customHeight="1">
      <c r="B37" s="403" t="str">
        <f>ｼｰﾄ0!$C$4</f>
        <v>濃尾平野</v>
      </c>
      <c r="C37" s="397"/>
      <c r="D37" s="208" t="s">
        <v>441</v>
      </c>
      <c r="E37" s="122"/>
      <c r="F37" s="223"/>
      <c r="G37" s="223"/>
      <c r="H37" s="122"/>
      <c r="I37" s="223"/>
      <c r="J37" s="223"/>
      <c r="K37" s="122"/>
      <c r="L37" s="223"/>
      <c r="M37" s="223"/>
      <c r="N37" s="122"/>
      <c r="O37" s="223"/>
      <c r="P37" s="223"/>
      <c r="Q37" s="227"/>
      <c r="R37" s="223"/>
      <c r="S37" s="223"/>
    </row>
    <row r="38" spans="2:19" ht="21.75" customHeight="1">
      <c r="B38" s="404"/>
      <c r="C38" s="420"/>
      <c r="D38" s="208" t="s">
        <v>442</v>
      </c>
      <c r="E38" s="122"/>
      <c r="F38" s="223"/>
      <c r="G38" s="223"/>
      <c r="H38" s="122"/>
      <c r="I38" s="223"/>
      <c r="J38" s="223"/>
      <c r="K38" s="122"/>
      <c r="L38" s="223"/>
      <c r="M38" s="223"/>
      <c r="N38" s="122"/>
      <c r="O38" s="223"/>
      <c r="P38" s="223"/>
      <c r="Q38" s="227"/>
      <c r="R38" s="223"/>
      <c r="S38" s="223"/>
    </row>
    <row r="39" spans="2:19" ht="21.75" customHeight="1">
      <c r="B39" s="404"/>
      <c r="C39" s="420"/>
      <c r="D39" s="208" t="s">
        <v>443</v>
      </c>
      <c r="E39" s="122"/>
      <c r="F39" s="223"/>
      <c r="G39" s="223"/>
      <c r="H39" s="122"/>
      <c r="I39" s="223"/>
      <c r="J39" s="223"/>
      <c r="K39" s="122"/>
      <c r="L39" s="223"/>
      <c r="M39" s="223"/>
      <c r="N39" s="122"/>
      <c r="O39" s="223"/>
      <c r="P39" s="223"/>
      <c r="Q39" s="227"/>
      <c r="R39" s="223"/>
      <c r="S39" s="223"/>
    </row>
    <row r="40" spans="2:19" ht="21.75" customHeight="1">
      <c r="B40" s="404"/>
      <c r="C40" s="420"/>
      <c r="D40" s="208" t="s">
        <v>444</v>
      </c>
      <c r="E40" s="122"/>
      <c r="F40" s="223"/>
      <c r="G40" s="223"/>
      <c r="H40" s="122"/>
      <c r="I40" s="223"/>
      <c r="J40" s="223"/>
      <c r="K40" s="122"/>
      <c r="L40" s="223"/>
      <c r="M40" s="223"/>
      <c r="N40" s="122"/>
      <c r="O40" s="223"/>
      <c r="P40" s="223"/>
      <c r="Q40" s="227"/>
      <c r="R40" s="223"/>
      <c r="S40" s="223"/>
    </row>
    <row r="41" spans="2:19" ht="21.75" customHeight="1">
      <c r="B41" s="404"/>
      <c r="C41" s="420"/>
      <c r="D41" s="122" t="s">
        <v>445</v>
      </c>
      <c r="E41" s="122"/>
      <c r="F41" s="223"/>
      <c r="G41" s="223"/>
      <c r="H41" s="122"/>
      <c r="I41" s="223"/>
      <c r="J41" s="223"/>
      <c r="K41" s="122"/>
      <c r="L41" s="223"/>
      <c r="M41" s="223"/>
      <c r="N41" s="122"/>
      <c r="O41" s="223"/>
      <c r="P41" s="223"/>
      <c r="Q41" s="227"/>
      <c r="R41" s="223"/>
      <c r="S41" s="223"/>
    </row>
    <row r="42" spans="2:19" ht="25.5" customHeight="1">
      <c r="B42" s="405"/>
      <c r="C42" s="421"/>
      <c r="D42" s="122" t="s">
        <v>451</v>
      </c>
      <c r="E42" s="227" t="str">
        <f t="shared" ref="E42:M42" si="12">IF(COUNT(E37:E41)&gt;=1,SUM(E37:E41),"")</f>
        <v/>
      </c>
      <c r="F42" s="228" t="str">
        <f t="shared" si="12"/>
        <v/>
      </c>
      <c r="G42" s="228" t="str">
        <f t="shared" si="12"/>
        <v/>
      </c>
      <c r="H42" s="227" t="str">
        <f t="shared" si="12"/>
        <v/>
      </c>
      <c r="I42" s="229" t="str">
        <f t="shared" si="12"/>
        <v/>
      </c>
      <c r="J42" s="229" t="str">
        <f t="shared" si="12"/>
        <v/>
      </c>
      <c r="K42" s="227" t="str">
        <f t="shared" si="12"/>
        <v/>
      </c>
      <c r="L42" s="229" t="str">
        <f t="shared" si="12"/>
        <v/>
      </c>
      <c r="M42" s="229" t="str">
        <f t="shared" si="12"/>
        <v/>
      </c>
      <c r="N42" s="227" t="str">
        <f t="shared" ref="N42:S42" si="13">IF(COUNT(N37:N41)&gt;=1,SUM(N37:N41),"")</f>
        <v/>
      </c>
      <c r="O42" s="229" t="str">
        <f t="shared" si="13"/>
        <v/>
      </c>
      <c r="P42" s="229" t="str">
        <f t="shared" si="13"/>
        <v/>
      </c>
      <c r="Q42" s="227" t="str">
        <f t="shared" si="13"/>
        <v/>
      </c>
      <c r="R42" s="229" t="str">
        <f t="shared" si="13"/>
        <v/>
      </c>
      <c r="S42" s="229" t="str">
        <f t="shared" si="13"/>
        <v/>
      </c>
    </row>
    <row r="43" spans="2:19" ht="21.75" customHeight="1">
      <c r="B43" s="403" t="str">
        <f>ｼｰﾄ0!$C$4</f>
        <v>濃尾平野</v>
      </c>
      <c r="C43" s="397"/>
      <c r="D43" s="208" t="s">
        <v>441</v>
      </c>
      <c r="E43" s="122"/>
      <c r="F43" s="223"/>
      <c r="G43" s="223"/>
      <c r="H43" s="122"/>
      <c r="I43" s="223"/>
      <c r="J43" s="223"/>
      <c r="K43" s="122"/>
      <c r="L43" s="223"/>
      <c r="M43" s="223"/>
      <c r="N43" s="122"/>
      <c r="O43" s="223"/>
      <c r="P43" s="223"/>
      <c r="Q43" s="227"/>
      <c r="R43" s="223"/>
      <c r="S43" s="223"/>
    </row>
    <row r="44" spans="2:19" ht="21.75" customHeight="1">
      <c r="B44" s="404"/>
      <c r="C44" s="398"/>
      <c r="D44" s="208" t="s">
        <v>442</v>
      </c>
      <c r="E44" s="122"/>
      <c r="F44" s="223"/>
      <c r="G44" s="223"/>
      <c r="H44" s="122"/>
      <c r="I44" s="223"/>
      <c r="J44" s="223"/>
      <c r="K44" s="122"/>
      <c r="L44" s="223"/>
      <c r="M44" s="223"/>
      <c r="N44" s="122"/>
      <c r="O44" s="223"/>
      <c r="P44" s="223"/>
      <c r="Q44" s="227"/>
      <c r="R44" s="223"/>
      <c r="S44" s="223"/>
    </row>
    <row r="45" spans="2:19" ht="21.75" customHeight="1">
      <c r="B45" s="404"/>
      <c r="C45" s="398"/>
      <c r="D45" s="208" t="s">
        <v>443</v>
      </c>
      <c r="E45" s="122"/>
      <c r="F45" s="223"/>
      <c r="G45" s="223"/>
      <c r="H45" s="122"/>
      <c r="I45" s="223"/>
      <c r="J45" s="223"/>
      <c r="K45" s="122"/>
      <c r="L45" s="223"/>
      <c r="M45" s="223"/>
      <c r="N45" s="122"/>
      <c r="O45" s="223"/>
      <c r="P45" s="223"/>
      <c r="Q45" s="227"/>
      <c r="R45" s="223"/>
      <c r="S45" s="223"/>
    </row>
    <row r="46" spans="2:19" ht="21.75" customHeight="1">
      <c r="B46" s="404"/>
      <c r="C46" s="398"/>
      <c r="D46" s="208" t="s">
        <v>444</v>
      </c>
      <c r="E46" s="122"/>
      <c r="F46" s="223"/>
      <c r="G46" s="223"/>
      <c r="H46" s="122"/>
      <c r="I46" s="223"/>
      <c r="J46" s="223"/>
      <c r="K46" s="122"/>
      <c r="L46" s="223"/>
      <c r="M46" s="223"/>
      <c r="N46" s="122"/>
      <c r="O46" s="223"/>
      <c r="P46" s="223"/>
      <c r="Q46" s="227"/>
      <c r="R46" s="223"/>
      <c r="S46" s="223"/>
    </row>
    <row r="47" spans="2:19" ht="21.75" customHeight="1">
      <c r="B47" s="404"/>
      <c r="C47" s="398"/>
      <c r="D47" s="122" t="s">
        <v>445</v>
      </c>
      <c r="E47" s="122"/>
      <c r="F47" s="223"/>
      <c r="G47" s="223"/>
      <c r="H47" s="122"/>
      <c r="I47" s="223"/>
      <c r="J47" s="223"/>
      <c r="K47" s="122"/>
      <c r="L47" s="223"/>
      <c r="M47" s="223"/>
      <c r="N47" s="122"/>
      <c r="O47" s="223"/>
      <c r="P47" s="223"/>
      <c r="Q47" s="227"/>
      <c r="R47" s="223"/>
      <c r="S47" s="223"/>
    </row>
    <row r="48" spans="2:19" ht="23.25" customHeight="1">
      <c r="B48" s="405"/>
      <c r="C48" s="399"/>
      <c r="D48" s="122" t="s">
        <v>452</v>
      </c>
      <c r="E48" s="227" t="str">
        <f t="shared" ref="E48:M48" si="14">IF(COUNT(E43:E47)&gt;=1,SUM(E43:E47),"")</f>
        <v/>
      </c>
      <c r="F48" s="228" t="str">
        <f t="shared" si="14"/>
        <v/>
      </c>
      <c r="G48" s="228" t="str">
        <f t="shared" si="14"/>
        <v/>
      </c>
      <c r="H48" s="227" t="str">
        <f t="shared" si="14"/>
        <v/>
      </c>
      <c r="I48" s="229" t="str">
        <f t="shared" si="14"/>
        <v/>
      </c>
      <c r="J48" s="229" t="str">
        <f t="shared" si="14"/>
        <v/>
      </c>
      <c r="K48" s="227" t="str">
        <f t="shared" si="14"/>
        <v/>
      </c>
      <c r="L48" s="229" t="str">
        <f t="shared" si="14"/>
        <v/>
      </c>
      <c r="M48" s="229" t="str">
        <f t="shared" si="14"/>
        <v/>
      </c>
      <c r="N48" s="227" t="str">
        <f t="shared" ref="N48:S48" si="15">IF(COUNT(N43:N47)&gt;=1,SUM(N43:N47),"")</f>
        <v/>
      </c>
      <c r="O48" s="229" t="str">
        <f t="shared" si="15"/>
        <v/>
      </c>
      <c r="P48" s="229" t="str">
        <f t="shared" si="15"/>
        <v/>
      </c>
      <c r="Q48" s="227" t="str">
        <f t="shared" si="15"/>
        <v/>
      </c>
      <c r="R48" s="229" t="str">
        <f t="shared" si="15"/>
        <v/>
      </c>
      <c r="S48" s="229" t="str">
        <f t="shared" si="15"/>
        <v/>
      </c>
    </row>
    <row r="49" spans="2:19" ht="21.75" customHeight="1">
      <c r="B49" s="403" t="str">
        <f>ｼｰﾄ0!$C$4</f>
        <v>濃尾平野</v>
      </c>
      <c r="C49" s="397"/>
      <c r="D49" s="208" t="s">
        <v>441</v>
      </c>
      <c r="E49" s="122"/>
      <c r="F49" s="223"/>
      <c r="G49" s="223"/>
      <c r="H49" s="222"/>
      <c r="I49" s="223"/>
      <c r="J49" s="223"/>
      <c r="K49" s="222"/>
      <c r="L49" s="223"/>
      <c r="M49" s="223"/>
      <c r="N49" s="222"/>
      <c r="O49" s="223"/>
      <c r="P49" s="223"/>
      <c r="Q49" s="227"/>
      <c r="R49" s="223"/>
      <c r="S49" s="223"/>
    </row>
    <row r="50" spans="2:19" ht="21.75" customHeight="1">
      <c r="B50" s="404"/>
      <c r="C50" s="420"/>
      <c r="D50" s="208" t="s">
        <v>442</v>
      </c>
      <c r="E50" s="122"/>
      <c r="F50" s="223"/>
      <c r="G50" s="223"/>
      <c r="H50" s="222"/>
      <c r="I50" s="223"/>
      <c r="J50" s="223"/>
      <c r="K50" s="222"/>
      <c r="L50" s="223"/>
      <c r="M50" s="223"/>
      <c r="N50" s="222"/>
      <c r="O50" s="223"/>
      <c r="P50" s="223"/>
      <c r="Q50" s="227"/>
      <c r="R50" s="223"/>
      <c r="S50" s="223"/>
    </row>
    <row r="51" spans="2:19" ht="21.75" customHeight="1">
      <c r="B51" s="404"/>
      <c r="C51" s="420"/>
      <c r="D51" s="208" t="s">
        <v>443</v>
      </c>
      <c r="E51" s="122"/>
      <c r="F51" s="223"/>
      <c r="G51" s="223"/>
      <c r="H51" s="222"/>
      <c r="I51" s="223"/>
      <c r="J51" s="223"/>
      <c r="K51" s="222"/>
      <c r="L51" s="223"/>
      <c r="M51" s="223"/>
      <c r="N51" s="222"/>
      <c r="O51" s="223"/>
      <c r="P51" s="223"/>
      <c r="Q51" s="227"/>
      <c r="R51" s="223"/>
      <c r="S51" s="223"/>
    </row>
    <row r="52" spans="2:19" ht="21.75" customHeight="1">
      <c r="B52" s="404"/>
      <c r="C52" s="420"/>
      <c r="D52" s="208" t="s">
        <v>444</v>
      </c>
      <c r="E52" s="122"/>
      <c r="F52" s="223"/>
      <c r="G52" s="223"/>
      <c r="H52" s="222"/>
      <c r="I52" s="223"/>
      <c r="J52" s="223"/>
      <c r="K52" s="222"/>
      <c r="L52" s="223"/>
      <c r="M52" s="223"/>
      <c r="N52" s="222"/>
      <c r="O52" s="223"/>
      <c r="P52" s="223"/>
      <c r="Q52" s="227"/>
      <c r="R52" s="223"/>
      <c r="S52" s="223"/>
    </row>
    <row r="53" spans="2:19" ht="21.75" customHeight="1">
      <c r="B53" s="404"/>
      <c r="C53" s="420"/>
      <c r="D53" s="122" t="s">
        <v>445</v>
      </c>
      <c r="E53" s="122"/>
      <c r="F53" s="223"/>
      <c r="G53" s="223"/>
      <c r="H53" s="222"/>
      <c r="I53" s="223"/>
      <c r="J53" s="223"/>
      <c r="K53" s="222"/>
      <c r="L53" s="223"/>
      <c r="M53" s="223"/>
      <c r="N53" s="222"/>
      <c r="O53" s="223"/>
      <c r="P53" s="223"/>
      <c r="Q53" s="227"/>
      <c r="R53" s="223"/>
      <c r="S53" s="223"/>
    </row>
    <row r="54" spans="2:19" ht="26.25" customHeight="1" thickBot="1">
      <c r="B54" s="407"/>
      <c r="C54" s="422"/>
      <c r="D54" s="210" t="s">
        <v>453</v>
      </c>
      <c r="E54" s="227" t="str">
        <f t="shared" ref="E54:M54" si="16">IF(COUNT(E49:E53)&gt;=1,SUM(E49:E53),"")</f>
        <v/>
      </c>
      <c r="F54" s="228" t="str">
        <f>IF(COUNT(F49:F53)&gt;=1,SUM(F49:F53),"")</f>
        <v/>
      </c>
      <c r="G54" s="228" t="str">
        <f t="shared" si="16"/>
        <v/>
      </c>
      <c r="H54" s="227" t="str">
        <f t="shared" si="16"/>
        <v/>
      </c>
      <c r="I54" s="229" t="str">
        <f t="shared" si="16"/>
        <v/>
      </c>
      <c r="J54" s="229" t="str">
        <f t="shared" si="16"/>
        <v/>
      </c>
      <c r="K54" s="227" t="str">
        <f t="shared" si="16"/>
        <v/>
      </c>
      <c r="L54" s="229" t="str">
        <f t="shared" si="16"/>
        <v/>
      </c>
      <c r="M54" s="229" t="str">
        <f t="shared" si="16"/>
        <v/>
      </c>
      <c r="N54" s="227" t="str">
        <f t="shared" ref="N54:S54" si="17">IF(COUNT(N49:N53)&gt;=1,SUM(N49:N53),"")</f>
        <v/>
      </c>
      <c r="O54" s="229" t="str">
        <f t="shared" si="17"/>
        <v/>
      </c>
      <c r="P54" s="229" t="str">
        <f t="shared" si="17"/>
        <v/>
      </c>
      <c r="Q54" s="227" t="str">
        <f t="shared" si="17"/>
        <v/>
      </c>
      <c r="R54" s="229" t="str">
        <f t="shared" si="17"/>
        <v/>
      </c>
      <c r="S54" s="229" t="str">
        <f t="shared" si="17"/>
        <v/>
      </c>
    </row>
    <row r="55" spans="2:19" ht="21.75" customHeight="1" thickTop="1">
      <c r="B55" s="400" t="s">
        <v>454</v>
      </c>
      <c r="C55" s="391"/>
      <c r="D55" s="211" t="s">
        <v>441</v>
      </c>
      <c r="E55" s="230" t="str">
        <f t="shared" ref="E55:M59" si="18">IF(COUNT(E7,E13,E19,E25,E31,E37,E43,E49)&gt;=1,SUM(E7,E13,E19,E25,E31,E37,E43,E49),"")</f>
        <v/>
      </c>
      <c r="F55" s="230" t="str">
        <f t="shared" si="18"/>
        <v/>
      </c>
      <c r="G55" s="230" t="str">
        <f t="shared" si="18"/>
        <v/>
      </c>
      <c r="H55" s="230" t="str">
        <f t="shared" si="18"/>
        <v/>
      </c>
      <c r="I55" s="230" t="str">
        <f t="shared" si="18"/>
        <v/>
      </c>
      <c r="J55" s="230" t="str">
        <f t="shared" si="18"/>
        <v/>
      </c>
      <c r="K55" s="230" t="str">
        <f t="shared" si="18"/>
        <v/>
      </c>
      <c r="L55" s="230" t="str">
        <f t="shared" si="18"/>
        <v/>
      </c>
      <c r="M55" s="230" t="str">
        <f t="shared" si="18"/>
        <v/>
      </c>
      <c r="N55" s="230" t="str">
        <f t="shared" ref="N55:S55" si="19">IF(COUNT(N7,N13,N19,N25,N31,N37,N43,N49)&gt;=1,SUM(N7,N13,N19,N25,N31,N37,N43,N49),"")</f>
        <v/>
      </c>
      <c r="O55" s="230" t="str">
        <f t="shared" si="19"/>
        <v/>
      </c>
      <c r="P55" s="230" t="str">
        <f t="shared" si="19"/>
        <v/>
      </c>
      <c r="Q55" s="230" t="str">
        <f t="shared" si="19"/>
        <v/>
      </c>
      <c r="R55" s="230" t="str">
        <f t="shared" si="19"/>
        <v/>
      </c>
      <c r="S55" s="230" t="str">
        <f t="shared" si="19"/>
        <v/>
      </c>
    </row>
    <row r="56" spans="2:19" ht="21.75" customHeight="1">
      <c r="B56" s="401"/>
      <c r="C56" s="392"/>
      <c r="D56" s="208" t="s">
        <v>442</v>
      </c>
      <c r="E56" s="230" t="str">
        <f t="shared" si="18"/>
        <v/>
      </c>
      <c r="F56" s="230" t="str">
        <f t="shared" si="18"/>
        <v/>
      </c>
      <c r="G56" s="230" t="str">
        <f t="shared" si="18"/>
        <v/>
      </c>
      <c r="H56" s="230" t="str">
        <f t="shared" si="18"/>
        <v/>
      </c>
      <c r="I56" s="230" t="str">
        <f t="shared" si="18"/>
        <v/>
      </c>
      <c r="J56" s="230" t="str">
        <f t="shared" si="18"/>
        <v/>
      </c>
      <c r="K56" s="230" t="str">
        <f t="shared" si="18"/>
        <v/>
      </c>
      <c r="L56" s="230" t="str">
        <f t="shared" si="18"/>
        <v/>
      </c>
      <c r="M56" s="230" t="str">
        <f t="shared" si="18"/>
        <v/>
      </c>
      <c r="N56" s="230" t="str">
        <f t="shared" ref="N56:S56" si="20">IF(COUNT(N8,N14,N20,N26,N32,N38,N44,N50)&gt;=1,SUM(N8,N14,N20,N26,N32,N38,N44,N50),"")</f>
        <v/>
      </c>
      <c r="O56" s="230" t="str">
        <f t="shared" si="20"/>
        <v/>
      </c>
      <c r="P56" s="230" t="str">
        <f t="shared" si="20"/>
        <v/>
      </c>
      <c r="Q56" s="230" t="str">
        <f t="shared" si="20"/>
        <v/>
      </c>
      <c r="R56" s="230" t="str">
        <f t="shared" si="20"/>
        <v/>
      </c>
      <c r="S56" s="230" t="str">
        <f t="shared" si="20"/>
        <v/>
      </c>
    </row>
    <row r="57" spans="2:19" ht="21.75" customHeight="1">
      <c r="B57" s="401"/>
      <c r="C57" s="392"/>
      <c r="D57" s="208" t="s">
        <v>443</v>
      </c>
      <c r="E57" s="230" t="str">
        <f t="shared" si="18"/>
        <v/>
      </c>
      <c r="F57" s="230" t="str">
        <f t="shared" si="18"/>
        <v/>
      </c>
      <c r="G57" s="230">
        <f t="shared" si="18"/>
        <v>114.9</v>
      </c>
      <c r="H57" s="230" t="str">
        <f t="shared" si="18"/>
        <v/>
      </c>
      <c r="I57" s="230" t="str">
        <f t="shared" si="18"/>
        <v/>
      </c>
      <c r="J57" s="230">
        <f t="shared" si="18"/>
        <v>113.5</v>
      </c>
      <c r="K57" s="230" t="str">
        <f t="shared" si="18"/>
        <v/>
      </c>
      <c r="L57" s="230" t="str">
        <f t="shared" si="18"/>
        <v/>
      </c>
      <c r="M57" s="230">
        <f t="shared" si="18"/>
        <v>112.5</v>
      </c>
      <c r="N57" s="230" t="str">
        <f t="shared" ref="N57:S57" si="21">IF(COUNT(N9,N15,N21,N27,N33,N39,N45,N51)&gt;=1,SUM(N9,N15,N21,N27,N33,N39,N45,N51),"")</f>
        <v/>
      </c>
      <c r="O57" s="230" t="str">
        <f t="shared" si="21"/>
        <v/>
      </c>
      <c r="P57" s="230">
        <f t="shared" si="21"/>
        <v>113.3</v>
      </c>
      <c r="Q57" s="230" t="str">
        <f t="shared" si="21"/>
        <v/>
      </c>
      <c r="R57" s="230" t="str">
        <f t="shared" si="21"/>
        <v/>
      </c>
      <c r="S57" s="230" t="str">
        <f t="shared" si="21"/>
        <v/>
      </c>
    </row>
    <row r="58" spans="2:19" ht="21.75" customHeight="1">
      <c r="B58" s="401"/>
      <c r="C58" s="392"/>
      <c r="D58" s="208" t="s">
        <v>444</v>
      </c>
      <c r="E58" s="230" t="str">
        <f t="shared" si="18"/>
        <v/>
      </c>
      <c r="F58" s="230" t="str">
        <f t="shared" si="18"/>
        <v/>
      </c>
      <c r="G58" s="230" t="str">
        <f t="shared" si="18"/>
        <v/>
      </c>
      <c r="H58" s="230" t="str">
        <f t="shared" si="18"/>
        <v/>
      </c>
      <c r="I58" s="230" t="str">
        <f t="shared" si="18"/>
        <v/>
      </c>
      <c r="J58" s="230" t="str">
        <f t="shared" si="18"/>
        <v/>
      </c>
      <c r="K58" s="230" t="str">
        <f t="shared" si="18"/>
        <v/>
      </c>
      <c r="L58" s="230" t="str">
        <f t="shared" si="18"/>
        <v/>
      </c>
      <c r="M58" s="230" t="str">
        <f t="shared" si="18"/>
        <v/>
      </c>
      <c r="N58" s="230" t="str">
        <f t="shared" ref="N58:S58" si="22">IF(COUNT(N10,N16,N22,N28,N34,N40,N46,N52)&gt;=1,SUM(N10,N16,N22,N28,N34,N40,N46,N52),"")</f>
        <v/>
      </c>
      <c r="O58" s="230" t="str">
        <f t="shared" si="22"/>
        <v/>
      </c>
      <c r="P58" s="230" t="str">
        <f t="shared" si="22"/>
        <v/>
      </c>
      <c r="Q58" s="230" t="str">
        <f t="shared" si="22"/>
        <v/>
      </c>
      <c r="R58" s="230" t="str">
        <f t="shared" si="22"/>
        <v/>
      </c>
      <c r="S58" s="230" t="str">
        <f t="shared" si="22"/>
        <v/>
      </c>
    </row>
    <row r="59" spans="2:19" ht="21.75" customHeight="1">
      <c r="B59" s="401"/>
      <c r="C59" s="392"/>
      <c r="D59" s="122" t="s">
        <v>445</v>
      </c>
      <c r="E59" s="230" t="str">
        <f t="shared" si="18"/>
        <v/>
      </c>
      <c r="F59" s="230" t="str">
        <f t="shared" si="18"/>
        <v/>
      </c>
      <c r="G59" s="230" t="str">
        <f t="shared" si="18"/>
        <v/>
      </c>
      <c r="H59" s="230" t="str">
        <f t="shared" si="18"/>
        <v/>
      </c>
      <c r="I59" s="230" t="str">
        <f t="shared" si="18"/>
        <v/>
      </c>
      <c r="J59" s="230" t="str">
        <f t="shared" si="18"/>
        <v/>
      </c>
      <c r="K59" s="230" t="str">
        <f t="shared" si="18"/>
        <v/>
      </c>
      <c r="L59" s="230" t="str">
        <f t="shared" si="18"/>
        <v/>
      </c>
      <c r="M59" s="230" t="str">
        <f>IF(COUNT(M11,M17,M23,M29,M35,M41,M47,M53)&gt;=1,SUM(M11,M17,M23,M29,M35,M41,M47,M53),"")</f>
        <v/>
      </c>
      <c r="N59" s="230" t="str">
        <f t="shared" ref="N59:S59" si="23">IF(COUNT(N11,N17,N23,N29,N35,N41,N47,N53)&gt;=1,SUM(N11,N17,N23,N29,N35,N41,N47,N53),"")</f>
        <v/>
      </c>
      <c r="O59" s="230" t="str">
        <f t="shared" si="23"/>
        <v/>
      </c>
      <c r="P59" s="230" t="str">
        <f>IF(COUNT(P11,P17,P23,P29,P35,P41,P47,P53)&gt;=1,SUM(P11,P17,P23,P29,P35,P41,P47,P53),"")</f>
        <v/>
      </c>
      <c r="Q59" s="230" t="str">
        <f t="shared" si="23"/>
        <v/>
      </c>
      <c r="R59" s="230" t="str">
        <f t="shared" si="23"/>
        <v/>
      </c>
      <c r="S59" s="230" t="str">
        <f t="shared" si="23"/>
        <v/>
      </c>
    </row>
    <row r="60" spans="2:19" ht="32.25" customHeight="1">
      <c r="B60" s="402"/>
      <c r="C60" s="393"/>
      <c r="D60" s="122" t="s">
        <v>455</v>
      </c>
      <c r="E60" s="229">
        <f t="shared" ref="E60:M60" si="24">SUM(E55:E59)</f>
        <v>0</v>
      </c>
      <c r="F60" s="229">
        <f t="shared" si="24"/>
        <v>0</v>
      </c>
      <c r="G60" s="229">
        <f t="shared" si="24"/>
        <v>114.9</v>
      </c>
      <c r="H60" s="229">
        <f t="shared" si="24"/>
        <v>0</v>
      </c>
      <c r="I60" s="229">
        <f t="shared" si="24"/>
        <v>0</v>
      </c>
      <c r="J60" s="229">
        <f t="shared" si="24"/>
        <v>113.5</v>
      </c>
      <c r="K60" s="229">
        <f t="shared" si="24"/>
        <v>0</v>
      </c>
      <c r="L60" s="229">
        <f t="shared" si="24"/>
        <v>0</v>
      </c>
      <c r="M60" s="229">
        <f t="shared" si="24"/>
        <v>112.5</v>
      </c>
      <c r="N60" s="229">
        <f t="shared" ref="N60:S60" si="25">SUM(N55:N59)</f>
        <v>0</v>
      </c>
      <c r="O60" s="229">
        <f t="shared" si="25"/>
        <v>0</v>
      </c>
      <c r="P60" s="229">
        <f t="shared" si="25"/>
        <v>113.3</v>
      </c>
      <c r="Q60" s="229">
        <f t="shared" si="25"/>
        <v>0</v>
      </c>
      <c r="R60" s="229">
        <f t="shared" si="25"/>
        <v>0</v>
      </c>
      <c r="S60" s="229">
        <f t="shared" si="25"/>
        <v>0</v>
      </c>
    </row>
    <row r="61" spans="2:19">
      <c r="J61" s="212"/>
    </row>
    <row r="62" spans="2:19" ht="44.5">
      <c r="C62" s="92" t="s">
        <v>456</v>
      </c>
      <c r="D62" s="213"/>
      <c r="E62" s="214"/>
      <c r="F62" s="212"/>
      <c r="G62" s="212" t="s">
        <v>457</v>
      </c>
      <c r="H62" s="215" t="s">
        <v>458</v>
      </c>
      <c r="I62" s="216"/>
      <c r="J62" s="216"/>
      <c r="K62" s="215"/>
      <c r="L62" s="212"/>
      <c r="M62" s="217"/>
      <c r="N62" s="415"/>
      <c r="O62" s="415"/>
      <c r="P62" s="416"/>
      <c r="Q62" s="416"/>
      <c r="R62" s="416"/>
      <c r="S62" s="416"/>
    </row>
    <row r="63" spans="2:19" ht="28.5" customHeight="1">
      <c r="D63" s="125" t="s">
        <v>459</v>
      </c>
      <c r="E63" s="219"/>
      <c r="F63" s="220"/>
      <c r="G63" s="220"/>
      <c r="H63" s="221"/>
      <c r="I63" s="220"/>
      <c r="J63" s="220"/>
      <c r="K63" s="221"/>
      <c r="L63" s="220"/>
      <c r="M63" s="177"/>
      <c r="N63" s="415"/>
      <c r="O63" s="415"/>
      <c r="P63" s="416"/>
      <c r="Q63" s="416"/>
      <c r="R63" s="416"/>
      <c r="S63" s="416"/>
    </row>
    <row r="64" spans="2:19" ht="28.5" customHeight="1">
      <c r="D64" s="125" t="s">
        <v>442</v>
      </c>
      <c r="E64" s="219"/>
      <c r="F64" s="220"/>
      <c r="G64" s="220"/>
      <c r="H64" s="221"/>
      <c r="I64" s="220"/>
      <c r="J64" s="220"/>
      <c r="K64" s="221"/>
      <c r="L64" s="220"/>
      <c r="M64" s="177"/>
      <c r="N64" s="415"/>
      <c r="O64" s="415"/>
      <c r="P64" s="416"/>
      <c r="Q64" s="416"/>
      <c r="R64" s="416"/>
      <c r="S64" s="416"/>
    </row>
    <row r="65" spans="4:19" ht="28.5" customHeight="1">
      <c r="D65" s="125" t="s">
        <v>443</v>
      </c>
      <c r="E65" s="417" t="s">
        <v>510</v>
      </c>
      <c r="F65" s="418"/>
      <c r="G65" s="418"/>
      <c r="H65" s="418"/>
      <c r="I65" s="418"/>
      <c r="J65" s="418"/>
      <c r="K65" s="418"/>
      <c r="L65" s="418"/>
      <c r="M65" s="419"/>
      <c r="N65" s="415"/>
      <c r="O65" s="415"/>
      <c r="P65" s="416"/>
      <c r="Q65" s="416"/>
      <c r="R65" s="416"/>
      <c r="S65" s="416"/>
    </row>
    <row r="66" spans="4:19" ht="28.5" customHeight="1">
      <c r="D66" s="125" t="s">
        <v>460</v>
      </c>
      <c r="E66" s="219"/>
      <c r="F66" s="220"/>
      <c r="G66" s="220"/>
      <c r="H66" s="221"/>
      <c r="I66" s="220"/>
      <c r="J66" s="220"/>
      <c r="K66" s="221"/>
      <c r="L66" s="220"/>
      <c r="M66" s="177"/>
      <c r="N66" s="415"/>
      <c r="O66" s="415"/>
      <c r="P66" s="416"/>
      <c r="Q66" s="416"/>
      <c r="R66" s="416"/>
      <c r="S66" s="416"/>
    </row>
    <row r="67" spans="4:19" ht="21" customHeight="1">
      <c r="D67" s="218"/>
    </row>
    <row r="68" spans="4:19" ht="18" customHeight="1">
      <c r="D68" s="13" t="s">
        <v>461</v>
      </c>
    </row>
    <row r="69" spans="4:19" ht="21" customHeight="1">
      <c r="D69" s="310" t="s">
        <v>462</v>
      </c>
      <c r="E69" s="412"/>
      <c r="F69" s="413"/>
      <c r="G69" s="413"/>
      <c r="H69" s="413"/>
      <c r="I69" s="413"/>
      <c r="J69" s="413"/>
      <c r="K69" s="413"/>
      <c r="L69" s="413"/>
      <c r="M69" s="414"/>
    </row>
    <row r="70" spans="4:19" ht="23.25" customHeight="1">
      <c r="D70" s="411"/>
      <c r="E70" s="412"/>
      <c r="F70" s="413"/>
      <c r="G70" s="413"/>
      <c r="H70" s="413"/>
      <c r="I70" s="413"/>
      <c r="J70" s="413"/>
      <c r="K70" s="413"/>
      <c r="L70" s="413"/>
      <c r="M70" s="414"/>
    </row>
    <row r="71" spans="4:19" ht="23.25" customHeight="1">
      <c r="D71" s="411"/>
      <c r="E71" s="412"/>
      <c r="F71" s="413"/>
      <c r="G71" s="413"/>
      <c r="H71" s="413"/>
      <c r="I71" s="413"/>
      <c r="J71" s="413"/>
      <c r="K71" s="413"/>
      <c r="L71" s="413"/>
      <c r="M71" s="414"/>
    </row>
    <row r="72" spans="4:19" ht="23.25" customHeight="1">
      <c r="D72" s="305"/>
      <c r="E72" s="412"/>
      <c r="F72" s="413"/>
      <c r="G72" s="413"/>
      <c r="H72" s="413"/>
      <c r="I72" s="413"/>
      <c r="J72" s="413"/>
      <c r="K72" s="413"/>
      <c r="L72" s="413"/>
      <c r="M72" s="414"/>
    </row>
  </sheetData>
  <mergeCells count="32">
    <mergeCell ref="C7:C12"/>
    <mergeCell ref="C49:C54"/>
    <mergeCell ref="C31:C36"/>
    <mergeCell ref="C37:C42"/>
    <mergeCell ref="D4:D6"/>
    <mergeCell ref="D69:D72"/>
    <mergeCell ref="E70:M70"/>
    <mergeCell ref="E71:M71"/>
    <mergeCell ref="E72:M72"/>
    <mergeCell ref="N62:S62"/>
    <mergeCell ref="N63:S63"/>
    <mergeCell ref="N64:S64"/>
    <mergeCell ref="N65:S65"/>
    <mergeCell ref="N66:S66"/>
    <mergeCell ref="E69:M69"/>
    <mergeCell ref="E65:M65"/>
    <mergeCell ref="C55:C60"/>
    <mergeCell ref="B4:B6"/>
    <mergeCell ref="C19:C24"/>
    <mergeCell ref="C25:C30"/>
    <mergeCell ref="C43:C48"/>
    <mergeCell ref="B55:B60"/>
    <mergeCell ref="B19:B24"/>
    <mergeCell ref="B25:B30"/>
    <mergeCell ref="B43:B48"/>
    <mergeCell ref="C4:C6"/>
    <mergeCell ref="B49:B54"/>
    <mergeCell ref="B13:B18"/>
    <mergeCell ref="B7:B12"/>
    <mergeCell ref="B31:B36"/>
    <mergeCell ref="B37:B42"/>
    <mergeCell ref="C13:C18"/>
  </mergeCells>
  <phoneticPr fontId="4"/>
  <dataValidations count="1">
    <dataValidation type="custom" allowBlank="1" showInputMessage="1" showErrorMessage="1" errorTitle="ご注意" error="採取量は、小数点第１位までご記入ください。" sqref="O49:P53 O43:P47 O25:P29 O7:P11 R7:S11 R25:S29 O37:P41 R37:S41 O13:P17 R13:S17 R43:S47 O31:P35 R31:S35 O19:P23 R19:S23 R49:S53 F7:G11 I7:J11 L7:M11 F13:G17 I13:J17 L13:M17 F19:G23 I19:J23 L19:M23 F25:G29 I25:J29 L25:M29 F31:G35 I31:J35 L31:M35 F37:G41 I37:J41 L37:M41 F43:G47 I43:J47 L43:M47 F49:G53 I49:J53 L49:M53" xr:uid="{22969827-D7C9-4FB2-B996-33F215FA47A7}">
      <formula1>F7=ROUNDDOWN(F7,1)</formula1>
    </dataValidation>
  </dataValidations>
  <pageMargins left="0.70866141732283472" right="0.55118110236220474" top="0.70866141732283472" bottom="0.6692913385826772" header="0.51181102362204722" footer="0.51181102362204722"/>
  <pageSetup paperSize="9" scale="47"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C817A0-3894-4D07-B49A-F224644C61AE}">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53321428-5446-4DDF-BF99-BA26213FC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3A4034-6F5F-4689-8398-F5CC70560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53</vt:i4>
      </vt:variant>
    </vt:vector>
  </HeadingPairs>
  <TitlesOfParts>
    <vt:vector size="63" baseType="lpstr">
      <vt:lpstr>集計1</vt:lpstr>
      <vt:lpstr>目次</vt:lpstr>
      <vt:lpstr>ｼｰﾄ0</vt:lpstr>
      <vt:lpstr>ｼｰﾄ1</vt:lpstr>
      <vt:lpstr>ｼｰﾄ2</vt:lpstr>
      <vt:lpstr>ｼｰﾄ3</vt:lpstr>
      <vt:lpstr>ｼｰﾄ4</vt:lpstr>
      <vt:lpstr>ｼｰﾄ5</vt:lpstr>
      <vt:lpstr>ｼｰﾄ6</vt:lpstr>
      <vt:lpstr>Sheet1</vt:lpstr>
      <vt:lpstr>ｼｰﾄ0!Print_Area</vt:lpstr>
      <vt:lpstr>ｼｰﾄ1!Print_Area</vt:lpstr>
      <vt:lpstr>ｼｰﾄ3!Print_Area</vt:lpstr>
      <vt:lpstr>ｼｰﾄ5!Print_Area</vt:lpstr>
      <vt:lpstr>ｼｰﾄ6!Print_Area</vt:lpstr>
      <vt:lpstr>集計1!Print_Area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2025-10-06T08:18:14Z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02dfc43e-5640-4995-9dcd-4a31ed828799</vt:lpwstr>
  </property>
  <property fmtid="{D5CDD505-2E9C-101B-9397-08002B2CF9AE}" pid="10" name="MSIP_Label_defa4170-0d19-0005-0004-bc88714345d2_ContentBits">
    <vt:lpwstr>0</vt:lpwstr>
  </property>
</Properties>
</file>