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43" documentId="13_ncr:1_{452CAB88-E4F8-4407-A541-1AAD529946CB}" xr6:coauthVersionLast="47" xr6:coauthVersionMax="47" xr10:uidLastSave="{378230D3-77E0-4BD1-90FD-AF0F3B1FCB82}"/>
  <bookViews>
    <workbookView xWindow="20" yWindow="20" windowWidth="19180" windowHeight="11260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2" sheetId="218" r:id="rId5"/>
    <sheet name="ｼｰﾄ3" sheetId="221" r:id="rId6"/>
    <sheet name="ｼｰﾄ4" sheetId="126" r:id="rId7"/>
    <sheet name="ｼｰﾄ5" sheetId="57" r:id="rId8"/>
    <sheet name="ｼｰﾄ6" sheetId="207" r:id="rId9"/>
    <sheet name="Sheet1" sheetId="228" state="hidden" r:id="rId10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3">ｼｰﾄ1!$A$1:$F$28</definedName>
    <definedName name="_xlnm.Print_Area" localSheetId="5">ｼｰﾄ3!$A$1:$L$72</definedName>
    <definedName name="_xlnm.Print_Area" localSheetId="7">ｼｰﾄ5!$A$1:$I$31</definedName>
    <definedName name="_xlnm.Print_Area" localSheetId="8">ｼｰﾄ6!$A$1:$V$73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57" l="1"/>
  <c r="H26" i="57"/>
  <c r="H25" i="57"/>
  <c r="H24" i="57"/>
  <c r="H23" i="57"/>
  <c r="S12" i="207"/>
  <c r="R12" i="207"/>
  <c r="Q12" i="207"/>
  <c r="A3" i="126" l="1"/>
  <c r="A3" i="221"/>
  <c r="A3" i="57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S18" i="207"/>
  <c r="R18" i="207"/>
  <c r="Q18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AO11" i="128"/>
  <c r="P59" i="207"/>
  <c r="D68" i="221"/>
  <c r="C68" i="221"/>
  <c r="E15" i="57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G12" i="207"/>
  <c r="F12" i="207"/>
  <c r="E12" i="207"/>
  <c r="J12" i="207"/>
  <c r="I12" i="207"/>
  <c r="H12" i="207"/>
  <c r="M12" i="207"/>
  <c r="L12" i="207"/>
  <c r="K12" i="207"/>
  <c r="P12" i="207"/>
  <c r="O12" i="207"/>
  <c r="N12" i="207"/>
  <c r="G16" i="57"/>
  <c r="F16" i="57"/>
  <c r="E16" i="57"/>
  <c r="G15" i="57"/>
  <c r="F15" i="57"/>
  <c r="J60" i="207" l="1"/>
  <c r="G60" i="207"/>
  <c r="M60" i="207"/>
  <c r="L60" i="207"/>
  <c r="S60" i="207"/>
  <c r="O60" i="207"/>
  <c r="F60" i="207"/>
  <c r="E60" i="207"/>
  <c r="P60" i="207"/>
  <c r="K60" i="207"/>
  <c r="I60" i="207"/>
  <c r="H60" i="207"/>
  <c r="N60" i="207"/>
  <c r="R60" i="207"/>
  <c r="Q60" i="207"/>
  <c r="B49" i="207"/>
  <c r="B43" i="207"/>
  <c r="B37" i="207"/>
  <c r="B31" i="207"/>
  <c r="B25" i="207"/>
  <c r="B19" i="207"/>
  <c r="B13" i="207"/>
  <c r="B7" i="207"/>
  <c r="A3" i="207"/>
  <c r="G27" i="57"/>
  <c r="AC11" i="128" s="1"/>
  <c r="F27" i="57"/>
  <c r="AB11" i="128" s="1"/>
  <c r="E27" i="57"/>
  <c r="AA11" i="128" s="1"/>
  <c r="C23" i="57"/>
  <c r="C7" i="57"/>
  <c r="B8" i="126"/>
  <c r="H80" i="221"/>
  <c r="G80" i="221"/>
  <c r="F80" i="221"/>
  <c r="E80" i="221"/>
  <c r="A22" i="221"/>
  <c r="A21" i="221"/>
  <c r="A20" i="221"/>
  <c r="A18" i="221"/>
  <c r="A17" i="221"/>
  <c r="A16" i="221"/>
  <c r="A14" i="221"/>
  <c r="A13" i="221"/>
  <c r="A12" i="221"/>
  <c r="A10" i="221"/>
  <c r="A9" i="221"/>
  <c r="A8" i="221"/>
  <c r="B4" i="221"/>
  <c r="B3" i="218"/>
  <c r="A2" i="218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E68" i="221" l="1"/>
  <c r="S11" i="128" s="1"/>
  <c r="H68" i="221"/>
  <c r="V11" i="128" s="1"/>
  <c r="G68" i="221"/>
  <c r="U11" i="128" s="1"/>
  <c r="F68" i="221"/>
  <c r="T11" i="128" s="1"/>
  <c r="I80" i="221"/>
  <c r="I68" i="221" l="1"/>
  <c r="Y11" i="128" s="1"/>
</calcChain>
</file>

<file path=xl/sharedStrings.xml><?xml version="1.0" encoding="utf-8"?>
<sst xmlns="http://schemas.openxmlformats.org/spreadsheetml/2006/main" count="768" uniqueCount="502">
  <si>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</si>
  <si>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</si>
  <si>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</si>
  <si>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</si>
  <si>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</si>
  <si>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</si>
  <si>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</si>
  <si>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</si>
  <si>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</si>
  <si>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</si>
  <si>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</si>
  <si>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</si>
  <si>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</si>
  <si>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</si>
  <si>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</si>
  <si>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</si>
  <si>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</si>
  <si>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</si>
  <si>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</si>
  <si>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</si>
  <si>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</si>
  <si>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</si>
  <si>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</si>
  <si>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</si>
  <si>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</si>
  <si>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</si>
  <si>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</si>
  <si>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</si>
  <si>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</si>
  <si>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</si>
  <si>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</si>
  <si>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</si>
  <si>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</si>
  <si>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</si>
  <si>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</si>
  <si>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</si>
  <si>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</si>
  <si>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</si>
  <si>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</si>
  <si>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</si>
  <si>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</si>
  <si>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</si>
  <si>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</si>
  <si>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</si>
  <si>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</si>
  <si>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</si>
  <si>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</si>
  <si>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</si>
  <si>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</si>
  <si>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</si>
  <si>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</si>
  <si>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</si>
  <si>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</si>
  <si>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</si>
  <si>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</si>
  <si>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</si>
  <si>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</si>
  <si>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</si>
  <si>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</si>
  <si>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</si>
  <si>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</si>
  <si>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</si>
  <si>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</si>
  <si>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</si>
  <si>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</si>
  <si>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</si>
  <si>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</si>
  <si>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</si>
  <si>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</si>
  <si>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</si>
  <si>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</si>
  <si>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</si>
  <si>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</si>
  <si>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</si>
  <si>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</si>
  <si>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</si>
  <si>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</si>
  <si>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</si>
  <si>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</si>
  <si>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</si>
  <si>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</si>
  <si>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</si>
  <si>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</si>
  <si>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</si>
  <si>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</si>
  <si>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</si>
  <si>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</si>
  <si>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</si>
  <si>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</si>
  <si>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</si>
  <si>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</si>
  <si>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</si>
  <si>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</si>
  <si>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</si>
  <si>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</si>
  <si>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</si>
  <si>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</si>
  <si>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</si>
  <si>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</si>
  <si>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</si>
  <si>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</si>
  <si>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</si>
  <si>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</si>
  <si>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</si>
  <si>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</si>
  <si>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</si>
  <si>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</si>
  <si>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</si>
  <si>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</si>
  <si>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</si>
  <si>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</si>
  <si>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</si>
  <si>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</si>
  <si>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</si>
  <si>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</si>
  <si>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</si>
  <si>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</si>
  <si>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</si>
  <si>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</si>
  <si>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</si>
  <si>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</si>
  <si>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</si>
  <si>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</si>
  <si>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</si>
  <si>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</si>
  <si>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</si>
  <si>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</si>
  <si>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</si>
  <si>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</si>
  <si>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</si>
  <si>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</si>
  <si>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</si>
  <si>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</si>
  <si>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</si>
  <si>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</si>
  <si>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</si>
  <si>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</si>
  <si>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</si>
  <si>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</si>
  <si>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</si>
  <si>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</si>
  <si>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</si>
  <si>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</si>
  <si>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</si>
  <si>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</si>
  <si>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</si>
  <si>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</si>
  <si>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</si>
  <si>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</si>
  <si>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</si>
  <si>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</si>
  <si>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</si>
  <si>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</si>
  <si>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</si>
  <si>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</si>
  <si>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</si>
  <si>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</si>
  <si>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</si>
  <si>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</si>
  <si>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</si>
  <si>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</si>
  <si>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</si>
  <si>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</si>
  <si>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</si>
  <si>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</si>
  <si>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</si>
  <si>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</si>
  <si>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</si>
  <si>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</si>
  <si>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</si>
  <si>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</si>
  <si>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</si>
  <si>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</si>
  <si>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</si>
  <si>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</si>
  <si>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</si>
  <si>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</si>
  <si>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</si>
  <si>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</si>
  <si>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</si>
  <si>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</si>
  <si>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</si>
  <si>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</si>
  <si>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</si>
  <si>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</si>
  <si>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</si>
  <si>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</si>
  <si>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</si>
  <si>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</si>
  <si>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</si>
  <si>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</si>
  <si>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新潟県</t>
  </si>
  <si>
    <t>地域名</t>
    <rPh sb="0" eb="3">
      <t>チイキメイ</t>
    </rPh>
    <phoneticPr fontId="4"/>
  </si>
  <si>
    <t>南魚沼</t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</si>
  <si>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</si>
  <si>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</si>
  <si>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</si>
  <si>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</si>
  <si>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</si>
  <si>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</si>
  <si>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</si>
  <si>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</si>
  <si>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</si>
  <si>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</si>
  <si>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</si>
  <si>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</si>
  <si>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</si>
  <si>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</si>
  <si>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</si>
  <si>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</si>
  <si>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</si>
  <si>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</si>
  <si>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</si>
  <si>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</si>
  <si>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</si>
  <si>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</si>
  <si>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</si>
  <si>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</si>
  <si>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</si>
  <si>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</si>
  <si>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</si>
  <si>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</si>
  <si>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</si>
  <si>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</si>
  <si>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</si>
  <si>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</si>
  <si>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</si>
  <si>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</si>
  <si>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</si>
  <si>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</si>
  <si>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</si>
  <si>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</si>
  <si>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</si>
  <si>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</si>
  <si>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</si>
  <si>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</si>
  <si>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</si>
  <si>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</si>
  <si>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</si>
  <si>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</si>
  <si>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</si>
  <si>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</si>
  <si>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</si>
  <si>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</si>
  <si>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</si>
  <si>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</si>
  <si>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</si>
  <si>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</si>
  <si>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</si>
  <si>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</si>
  <si>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</si>
  <si>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</si>
  <si>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</si>
  <si>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</si>
  <si>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</si>
  <si>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</si>
  <si>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</si>
  <si>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</si>
  <si>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</si>
  <si>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</si>
  <si>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</si>
  <si>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</si>
  <si>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</si>
  <si>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</si>
  <si>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</si>
  <si>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</si>
  <si>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</si>
  <si>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</si>
  <si>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</si>
  <si>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</si>
  <si>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</si>
  <si>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</si>
  <si>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</si>
  <si>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</si>
  <si>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</si>
  <si>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</si>
  <si>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</si>
  <si>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</si>
  <si>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</si>
  <si>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</si>
  <si>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</si>
  <si>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</si>
  <si>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</si>
  <si>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</si>
  <si>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</si>
  <si>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</si>
  <si>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</si>
  <si>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</si>
  <si>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</si>
  <si>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</si>
  <si>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</si>
  <si>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</si>
  <si>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</si>
  <si>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</si>
  <si>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</si>
  <si>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</si>
  <si>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</si>
  <si>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</si>
  <si>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</si>
  <si>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</si>
  <si>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</si>
  <si>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</si>
  <si>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</si>
  <si>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高田平野</t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</si>
  <si>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</si>
  <si>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</si>
  <si>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</si>
  <si>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</si>
  <si>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</si>
  <si>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</si>
  <si>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Ｍ－２５</t>
  </si>
  <si>
    <t>ＭY－１</t>
  </si>
  <si>
    <t>水準点所在地</t>
    <phoneticPr fontId="4"/>
  </si>
  <si>
    <t>南魚沼市六日町</t>
    <rPh sb="0" eb="3">
      <t>ミナミウオヌマ</t>
    </rPh>
    <rPh sb="3" eb="4">
      <t>シ</t>
    </rPh>
    <rPh sb="4" eb="7">
      <t>ムイカマチ</t>
    </rPh>
    <phoneticPr fontId="5"/>
  </si>
  <si>
    <t>南魚沼小栗山</t>
    <rPh sb="0" eb="1">
      <t>ミナミ</t>
    </rPh>
    <rPh sb="1" eb="3">
      <t>ウオヌマ</t>
    </rPh>
    <rPh sb="3" eb="6">
      <t>オグリヤマ</t>
    </rPh>
    <phoneticPr fontId="5"/>
  </si>
  <si>
    <t>所轄機関</t>
    <phoneticPr fontId="4"/>
  </si>
  <si>
    <t>新潟県</t>
    <rPh sb="0" eb="3">
      <t>ニイガタケン</t>
    </rPh>
    <phoneticPr fontId="5"/>
  </si>
  <si>
    <t>測量実施期間</t>
    <rPh sb="0" eb="2">
      <t>ソクリョウ</t>
    </rPh>
    <rPh sb="2" eb="4">
      <t>ジッシ</t>
    </rPh>
    <rPh sb="4" eb="6">
      <t>キカン</t>
    </rPh>
    <phoneticPr fontId="4"/>
  </si>
  <si>
    <t>S54～R2</t>
  </si>
  <si>
    <t>S63～R6</t>
    <phoneticPr fontId="4"/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</si>
  <si>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</si>
  <si>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R2～R6</t>
    <phoneticPr fontId="4"/>
  </si>
  <si>
    <t>R6</t>
    <phoneticPr fontId="4"/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</si>
  <si>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</si>
  <si>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H26</t>
    <phoneticPr fontId="4"/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</si>
  <si>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</si>
  <si>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</si>
  <si>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</si>
  <si>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</si>
  <si>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</si>
  <si>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</si>
  <si>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</si>
  <si>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</si>
  <si>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</si>
  <si>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</si>
  <si>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</si>
  <si>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</si>
  <si>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</si>
  <si>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</si>
  <si>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</si>
  <si>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１．沈下量の基準点:M-9　（所在地；南魚沼市坂戸）</t>
    <rPh sb="6" eb="8">
      <t>キジュン</t>
    </rPh>
    <rPh sb="8" eb="9">
      <t>テン</t>
    </rPh>
    <phoneticPr fontId="4"/>
  </si>
  <si>
    <t>２．測量の基準日：９月１日</t>
    <phoneticPr fontId="4"/>
  </si>
  <si>
    <t>３．累計沈下量が最大である水準点M-25は令和３年度に亡失（令和２年度までの累計沈下量99.18cm）。</t>
    <rPh sb="2" eb="4">
      <t>ルイケイ</t>
    </rPh>
    <rPh sb="4" eb="7">
      <t>チンカリョウ</t>
    </rPh>
    <rPh sb="8" eb="10">
      <t>サイダイ</t>
    </rPh>
    <rPh sb="13" eb="16">
      <t>スイジュンテン</t>
    </rPh>
    <rPh sb="21" eb="23">
      <t>レイワ</t>
    </rPh>
    <rPh sb="24" eb="26">
      <t>ネンド</t>
    </rPh>
    <rPh sb="27" eb="29">
      <t>ボウシツ</t>
    </rPh>
    <rPh sb="30" eb="32">
      <t>レイワ</t>
    </rPh>
    <rPh sb="33" eb="35">
      <t>ネンド</t>
    </rPh>
    <rPh sb="38" eb="40">
      <t>ルイケイ</t>
    </rPh>
    <rPh sb="40" eb="43">
      <t>チンカリョウ</t>
    </rPh>
    <phoneticPr fontId="4"/>
  </si>
  <si>
    <t>　　次いで累計沈下量が大きい水準点はM-10（南魚沼市余川）の78.3cm（S50～R6）。</t>
    <rPh sb="2" eb="3">
      <t>ツ</t>
    </rPh>
    <rPh sb="5" eb="10">
      <t>ルイケイチンカリョウ</t>
    </rPh>
    <rPh sb="11" eb="12">
      <t>オオ</t>
    </rPh>
    <rPh sb="14" eb="17">
      <t>スイジュンテン</t>
    </rPh>
    <rPh sb="23" eb="27">
      <t>ミナミウオヌマシ</t>
    </rPh>
    <rPh sb="27" eb="29">
      <t>ヨカワ</t>
    </rPh>
    <phoneticPr fontId="4"/>
  </si>
  <si>
    <t>２　代表的な観測井における過去10年の地下水位経年変化</t>
    <phoneticPr fontId="4"/>
  </si>
  <si>
    <t>観測井名称</t>
    <phoneticPr fontId="4"/>
  </si>
  <si>
    <t>六日町１号</t>
    <rPh sb="0" eb="3">
      <t>ムイカマチ</t>
    </rPh>
    <rPh sb="4" eb="5">
      <t>ゴウ</t>
    </rPh>
    <phoneticPr fontId="5"/>
  </si>
  <si>
    <t>市民会館60m</t>
    <rPh sb="0" eb="2">
      <t>シミン</t>
    </rPh>
    <rPh sb="2" eb="4">
      <t>カイカン</t>
    </rPh>
    <phoneticPr fontId="5"/>
  </si>
  <si>
    <t>市民会館143ｍ</t>
    <rPh sb="0" eb="2">
      <t>シミン</t>
    </rPh>
    <rPh sb="2" eb="4">
      <t>カイカン</t>
    </rPh>
    <phoneticPr fontId="5"/>
  </si>
  <si>
    <t>河原崎</t>
    <rPh sb="0" eb="3">
      <t>カワラザキ</t>
    </rPh>
    <phoneticPr fontId="5"/>
  </si>
  <si>
    <t>観測井所在地</t>
    <phoneticPr fontId="4"/>
  </si>
  <si>
    <t>南魚沼市六日町
（南魚沼市役所）</t>
    <rPh sb="0" eb="1">
      <t>ミナミ</t>
    </rPh>
    <rPh sb="1" eb="3">
      <t>ウオヌマ</t>
    </rPh>
    <rPh sb="3" eb="4">
      <t>シ</t>
    </rPh>
    <rPh sb="4" eb="7">
      <t>ムイカマチ</t>
    </rPh>
    <rPh sb="9" eb="12">
      <t>ミナミウオヌマ</t>
    </rPh>
    <rPh sb="12" eb="15">
      <t>シヤクショ</t>
    </rPh>
    <phoneticPr fontId="5"/>
  </si>
  <si>
    <t>南魚沼市六日町</t>
    <rPh sb="0" eb="1">
      <t>ミナミ</t>
    </rPh>
    <rPh sb="1" eb="3">
      <t>ウオヌマ</t>
    </rPh>
    <rPh sb="3" eb="4">
      <t>シ</t>
    </rPh>
    <rPh sb="4" eb="7">
      <t>ムイカマチ</t>
    </rPh>
    <phoneticPr fontId="5"/>
  </si>
  <si>
    <t>同左</t>
    <rPh sb="0" eb="2">
      <t>ドウサ</t>
    </rPh>
    <phoneticPr fontId="5"/>
  </si>
  <si>
    <t>南魚沼市六日町
（六日町中学校）</t>
    <rPh sb="0" eb="1">
      <t>ミナミ</t>
    </rPh>
    <rPh sb="1" eb="3">
      <t>ウオヌマ</t>
    </rPh>
    <rPh sb="3" eb="4">
      <t>シ</t>
    </rPh>
    <rPh sb="4" eb="7">
      <t>ムイカマチ</t>
    </rPh>
    <rPh sb="9" eb="12">
      <t>ムイカマチ</t>
    </rPh>
    <rPh sb="12" eb="15">
      <t>チュウガッコウ</t>
    </rPh>
    <phoneticPr fontId="5"/>
  </si>
  <si>
    <t>観測井標高(T.P.m)</t>
  </si>
  <si>
    <t>-</t>
  </si>
  <si>
    <t>-</t>
    <phoneticPr fontId="4"/>
  </si>
  <si>
    <t>ストレーナー位置
（地表面下深さ）</t>
    <phoneticPr fontId="4"/>
  </si>
  <si>
    <t>52～66</t>
  </si>
  <si>
    <t>34.8～51.4</t>
  </si>
  <si>
    <t>105.7～116.7</t>
  </si>
  <si>
    <t>49.6～60.5</t>
  </si>
  <si>
    <t>南魚沼市</t>
    <rPh sb="0" eb="1">
      <t>ミナミ</t>
    </rPh>
    <rPh sb="1" eb="3">
      <t>ウオヌマ</t>
    </rPh>
    <rPh sb="3" eb="4">
      <t>シ</t>
    </rPh>
    <phoneticPr fontId="5"/>
  </si>
  <si>
    <t>地下水の類別</t>
  </si>
  <si>
    <t>被圧地下水</t>
    <rPh sb="0" eb="1">
      <t>ヒ</t>
    </rPh>
    <rPh sb="1" eb="2">
      <t>アツ</t>
    </rPh>
    <rPh sb="2" eb="5">
      <t>チカスイ</t>
    </rPh>
    <phoneticPr fontId="5"/>
  </si>
  <si>
    <t>設置年度</t>
    <rPh sb="2" eb="3">
      <t>ネン</t>
    </rPh>
    <rPh sb="3" eb="4">
      <t>ド</t>
    </rPh>
    <phoneticPr fontId="4"/>
  </si>
  <si>
    <t>Ｓ45</t>
    <phoneticPr fontId="4"/>
  </si>
  <si>
    <t>Ｈ１</t>
  </si>
  <si>
    <t>Ｈ23</t>
  </si>
  <si>
    <t>Ｈ６</t>
  </si>
  <si>
    <t>既往最低水位</t>
    <phoneticPr fontId="4"/>
  </si>
  <si>
    <t>156.26(H29)</t>
  </si>
  <si>
    <t>159.14(H18)</t>
  </si>
  <si>
    <t>159.44（H23）</t>
  </si>
  <si>
    <t>160.11(H17)</t>
  </si>
  <si>
    <t>水位</t>
    <rPh sb="0" eb="2">
      <t>スイイ</t>
    </rPh>
    <phoneticPr fontId="4"/>
  </si>
  <si>
    <t>平成27年度</t>
    <phoneticPr fontId="4"/>
  </si>
  <si>
    <t>(m)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</si>
  <si>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</si>
  <si>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&lt;備考&gt;</t>
  </si>
  <si>
    <t>水位の説明</t>
  </si>
  <si>
    <t>（基準面： 東京湾平均海面）</t>
    <phoneticPr fontId="4"/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</si>
  <si>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4"/>
  </si>
  <si>
    <t>地域名</t>
    <rPh sb="0" eb="2">
      <t>チイキ</t>
    </rPh>
    <rPh sb="2" eb="3">
      <t>メイ</t>
    </rPh>
    <phoneticPr fontId="4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</si>
  <si>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4"/>
  </si>
  <si>
    <t>左記市区町村※１において、令和６年度の測量で1cm以上沈下が生じている沈下量別面積（㎢）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4"/>
  </si>
  <si>
    <t>ゼロｍ地帯  面積(㎢)
（小数第１位まで記入してください。）</t>
    <phoneticPr fontId="4"/>
  </si>
  <si>
    <t>4cm/年
以上</t>
    <phoneticPr fontId="4"/>
  </si>
  <si>
    <t>規制地域</t>
    <rPh sb="0" eb="4">
      <t>キセイチイキ</t>
    </rPh>
    <phoneticPr fontId="4"/>
  </si>
  <si>
    <t>観測地域</t>
    <rPh sb="0" eb="2">
      <t>カンソク</t>
    </rPh>
    <rPh sb="2" eb="4">
      <t>チイキ</t>
    </rPh>
    <phoneticPr fontId="4"/>
  </si>
  <si>
    <t>条例</t>
    <phoneticPr fontId="4"/>
  </si>
  <si>
    <t>要項等</t>
    <rPh sb="0" eb="2">
      <t>ヨウコウ</t>
    </rPh>
    <rPh sb="2" eb="3">
      <t>トウ</t>
    </rPh>
    <phoneticPr fontId="4"/>
  </si>
  <si>
    <t>■</t>
    <phoneticPr fontId="4"/>
  </si>
  <si>
    <t>◆</t>
    <phoneticPr fontId="4"/>
  </si>
  <si>
    <t>□</t>
    <phoneticPr fontId="4"/>
  </si>
  <si>
    <t>◇</t>
    <phoneticPr fontId="4"/>
  </si>
  <si>
    <t>南魚沼市</t>
    <rPh sb="0" eb="3">
      <t>ミナミウオヌマ</t>
    </rPh>
    <rPh sb="3" eb="4">
      <t>シ</t>
    </rPh>
    <phoneticPr fontId="4"/>
  </si>
  <si>
    <t>□</t>
  </si>
  <si>
    <t>◇　</t>
  </si>
  <si>
    <t xml:space="preserve">                                                            </t>
    <phoneticPr fontId="4"/>
  </si>
  <si>
    <t>(記入例）・○○市の面積データが大きい原因としては地震によるものである。</t>
    <rPh sb="1" eb="3">
      <t>キニュウ</t>
    </rPh>
    <rPh sb="3" eb="4">
      <t>レイ</t>
    </rPh>
    <rPh sb="8" eb="9">
      <t>シ</t>
    </rPh>
    <phoneticPr fontId="4"/>
  </si>
  <si>
    <t>■</t>
  </si>
  <si>
    <t>◆</t>
  </si>
  <si>
    <t>◇</t>
  </si>
  <si>
    <t xml:space="preserve">■ ◆ </t>
    <phoneticPr fontId="4"/>
  </si>
  <si>
    <t>■ □</t>
    <phoneticPr fontId="4"/>
  </si>
  <si>
    <t xml:space="preserve">◆ □ </t>
    <phoneticPr fontId="4"/>
  </si>
  <si>
    <t>■ ◆ □</t>
    <phoneticPr fontId="4"/>
  </si>
  <si>
    <t>■ ◇</t>
    <phoneticPr fontId="4"/>
  </si>
  <si>
    <t xml:space="preserve">◆ ◇ </t>
    <phoneticPr fontId="4"/>
  </si>
  <si>
    <t>■ ◆ ◇</t>
    <phoneticPr fontId="4"/>
  </si>
  <si>
    <t>□ ◇</t>
    <phoneticPr fontId="4"/>
  </si>
  <si>
    <t>■ □ ◇</t>
    <phoneticPr fontId="4"/>
  </si>
  <si>
    <t>◆ □ ◇</t>
    <phoneticPr fontId="4"/>
  </si>
  <si>
    <t>■ ◆ □ ◇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</si>
  <si>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</si>
  <si>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</si>
  <si>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</si>
  <si>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</si>
  <si>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</si>
  <si>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</si>
  <si>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</si>
  <si>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</si>
  <si>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</si>
  <si>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</si>
  <si>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過去に発生した被害について、緊急性が低いものについては対応されていないものがある。その他については、適宜対応している。</t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</si>
  <si>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</si>
  <si>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</si>
  <si>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</si>
  <si>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</si>
  <si>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</si>
  <si>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t>５　地盤沈下監視体制（水準測量、干渉SAR時系列解析を用いた測量、観測井戸数）</t>
    <rPh sb="16" eb="18">
      <t>カンショウ</t>
    </rPh>
    <rPh sb="21" eb="24">
      <t>ジケイレツ</t>
    </rPh>
    <rPh sb="24" eb="26">
      <t>カイセキ</t>
    </rPh>
    <rPh sb="27" eb="28">
      <t>モチ</t>
    </rPh>
    <rPh sb="30" eb="32">
      <t>ソクリョウ</t>
    </rPh>
    <phoneticPr fontId="5"/>
  </si>
  <si>
    <t>○水準測量</t>
    <rPh sb="1" eb="3">
      <t>スイジュン</t>
    </rPh>
    <rPh sb="3" eb="5">
      <t>ソクリョウ</t>
    </rPh>
    <phoneticPr fontId="5"/>
  </si>
  <si>
    <t>地域名</t>
    <rPh sb="0" eb="2">
      <t>チイキ</t>
    </rPh>
    <rPh sb="2" eb="3">
      <t>メイ</t>
    </rPh>
    <phoneticPr fontId="5"/>
  </si>
  <si>
    <t>観測機関
（事業主体）</t>
    <rPh sb="0" eb="2">
      <t>カンソク</t>
    </rPh>
    <rPh sb="2" eb="4">
      <t>キカン</t>
    </rPh>
    <phoneticPr fontId="5"/>
  </si>
  <si>
    <t>水準測量</t>
    <rPh sb="0" eb="2">
      <t>スイジュン</t>
    </rPh>
    <rPh sb="2" eb="4">
      <t>ソクリョウ</t>
    </rPh>
    <phoneticPr fontId="5"/>
  </si>
  <si>
    <t>測量距離
（㎞）</t>
    <rPh sb="0" eb="2">
      <t>ソクリョウ</t>
    </rPh>
    <rPh sb="2" eb="4">
      <t>キョリ</t>
    </rPh>
    <phoneticPr fontId="5"/>
  </si>
  <si>
    <t>測量面積
（㎢）</t>
    <rPh sb="0" eb="2">
      <t>ソクリョウ</t>
    </rPh>
    <rPh sb="2" eb="4">
      <t>メンセキ</t>
    </rPh>
    <phoneticPr fontId="5"/>
  </si>
  <si>
    <t>水準点数
（点）</t>
    <rPh sb="0" eb="2">
      <t>スイジュン</t>
    </rPh>
    <rPh sb="2" eb="4">
      <t>テンスウ</t>
    </rPh>
    <phoneticPr fontId="5"/>
  </si>
  <si>
    <t>水準測量
（一級・二級）</t>
    <rPh sb="0" eb="2">
      <t>スイジュン</t>
    </rPh>
    <rPh sb="2" eb="4">
      <t>ソクリョウ</t>
    </rPh>
    <rPh sb="6" eb="8">
      <t>イッキュウ</t>
    </rPh>
    <rPh sb="9" eb="10">
      <t>ニ</t>
    </rPh>
    <rPh sb="10" eb="11">
      <t>キュウ</t>
    </rPh>
    <phoneticPr fontId="5"/>
  </si>
  <si>
    <t>測量基準日</t>
    <rPh sb="0" eb="2">
      <t>ソクリョウ</t>
    </rPh>
    <rPh sb="2" eb="5">
      <t>キジュンビ</t>
    </rPh>
    <phoneticPr fontId="5"/>
  </si>
  <si>
    <t>自治体
（都道府県・指定都市）</t>
    <phoneticPr fontId="5"/>
  </si>
  <si>
    <t>二級水準測量</t>
  </si>
  <si>
    <t>自治体
（管内市町村）</t>
    <rPh sb="0" eb="3">
      <t>ジチタイ</t>
    </rPh>
    <rPh sb="5" eb="7">
      <t>カンナイ</t>
    </rPh>
    <rPh sb="7" eb="10">
      <t>シチョウソン</t>
    </rPh>
    <phoneticPr fontId="5"/>
  </si>
  <si>
    <t>国
（ 国交省、農林省、
国土地理院等 ）</t>
    <rPh sb="0" eb="1">
      <t>クニ</t>
    </rPh>
    <rPh sb="4" eb="7">
      <t>コッコウショウ</t>
    </rPh>
    <rPh sb="8" eb="11">
      <t>ノウリンショウ</t>
    </rPh>
    <rPh sb="13" eb="18">
      <t>コクドチリイン</t>
    </rPh>
    <rPh sb="18" eb="19">
      <t>トウ</t>
    </rPh>
    <phoneticPr fontId="5"/>
  </si>
  <si>
    <t>その他　　　　　　　　</t>
    <rPh sb="2" eb="3">
      <t>タ</t>
    </rPh>
    <phoneticPr fontId="5"/>
  </si>
  <si>
    <t>合　　　計</t>
    <rPh sb="0" eb="1">
      <t>ゴウ</t>
    </rPh>
    <rPh sb="4" eb="5">
      <t>ケイ</t>
    </rPh>
    <phoneticPr fontId="5"/>
  </si>
  <si>
    <t>一級水準測量</t>
  </si>
  <si>
    <t>管内市町村</t>
    <rPh sb="0" eb="2">
      <t>カンナイ</t>
    </rPh>
    <rPh sb="2" eb="5">
      <t>シチョウソン</t>
    </rPh>
    <phoneticPr fontId="5"/>
  </si>
  <si>
    <t>○観測井戸数</t>
    <rPh sb="1" eb="3">
      <t>カンソク</t>
    </rPh>
    <rPh sb="3" eb="5">
      <t>イド</t>
    </rPh>
    <rPh sb="5" eb="6">
      <t>スウ</t>
    </rPh>
    <phoneticPr fontId="5"/>
  </si>
  <si>
    <t>※令和6年度末時点の観測井戸数を記入して下さい</t>
    <rPh sb="6" eb="7">
      <t>マツ</t>
    </rPh>
    <rPh sb="7" eb="9">
      <t>ジテン</t>
    </rPh>
    <rPh sb="10" eb="12">
      <t>カンソク</t>
    </rPh>
    <rPh sb="12" eb="14">
      <t>イド</t>
    </rPh>
    <rPh sb="14" eb="15">
      <t>スウ</t>
    </rPh>
    <phoneticPr fontId="5"/>
  </si>
  <si>
    <t>観測井戸数（本）</t>
    <rPh sb="0" eb="2">
      <t>カンソク</t>
    </rPh>
    <rPh sb="2" eb="4">
      <t>イド</t>
    </rPh>
    <rPh sb="4" eb="5">
      <t>スウ</t>
    </rPh>
    <rPh sb="6" eb="7">
      <t>ホン</t>
    </rPh>
    <phoneticPr fontId="4"/>
  </si>
  <si>
    <t>観測井戸数合計
（本）</t>
    <rPh sb="0" eb="2">
      <t>カンソク</t>
    </rPh>
    <rPh sb="2" eb="4">
      <t>イド</t>
    </rPh>
    <rPh sb="4" eb="5">
      <t>スウ</t>
    </rPh>
    <rPh sb="5" eb="7">
      <t>ゴウケイ</t>
    </rPh>
    <rPh sb="9" eb="10">
      <t>ホン</t>
    </rPh>
    <phoneticPr fontId="4"/>
  </si>
  <si>
    <t>地下水位のみ
観測井戸数(本）</t>
    <rPh sb="0" eb="2">
      <t>チカ</t>
    </rPh>
    <rPh sb="2" eb="4">
      <t>スイイ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</si>
  <si>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地盤収縮のみ
観測井戸数（本）</t>
    <rPh sb="0" eb="2">
      <t>ジバン</t>
    </rPh>
    <rPh sb="2" eb="4">
      <t>シュウシュク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</si>
  <si>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地下水位及び
地盤収縮
観測井戸数（本）</t>
    <rPh sb="0" eb="2">
      <t>チカ</t>
    </rPh>
    <rPh sb="2" eb="4">
      <t>スイイ</t>
    </rPh>
    <rPh sb="4" eb="5">
      <t>オヨ</t>
    </rPh>
    <rPh sb="7" eb="9">
      <t>ジバン</t>
    </rPh>
    <rPh sb="9" eb="11">
      <t>シュウシュク</t>
    </rPh>
    <rPh sb="12" eb="14">
      <t>カンソク</t>
    </rPh>
    <rPh sb="14" eb="16">
      <t>イド</t>
    </rPh>
    <rPh sb="16" eb="17">
      <t>スウ</t>
    </rPh>
    <rPh sb="18" eb="19">
      <t>ホン</t>
    </rPh>
    <phoneticPr fontId="5"/>
  </si>
  <si>
    <t>自治体
（都道府県・指定都市）</t>
  </si>
  <si>
    <t>その他</t>
    <rPh sb="2" eb="3">
      <t>タ</t>
    </rPh>
    <phoneticPr fontId="5"/>
  </si>
  <si>
    <t>合　　　計　（本数）</t>
    <rPh sb="0" eb="1">
      <t>ゴウ</t>
    </rPh>
    <rPh sb="4" eb="5">
      <t>ケイ</t>
    </rPh>
    <rPh sb="7" eb="9">
      <t>ホンスウ</t>
    </rPh>
    <phoneticPr fontId="5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</si>
  <si>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</si>
  <si>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</si>
  <si>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</si>
  <si>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</si>
  <si>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</si>
  <si>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</si>
  <si>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</si>
  <si>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</si>
  <si>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</si>
  <si>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</si>
  <si>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</si>
  <si>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</si>
  <si>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</si>
  <si>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</si>
  <si>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</si>
  <si>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</si>
  <si>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</si>
  <si>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</si>
  <si>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</si>
  <si>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</si>
  <si>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</si>
  <si>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②　計</t>
    <rPh sb="2" eb="3">
      <t>ケイ</t>
    </rPh>
    <phoneticPr fontId="4"/>
  </si>
  <si>
    <t>③　計</t>
    <rPh sb="2" eb="3">
      <t>ケイ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</si>
  <si>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</si>
  <si>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</si>
  <si>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</si>
  <si>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</si>
  <si>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</si>
  <si>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</si>
  <si>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</si>
  <si>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</si>
  <si>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調査名：</t>
    <rPh sb="0" eb="2">
      <t>チョウサ</t>
    </rPh>
    <rPh sb="2" eb="3">
      <t>メイ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</si>
  <si>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</si>
  <si>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工業用</t>
  </si>
  <si>
    <t>農業用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</si>
  <si>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</si>
  <si>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</si>
  <si>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>温泉利用状況報告書（新潟県）について、浴用、飲用利用分と他目的利用分（南魚沼市と湯沢町）を合計。</t>
    <rPh sb="35" eb="39">
      <t>ミナミウオヌマシ</t>
    </rPh>
    <rPh sb="40" eb="43">
      <t>ユザワマチ</t>
    </rPh>
    <phoneticPr fontId="4"/>
  </si>
  <si>
    <t xml:space="preserve">地域内で、過去に地盤沈下が認められた市区町村名をご記入ください。
※１　　　　　　
(沈下記録のある市区町村名）
</t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</si>
  <si>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が
地盤沈下防止等対策要綱の
地域の場合</t>
    </r>
    <rPh sb="23" eb="25">
      <t>チイキ</t>
    </rPh>
    <rPh sb="26" eb="28">
      <t>バアイ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</si>
  <si>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に関わる</t>
    </r>
    <r>
      <rPr>
        <b/>
        <sz val="8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4"/>
  </si>
  <si>
    <t xml:space="preserve">令和６年度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</si>
</sst>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[$-411]ge\.m\.d;@"/>
    <numFmt numFmtId="177" formatCode="0.00_ "/>
    <numFmt numFmtId="178" formatCode="0.00;&quot;▲ &quot;0.00"/>
    <numFmt numFmtId="179" formatCode="0_);[Red]\(0\)"/>
    <numFmt numFmtId="180" formatCode="0.0_ "/>
    <numFmt numFmtId="181" formatCode="0.0_);[Red]\(0.0\)"/>
    <numFmt numFmtId="182" formatCode="0.00_);[Red]\(0.00\)"/>
    <numFmt numFmtId="183" formatCode="#,##0_);[Red]\(#,##0\)"/>
    <numFmt numFmtId="184" formatCode="#,##0.00_);[Red]\(#,##0.00\)"/>
    <numFmt numFmtId="185" formatCode="0_ "/>
    <numFmt numFmtId="186" formatCode="#,##0.0_);[Red]\(#,##0.0\)"/>
    <numFmt numFmtId="187" formatCode="#,##0.0_ "/>
  </numFmts>
  <fonts count="5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name val="メイリオ"/>
      <family val="3"/>
      <charset val="128"/>
    </font>
    <font>
      <b/>
      <sz val="12"/>
      <name val="メイリオ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73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29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9" borderId="30" applyNumberFormat="0" applyFont="0" applyAlignment="0" applyProtection="0">
      <alignment vertical="center"/>
    </xf>
    <xf numFmtId="0" fontId="12" fillId="0" borderId="31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3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21" fillId="31" borderId="3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2" borderId="3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48" fillId="0" borderId="0" applyNumberFormat="0" applyFill="0" applyBorder="0" applyAlignment="0" applyProtection="0">
      <alignment vertical="center"/>
    </xf>
    <xf numFmtId="0" fontId="47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>
      <alignment vertical="center"/>
    </xf>
  </cellStyleXfs>
  <cellXfs count="414">
    <xf numFmtId="0" fontId="0" fillId="0" borderId="0" xfId="0">
      <alignment vertical="center"/>
    </xf>
    <xf numFmtId="181" fontId="26" fillId="2" borderId="5" xfId="55" applyNumberFormat="1" applyFont="1" applyFill="1" applyBorder="1" applyAlignment="1">
      <alignment horizontal="center" vertical="center" wrapText="1"/>
    </xf>
    <xf numFmtId="177" fontId="26" fillId="2" borderId="5" xfId="55" applyNumberFormat="1" applyFont="1" applyFill="1" applyBorder="1" applyAlignment="1">
      <alignment horizontal="center" vertical="center" wrapText="1"/>
    </xf>
    <xf numFmtId="0" fontId="26" fillId="2" borderId="5" xfId="55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 hidden="1"/>
    </xf>
    <xf numFmtId="0" fontId="26" fillId="0" borderId="0" xfId="57" applyFont="1" applyProtection="1">
      <alignment vertical="center"/>
      <protection locked="0" hidden="1"/>
    </xf>
    <xf numFmtId="0" fontId="26" fillId="0" borderId="0" xfId="0" applyFont="1" applyAlignment="1" applyProtection="1">
      <alignment horizontal="left" vertical="center"/>
      <protection locked="0" hidden="1"/>
    </xf>
    <xf numFmtId="0" fontId="26" fillId="0" borderId="0" xfId="57" applyFont="1" applyAlignment="1" applyProtection="1">
      <alignment horizontal="center" vertical="center"/>
      <protection locked="0" hidden="1"/>
    </xf>
    <xf numFmtId="0" fontId="26" fillId="0" borderId="15" xfId="57" applyFont="1" applyBorder="1" applyAlignment="1" applyProtection="1">
      <alignment horizontal="left" vertical="top" wrapText="1"/>
      <protection locked="0" hidden="1"/>
    </xf>
    <xf numFmtId="49" fontId="26" fillId="0" borderId="0" xfId="57" applyNumberFormat="1" applyFont="1" applyAlignment="1" applyProtection="1">
      <alignment horizontal="center" vertical="center"/>
      <protection locked="0" hidden="1"/>
    </xf>
    <xf numFmtId="0" fontId="30" fillId="0" borderId="0" xfId="0" applyFont="1" applyAlignment="1" applyProtection="1">
      <alignment horizontal="right" vertical="center"/>
      <protection locked="0" hidden="1"/>
    </xf>
    <xf numFmtId="0" fontId="26" fillId="0" borderId="0" xfId="0" applyFont="1" applyProtection="1">
      <alignment vertical="center"/>
      <protection locked="0" hidden="1"/>
    </xf>
    <xf numFmtId="0" fontId="28" fillId="0" borderId="0" xfId="0" applyFont="1" applyAlignment="1" applyProtection="1">
      <alignment horizontal="left" vertical="center"/>
      <protection locked="0"/>
    </xf>
    <xf numFmtId="0" fontId="26" fillId="0" borderId="0" xfId="0" applyFont="1" applyProtection="1">
      <alignment vertical="center"/>
      <protection locked="0"/>
    </xf>
    <xf numFmtId="0" fontId="26" fillId="0" borderId="0" xfId="57" applyFont="1" applyProtection="1">
      <alignment vertical="center"/>
      <protection locked="0"/>
    </xf>
    <xf numFmtId="0" fontId="26" fillId="0" borderId="0" xfId="58" applyFont="1" applyProtection="1">
      <alignment vertical="center"/>
      <protection locked="0"/>
    </xf>
    <xf numFmtId="0" fontId="29" fillId="0" borderId="0" xfId="60" applyFont="1" applyProtection="1">
      <alignment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9" fillId="0" borderId="0" xfId="57" applyFont="1" applyProtection="1">
      <alignment vertical="center"/>
      <protection locked="0"/>
    </xf>
    <xf numFmtId="0" fontId="33" fillId="0" borderId="0" xfId="60" applyFont="1" applyProtection="1">
      <alignment vertical="center"/>
      <protection locked="0"/>
    </xf>
    <xf numFmtId="0" fontId="26" fillId="0" borderId="0" xfId="0" applyFont="1">
      <alignment vertical="center"/>
    </xf>
    <xf numFmtId="0" fontId="26" fillId="35" borderId="0" xfId="0" applyFont="1" applyFill="1" applyProtection="1">
      <alignment vertical="center"/>
      <protection locked="0" hidden="1"/>
    </xf>
    <xf numFmtId="0" fontId="26" fillId="0" borderId="0" xfId="59" applyFont="1" applyProtection="1">
      <alignment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6" fillId="35" borderId="0" xfId="0" applyFont="1" applyFill="1" applyProtection="1">
      <alignment vertical="center"/>
      <protection hidden="1"/>
    </xf>
    <xf numFmtId="0" fontId="26" fillId="36" borderId="0" xfId="0" applyFont="1" applyFill="1" applyProtection="1">
      <alignment vertical="center"/>
      <protection hidden="1"/>
    </xf>
    <xf numFmtId="0" fontId="26" fillId="35" borderId="0" xfId="0" applyFont="1" applyFill="1">
      <alignment vertical="center"/>
    </xf>
    <xf numFmtId="0" fontId="26" fillId="0" borderId="0" xfId="61" applyFont="1">
      <alignment vertical="center"/>
    </xf>
    <xf numFmtId="0" fontId="35" fillId="0" borderId="0" xfId="57" applyFont="1" applyProtection="1">
      <alignment vertical="center"/>
      <protection locked="0"/>
    </xf>
    <xf numFmtId="0" fontId="36" fillId="0" borderId="0" xfId="62" applyFont="1">
      <alignment vertical="center"/>
    </xf>
    <xf numFmtId="0" fontId="27" fillId="0" borderId="4" xfId="0" applyFont="1" applyBorder="1" applyAlignment="1">
      <alignment vertical="center" wrapText="1"/>
    </xf>
    <xf numFmtId="0" fontId="39" fillId="0" borderId="4" xfId="0" applyFont="1" applyBorder="1" applyAlignment="1">
      <alignment horizontal="justify" vertical="center" wrapText="1"/>
    </xf>
    <xf numFmtId="0" fontId="39" fillId="34" borderId="5" xfId="0" applyFont="1" applyFill="1" applyBorder="1">
      <alignment vertical="center"/>
    </xf>
    <xf numFmtId="0" fontId="39" fillId="34" borderId="4" xfId="0" applyFont="1" applyFill="1" applyBorder="1">
      <alignment vertical="center"/>
    </xf>
    <xf numFmtId="0" fontId="39" fillId="37" borderId="4" xfId="0" applyFont="1" applyFill="1" applyBorder="1" applyAlignment="1">
      <alignment horizontal="justify" vertical="center" wrapText="1"/>
    </xf>
    <xf numFmtId="49" fontId="27" fillId="0" borderId="0" xfId="0" applyNumberFormat="1" applyFont="1">
      <alignment vertical="center"/>
    </xf>
    <xf numFmtId="0" fontId="39" fillId="0" borderId="0" xfId="0" applyFont="1" applyAlignment="1">
      <alignment horizontal="justify" vertical="center" wrapText="1"/>
    </xf>
    <xf numFmtId="0" fontId="39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39" fillId="0" borderId="5" xfId="0" applyFont="1" applyBorder="1">
      <alignment vertical="center"/>
    </xf>
    <xf numFmtId="0" fontId="27" fillId="0" borderId="0" xfId="0" applyFont="1" applyAlignment="1">
      <alignment horizontal="right" vertical="center"/>
    </xf>
    <xf numFmtId="0" fontId="39" fillId="35" borderId="0" xfId="0" applyFont="1" applyFill="1" applyAlignment="1">
      <alignment horizontal="left" vertical="center"/>
    </xf>
    <xf numFmtId="0" fontId="39" fillId="37" borderId="0" xfId="0" applyFont="1" applyFill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1" fillId="0" borderId="0" xfId="55" applyFont="1" applyProtection="1">
      <alignment vertical="center"/>
      <protection locked="0"/>
    </xf>
    <xf numFmtId="0" fontId="41" fillId="0" borderId="0" xfId="55" applyFont="1" applyAlignment="1" applyProtection="1">
      <alignment horizontal="left" vertical="center"/>
      <protection locked="0"/>
    </xf>
    <xf numFmtId="0" fontId="41" fillId="0" borderId="0" xfId="55" applyFont="1" applyAlignment="1" applyProtection="1">
      <alignment horizontal="center" vertical="center"/>
      <protection locked="0"/>
    </xf>
    <xf numFmtId="0" fontId="41" fillId="0" borderId="0" xfId="55" applyFont="1" applyProtection="1">
      <alignment vertical="center"/>
      <protection locked="0"/>
    </xf>
    <xf numFmtId="0" fontId="31" fillId="35" borderId="0" xfId="55" applyFont="1" applyFill="1" applyProtection="1">
      <alignment vertical="center"/>
      <protection locked="0"/>
    </xf>
    <xf numFmtId="0" fontId="34" fillId="0" borderId="0" xfId="55" applyFont="1" applyProtection="1">
      <alignment vertical="center"/>
      <protection locked="0"/>
    </xf>
    <xf numFmtId="0" fontId="27" fillId="0" borderId="0" xfId="55" applyFont="1" applyProtection="1">
      <alignment vertical="center"/>
      <protection locked="0"/>
    </xf>
    <xf numFmtId="49" fontId="31" fillId="0" borderId="0" xfId="55" applyNumberFormat="1" applyFont="1" applyAlignment="1" applyProtection="1">
      <alignment horizontal="center" vertical="center"/>
      <protection locked="0"/>
    </xf>
    <xf numFmtId="0" fontId="31" fillId="0" borderId="0" xfId="55" applyFont="1" applyAlignment="1" applyProtection="1">
      <alignment horizontal="center" vertical="center"/>
      <protection locked="0"/>
    </xf>
    <xf numFmtId="0" fontId="34" fillId="0" borderId="0" xfId="55" applyFont="1" applyAlignment="1" applyProtection="1">
      <alignment horizontal="left" vertical="center"/>
      <protection locked="0"/>
    </xf>
    <xf numFmtId="0" fontId="31" fillId="0" borderId="0" xfId="55" applyFont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/>
      <protection locked="0"/>
    </xf>
    <xf numFmtId="0" fontId="31" fillId="35" borderId="0" xfId="55" applyFont="1" applyFill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 wrapText="1"/>
      <protection locked="0"/>
    </xf>
    <xf numFmtId="0" fontId="34" fillId="0" borderId="0" xfId="55" applyFont="1" applyAlignment="1" applyProtection="1">
      <alignment vertical="top" wrapText="1"/>
      <protection locked="0"/>
    </xf>
    <xf numFmtId="0" fontId="34" fillId="0" borderId="0" xfId="55" applyFont="1" applyAlignment="1" applyProtection="1">
      <alignment vertical="top"/>
      <protection locked="0"/>
    </xf>
    <xf numFmtId="0" fontId="27" fillId="35" borderId="5" xfId="55" applyFont="1" applyFill="1" applyBorder="1" applyAlignment="1">
      <alignment horizontal="centerContinuous" vertical="center" wrapText="1"/>
    </xf>
    <xf numFmtId="0" fontId="27" fillId="0" borderId="16" xfId="55" applyFont="1" applyBorder="1" applyAlignment="1">
      <alignment vertical="center" wrapText="1"/>
    </xf>
    <xf numFmtId="0" fontId="31" fillId="0" borderId="0" xfId="61" applyFont="1" applyAlignment="1">
      <alignment horizontal="center" vertical="center"/>
    </xf>
    <xf numFmtId="0" fontId="27" fillId="0" borderId="18" xfId="55" applyFont="1" applyBorder="1">
      <alignment vertical="center"/>
    </xf>
    <xf numFmtId="0" fontId="31" fillId="0" borderId="12" xfId="61" applyFont="1" applyBorder="1" applyAlignment="1">
      <alignment horizontal="center" vertical="top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17" xfId="55" applyFont="1" applyFill="1" applyBorder="1" applyAlignment="1">
      <alignment horizontal="center" vertical="center" wrapText="1"/>
    </xf>
    <xf numFmtId="0" fontId="31" fillId="0" borderId="0" xfId="55" applyFont="1">
      <alignment vertical="center"/>
    </xf>
    <xf numFmtId="0" fontId="34" fillId="0" borderId="12" xfId="55" applyFont="1" applyBorder="1" applyAlignment="1">
      <alignment horizontal="center" vertical="center"/>
    </xf>
    <xf numFmtId="0" fontId="31" fillId="0" borderId="0" xfId="61" applyFont="1" applyAlignment="1">
      <alignment horizontal="center" vertical="top"/>
    </xf>
    <xf numFmtId="0" fontId="31" fillId="35" borderId="12" xfId="55" applyFont="1" applyFill="1" applyBorder="1">
      <alignment vertical="center"/>
    </xf>
    <xf numFmtId="0" fontId="26" fillId="0" borderId="5" xfId="55" applyFont="1" applyBorder="1" applyAlignment="1">
      <alignment horizontal="centerContinuous" vertical="top" wrapText="1"/>
    </xf>
    <xf numFmtId="0" fontId="26" fillId="0" borderId="4" xfId="55" applyFont="1" applyBorder="1" applyAlignment="1">
      <alignment horizontal="centerContinuous" vertical="top" wrapText="1"/>
    </xf>
    <xf numFmtId="0" fontId="31" fillId="0" borderId="0" xfId="55" applyFont="1" applyAlignment="1">
      <alignment vertical="center" wrapText="1"/>
    </xf>
    <xf numFmtId="0" fontId="26" fillId="0" borderId="5" xfId="55" applyFont="1" applyBorder="1" applyAlignment="1">
      <alignment horizontal="center" vertical="top" wrapText="1"/>
    </xf>
    <xf numFmtId="0" fontId="46" fillId="0" borderId="0" xfId="0" applyFont="1" applyAlignment="1" applyProtection="1">
      <alignment horizontal="left" vertical="center"/>
      <protection locked="0" hidden="1"/>
    </xf>
    <xf numFmtId="0" fontId="46" fillId="0" borderId="0" xfId="0" applyFont="1" applyAlignment="1" applyProtection="1">
      <alignment horizontal="left" vertical="center"/>
      <protection locked="0"/>
    </xf>
    <xf numFmtId="0" fontId="51" fillId="0" borderId="0" xfId="0" applyFont="1" applyAlignment="1" applyProtection="1">
      <alignment horizontal="left" vertical="center"/>
      <protection locked="0"/>
    </xf>
    <xf numFmtId="0" fontId="52" fillId="0" borderId="0" xfId="55" applyFont="1" applyAlignment="1" applyProtection="1">
      <alignment horizontal="left" vertical="center"/>
      <protection locked="0"/>
    </xf>
    <xf numFmtId="180" fontId="27" fillId="0" borderId="0" xfId="55" applyNumberFormat="1" applyFont="1" applyProtection="1">
      <alignment vertical="center"/>
      <protection locked="0"/>
    </xf>
    <xf numFmtId="0" fontId="38" fillId="0" borderId="0" xfId="62" applyFont="1" applyProtection="1">
      <alignment vertical="center"/>
      <protection locked="0"/>
    </xf>
    <xf numFmtId="0" fontId="36" fillId="0" borderId="0" xfId="62" applyFont="1" applyProtection="1">
      <alignment vertical="center"/>
      <protection locked="0"/>
    </xf>
    <xf numFmtId="0" fontId="37" fillId="0" borderId="0" xfId="62" applyFont="1" applyProtection="1">
      <alignment vertical="center"/>
      <protection locked="0"/>
    </xf>
    <xf numFmtId="0" fontId="31" fillId="0" borderId="0" xfId="62" applyFont="1" applyProtection="1">
      <alignment vertical="center"/>
      <protection locked="0"/>
    </xf>
    <xf numFmtId="0" fontId="36" fillId="0" borderId="5" xfId="62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 textRotation="255"/>
      <protection locked="0"/>
    </xf>
    <xf numFmtId="179" fontId="26" fillId="0" borderId="0" xfId="0" applyNumberFormat="1" applyFont="1" applyProtection="1">
      <alignment vertical="center"/>
      <protection locked="0"/>
    </xf>
    <xf numFmtId="0" fontId="26" fillId="0" borderId="0" xfId="60" applyFont="1" applyProtection="1">
      <alignment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9" fillId="0" borderId="0" xfId="60" applyFont="1">
      <alignment vertical="center"/>
    </xf>
    <xf numFmtId="0" fontId="26" fillId="0" borderId="0" xfId="60" applyFont="1">
      <alignment vertical="center"/>
    </xf>
    <xf numFmtId="0" fontId="52" fillId="0" borderId="0" xfId="62" applyFont="1" applyAlignment="1" applyProtection="1">
      <alignment horizontal="left" vertical="center"/>
      <protection locked="0"/>
    </xf>
    <xf numFmtId="0" fontId="26" fillId="0" borderId="5" xfId="0" applyFont="1" applyBorder="1" applyAlignment="1" applyProtection="1">
      <alignment horizontal="centerContinuous" vertical="center" wrapText="1"/>
      <protection locked="0" hidden="1"/>
    </xf>
    <xf numFmtId="0" fontId="26" fillId="0" borderId="4" xfId="0" applyFont="1" applyBorder="1" applyAlignment="1" applyProtection="1">
      <alignment horizontal="centerContinuous" vertical="center" wrapText="1"/>
      <protection locked="0" hidden="1"/>
    </xf>
    <xf numFmtId="179" fontId="26" fillId="0" borderId="14" xfId="0" applyNumberFormat="1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Continuous" vertical="center" wrapText="1"/>
      <protection locked="0" hidden="1"/>
    </xf>
    <xf numFmtId="0" fontId="26" fillId="0" borderId="0" xfId="0" applyFont="1" applyAlignment="1" applyProtection="1">
      <alignment horizontal="centerContinuous" vertical="center"/>
      <protection locked="0"/>
    </xf>
    <xf numFmtId="0" fontId="26" fillId="0" borderId="0" xfId="0" applyFont="1" applyAlignment="1" applyProtection="1">
      <alignment horizontal="center" vertical="center" wrapText="1"/>
      <protection locked="0" hidden="1"/>
    </xf>
    <xf numFmtId="0" fontId="26" fillId="0" borderId="6" xfId="0" applyFont="1" applyBorder="1" applyAlignment="1" applyProtection="1">
      <alignment horizontal="center" vertical="center"/>
      <protection locked="0" hidden="1"/>
    </xf>
    <xf numFmtId="180" fontId="26" fillId="0" borderId="0" xfId="0" applyNumberFormat="1" applyFont="1" applyProtection="1">
      <alignment vertical="center"/>
      <protection locked="0"/>
    </xf>
    <xf numFmtId="0" fontId="56" fillId="0" borderId="0" xfId="0" applyFont="1" applyAlignment="1" applyProtection="1">
      <alignment horizontal="left" vertical="center"/>
      <protection locked="0"/>
    </xf>
    <xf numFmtId="0" fontId="36" fillId="36" borderId="0" xfId="62" applyFont="1" applyFill="1">
      <alignment vertical="center"/>
    </xf>
    <xf numFmtId="0" fontId="27" fillId="35" borderId="0" xfId="55" applyFont="1" applyFill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57" applyFont="1">
      <alignment vertical="center"/>
    </xf>
    <xf numFmtId="0" fontId="28" fillId="0" borderId="0" xfId="57" applyFont="1">
      <alignment vertical="center"/>
    </xf>
    <xf numFmtId="0" fontId="28" fillId="0" borderId="0" xfId="57" applyFont="1" applyProtection="1">
      <alignment vertical="center"/>
      <protection locked="0"/>
    </xf>
    <xf numFmtId="0" fontId="27" fillId="0" borderId="57" xfId="61" applyFont="1" applyBorder="1" applyAlignment="1">
      <alignment horizontal="center" vertical="center" wrapText="1"/>
    </xf>
    <xf numFmtId="0" fontId="26" fillId="0" borderId="57" xfId="55" applyFont="1" applyBorder="1" applyAlignment="1">
      <alignment horizontal="left" vertical="top" wrapText="1"/>
    </xf>
    <xf numFmtId="0" fontId="26" fillId="0" borderId="57" xfId="55" applyFont="1" applyBorder="1" applyAlignment="1">
      <alignment horizontal="center" vertical="top" wrapText="1"/>
    </xf>
    <xf numFmtId="0" fontId="26" fillId="0" borderId="57" xfId="55" applyFont="1" applyBorder="1" applyAlignment="1">
      <alignment horizontal="centerContinuous" vertical="top" wrapText="1"/>
    </xf>
    <xf numFmtId="0" fontId="26" fillId="0" borderId="57" xfId="55" applyFont="1" applyBorder="1" applyAlignment="1">
      <alignment horizontal="centerContinuous" vertical="top"/>
    </xf>
    <xf numFmtId="0" fontId="26" fillId="0" borderId="57" xfId="55" applyFont="1" applyBorder="1" applyAlignment="1">
      <alignment vertical="top"/>
    </xf>
    <xf numFmtId="185" fontId="31" fillId="0" borderId="57" xfId="55" applyNumberFormat="1" applyFont="1" applyBorder="1" applyAlignment="1" applyProtection="1">
      <alignment horizontal="center" vertical="center"/>
      <protection locked="0"/>
    </xf>
    <xf numFmtId="0" fontId="26" fillId="2" borderId="57" xfId="55" applyFont="1" applyFill="1" applyBorder="1" applyAlignment="1">
      <alignment horizontal="center" vertical="center" wrapText="1"/>
    </xf>
    <xf numFmtId="181" fontId="26" fillId="2" borderId="57" xfId="33" applyNumberFormat="1" applyFont="1" applyFill="1" applyBorder="1" applyAlignment="1" applyProtection="1">
      <alignment horizontal="center" vertical="center" wrapText="1"/>
    </xf>
    <xf numFmtId="182" fontId="26" fillId="2" borderId="57" xfId="55" applyNumberFormat="1" applyFont="1" applyFill="1" applyBorder="1" applyAlignment="1">
      <alignment horizontal="center" vertical="center" wrapText="1"/>
    </xf>
    <xf numFmtId="181" fontId="26" fillId="2" borderId="57" xfId="55" applyNumberFormat="1" applyFont="1" applyFill="1" applyBorder="1" applyAlignment="1">
      <alignment horizontal="center" vertical="center" wrapText="1"/>
    </xf>
    <xf numFmtId="0" fontId="39" fillId="34" borderId="57" xfId="0" applyFont="1" applyFill="1" applyBorder="1">
      <alignment vertical="center"/>
    </xf>
    <xf numFmtId="49" fontId="27" fillId="0" borderId="57" xfId="0" applyNumberFormat="1" applyFont="1" applyBorder="1">
      <alignment vertical="center"/>
    </xf>
    <xf numFmtId="0" fontId="27" fillId="0" borderId="57" xfId="0" applyFont="1" applyBorder="1">
      <alignment vertical="center"/>
    </xf>
    <xf numFmtId="0" fontId="26" fillId="0" borderId="57" xfId="61" applyFont="1" applyBorder="1" applyAlignment="1">
      <alignment horizontal="center" vertical="top" wrapText="1"/>
    </xf>
    <xf numFmtId="0" fontId="26" fillId="0" borderId="57" xfId="61" applyFont="1" applyBorder="1" applyAlignment="1">
      <alignment horizontal="center" vertical="center"/>
    </xf>
    <xf numFmtId="0" fontId="26" fillId="0" borderId="57" xfId="61" applyFont="1" applyBorder="1">
      <alignment vertical="center"/>
    </xf>
    <xf numFmtId="0" fontId="26" fillId="0" borderId="57" xfId="0" applyFont="1" applyBorder="1" applyAlignment="1" applyProtection="1">
      <alignment horizontal="centerContinuous" vertical="center" wrapText="1"/>
      <protection locked="0" hidden="1"/>
    </xf>
    <xf numFmtId="0" fontId="26" fillId="0" borderId="58" xfId="0" applyFont="1" applyBorder="1" applyAlignment="1" applyProtection="1">
      <alignment horizontal="centerContinuous" vertical="center"/>
      <protection locked="0"/>
    </xf>
    <xf numFmtId="179" fontId="26" fillId="0" borderId="57" xfId="0" applyNumberFormat="1" applyFont="1" applyBorder="1" applyAlignment="1" applyProtection="1">
      <alignment horizontal="center" vertical="center" wrapText="1"/>
      <protection locked="0" hidden="1"/>
    </xf>
    <xf numFmtId="0" fontId="27" fillId="35" borderId="56" xfId="55" applyFont="1" applyFill="1" applyBorder="1" applyAlignment="1">
      <alignment horizontal="centerContinuous" vertical="center"/>
    </xf>
    <xf numFmtId="0" fontId="26" fillId="0" borderId="56" xfId="55" applyFont="1" applyBorder="1" applyAlignment="1">
      <alignment horizontal="centerContinuous" vertical="top" wrapText="1"/>
    </xf>
    <xf numFmtId="0" fontId="39" fillId="34" borderId="56" xfId="0" applyFont="1" applyFill="1" applyBorder="1">
      <alignment vertical="center"/>
    </xf>
    <xf numFmtId="0" fontId="39" fillId="0" borderId="56" xfId="0" applyFont="1" applyBorder="1" applyAlignment="1">
      <alignment horizontal="left" vertical="center"/>
    </xf>
    <xf numFmtId="0" fontId="39" fillId="34" borderId="56" xfId="0" applyFont="1" applyFill="1" applyBorder="1" applyAlignment="1">
      <alignment horizontal="left" vertical="center"/>
    </xf>
    <xf numFmtId="0" fontId="39" fillId="37" borderId="56" xfId="0" applyFont="1" applyFill="1" applyBorder="1" applyAlignment="1">
      <alignment horizontal="left" vertical="center"/>
    </xf>
    <xf numFmtId="0" fontId="26" fillId="0" borderId="56" xfId="0" applyFont="1" applyBorder="1" applyAlignment="1" applyProtection="1">
      <alignment horizontal="centerContinuous" vertical="center" wrapText="1"/>
      <protection locked="0" hidden="1"/>
    </xf>
    <xf numFmtId="0" fontId="54" fillId="0" borderId="57" xfId="0" applyFont="1" applyBorder="1" applyAlignment="1" applyProtection="1">
      <alignment horizontal="center" vertical="center" wrapText="1"/>
      <protection locked="0"/>
    </xf>
    <xf numFmtId="0" fontId="53" fillId="0" borderId="57" xfId="0" applyFont="1" applyBorder="1" applyAlignment="1" applyProtection="1">
      <alignment horizontal="center" vertical="center" wrapText="1"/>
      <protection locked="0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57" xfId="60" applyFont="1" applyBorder="1" applyAlignment="1" applyProtection="1">
      <alignment horizontal="center" vertical="center" wrapText="1"/>
      <protection locked="0"/>
    </xf>
    <xf numFmtId="0" fontId="26" fillId="0" borderId="57" xfId="0" applyFont="1" applyBorder="1" applyAlignment="1" applyProtection="1">
      <alignment horizontal="center" vertical="center" wrapText="1"/>
      <protection locked="0"/>
    </xf>
    <xf numFmtId="0" fontId="26" fillId="0" borderId="4" xfId="60" applyFont="1" applyBorder="1" applyAlignment="1" applyProtection="1">
      <alignment horizontal="center" vertical="center" wrapText="1"/>
      <protection locked="0"/>
    </xf>
    <xf numFmtId="0" fontId="26" fillId="0" borderId="57" xfId="0" applyFont="1" applyBorder="1" applyAlignment="1" applyProtection="1">
      <alignment horizontal="center" vertical="center"/>
      <protection locked="0"/>
    </xf>
    <xf numFmtId="178" fontId="26" fillId="0" borderId="48" xfId="60" applyNumberFormat="1" applyFont="1" applyBorder="1" applyProtection="1">
      <alignment vertical="center"/>
      <protection locked="0"/>
    </xf>
    <xf numFmtId="0" fontId="26" fillId="0" borderId="57" xfId="0" applyFont="1" applyBorder="1" applyAlignment="1" applyProtection="1">
      <alignment horizontal="center" vertical="center" shrinkToFit="1"/>
      <protection locked="0"/>
    </xf>
    <xf numFmtId="0" fontId="26" fillId="0" borderId="57" xfId="0" applyFont="1" applyBorder="1" applyAlignment="1" applyProtection="1">
      <alignment horizontal="center" vertical="center" wrapText="1" shrinkToFit="1"/>
      <protection locked="0"/>
    </xf>
    <xf numFmtId="178" fontId="26" fillId="0" borderId="48" xfId="60" applyNumberFormat="1" applyFont="1" applyBorder="1" applyAlignment="1" applyProtection="1">
      <alignment vertical="center" wrapText="1"/>
      <protection locked="0"/>
    </xf>
    <xf numFmtId="0" fontId="26" fillId="0" borderId="0" xfId="0" applyFont="1" applyAlignment="1" applyProtection="1">
      <alignment horizontal="right" vertical="top"/>
      <protection locked="0"/>
    </xf>
    <xf numFmtId="49" fontId="26" fillId="0" borderId="2" xfId="60" applyNumberFormat="1" applyFont="1" applyBorder="1" applyAlignment="1" applyProtection="1">
      <alignment horizontal="center" vertical="center"/>
      <protection locked="0"/>
    </xf>
    <xf numFmtId="49" fontId="26" fillId="0" borderId="12" xfId="60" applyNumberFormat="1" applyFont="1" applyBorder="1" applyAlignment="1" applyProtection="1">
      <alignment horizontal="center" vertical="center"/>
      <protection locked="0"/>
    </xf>
    <xf numFmtId="49" fontId="26" fillId="0" borderId="57" xfId="60" applyNumberFormat="1" applyFont="1" applyBorder="1" applyAlignment="1" applyProtection="1">
      <alignment horizontal="center" vertical="center"/>
      <protection locked="0"/>
    </xf>
    <xf numFmtId="49" fontId="26" fillId="0" borderId="4" xfId="60" applyNumberFormat="1" applyFont="1" applyBorder="1" applyAlignment="1" applyProtection="1">
      <alignment horizontal="center" vertical="center"/>
      <protection locked="0"/>
    </xf>
    <xf numFmtId="49" fontId="26" fillId="0" borderId="1" xfId="60" applyNumberFormat="1" applyFont="1" applyBorder="1" applyAlignment="1" applyProtection="1">
      <alignment horizontal="center" vertical="center"/>
      <protection locked="0"/>
    </xf>
    <xf numFmtId="178" fontId="26" fillId="0" borderId="1" xfId="60" applyNumberFormat="1" applyFont="1" applyBorder="1" applyAlignment="1" applyProtection="1">
      <alignment horizontal="center" vertical="center"/>
      <protection locked="0"/>
    </xf>
    <xf numFmtId="178" fontId="26" fillId="0" borderId="5" xfId="60" applyNumberFormat="1" applyFont="1" applyBorder="1" applyAlignment="1" applyProtection="1">
      <alignment horizontal="center" vertical="center"/>
      <protection locked="0"/>
    </xf>
    <xf numFmtId="178" fontId="26" fillId="0" borderId="57" xfId="60" applyNumberFormat="1" applyFont="1" applyBorder="1" applyAlignment="1" applyProtection="1">
      <alignment horizontal="center" vertical="center"/>
      <protection locked="0"/>
    </xf>
    <xf numFmtId="178" fontId="26" fillId="0" borderId="2" xfId="60" applyNumberFormat="1" applyFont="1" applyBorder="1" applyAlignment="1" applyProtection="1">
      <alignment horizontal="center" vertical="center"/>
      <protection locked="0"/>
    </xf>
    <xf numFmtId="0" fontId="26" fillId="0" borderId="57" xfId="60" applyFont="1" applyBorder="1" applyAlignment="1" applyProtection="1">
      <alignment horizontal="center" vertical="center"/>
      <protection locked="0"/>
    </xf>
    <xf numFmtId="49" fontId="26" fillId="0" borderId="0" xfId="58" applyNumberFormat="1" applyFont="1" applyAlignment="1" applyProtection="1">
      <alignment vertical="center" wrapText="1"/>
      <protection locked="0"/>
    </xf>
    <xf numFmtId="49" fontId="26" fillId="0" borderId="57" xfId="58" applyNumberFormat="1" applyFont="1" applyBorder="1" applyAlignment="1" applyProtection="1">
      <alignment horizontal="center" vertical="center" wrapText="1"/>
      <protection locked="0"/>
    </xf>
    <xf numFmtId="177" fontId="26" fillId="0" borderId="57" xfId="58" applyNumberFormat="1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182" fontId="26" fillId="0" borderId="57" xfId="58" applyNumberFormat="1" applyFont="1" applyBorder="1" applyAlignment="1" applyProtection="1">
      <alignment horizontal="center" vertical="center" wrapText="1"/>
      <protection locked="0"/>
    </xf>
    <xf numFmtId="49" fontId="26" fillId="0" borderId="0" xfId="58" applyNumberFormat="1" applyFont="1" applyAlignment="1" applyProtection="1">
      <alignment horizontal="right" vertical="center"/>
      <protection locked="0"/>
    </xf>
    <xf numFmtId="0" fontId="32" fillId="0" borderId="8" xfId="57" applyFont="1" applyBorder="1" applyAlignment="1">
      <alignment vertical="center" wrapText="1"/>
    </xf>
    <xf numFmtId="0" fontId="32" fillId="0" borderId="12" xfId="61" applyFont="1" applyBorder="1" applyAlignment="1">
      <alignment horizontal="center" vertical="center"/>
    </xf>
    <xf numFmtId="0" fontId="32" fillId="0" borderId="54" xfId="61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0" fontId="32" fillId="0" borderId="51" xfId="0" applyFont="1" applyBorder="1" applyAlignment="1">
      <alignment horizontal="center" vertical="center"/>
    </xf>
    <xf numFmtId="0" fontId="32" fillId="0" borderId="55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180" fontId="44" fillId="0" borderId="57" xfId="58" applyNumberFormat="1" applyFont="1" applyBorder="1" applyAlignment="1" applyProtection="1">
      <alignment horizontal="center" vertical="center" wrapText="1"/>
      <protection hidden="1"/>
    </xf>
    <xf numFmtId="0" fontId="26" fillId="0" borderId="9" xfId="0" applyFont="1" applyBorder="1">
      <alignment vertical="center"/>
    </xf>
    <xf numFmtId="49" fontId="26" fillId="0" borderId="0" xfId="58" applyNumberFormat="1" applyFont="1" applyAlignment="1">
      <alignment horizontal="left" vertical="center"/>
    </xf>
    <xf numFmtId="0" fontId="26" fillId="0" borderId="1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9" xfId="59" applyFont="1" applyBorder="1">
      <alignment vertical="center"/>
    </xf>
    <xf numFmtId="0" fontId="26" fillId="0" borderId="0" xfId="59" applyFont="1">
      <alignment vertical="center"/>
    </xf>
    <xf numFmtId="49" fontId="26" fillId="0" borderId="57" xfId="60" applyNumberFormat="1" applyFont="1" applyBorder="1" applyAlignment="1" applyProtection="1">
      <alignment horizontal="center" vertical="center" wrapText="1"/>
      <protection locked="0"/>
    </xf>
    <xf numFmtId="181" fontId="26" fillId="0" borderId="57" xfId="60" applyNumberFormat="1" applyFont="1" applyBorder="1" applyAlignment="1" applyProtection="1">
      <alignment horizontal="center" vertical="center" wrapText="1"/>
      <protection locked="0"/>
    </xf>
    <xf numFmtId="180" fontId="26" fillId="0" borderId="57" xfId="60" applyNumberFormat="1" applyFont="1" applyBorder="1" applyAlignment="1" applyProtection="1">
      <alignment horizontal="center" vertical="center" wrapText="1"/>
      <protection locked="0"/>
    </xf>
    <xf numFmtId="0" fontId="26" fillId="0" borderId="57" xfId="61" applyFont="1" applyBorder="1" applyAlignment="1" applyProtection="1">
      <alignment horizontal="center" vertical="center"/>
      <protection locked="0"/>
    </xf>
    <xf numFmtId="0" fontId="26" fillId="0" borderId="57" xfId="61" applyFont="1" applyBorder="1" applyAlignment="1" applyProtection="1">
      <alignment horizontal="center" vertical="center" wrapText="1"/>
      <protection locked="0"/>
    </xf>
    <xf numFmtId="0" fontId="28" fillId="0" borderId="57" xfId="59" applyFont="1" applyBorder="1" applyAlignment="1">
      <alignment horizontal="center" vertical="center"/>
    </xf>
    <xf numFmtId="0" fontId="26" fillId="0" borderId="57" xfId="0" applyFont="1" applyBorder="1" applyAlignment="1" applyProtection="1">
      <alignment horizontal="center" vertical="center" wrapText="1"/>
      <protection hidden="1"/>
    </xf>
    <xf numFmtId="0" fontId="26" fillId="0" borderId="57" xfId="0" applyFont="1" applyBorder="1" applyAlignment="1" applyProtection="1">
      <alignment horizontal="center" vertical="center" wrapText="1"/>
      <protection locked="0" hidden="1"/>
    </xf>
    <xf numFmtId="0" fontId="29" fillId="0" borderId="57" xfId="57" applyFont="1" applyBorder="1" applyAlignment="1" applyProtection="1">
      <alignment horizontal="left" vertical="center" wrapText="1"/>
      <protection locked="0" hidden="1"/>
    </xf>
    <xf numFmtId="0" fontId="26" fillId="0" borderId="57" xfId="57" applyFont="1" applyBorder="1" applyAlignment="1" applyProtection="1">
      <alignment horizontal="center" vertical="center" wrapText="1"/>
      <protection locked="0"/>
    </xf>
    <xf numFmtId="0" fontId="26" fillId="0" borderId="57" xfId="57" applyFont="1" applyBorder="1" applyAlignment="1" applyProtection="1">
      <alignment horizontal="center" vertical="center"/>
      <protection locked="0"/>
    </xf>
    <xf numFmtId="0" fontId="26" fillId="0" borderId="57" xfId="57" applyFont="1" applyBorder="1" applyProtection="1">
      <alignment vertical="center"/>
      <protection locked="0"/>
    </xf>
    <xf numFmtId="0" fontId="26" fillId="0" borderId="48" xfId="57" applyFont="1" applyBorder="1" applyProtection="1">
      <alignment vertical="center"/>
      <protection locked="0"/>
    </xf>
    <xf numFmtId="0" fontId="26" fillId="0" borderId="56" xfId="57" applyFont="1" applyBorder="1" applyAlignment="1" applyProtection="1">
      <alignment horizontal="center" vertical="center"/>
      <protection locked="0"/>
    </xf>
    <xf numFmtId="0" fontId="26" fillId="0" borderId="57" xfId="56" applyFont="1" applyBorder="1" applyAlignment="1" applyProtection="1">
      <alignment horizontal="right" vertical="center"/>
      <protection locked="0"/>
    </xf>
    <xf numFmtId="0" fontId="26" fillId="0" borderId="0" xfId="57" applyFont="1" applyAlignment="1" applyProtection="1">
      <alignment horizontal="center" vertical="center"/>
      <protection locked="0"/>
    </xf>
    <xf numFmtId="182" fontId="26" fillId="0" borderId="57" xfId="33" applyNumberFormat="1" applyFont="1" applyFill="1" applyBorder="1" applyAlignment="1" applyProtection="1">
      <alignment horizontal="right" vertical="center"/>
      <protection locked="0"/>
    </xf>
    <xf numFmtId="0" fontId="26" fillId="0" borderId="57" xfId="33" quotePrefix="1" applyNumberFormat="1" applyFont="1" applyFill="1" applyBorder="1" applyAlignment="1" applyProtection="1">
      <alignment horizontal="right" vertical="center"/>
      <protection locked="0"/>
    </xf>
    <xf numFmtId="3" fontId="26" fillId="0" borderId="57" xfId="33" applyNumberFormat="1" applyFont="1" applyFill="1" applyBorder="1" applyAlignment="1" applyProtection="1">
      <alignment horizontal="center" vertical="center"/>
      <protection locked="0"/>
    </xf>
    <xf numFmtId="176" fontId="26" fillId="0" borderId="57" xfId="33" applyNumberFormat="1" applyFont="1" applyFill="1" applyBorder="1" applyAlignment="1" applyProtection="1">
      <alignment horizontal="center" vertical="center"/>
      <protection locked="0"/>
    </xf>
    <xf numFmtId="184" fontId="26" fillId="0" borderId="57" xfId="0" applyNumberFormat="1" applyFont="1" applyBorder="1" applyAlignment="1" applyProtection="1">
      <alignment horizontal="right" vertical="center" wrapText="1"/>
      <protection hidden="1"/>
    </xf>
    <xf numFmtId="183" fontId="26" fillId="0" borderId="57" xfId="0" applyNumberFormat="1" applyFont="1" applyBorder="1" applyAlignment="1" applyProtection="1">
      <alignment horizontal="right" vertical="center" wrapText="1"/>
      <protection hidden="1"/>
    </xf>
    <xf numFmtId="0" fontId="1" fillId="0" borderId="0" xfId="0" applyFont="1">
      <alignment vertical="center"/>
    </xf>
    <xf numFmtId="0" fontId="26" fillId="0" borderId="57" xfId="0" applyFont="1" applyBorder="1" applyAlignment="1" applyProtection="1">
      <alignment horizontal="right" vertical="center" wrapText="1"/>
      <protection hidden="1"/>
    </xf>
    <xf numFmtId="0" fontId="26" fillId="0" borderId="0" xfId="0" applyFont="1" applyAlignment="1" applyProtection="1">
      <alignment horizontal="right" vertical="center" wrapText="1"/>
      <protection hidden="1"/>
    </xf>
    <xf numFmtId="49" fontId="26" fillId="0" borderId="57" xfId="0" applyNumberFormat="1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13" xfId="0" applyFont="1" applyBorder="1" applyAlignment="1" applyProtection="1">
      <alignment horizontal="center" vertical="center" wrapText="1"/>
      <protection locked="0"/>
    </xf>
    <xf numFmtId="49" fontId="26" fillId="0" borderId="2" xfId="0" applyNumberFormat="1" applyFont="1" applyBorder="1" applyAlignment="1" applyProtection="1">
      <alignment horizontal="center" vertical="center" wrapText="1"/>
      <protection locked="0"/>
    </xf>
    <xf numFmtId="0" fontId="26" fillId="0" borderId="56" xfId="0" applyFont="1" applyBorder="1" applyProtection="1">
      <alignment vertical="center"/>
      <protection locked="0"/>
    </xf>
    <xf numFmtId="0" fontId="26" fillId="0" borderId="1" xfId="0" applyFont="1" applyBorder="1" applyProtection="1">
      <alignment vertical="center"/>
      <protection locked="0"/>
    </xf>
    <xf numFmtId="179" fontId="26" fillId="0" borderId="5" xfId="0" applyNumberFormat="1" applyFont="1" applyBorder="1" applyProtection="1">
      <alignment vertical="center"/>
      <protection locked="0"/>
    </xf>
    <xf numFmtId="179" fontId="26" fillId="0" borderId="56" xfId="0" applyNumberFormat="1" applyFont="1" applyBorder="1" applyProtection="1">
      <alignment vertical="center"/>
      <protection locked="0"/>
    </xf>
    <xf numFmtId="0" fontId="26" fillId="0" borderId="16" xfId="0" applyFont="1" applyBorder="1" applyProtection="1">
      <alignment vertical="center"/>
      <protection locked="0"/>
    </xf>
    <xf numFmtId="0" fontId="26" fillId="0" borderId="4" xfId="0" applyFont="1" applyBorder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179" fontId="26" fillId="0" borderId="5" xfId="0" applyNumberFormat="1" applyFont="1" applyBorder="1" applyAlignment="1" applyProtection="1">
      <alignment horizontal="center" vertical="center" wrapText="1"/>
      <protection locked="0"/>
    </xf>
    <xf numFmtId="0" fontId="26" fillId="0" borderId="56" xfId="0" applyFont="1" applyBorder="1" applyAlignment="1" applyProtection="1">
      <alignment horizontal="center" vertical="center" wrapText="1"/>
      <protection locked="0"/>
    </xf>
    <xf numFmtId="179" fontId="26" fillId="0" borderId="56" xfId="0" applyNumberFormat="1" applyFont="1" applyBorder="1" applyAlignment="1" applyProtection="1">
      <alignment horizontal="center" vertical="center" wrapText="1"/>
      <protection locked="0"/>
    </xf>
    <xf numFmtId="185" fontId="32" fillId="0" borderId="57" xfId="0" applyNumberFormat="1" applyFont="1" applyBorder="1" applyAlignment="1" applyProtection="1">
      <alignment horizontal="center" vertical="center" wrapText="1"/>
      <protection locked="0"/>
    </xf>
    <xf numFmtId="187" fontId="32" fillId="0" borderId="57" xfId="0" applyNumberFormat="1" applyFont="1" applyBorder="1" applyAlignment="1" applyProtection="1">
      <alignment horizontal="center" vertical="center" wrapText="1"/>
      <protection locked="0"/>
    </xf>
    <xf numFmtId="179" fontId="32" fillId="0" borderId="57" xfId="0" applyNumberFormat="1" applyFont="1" applyBorder="1" applyAlignment="1">
      <alignment horizontal="center" vertical="center" wrapText="1"/>
    </xf>
    <xf numFmtId="181" fontId="32" fillId="0" borderId="57" xfId="0" applyNumberFormat="1" applyFont="1" applyBorder="1" applyAlignment="1">
      <alignment horizontal="center" vertical="center" wrapText="1"/>
    </xf>
    <xf numFmtId="186" fontId="32" fillId="0" borderId="57" xfId="0" applyNumberFormat="1" applyFont="1" applyBorder="1" applyAlignment="1">
      <alignment horizontal="center" vertical="center" wrapText="1"/>
    </xf>
    <xf numFmtId="0" fontId="32" fillId="0" borderId="57" xfId="0" applyFont="1" applyBorder="1" applyAlignment="1" applyProtection="1">
      <alignment horizontal="center" vertical="center" wrapText="1"/>
      <protection locked="0"/>
    </xf>
    <xf numFmtId="179" fontId="32" fillId="0" borderId="57" xfId="0" applyNumberFormat="1" applyFont="1" applyBorder="1" applyAlignment="1" applyProtection="1">
      <alignment horizontal="center" vertical="center" wrapText="1"/>
      <protection locked="0"/>
    </xf>
    <xf numFmtId="181" fontId="32" fillId="0" borderId="57" xfId="0" applyNumberFormat="1" applyFont="1" applyBorder="1" applyAlignment="1" applyProtection="1">
      <alignment horizontal="center" vertical="center" wrapText="1"/>
      <protection locked="0"/>
    </xf>
    <xf numFmtId="186" fontId="32" fillId="0" borderId="57" xfId="0" applyNumberFormat="1" applyFont="1" applyBorder="1" applyAlignment="1" applyProtection="1">
      <alignment horizontal="center" vertical="center" wrapText="1"/>
      <protection locked="0"/>
    </xf>
    <xf numFmtId="181" fontId="32" fillId="0" borderId="2" xfId="0" applyNumberFormat="1" applyFont="1" applyBorder="1" applyAlignment="1" applyProtection="1">
      <alignment horizontal="center" vertical="center" wrapText="1"/>
      <protection locked="0"/>
    </xf>
    <xf numFmtId="0" fontId="27" fillId="0" borderId="0" xfId="55" applyFont="1" applyAlignment="1" applyProtection="1">
      <alignment vertical="center" shrinkToFit="1"/>
      <protection locked="0"/>
    </xf>
    <xf numFmtId="0" fontId="31" fillId="0" borderId="0" xfId="55" applyFont="1" applyAlignment="1" applyProtection="1">
      <alignment vertical="center" shrinkToFit="1"/>
      <protection locked="0"/>
    </xf>
    <xf numFmtId="0" fontId="34" fillId="0" borderId="5" xfId="55" applyFont="1" applyBorder="1" applyAlignment="1">
      <alignment horizontal="center" vertical="center"/>
    </xf>
    <xf numFmtId="0" fontId="34" fillId="0" borderId="56" xfId="55" applyFont="1" applyBorder="1" applyAlignment="1">
      <alignment horizontal="center" vertical="center"/>
    </xf>
    <xf numFmtId="0" fontId="42" fillId="0" borderId="0" xfId="55" applyFont="1" applyProtection="1">
      <alignment vertical="center"/>
      <protection locked="0"/>
    </xf>
    <xf numFmtId="0" fontId="31" fillId="0" borderId="0" xfId="55" applyFont="1" applyProtection="1">
      <alignment vertical="center"/>
      <protection locked="0"/>
    </xf>
    <xf numFmtId="0" fontId="27" fillId="0" borderId="15" xfId="55" applyFont="1" applyBorder="1" applyAlignment="1">
      <alignment horizontal="center" vertical="center" wrapText="1"/>
    </xf>
    <xf numFmtId="0" fontId="27" fillId="0" borderId="9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 wrapText="1"/>
    </xf>
    <xf numFmtId="0" fontId="27" fillId="0" borderId="2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top" wrapText="1"/>
    </xf>
    <xf numFmtId="0" fontId="27" fillId="0" borderId="2" xfId="55" applyFont="1" applyBorder="1" applyAlignment="1">
      <alignment horizontal="center" vertical="top" wrapText="1"/>
    </xf>
    <xf numFmtId="0" fontId="31" fillId="0" borderId="1" xfId="55" applyFont="1" applyBorder="1" applyAlignment="1">
      <alignment horizontal="center" vertical="center" wrapText="1"/>
    </xf>
    <xf numFmtId="0" fontId="31" fillId="0" borderId="3" xfId="55" applyFont="1" applyBorder="1" applyAlignment="1">
      <alignment horizontal="center" vertical="center" wrapText="1"/>
    </xf>
    <xf numFmtId="0" fontId="31" fillId="0" borderId="2" xfId="55" applyFont="1" applyBorder="1" applyAlignment="1">
      <alignment horizontal="center" vertical="center" wrapText="1"/>
    </xf>
    <xf numFmtId="0" fontId="27" fillId="0" borderId="16" xfId="55" applyFont="1" applyBorder="1" applyAlignment="1">
      <alignment horizontal="center" vertical="center" wrapText="1"/>
    </xf>
    <xf numFmtId="0" fontId="27" fillId="0" borderId="10" xfId="55" applyFont="1" applyBorder="1" applyAlignment="1">
      <alignment horizontal="center" vertical="center" wrapText="1"/>
    </xf>
    <xf numFmtId="0" fontId="27" fillId="0" borderId="18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/>
    </xf>
    <xf numFmtId="0" fontId="34" fillId="0" borderId="1" xfId="55" applyFont="1" applyBorder="1" applyAlignment="1">
      <alignment horizontal="center" vertical="center" wrapText="1"/>
    </xf>
    <xf numFmtId="0" fontId="34" fillId="0" borderId="3" xfId="55" applyFont="1" applyBorder="1" applyAlignment="1">
      <alignment horizontal="center" vertical="center" wrapText="1"/>
    </xf>
    <xf numFmtId="0" fontId="34" fillId="0" borderId="15" xfId="55" applyFont="1" applyBorder="1" applyAlignment="1">
      <alignment horizontal="center" vertical="center" wrapText="1"/>
    </xf>
    <xf numFmtId="0" fontId="34" fillId="0" borderId="16" xfId="55" applyFont="1" applyBorder="1" applyAlignment="1">
      <alignment horizontal="center" vertical="center" wrapText="1"/>
    </xf>
    <xf numFmtId="0" fontId="34" fillId="0" borderId="10" xfId="55" applyFont="1" applyBorder="1" applyAlignment="1">
      <alignment horizontal="center" vertical="center" wrapText="1"/>
    </xf>
    <xf numFmtId="0" fontId="34" fillId="0" borderId="18" xfId="55" applyFont="1" applyBorder="1" applyAlignment="1">
      <alignment horizontal="center" vertical="center" wrapText="1"/>
    </xf>
    <xf numFmtId="0" fontId="31" fillId="0" borderId="15" xfId="55" applyFont="1" applyBorder="1" applyAlignment="1">
      <alignment horizontal="center" vertical="center" wrapText="1"/>
    </xf>
    <xf numFmtId="0" fontId="31" fillId="0" borderId="9" xfId="55" applyFont="1" applyBorder="1" applyAlignment="1">
      <alignment horizontal="center" vertical="center" wrapText="1"/>
    </xf>
    <xf numFmtId="179" fontId="27" fillId="0" borderId="1" xfId="55" applyNumberFormat="1" applyFont="1" applyBorder="1" applyAlignment="1">
      <alignment horizontal="center" vertical="center" wrapText="1"/>
    </xf>
    <xf numFmtId="179" fontId="27" fillId="0" borderId="3" xfId="55" applyNumberFormat="1" applyFont="1" applyBorder="1" applyAlignment="1">
      <alignment horizontal="center" vertical="center" wrapText="1"/>
    </xf>
    <xf numFmtId="179" fontId="27" fillId="0" borderId="2" xfId="55" applyNumberFormat="1" applyFont="1" applyBorder="1" applyAlignment="1">
      <alignment horizontal="center" vertical="center" wrapText="1"/>
    </xf>
    <xf numFmtId="0" fontId="34" fillId="0" borderId="5" xfId="55" applyFont="1" applyBorder="1" applyAlignment="1">
      <alignment horizontal="center" vertical="center" wrapText="1"/>
    </xf>
    <xf numFmtId="0" fontId="34" fillId="0" borderId="56" xfId="55" applyFont="1" applyBorder="1" applyAlignment="1">
      <alignment horizontal="center" vertical="center" wrapText="1"/>
    </xf>
    <xf numFmtId="0" fontId="34" fillId="0" borderId="4" xfId="55" applyFont="1" applyBorder="1" applyAlignment="1">
      <alignment horizontal="center" vertical="center"/>
    </xf>
    <xf numFmtId="0" fontId="31" fillId="0" borderId="1" xfId="55" applyFont="1" applyBorder="1" applyAlignment="1">
      <alignment horizontal="center" vertical="center" textRotation="255"/>
    </xf>
    <xf numFmtId="0" fontId="31" fillId="0" borderId="3" xfId="55" applyFont="1" applyBorder="1" applyAlignment="1">
      <alignment horizontal="center" vertical="center" textRotation="255"/>
    </xf>
    <xf numFmtId="0" fontId="31" fillId="0" borderId="2" xfId="55" applyFont="1" applyBorder="1" applyAlignment="1">
      <alignment horizontal="center" vertical="center" textRotation="255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4" fillId="0" borderId="1" xfId="55" applyFont="1" applyBorder="1" applyAlignment="1">
      <alignment horizontal="center" vertical="center"/>
    </xf>
    <xf numFmtId="0" fontId="34" fillId="0" borderId="3" xfId="55" applyFont="1" applyBorder="1" applyAlignment="1">
      <alignment horizontal="center" vertical="center"/>
    </xf>
    <xf numFmtId="0" fontId="34" fillId="0" borderId="2" xfId="55" applyFont="1" applyBorder="1" applyAlignment="1">
      <alignment horizontal="center" vertical="center"/>
    </xf>
    <xf numFmtId="0" fontId="34" fillId="0" borderId="15" xfId="55" applyFont="1" applyBorder="1" applyAlignment="1">
      <alignment horizontal="center" vertical="center"/>
    </xf>
    <xf numFmtId="0" fontId="34" fillId="0" borderId="16" xfId="55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179" fontId="32" fillId="0" borderId="1" xfId="55" applyNumberFormat="1" applyFont="1" applyBorder="1" applyAlignment="1">
      <alignment horizontal="center" vertical="center" wrapText="1"/>
    </xf>
    <xf numFmtId="179" fontId="32" fillId="0" borderId="3" xfId="55" applyNumberFormat="1" applyFont="1" applyBorder="1" applyAlignment="1">
      <alignment horizontal="center" vertical="center" wrapText="1"/>
    </xf>
    <xf numFmtId="179" fontId="32" fillId="0" borderId="2" xfId="55" applyNumberFormat="1" applyFont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/>
    </xf>
    <xf numFmtId="0" fontId="31" fillId="0" borderId="3" xfId="55" applyFont="1" applyBorder="1" applyAlignment="1">
      <alignment horizontal="center" vertical="center"/>
    </xf>
    <xf numFmtId="0" fontId="31" fillId="0" borderId="2" xfId="55" applyFont="1" applyBorder="1" applyAlignment="1">
      <alignment horizontal="center" vertical="center"/>
    </xf>
    <xf numFmtId="0" fontId="32" fillId="35" borderId="1" xfId="55" applyFont="1" applyFill="1" applyBorder="1" applyAlignment="1">
      <alignment horizontal="center" vertical="center" wrapText="1"/>
    </xf>
    <xf numFmtId="0" fontId="32" fillId="35" borderId="2" xfId="55" applyFont="1" applyFill="1" applyBorder="1" applyAlignment="1">
      <alignment horizontal="center" vertical="center" wrapText="1"/>
    </xf>
    <xf numFmtId="0" fontId="32" fillId="35" borderId="3" xfId="55" applyFont="1" applyFill="1" applyBorder="1" applyAlignment="1">
      <alignment horizontal="center" vertical="top" wrapText="1"/>
    </xf>
    <xf numFmtId="0" fontId="32" fillId="35" borderId="2" xfId="55" applyFont="1" applyFill="1" applyBorder="1" applyAlignment="1">
      <alignment horizontal="center" vertical="top" wrapText="1"/>
    </xf>
    <xf numFmtId="0" fontId="27" fillId="35" borderId="1" xfId="55" applyFont="1" applyFill="1" applyBorder="1" applyAlignment="1">
      <alignment horizontal="center" vertical="center" wrapText="1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2" xfId="55" applyFont="1" applyFill="1" applyBorder="1" applyAlignment="1">
      <alignment horizontal="center" vertical="center" wrapText="1"/>
    </xf>
    <xf numFmtId="0" fontId="40" fillId="0" borderId="57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0" fillId="0" borderId="56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26" fillId="0" borderId="10" xfId="0" applyFont="1" applyBorder="1" applyAlignment="1" applyProtection="1">
      <alignment horizontal="left" vertical="center" wrapText="1"/>
      <protection locked="0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26" fillId="0" borderId="12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49" fontId="26" fillId="0" borderId="20" xfId="60" applyNumberFormat="1" applyFont="1" applyBorder="1" applyAlignment="1" applyProtection="1">
      <alignment horizontal="center" vertical="center" wrapText="1"/>
      <protection locked="0"/>
    </xf>
    <xf numFmtId="49" fontId="26" fillId="0" borderId="21" xfId="60" applyNumberFormat="1" applyFont="1" applyBorder="1" applyAlignment="1" applyProtection="1">
      <alignment horizontal="center" vertical="center" wrapText="1"/>
      <protection locked="0"/>
    </xf>
    <xf numFmtId="49" fontId="26" fillId="0" borderId="22" xfId="60" applyNumberFormat="1" applyFont="1" applyBorder="1" applyAlignment="1" applyProtection="1">
      <alignment horizontal="center" vertical="center" wrapText="1"/>
      <protection locked="0"/>
    </xf>
    <xf numFmtId="49" fontId="26" fillId="0" borderId="23" xfId="60" applyNumberFormat="1" applyFont="1" applyBorder="1" applyAlignment="1" applyProtection="1">
      <alignment horizontal="center" vertical="center" wrapText="1"/>
      <protection locked="0"/>
    </xf>
    <xf numFmtId="49" fontId="26" fillId="0" borderId="41" xfId="60" applyNumberFormat="1" applyFont="1" applyBorder="1" applyAlignment="1" applyProtection="1">
      <alignment horizontal="center" vertical="center" wrapText="1"/>
      <protection locked="0"/>
    </xf>
    <xf numFmtId="0" fontId="26" fillId="0" borderId="9" xfId="60" applyFont="1" applyBorder="1" applyAlignment="1" applyProtection="1">
      <alignment horizontal="center" vertical="center" textRotation="255"/>
      <protection locked="0"/>
    </xf>
    <xf numFmtId="0" fontId="26" fillId="0" borderId="3" xfId="60" applyFont="1" applyBorder="1" applyAlignment="1" applyProtection="1">
      <alignment horizontal="center" vertical="center" textRotation="255"/>
      <protection locked="0"/>
    </xf>
    <xf numFmtId="0" fontId="26" fillId="0" borderId="2" xfId="60" applyFont="1" applyBorder="1" applyAlignment="1" applyProtection="1">
      <alignment horizontal="center" vertical="center" textRotation="255"/>
      <protection locked="0"/>
    </xf>
    <xf numFmtId="0" fontId="26" fillId="0" borderId="15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7" xfId="0" applyFont="1" applyBorder="1" applyAlignment="1" applyProtection="1">
      <alignment horizontal="left" vertical="center" wrapText="1"/>
      <protection locked="0"/>
    </xf>
    <xf numFmtId="0" fontId="26" fillId="0" borderId="9" xfId="0" applyFont="1" applyBorder="1" applyAlignment="1" applyProtection="1">
      <alignment horizontal="left" vertical="center" wrapText="1"/>
      <protection locked="0"/>
    </xf>
    <xf numFmtId="0" fontId="26" fillId="0" borderId="17" xfId="0" applyFont="1" applyBorder="1" applyAlignment="1" applyProtection="1">
      <alignment horizontal="left" vertical="center" wrapText="1"/>
      <protection locked="0"/>
    </xf>
    <xf numFmtId="0" fontId="26" fillId="0" borderId="9" xfId="60" applyFont="1" applyBorder="1" applyAlignment="1" applyProtection="1">
      <alignment horizontal="left" vertical="center" wrapText="1"/>
      <protection locked="0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57" xfId="57" applyFont="1" applyBorder="1" applyAlignment="1" applyProtection="1">
      <alignment horizontal="center" vertical="center"/>
      <protection locked="0" hidden="1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57" xfId="0" applyFont="1" applyBorder="1" applyAlignment="1" applyProtection="1">
      <alignment horizontal="center" vertical="center"/>
      <protection locked="0"/>
    </xf>
    <xf numFmtId="49" fontId="26" fillId="0" borderId="5" xfId="58" applyNumberFormat="1" applyFont="1" applyBorder="1" applyAlignment="1" applyProtection="1">
      <alignment horizontal="center" vertical="center" wrapText="1"/>
      <protection locked="0"/>
    </xf>
    <xf numFmtId="49" fontId="26" fillId="0" borderId="4" xfId="58" applyNumberFormat="1" applyFont="1" applyBorder="1" applyAlignment="1" applyProtection="1">
      <alignment horizontal="center" vertical="center" wrapText="1"/>
      <protection locked="0"/>
    </xf>
    <xf numFmtId="0" fontId="26" fillId="0" borderId="9" xfId="58" applyFont="1" applyBorder="1" applyAlignment="1" applyProtection="1">
      <alignment horizontal="left" vertical="center" wrapText="1"/>
      <protection locked="0"/>
    </xf>
    <xf numFmtId="0" fontId="26" fillId="0" borderId="10" xfId="58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6" fillId="0" borderId="1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vertical="top"/>
      <protection locked="0"/>
    </xf>
    <xf numFmtId="0" fontId="26" fillId="0" borderId="2" xfId="58" applyFont="1" applyBorder="1" applyAlignment="1" applyProtection="1">
      <alignment horizontal="center" vertical="top"/>
      <protection locked="0"/>
    </xf>
    <xf numFmtId="49" fontId="26" fillId="0" borderId="15" xfId="58" applyNumberFormat="1" applyFont="1" applyBorder="1" applyAlignment="1" applyProtection="1">
      <alignment horizontal="left" vertical="center" wrapText="1"/>
      <protection locked="0"/>
    </xf>
    <xf numFmtId="0" fontId="26" fillId="0" borderId="16" xfId="0" applyFont="1" applyBorder="1" applyAlignment="1" applyProtection="1">
      <alignment horizontal="left" vertical="center" wrapText="1"/>
      <protection locked="0"/>
    </xf>
    <xf numFmtId="0" fontId="26" fillId="0" borderId="18" xfId="58" applyFont="1" applyBorder="1" applyAlignment="1">
      <alignment horizontal="center" vertical="center" wrapText="1"/>
    </xf>
    <xf numFmtId="180" fontId="45" fillId="0" borderId="57" xfId="61" applyNumberFormat="1" applyFont="1" applyBorder="1" applyAlignment="1" applyProtection="1">
      <alignment horizontal="center" vertical="center" wrapText="1"/>
      <protection hidden="1"/>
    </xf>
    <xf numFmtId="0" fontId="26" fillId="0" borderId="9" xfId="59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17" xfId="0" applyFont="1" applyBorder="1" applyAlignment="1">
      <alignment horizontal="left" vertical="center" wrapText="1"/>
    </xf>
    <xf numFmtId="0" fontId="26" fillId="0" borderId="10" xfId="59" applyFont="1" applyBorder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0" xfId="58" applyFont="1" applyAlignment="1" applyProtection="1">
      <alignment horizontal="left" vertical="center" wrapText="1"/>
      <protection locked="0"/>
    </xf>
    <xf numFmtId="0" fontId="55" fillId="0" borderId="45" xfId="57" applyFont="1" applyBorder="1" applyAlignment="1">
      <alignment horizontal="left" vertical="center" wrapText="1"/>
    </xf>
    <xf numFmtId="0" fontId="55" fillId="0" borderId="46" xfId="57" applyFont="1" applyBorder="1" applyAlignment="1">
      <alignment horizontal="left" vertical="center" wrapText="1"/>
    </xf>
    <xf numFmtId="0" fontId="55" fillId="0" borderId="47" xfId="57" applyFont="1" applyBorder="1" applyAlignment="1">
      <alignment horizontal="left" vertical="center" wrapText="1"/>
    </xf>
    <xf numFmtId="0" fontId="55" fillId="0" borderId="24" xfId="57" applyFont="1" applyBorder="1" applyAlignment="1">
      <alignment horizontal="center" vertical="top" wrapText="1"/>
    </xf>
    <xf numFmtId="0" fontId="55" fillId="0" borderId="9" xfId="57" applyFont="1" applyBorder="1" applyAlignment="1">
      <alignment horizontal="center" vertical="top" wrapText="1"/>
    </xf>
    <xf numFmtId="0" fontId="55" fillId="0" borderId="25" xfId="57" applyFont="1" applyBorder="1" applyAlignment="1">
      <alignment horizontal="center" vertical="top" wrapText="1"/>
    </xf>
    <xf numFmtId="0" fontId="32" fillId="0" borderId="44" xfId="57" applyFont="1" applyBorder="1" applyAlignment="1">
      <alignment horizontal="center" vertical="center" wrapText="1"/>
    </xf>
    <xf numFmtId="0" fontId="32" fillId="0" borderId="26" xfId="57" applyFont="1" applyBorder="1" applyAlignment="1">
      <alignment horizontal="center" vertical="center" wrapText="1"/>
    </xf>
    <xf numFmtId="0" fontId="32" fillId="0" borderId="8" xfId="57" applyFont="1" applyBorder="1" applyAlignment="1">
      <alignment horizontal="center" vertical="center" wrapText="1"/>
    </xf>
    <xf numFmtId="0" fontId="32" fillId="0" borderId="27" xfId="57" applyFont="1" applyBorder="1" applyAlignment="1">
      <alignment horizontal="center" vertical="center" wrapText="1"/>
    </xf>
    <xf numFmtId="0" fontId="32" fillId="0" borderId="28" xfId="57" applyFont="1" applyBorder="1" applyAlignment="1">
      <alignment horizontal="center" vertical="center" wrapText="1"/>
    </xf>
    <xf numFmtId="0" fontId="32" fillId="0" borderId="42" xfId="57" applyFont="1" applyBorder="1" applyAlignment="1">
      <alignment horizontal="center" vertical="center" wrapText="1"/>
    </xf>
    <xf numFmtId="0" fontId="32" fillId="0" borderId="43" xfId="57" applyFont="1" applyBorder="1" applyAlignment="1">
      <alignment horizontal="center" vertical="center" wrapText="1"/>
    </xf>
    <xf numFmtId="0" fontId="32" fillId="0" borderId="1" xfId="57" applyFont="1" applyBorder="1" applyAlignment="1">
      <alignment horizontal="center" vertical="center" wrapText="1"/>
    </xf>
    <xf numFmtId="0" fontId="32" fillId="0" borderId="11" xfId="57" applyFont="1" applyBorder="1" applyAlignment="1">
      <alignment horizontal="center" vertical="center" wrapText="1"/>
    </xf>
    <xf numFmtId="0" fontId="32" fillId="0" borderId="26" xfId="61" applyFont="1" applyBorder="1" applyAlignment="1">
      <alignment horizontal="center" vertical="center" wrapText="1"/>
    </xf>
    <xf numFmtId="0" fontId="32" fillId="0" borderId="8" xfId="61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/>
    </xf>
    <xf numFmtId="0" fontId="26" fillId="0" borderId="57" xfId="61" applyFont="1" applyBorder="1" applyAlignment="1">
      <alignment horizontal="center" vertical="center"/>
    </xf>
    <xf numFmtId="0" fontId="26" fillId="0" borderId="1" xfId="57" applyFont="1" applyBorder="1" applyAlignment="1" applyProtection="1">
      <alignment horizontal="center" vertical="center" wrapText="1"/>
      <protection locked="0" hidden="1"/>
    </xf>
    <xf numFmtId="0" fontId="26" fillId="0" borderId="3" xfId="57" applyFont="1" applyBorder="1" applyAlignment="1" applyProtection="1">
      <alignment horizontal="center" vertical="center" wrapText="1"/>
      <protection locked="0" hidden="1"/>
    </xf>
    <xf numFmtId="0" fontId="26" fillId="0" borderId="5" xfId="57" applyFont="1" applyBorder="1" applyAlignment="1" applyProtection="1">
      <alignment horizontal="center" vertical="center" wrapText="1"/>
      <protection locked="0" hidden="1"/>
    </xf>
    <xf numFmtId="0" fontId="26" fillId="0" borderId="56" xfId="57" applyFont="1" applyBorder="1" applyAlignment="1" applyProtection="1">
      <alignment horizontal="center" vertical="center" wrapText="1"/>
      <protection locked="0" hidden="1"/>
    </xf>
    <xf numFmtId="0" fontId="26" fillId="0" borderId="15" xfId="57" applyFont="1" applyBorder="1" applyAlignment="1" applyProtection="1">
      <alignment horizontal="center" vertical="center" wrapText="1"/>
      <protection locked="0" hidden="1"/>
    </xf>
    <xf numFmtId="0" fontId="26" fillId="0" borderId="9" xfId="57" applyFont="1" applyBorder="1" applyAlignment="1" applyProtection="1">
      <alignment horizontal="center" vertical="center" wrapText="1"/>
      <protection locked="0" hidden="1"/>
    </xf>
    <xf numFmtId="0" fontId="26" fillId="0" borderId="16" xfId="57" applyFont="1" applyBorder="1" applyAlignment="1" applyProtection="1">
      <alignment horizontal="center" vertical="center" wrapText="1"/>
      <protection locked="0" hidden="1"/>
    </xf>
    <xf numFmtId="0" fontId="26" fillId="0" borderId="1" xfId="57" applyFont="1" applyBorder="1" applyAlignment="1" applyProtection="1">
      <alignment horizontal="left" vertical="center" wrapText="1"/>
      <protection locked="0" hidden="1"/>
    </xf>
    <xf numFmtId="0" fontId="26" fillId="0" borderId="2" xfId="57" applyFont="1" applyBorder="1" applyAlignment="1" applyProtection="1">
      <alignment horizontal="left" vertical="center" wrapText="1"/>
      <protection locked="0" hidden="1"/>
    </xf>
    <xf numFmtId="0" fontId="26" fillId="0" borderId="5" xfId="57" applyFont="1" applyBorder="1" applyAlignment="1" applyProtection="1">
      <alignment horizontal="center" vertical="center"/>
      <protection locked="0" hidden="1"/>
    </xf>
    <xf numFmtId="0" fontId="26" fillId="0" borderId="56" xfId="57" applyFont="1" applyBorder="1" applyAlignment="1" applyProtection="1">
      <alignment horizontal="center" vertical="center"/>
      <protection locked="0" hidden="1"/>
    </xf>
    <xf numFmtId="0" fontId="26" fillId="0" borderId="4" xfId="57" applyFont="1" applyBorder="1" applyAlignment="1" applyProtection="1">
      <alignment horizontal="center" vertical="center"/>
      <protection locked="0" hidden="1"/>
    </xf>
    <xf numFmtId="0" fontId="26" fillId="0" borderId="1" xfId="57" applyFont="1" applyBorder="1" applyAlignment="1" applyProtection="1">
      <alignment horizontal="center" vertical="center" wrapText="1"/>
      <protection locked="0"/>
    </xf>
    <xf numFmtId="0" fontId="26" fillId="0" borderId="2" xfId="57" applyFont="1" applyBorder="1" applyAlignment="1" applyProtection="1">
      <alignment horizontal="center" vertical="center" wrapText="1"/>
      <protection locked="0"/>
    </xf>
    <xf numFmtId="0" fontId="26" fillId="0" borderId="57" xfId="57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26" fillId="0" borderId="2" xfId="0" applyFont="1" applyBorder="1" applyAlignment="1" applyProtection="1">
      <alignment horizontal="center" vertical="center"/>
      <protection hidden="1"/>
    </xf>
    <xf numFmtId="0" fontId="26" fillId="0" borderId="57" xfId="57" applyFont="1" applyBorder="1" applyAlignment="1" applyProtection="1">
      <alignment horizontal="center" vertical="center"/>
      <protection locked="0"/>
    </xf>
    <xf numFmtId="0" fontId="28" fillId="0" borderId="57" xfId="57" applyFont="1" applyBorder="1" applyAlignment="1" applyProtection="1">
      <alignment horizontal="center" vertical="center"/>
      <protection locked="0"/>
    </xf>
    <xf numFmtId="0" fontId="26" fillId="0" borderId="1" xfId="57" applyFont="1" applyBorder="1" applyAlignment="1" applyProtection="1">
      <alignment horizontal="center" vertical="center"/>
      <protection locked="0"/>
    </xf>
    <xf numFmtId="0" fontId="26" fillId="0" borderId="2" xfId="57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textRotation="255" wrapText="1"/>
      <protection locked="0"/>
    </xf>
    <xf numFmtId="0" fontId="0" fillId="0" borderId="3" xfId="0" applyBorder="1" applyAlignment="1" applyProtection="1">
      <alignment horizontal="center" vertical="center" textRotation="255" wrapText="1"/>
      <protection locked="0"/>
    </xf>
    <xf numFmtId="0" fontId="0" fillId="0" borderId="2" xfId="0" applyBorder="1" applyAlignment="1" applyProtection="1">
      <alignment horizontal="center" vertical="center" textRotation="255" wrapText="1"/>
      <protection locked="0"/>
    </xf>
    <xf numFmtId="0" fontId="0" fillId="0" borderId="11" xfId="0" applyBorder="1" applyAlignment="1" applyProtection="1">
      <alignment horizontal="center" vertical="center" textRotation="255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 hidden="1"/>
    </xf>
    <xf numFmtId="0" fontId="26" fillId="0" borderId="3" xfId="0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" vertical="center" wrapText="1"/>
      <protection locked="0" hidden="1"/>
    </xf>
    <xf numFmtId="0" fontId="26" fillId="0" borderId="3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56" xfId="0" applyFont="1" applyBorder="1" applyAlignment="1" applyProtection="1">
      <alignment horizontal="left" vertical="center" wrapText="1"/>
      <protection locked="0"/>
    </xf>
    <xf numFmtId="0" fontId="26" fillId="0" borderId="4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39" xfId="0" applyFont="1" applyBorder="1" applyAlignment="1" applyProtection="1">
      <alignment horizontal="center" vertical="center"/>
      <protection locked="0"/>
    </xf>
    <xf numFmtId="0" fontId="26" fillId="0" borderId="40" xfId="0" applyFont="1" applyBorder="1" applyAlignment="1" applyProtection="1">
      <alignment horizontal="center" vertical="center"/>
      <protection locked="0"/>
    </xf>
    <xf numFmtId="0" fontId="26" fillId="0" borderId="19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textRotation="255"/>
      <protection locked="0" hidden="1"/>
    </xf>
    <xf numFmtId="0" fontId="26" fillId="0" borderId="3" xfId="0" applyFont="1" applyBorder="1" applyAlignment="1" applyProtection="1">
      <alignment horizontal="center" vertical="center" textRotation="255"/>
      <protection locked="0" hidden="1"/>
    </xf>
    <xf numFmtId="0" fontId="26" fillId="0" borderId="2" xfId="0" applyFont="1" applyBorder="1" applyAlignment="1" applyProtection="1">
      <alignment horizontal="center" vertical="center" textRotation="255"/>
      <protection locked="0" hidden="1"/>
    </xf>
    <xf numFmtId="0" fontId="26" fillId="0" borderId="3" xfId="0" applyFont="1" applyBorder="1" applyAlignment="1" applyProtection="1">
      <alignment horizontal="center" vertical="center" textRotation="255" wrapText="1"/>
      <protection locked="0"/>
    </xf>
    <xf numFmtId="0" fontId="26" fillId="0" borderId="2" xfId="0" applyFont="1" applyBorder="1" applyAlignment="1" applyProtection="1">
      <alignment horizontal="center" vertical="center" textRotation="255" wrapText="1"/>
      <protection locked="0"/>
    </xf>
    <xf numFmtId="0" fontId="26" fillId="0" borderId="38" xfId="0" applyFont="1" applyBorder="1" applyAlignment="1" applyProtection="1">
      <alignment horizontal="center" vertical="center"/>
      <protection locked="0"/>
    </xf>
    <xf numFmtId="0" fontId="26" fillId="0" borderId="17" xfId="0" applyFont="1" applyBorder="1" applyAlignment="1" applyProtection="1">
      <alignment horizontal="center" vertical="center"/>
      <protection locked="0"/>
    </xf>
    <xf numFmtId="0" fontId="26" fillId="0" borderId="12" xfId="0" applyFont="1" applyBorder="1" applyAlignment="1" applyProtection="1">
      <alignment horizontal="center" vertical="center"/>
      <protection locked="0"/>
    </xf>
    <xf numFmtId="0" fontId="26" fillId="0" borderId="57" xfId="0" applyFont="1" applyBorder="1" applyAlignment="1" applyProtection="1">
      <alignment horizontal="center" vertical="center" textRotation="255" wrapText="1"/>
      <protection locked="0" hidden="1"/>
    </xf>
    <xf numFmtId="0" fontId="26" fillId="0" borderId="11" xfId="0" applyFont="1" applyBorder="1" applyAlignment="1" applyProtection="1">
      <alignment horizontal="center" vertical="center" wrapText="1"/>
      <protection locked="0" hidden="1"/>
    </xf>
    <xf numFmtId="0" fontId="26" fillId="0" borderId="1" xfId="0" applyFont="1" applyBorder="1" applyAlignment="1" applyProtection="1">
      <alignment horizontal="center" vertical="center" textRotation="255"/>
      <protection locked="0"/>
    </xf>
    <xf numFmtId="0" fontId="0" fillId="0" borderId="3" xfId="0" applyBorder="1" applyAlignment="1" applyProtection="1">
      <alignment horizontal="center" vertical="center" textRotation="255"/>
      <protection locked="0"/>
    </xf>
    <xf numFmtId="0" fontId="0" fillId="0" borderId="2" xfId="0" applyBorder="1" applyAlignment="1" applyProtection="1">
      <alignment horizontal="center" vertical="center" textRotation="255"/>
      <protection locked="0"/>
    </xf>
  </cellXfs>
  <cellStyles count="7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5" xr:uid="{00000000-0005-0000-0000-00001C000000}"/>
    <cellStyle name="ハイパーリンク 2 2" xfId="67" xr:uid="{00000000-0005-0000-0000-00001D000000}"/>
    <cellStyle name="ハイパーリンク 2 2 2" xfId="71" xr:uid="{E45CB06B-AD80-4A5A-9C77-89D1FF342ADA}"/>
    <cellStyle name="ハイパーリンク 3" xfId="69" xr:uid="{B73BD67F-559D-4821-8C00-F51513C952CC}"/>
    <cellStyle name="メモ 2" xfId="28" xr:uid="{00000000-0005-0000-0000-00001E000000}"/>
    <cellStyle name="リンク セル 2" xfId="29" xr:uid="{00000000-0005-0000-0000-00001F000000}"/>
    <cellStyle name="悪い 2" xfId="30" xr:uid="{00000000-0005-0000-0000-000020000000}"/>
    <cellStyle name="計算 2" xfId="31" xr:uid="{00000000-0005-0000-0000-000021000000}"/>
    <cellStyle name="警告文 2" xfId="32" xr:uid="{00000000-0005-0000-0000-000022000000}"/>
    <cellStyle name="桁区切り" xfId="33" builtinId="6"/>
    <cellStyle name="桁区切り 2" xfId="34" xr:uid="{00000000-0005-0000-0000-000024000000}"/>
    <cellStyle name="桁区切り 3" xfId="35" xr:uid="{00000000-0005-0000-0000-000025000000}"/>
    <cellStyle name="桁区切り 4" xfId="36" xr:uid="{00000000-0005-0000-0000-000026000000}"/>
    <cellStyle name="桁区切り 5" xfId="37" xr:uid="{00000000-0005-0000-0000-000027000000}"/>
    <cellStyle name="見出し 1 2" xfId="38" xr:uid="{00000000-0005-0000-0000-000028000000}"/>
    <cellStyle name="見出し 2 2" xfId="39" xr:uid="{00000000-0005-0000-0000-000029000000}"/>
    <cellStyle name="見出し 3 2" xfId="40" xr:uid="{00000000-0005-0000-0000-00002A000000}"/>
    <cellStyle name="見出し 4 2" xfId="41" xr:uid="{00000000-0005-0000-0000-00002B000000}"/>
    <cellStyle name="集計 2" xfId="42" xr:uid="{00000000-0005-0000-0000-00002C000000}"/>
    <cellStyle name="出力 2" xfId="43" xr:uid="{00000000-0005-0000-0000-00002D000000}"/>
    <cellStyle name="説明文 2" xfId="44" xr:uid="{00000000-0005-0000-0000-00002E000000}"/>
    <cellStyle name="入力 2" xfId="45" xr:uid="{00000000-0005-0000-0000-00002F000000}"/>
    <cellStyle name="標準" xfId="0" builtinId="0"/>
    <cellStyle name="標準 10" xfId="72" xr:uid="{2B6728BE-1522-435C-8503-503E1A7D750C}"/>
    <cellStyle name="標準 2" xfId="46" xr:uid="{00000000-0005-0000-0000-000031000000}"/>
    <cellStyle name="標準 2 2" xfId="47" xr:uid="{00000000-0005-0000-0000-000032000000}"/>
    <cellStyle name="標準 2 3" xfId="48" xr:uid="{00000000-0005-0000-0000-000033000000}"/>
    <cellStyle name="標準 2 4" xfId="66" xr:uid="{00000000-0005-0000-0000-000034000000}"/>
    <cellStyle name="標準 2 4 2" xfId="70" xr:uid="{169121A1-798D-4020-A8C0-3706741ADB52}"/>
    <cellStyle name="標準 3" xfId="49" xr:uid="{00000000-0005-0000-0000-000035000000}"/>
    <cellStyle name="標準 4" xfId="50" xr:uid="{00000000-0005-0000-0000-000036000000}"/>
    <cellStyle name="標準 5" xfId="51" xr:uid="{00000000-0005-0000-0000-000037000000}"/>
    <cellStyle name="標準 6" xfId="52" xr:uid="{00000000-0005-0000-0000-000038000000}"/>
    <cellStyle name="標準 7" xfId="53" xr:uid="{00000000-0005-0000-0000-000039000000}"/>
    <cellStyle name="標準 8" xfId="54" xr:uid="{00000000-0005-0000-0000-00003A000000}"/>
    <cellStyle name="標準 9" xfId="64" xr:uid="{00000000-0005-0000-0000-00003B000000}"/>
    <cellStyle name="標準 9 2" xfId="68" xr:uid="{BA044CFE-F01C-4E28-BEE1-9E6ED1B3A9AA}"/>
    <cellStyle name="標準_17年度　概況様式集(18年度参考用)" xfId="55" xr:uid="{00000000-0005-0000-0000-00003C000000}"/>
    <cellStyle name="標準_テンプレート案060809" xfId="56" xr:uid="{00000000-0005-0000-0000-00003D000000}"/>
    <cellStyle name="標準_回答　地盤沈下の概況様式（国提出）　差替え" xfId="57" xr:uid="{00000000-0005-0000-0000-00003E000000}"/>
    <cellStyle name="標準_関東平野南部（東京都）" xfId="58" xr:uid="{00000000-0005-0000-0000-00003F000000}"/>
    <cellStyle name="標準_関東平野北部（栃木県）" xfId="59" xr:uid="{00000000-0005-0000-0000-000040000000}"/>
    <cellStyle name="標準_青森平野" xfId="60" xr:uid="{00000000-0005-0000-0000-000041000000}"/>
    <cellStyle name="標準_地盤沈下の概況様式" xfId="61" xr:uid="{00000000-0005-0000-0000-000042000000}"/>
    <cellStyle name="標準_調査票（enquete）" xfId="62" xr:uid="{00000000-0005-0000-0000-000043000000}"/>
    <cellStyle name="良い 2" xfId="63" xr:uid="{00000000-0005-0000-0000-000044000000}"/>
  </cellStyles>
  <dxfs count="5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15" Target="../customXml/item1.xml" Type="http://schemas.openxmlformats.org/officeDocument/2006/relationships/customXml"/><Relationship Id="rId16" Target="../customXml/item2.xml" Type="http://schemas.openxmlformats.org/officeDocument/2006/relationships/customXml"/><Relationship Id="rId17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7239000" y="254000"/>
          <a:ext cx="1327150" cy="368300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F9050E-7015-4DC2-8E8F-FC7FD3BF1A35}" name="テーブル1" displayName="テーブル1" ref="B10:AV15" totalsRowShown="0" headerRowDxfId="53" dataDxfId="52" headerRowCellStyle="標準_調査票（enquete）" dataCellStyle="標準_調査票（enquete）">
  <autoFilter ref="B10:AV15" xr:uid="{97F9050E-7015-4DC2-8E8F-FC7FD3BF1A35}"/>
  <tableColumns count="47">
    <tableColumn id="1" xr3:uid="{64ADC106-4619-4BBA-B66B-897AC7594FAA}" name="北海道" dataDxfId="51" dataCellStyle="標準_調査票（enquete）"/>
    <tableColumn id="2" xr3:uid="{05E38548-0469-4FE9-9537-1C234A740E06}" name="青森県" dataDxfId="50" dataCellStyle="標準_調査票（enquete）"/>
    <tableColumn id="3" xr3:uid="{2687236F-7BD8-4CDA-8885-9A36FFB6BFD3}" name="岩手県" dataDxfId="49" dataCellStyle="標準_調査票（enquete）"/>
    <tableColumn id="4" xr3:uid="{BFBDC290-56EA-4530-8CD1-77785A0F25F7}" name="宮城県" dataDxfId="48" dataCellStyle="標準_調査票（enquete）"/>
    <tableColumn id="5" xr3:uid="{33BDA831-D90D-4C42-A441-69EFA402F75F}" name="秋田県" dataDxfId="47" dataCellStyle="標準_調査票（enquete）"/>
    <tableColumn id="6" xr3:uid="{83F52304-EF99-4DAA-9634-2B4960B83174}" name="山形県" dataDxfId="46" dataCellStyle="標準_調査票（enquete）"/>
    <tableColumn id="7" xr3:uid="{157CD1C7-145B-4B4A-B483-DE92F539E8C6}" name="福島県" dataDxfId="45" dataCellStyle="標準_調査票（enquete）"/>
    <tableColumn id="8" xr3:uid="{05FD4F23-88EA-4C61-930D-8C4853D9E7F4}" name="茨城県" dataDxfId="44" dataCellStyle="標準_調査票（enquete）"/>
    <tableColumn id="9" xr3:uid="{27E38EFB-1CD6-42F4-8E5A-DC9F4EE8070F}" name="栃木県" dataDxfId="43" dataCellStyle="標準_調査票（enquete）"/>
    <tableColumn id="10" xr3:uid="{B4C0A950-20D7-4017-A0F7-1920B345679B}" name="群馬県" dataDxfId="42" dataCellStyle="標準_調査票（enquete）"/>
    <tableColumn id="11" xr3:uid="{CED412F0-E504-4752-9D87-61AA6E510FAB}" name="埼玉県" dataDxfId="41" dataCellStyle="標準_調査票（enquete）"/>
    <tableColumn id="12" xr3:uid="{7E8F148F-CF4A-4C2D-A25B-FAB6925C4CBA}" name="千葉県" dataDxfId="40" dataCellStyle="標準_調査票（enquete）"/>
    <tableColumn id="13" xr3:uid="{CFC169A4-6DBE-4F7F-AA92-F5986F4FE9EF}" name="東京都" dataDxfId="39" dataCellStyle="標準_調査票（enquete）"/>
    <tableColumn id="14" xr3:uid="{706E7ECA-0F42-4EEF-97D1-FF792E2003AE}" name="神奈川県" dataDxfId="38" dataCellStyle="標準_調査票（enquete）"/>
    <tableColumn id="15" xr3:uid="{F74914B9-7FF2-458F-9134-37F45702FE7C}" name="新潟県" dataDxfId="37" dataCellStyle="標準_調査票（enquete）"/>
    <tableColumn id="16" xr3:uid="{CE18D495-47FC-499C-8769-6AAB66CF998B}" name="富山県" dataDxfId="36" dataCellStyle="標準_調査票（enquete）"/>
    <tableColumn id="17" xr3:uid="{2EF01D7C-8193-4F60-9C65-2C1CE6BD885F}" name="石川県" dataDxfId="35" dataCellStyle="標準_調査票（enquete）"/>
    <tableColumn id="18" xr3:uid="{6B89BF88-A40B-4B2A-8FA3-B99B91943AAC}" name="福井県" dataDxfId="34" dataCellStyle="標準_調査票（enquete）"/>
    <tableColumn id="19" xr3:uid="{83D8F0B1-7723-4850-8F12-797B4125CD40}" name="山梨県" dataDxfId="33" dataCellStyle="標準_調査票（enquete）"/>
    <tableColumn id="20" xr3:uid="{C0B12DEA-5341-4A52-B788-E3C0F6B83D48}" name="長野県" dataDxfId="32" dataCellStyle="標準_調査票（enquete）"/>
    <tableColumn id="21" xr3:uid="{44C10101-1DBB-442C-9B41-131DFC34D156}" name="岐阜県" dataDxfId="31" dataCellStyle="標準_調査票（enquete）"/>
    <tableColumn id="22" xr3:uid="{697E37A0-FB12-4894-9360-7EFAE02D288C}" name="静岡県" dataDxfId="30" dataCellStyle="標準_調査票（enquete）"/>
    <tableColumn id="23" xr3:uid="{9C230FC9-7B2C-4F11-8C26-7CD967F34049}" name="愛知県" dataDxfId="29" dataCellStyle="標準_調査票（enquete）"/>
    <tableColumn id="24" xr3:uid="{04952E23-389D-4703-9456-42CFB8FEFAFC}" name="三重県" dataDxfId="28" dataCellStyle="標準_調査票（enquete）"/>
    <tableColumn id="25" xr3:uid="{DB2F7549-8BCD-4C2A-BE70-A2C4E879B825}" name="滋賀県" dataDxfId="27" dataCellStyle="標準_調査票（enquete）"/>
    <tableColumn id="26" xr3:uid="{F3690B97-74D4-4FFA-923E-6170C7B48F01}" name="京都府" dataDxfId="26" dataCellStyle="標準_調査票（enquete）"/>
    <tableColumn id="27" xr3:uid="{B3D1DAB0-09CD-4836-9300-2F91143103BB}" name="大阪府" dataDxfId="25" dataCellStyle="標準_調査票（enquete）"/>
    <tableColumn id="28" xr3:uid="{E9C501B2-71FC-4CD8-833E-5FDFBE656625}" name="兵庫県" dataDxfId="24" dataCellStyle="標準_調査票（enquete）"/>
    <tableColumn id="29" xr3:uid="{4E014479-DF85-4B84-B409-A260C6080AB7}" name="奈良県" dataDxfId="23" dataCellStyle="標準_調査票（enquete）"/>
    <tableColumn id="30" xr3:uid="{8B420B8E-AB02-4D32-9CC2-5855E7AF6DDC}" name="和歌山県" dataDxfId="22" dataCellStyle="標準_調査票（enquete）"/>
    <tableColumn id="31" xr3:uid="{EC91CA05-000A-4F11-ACA9-79BFBBAAEC9B}" name="鳥取県" dataDxfId="21" dataCellStyle="標準_調査票（enquete）"/>
    <tableColumn id="32" xr3:uid="{794F10C6-8C02-4986-9506-5A2F4DCEAAC2}" name="島根県" dataDxfId="20" dataCellStyle="標準_調査票（enquete）"/>
    <tableColumn id="33" xr3:uid="{7C28222B-9FB8-456F-88F2-454FB79F3D87}" name="岡山県" dataDxfId="19" dataCellStyle="標準_調査票（enquete）"/>
    <tableColumn id="34" xr3:uid="{F73344BD-0CF1-445C-A9BC-CD0DB7B1A111}" name="広島県" dataDxfId="18" dataCellStyle="標準_調査票（enquete）"/>
    <tableColumn id="35" xr3:uid="{2E5768CC-2F33-4077-900F-9317C49B2ABC}" name="山口県" dataDxfId="17" dataCellStyle="標準_調査票（enquete）"/>
    <tableColumn id="36" xr3:uid="{A5794C73-12BC-42D2-92C6-2531060D3E8F}" name="徳島県" dataDxfId="16" dataCellStyle="標準_調査票（enquete）"/>
    <tableColumn id="37" xr3:uid="{C1717426-A690-4C3A-95C5-5715E67F7359}" name="香川県" dataDxfId="15" dataCellStyle="標準_調査票（enquete）"/>
    <tableColumn id="38" xr3:uid="{38F19499-B069-4D49-9813-343135FC2ED9}" name="愛媛県" dataDxfId="14" dataCellStyle="標準_調査票（enquete）"/>
    <tableColumn id="39" xr3:uid="{3A40F9A5-FEA1-43E1-A40F-B4D9061B68F7}" name="高知県" dataDxfId="13" dataCellStyle="標準_調査票（enquete）"/>
    <tableColumn id="40" xr3:uid="{2006946A-823D-439E-98E8-65735D7C7E2A}" name="福岡県" dataDxfId="12" dataCellStyle="標準_調査票（enquete）"/>
    <tableColumn id="41" xr3:uid="{26E7DD96-6C07-43F5-8EB8-D012A6E93E58}" name="佐賀県" dataDxfId="11" dataCellStyle="標準_調査票（enquete）"/>
    <tableColumn id="42" xr3:uid="{4BBBCFD3-F64D-4D10-98E7-4C418B997086}" name="長崎県" dataDxfId="10" dataCellStyle="標準_調査票（enquete）"/>
    <tableColumn id="43" xr3:uid="{47E2C355-C562-4F46-AE24-103B61A6A8F8}" name="熊本県" dataDxfId="9" dataCellStyle="標準_調査票（enquete）"/>
    <tableColumn id="44" xr3:uid="{1BA210DF-3581-4FA4-8FB1-E562D16446DC}" name="大分県" dataDxfId="8" dataCellStyle="標準_調査票（enquete）"/>
    <tableColumn id="45" xr3:uid="{AC5AC4F4-8A29-45E4-A139-2DC8C64C7D87}" name="宮崎県" dataDxfId="7" dataCellStyle="標準_調査票（enquete）"/>
    <tableColumn id="46" xr3:uid="{2FE8A3AA-B99F-437E-8747-D1E46A6D6A1C}" name="鹿児島県" dataDxfId="6" dataCellStyle="標準_調査票（enquete）"/>
    <tableColumn id="47" xr3:uid="{6AA2CA46-5DBD-4F63-A16B-3FAD9332077F}" name="沖縄県" dataDxfId="5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E17" sqref="E17"/>
    </sheetView>
  </sheetViews>
  <sheetFormatPr defaultColWidth="9" defaultRowHeight="17.5" x14ac:dyDescent="0.2"/>
  <cols>
    <col min="1" max="1" width="8.54296875" style="45" customWidth="1"/>
    <col min="2" max="3" width="9" style="45"/>
    <col min="4" max="4" width="9.81640625" style="53" customWidth="1"/>
    <col min="5" max="5" width="10.81640625" style="45" customWidth="1"/>
    <col min="6" max="6" width="8.81640625" style="45" customWidth="1"/>
    <col min="7" max="21" width="8.1796875" style="45" customWidth="1"/>
    <col min="22" max="22" width="8.1796875" style="49" customWidth="1"/>
    <col min="23" max="23" width="12.1796875" style="49" customWidth="1"/>
    <col min="24" max="24" width="11" style="49" customWidth="1"/>
    <col min="25" max="25" width="15.26953125" style="49" customWidth="1"/>
    <col min="26" max="26" width="13.453125" style="45" customWidth="1"/>
    <col min="27" max="29" width="8.81640625" style="45" customWidth="1"/>
    <col min="30" max="39" width="10.54296875" style="45" customWidth="1"/>
    <col min="40" max="41" width="11" style="45" customWidth="1"/>
    <col min="42" max="16384" width="9" style="45"/>
  </cols>
  <sheetData>
    <row r="1" spans="1:43" ht="22.5" x14ac:dyDescent="0.2">
      <c r="B1" s="79" t="s">
        <v>0</v>
      </c>
      <c r="C1" s="46"/>
      <c r="D1" s="47"/>
      <c r="E1" s="46"/>
      <c r="F1" s="46"/>
      <c r="G1" s="46"/>
      <c r="H1" s="46"/>
      <c r="I1" s="46"/>
      <c r="J1" s="46" t="s">
        <v>1</v>
      </c>
      <c r="L1" s="48"/>
      <c r="M1" s="48"/>
      <c r="N1" s="48"/>
      <c r="O1" s="232"/>
      <c r="P1" s="233"/>
      <c r="Q1" s="228"/>
      <c r="R1" s="229"/>
      <c r="S1" s="229"/>
      <c r="T1" s="229"/>
      <c r="U1" s="229"/>
    </row>
    <row r="2" spans="1:43" ht="51.75" customHeight="1" x14ac:dyDescent="0.2">
      <c r="A2" s="263" t="s">
        <v>2</v>
      </c>
      <c r="B2" s="249" t="s">
        <v>3</v>
      </c>
      <c r="C2" s="249" t="s">
        <v>4</v>
      </c>
      <c r="D2" s="236" t="s">
        <v>501</v>
      </c>
      <c r="E2" s="230" t="s">
        <v>5</v>
      </c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61" t="s">
        <v>6</v>
      </c>
      <c r="X2" s="128"/>
      <c r="Y2" s="108" t="s">
        <v>7</v>
      </c>
      <c r="Z2" s="230" t="s">
        <v>8</v>
      </c>
      <c r="AA2" s="231"/>
      <c r="AB2" s="231"/>
      <c r="AC2" s="262"/>
      <c r="AD2" s="260" t="s">
        <v>9</v>
      </c>
      <c r="AE2" s="231"/>
      <c r="AF2" s="231"/>
      <c r="AG2" s="231"/>
      <c r="AH2" s="231"/>
      <c r="AI2" s="231"/>
      <c r="AJ2" s="231"/>
      <c r="AK2" s="231"/>
      <c r="AL2" s="231"/>
      <c r="AM2" s="231"/>
      <c r="AN2" s="249" t="s">
        <v>4</v>
      </c>
      <c r="AO2" s="249" t="s">
        <v>3</v>
      </c>
    </row>
    <row r="3" spans="1:43" ht="14.25" customHeight="1" x14ac:dyDescent="0.2">
      <c r="A3" s="264"/>
      <c r="B3" s="250"/>
      <c r="C3" s="250"/>
      <c r="D3" s="266"/>
      <c r="E3" s="234" t="s">
        <v>10</v>
      </c>
      <c r="F3" s="62"/>
      <c r="G3" s="234" t="s">
        <v>11</v>
      </c>
      <c r="H3" s="245"/>
      <c r="I3" s="245"/>
      <c r="J3" s="245"/>
      <c r="K3" s="234" t="s">
        <v>12</v>
      </c>
      <c r="L3" s="245"/>
      <c r="M3" s="245"/>
      <c r="N3" s="245"/>
      <c r="O3" s="234" t="s">
        <v>13</v>
      </c>
      <c r="P3" s="245"/>
      <c r="Q3" s="245"/>
      <c r="R3" s="245"/>
      <c r="S3" s="234" t="s">
        <v>14</v>
      </c>
      <c r="T3" s="245"/>
      <c r="U3" s="245"/>
      <c r="V3" s="245"/>
      <c r="W3" s="286" t="s">
        <v>15</v>
      </c>
      <c r="X3" s="286" t="s">
        <v>16</v>
      </c>
      <c r="Y3" s="63" t="s">
        <v>17</v>
      </c>
      <c r="Z3" s="268" t="s">
        <v>18</v>
      </c>
      <c r="AA3" s="271" t="s">
        <v>19</v>
      </c>
      <c r="AB3" s="272"/>
      <c r="AC3" s="273"/>
      <c r="AD3" s="260" t="s">
        <v>20</v>
      </c>
      <c r="AE3" s="261"/>
      <c r="AF3" s="261"/>
      <c r="AG3" s="261"/>
      <c r="AH3" s="261"/>
      <c r="AI3" s="261"/>
      <c r="AJ3" s="261"/>
      <c r="AK3" s="260" t="s">
        <v>21</v>
      </c>
      <c r="AL3" s="261"/>
      <c r="AM3" s="255" t="s">
        <v>22</v>
      </c>
      <c r="AN3" s="250"/>
      <c r="AO3" s="250"/>
    </row>
    <row r="4" spans="1:43" ht="35.5" customHeight="1" x14ac:dyDescent="0.2">
      <c r="A4" s="264"/>
      <c r="B4" s="250"/>
      <c r="C4" s="250"/>
      <c r="D4" s="266"/>
      <c r="E4" s="235"/>
      <c r="F4" s="64"/>
      <c r="G4" s="246"/>
      <c r="H4" s="247"/>
      <c r="I4" s="247"/>
      <c r="J4" s="247"/>
      <c r="K4" s="246"/>
      <c r="L4" s="247"/>
      <c r="M4" s="247"/>
      <c r="N4" s="247"/>
      <c r="O4" s="246"/>
      <c r="P4" s="247"/>
      <c r="Q4" s="247"/>
      <c r="R4" s="247"/>
      <c r="S4" s="246"/>
      <c r="T4" s="247"/>
      <c r="U4" s="247"/>
      <c r="V4" s="247"/>
      <c r="W4" s="287"/>
      <c r="X4" s="287"/>
      <c r="Y4" s="65" t="s">
        <v>23</v>
      </c>
      <c r="Z4" s="269"/>
      <c r="AA4" s="274"/>
      <c r="AB4" s="275"/>
      <c r="AC4" s="276"/>
      <c r="AD4" s="251" t="s">
        <v>24</v>
      </c>
      <c r="AE4" s="252"/>
      <c r="AF4" s="251" t="s">
        <v>25</v>
      </c>
      <c r="AG4" s="252"/>
      <c r="AH4" s="252"/>
      <c r="AI4" s="252"/>
      <c r="AJ4" s="252"/>
      <c r="AK4" s="255" t="s">
        <v>26</v>
      </c>
      <c r="AL4" s="255" t="s">
        <v>27</v>
      </c>
      <c r="AM4" s="256"/>
      <c r="AN4" s="250"/>
      <c r="AO4" s="250"/>
    </row>
    <row r="5" spans="1:43" ht="11.5" customHeight="1" x14ac:dyDescent="0.2">
      <c r="A5" s="264"/>
      <c r="B5" s="250"/>
      <c r="C5" s="250"/>
      <c r="D5" s="266"/>
      <c r="E5" s="235"/>
      <c r="F5" s="239" t="s">
        <v>28</v>
      </c>
      <c r="G5" s="236" t="s">
        <v>29</v>
      </c>
      <c r="H5" s="236" t="s">
        <v>30</v>
      </c>
      <c r="I5" s="242" t="s">
        <v>31</v>
      </c>
      <c r="J5" s="236" t="s">
        <v>32</v>
      </c>
      <c r="K5" s="236" t="s">
        <v>29</v>
      </c>
      <c r="L5" s="236" t="s">
        <v>30</v>
      </c>
      <c r="M5" s="242" t="s">
        <v>31</v>
      </c>
      <c r="N5" s="236" t="s">
        <v>32</v>
      </c>
      <c r="O5" s="236" t="s">
        <v>29</v>
      </c>
      <c r="P5" s="236" t="s">
        <v>33</v>
      </c>
      <c r="Q5" s="242" t="s">
        <v>31</v>
      </c>
      <c r="R5" s="236" t="s">
        <v>32</v>
      </c>
      <c r="S5" s="234" t="s">
        <v>34</v>
      </c>
      <c r="T5" s="234" t="s">
        <v>35</v>
      </c>
      <c r="U5" s="234" t="s">
        <v>36</v>
      </c>
      <c r="V5" s="290" t="s">
        <v>37</v>
      </c>
      <c r="W5" s="66"/>
      <c r="X5" s="67"/>
      <c r="Y5" s="68"/>
      <c r="Z5" s="270"/>
      <c r="AA5" s="277"/>
      <c r="AB5" s="278"/>
      <c r="AC5" s="279"/>
      <c r="AD5" s="253"/>
      <c r="AE5" s="254"/>
      <c r="AF5" s="253"/>
      <c r="AG5" s="254"/>
      <c r="AH5" s="254"/>
      <c r="AI5" s="254"/>
      <c r="AJ5" s="254"/>
      <c r="AK5" s="256"/>
      <c r="AL5" s="256"/>
      <c r="AM5" s="256"/>
      <c r="AN5" s="250"/>
      <c r="AO5" s="250"/>
    </row>
    <row r="6" spans="1:43" ht="19.5" customHeight="1" x14ac:dyDescent="0.2">
      <c r="A6" s="264"/>
      <c r="B6" s="250"/>
      <c r="C6" s="250"/>
      <c r="D6" s="266"/>
      <c r="E6" s="235"/>
      <c r="F6" s="240"/>
      <c r="G6" s="237"/>
      <c r="H6" s="237"/>
      <c r="I6" s="243"/>
      <c r="J6" s="237"/>
      <c r="K6" s="237"/>
      <c r="L6" s="237"/>
      <c r="M6" s="243"/>
      <c r="N6" s="237"/>
      <c r="O6" s="237"/>
      <c r="P6" s="248"/>
      <c r="Q6" s="243"/>
      <c r="R6" s="237"/>
      <c r="S6" s="235"/>
      <c r="T6" s="235"/>
      <c r="U6" s="235"/>
      <c r="V6" s="291"/>
      <c r="W6" s="288" t="s">
        <v>38</v>
      </c>
      <c r="X6" s="288" t="s">
        <v>38</v>
      </c>
      <c r="Y6" s="69" t="s">
        <v>39</v>
      </c>
      <c r="Z6" s="283" t="s">
        <v>40</v>
      </c>
      <c r="AA6" s="257" t="s">
        <v>41</v>
      </c>
      <c r="AB6" s="242" t="s">
        <v>42</v>
      </c>
      <c r="AC6" s="280" t="s">
        <v>43</v>
      </c>
      <c r="AD6" s="255" t="s">
        <v>44</v>
      </c>
      <c r="AE6" s="255" t="s">
        <v>45</v>
      </c>
      <c r="AF6" s="255" t="s">
        <v>46</v>
      </c>
      <c r="AG6" s="255" t="s">
        <v>47</v>
      </c>
      <c r="AH6" s="255" t="s">
        <v>48</v>
      </c>
      <c r="AI6" s="255" t="s">
        <v>49</v>
      </c>
      <c r="AJ6" s="255" t="s">
        <v>50</v>
      </c>
      <c r="AK6" s="256"/>
      <c r="AL6" s="256"/>
      <c r="AM6" s="256"/>
      <c r="AN6" s="250"/>
      <c r="AO6" s="250"/>
    </row>
    <row r="7" spans="1:43" ht="13.5" customHeight="1" x14ac:dyDescent="0.2">
      <c r="A7" s="264"/>
      <c r="B7" s="250"/>
      <c r="C7" s="250"/>
      <c r="D7" s="266"/>
      <c r="E7" s="235"/>
      <c r="F7" s="240"/>
      <c r="G7" s="237"/>
      <c r="H7" s="237"/>
      <c r="I7" s="243"/>
      <c r="J7" s="237"/>
      <c r="K7" s="237"/>
      <c r="L7" s="237"/>
      <c r="M7" s="243"/>
      <c r="N7" s="237"/>
      <c r="O7" s="237"/>
      <c r="P7" s="248"/>
      <c r="Q7" s="243"/>
      <c r="R7" s="237"/>
      <c r="S7" s="235"/>
      <c r="T7" s="235"/>
      <c r="U7" s="235"/>
      <c r="V7" s="291"/>
      <c r="W7" s="288"/>
      <c r="X7" s="288"/>
      <c r="Y7" s="70" t="s">
        <v>51</v>
      </c>
      <c r="Z7" s="284"/>
      <c r="AA7" s="258"/>
      <c r="AB7" s="243"/>
      <c r="AC7" s="281"/>
      <c r="AD7" s="256"/>
      <c r="AE7" s="256"/>
      <c r="AF7" s="256"/>
      <c r="AG7" s="256"/>
      <c r="AH7" s="256"/>
      <c r="AI7" s="256"/>
      <c r="AJ7" s="256"/>
      <c r="AK7" s="256"/>
      <c r="AL7" s="256"/>
      <c r="AM7" s="256"/>
      <c r="AN7" s="250"/>
      <c r="AO7" s="250"/>
    </row>
    <row r="8" spans="1:43" ht="18" customHeight="1" x14ac:dyDescent="0.2">
      <c r="A8" s="264"/>
      <c r="B8" s="250"/>
      <c r="C8" s="250"/>
      <c r="D8" s="266"/>
      <c r="E8" s="235"/>
      <c r="F8" s="240"/>
      <c r="G8" s="237"/>
      <c r="H8" s="237"/>
      <c r="I8" s="243"/>
      <c r="J8" s="237"/>
      <c r="K8" s="237"/>
      <c r="L8" s="237"/>
      <c r="M8" s="243"/>
      <c r="N8" s="237"/>
      <c r="O8" s="237"/>
      <c r="P8" s="237" t="s">
        <v>52</v>
      </c>
      <c r="Q8" s="243"/>
      <c r="R8" s="237"/>
      <c r="S8" s="235"/>
      <c r="T8" s="235"/>
      <c r="U8" s="235"/>
      <c r="V8" s="291"/>
      <c r="W8" s="288"/>
      <c r="X8" s="288"/>
      <c r="Y8" s="70" t="s">
        <v>53</v>
      </c>
      <c r="Z8" s="284"/>
      <c r="AA8" s="258"/>
      <c r="AB8" s="243"/>
      <c r="AC8" s="281"/>
      <c r="AD8" s="256"/>
      <c r="AE8" s="256"/>
      <c r="AF8" s="256"/>
      <c r="AG8" s="256"/>
      <c r="AH8" s="256"/>
      <c r="AI8" s="256"/>
      <c r="AJ8" s="256"/>
      <c r="AK8" s="256"/>
      <c r="AL8" s="256"/>
      <c r="AM8" s="256"/>
      <c r="AN8" s="250"/>
      <c r="AO8" s="250"/>
    </row>
    <row r="9" spans="1:43" ht="15.75" customHeight="1" x14ac:dyDescent="0.2">
      <c r="A9" s="264"/>
      <c r="B9" s="250"/>
      <c r="C9" s="250"/>
      <c r="D9" s="267"/>
      <c r="E9" s="235"/>
      <c r="F9" s="241"/>
      <c r="G9" s="238"/>
      <c r="H9" s="238"/>
      <c r="I9" s="244"/>
      <c r="J9" s="238"/>
      <c r="K9" s="238"/>
      <c r="L9" s="238"/>
      <c r="M9" s="244"/>
      <c r="N9" s="238"/>
      <c r="O9" s="238"/>
      <c r="P9" s="238"/>
      <c r="Q9" s="244"/>
      <c r="R9" s="238"/>
      <c r="S9" s="235"/>
      <c r="T9" s="235"/>
      <c r="U9" s="235"/>
      <c r="V9" s="292"/>
      <c r="W9" s="289"/>
      <c r="X9" s="289"/>
      <c r="Y9" s="71"/>
      <c r="Z9" s="285"/>
      <c r="AA9" s="259"/>
      <c r="AB9" s="244"/>
      <c r="AC9" s="282"/>
      <c r="AD9" s="256"/>
      <c r="AE9" s="256"/>
      <c r="AF9" s="256"/>
      <c r="AG9" s="256"/>
      <c r="AH9" s="256"/>
      <c r="AI9" s="256"/>
      <c r="AJ9" s="256"/>
      <c r="AK9" s="256"/>
      <c r="AL9" s="256"/>
      <c r="AM9" s="256"/>
      <c r="AN9" s="250"/>
      <c r="AO9" s="250"/>
    </row>
    <row r="10" spans="1:43" ht="63" customHeight="1" x14ac:dyDescent="0.2">
      <c r="A10" s="265"/>
      <c r="B10" s="109"/>
      <c r="C10" s="109"/>
      <c r="D10" s="110"/>
      <c r="E10" s="110"/>
      <c r="F10" s="109"/>
      <c r="G10" s="72" t="s">
        <v>54</v>
      </c>
      <c r="H10" s="129"/>
      <c r="I10" s="129"/>
      <c r="J10" s="73"/>
      <c r="K10" s="72" t="s">
        <v>54</v>
      </c>
      <c r="L10" s="129"/>
      <c r="M10" s="129"/>
      <c r="N10" s="73"/>
      <c r="O10" s="111" t="s">
        <v>54</v>
      </c>
      <c r="P10" s="112"/>
      <c r="Q10" s="112"/>
      <c r="R10" s="112"/>
      <c r="S10" s="111" t="s">
        <v>55</v>
      </c>
      <c r="T10" s="112"/>
      <c r="U10" s="112"/>
      <c r="V10" s="112"/>
      <c r="W10" s="113"/>
      <c r="X10" s="113"/>
      <c r="Y10" s="74"/>
      <c r="Z10" s="75"/>
      <c r="AA10" s="75"/>
      <c r="AB10" s="75"/>
      <c r="AC10" s="75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</row>
    <row r="11" spans="1:43" s="53" customFormat="1" ht="44.5" customHeight="1" x14ac:dyDescent="0.2">
      <c r="A11" s="114"/>
      <c r="B11" s="115" t="str">
        <f>IF(ｼｰﾄ0!C3="","",ｼｰﾄ0!C3)</f>
        <v>新潟県</v>
      </c>
      <c r="C11" s="115" t="str">
        <f>IF(ｼｰﾄ0!C4="","",ｼｰﾄ0!C4)</f>
        <v>南魚沼</v>
      </c>
      <c r="D11" s="115" t="str">
        <f>IF(OR(ｼｰﾄ1!D23&lt;&gt;"",ｼｰﾄ1!E23&lt;&gt;"",ｼｰﾄ1!F23&lt;&gt;""),"○","")</f>
        <v>○</v>
      </c>
      <c r="E11" s="116">
        <f>IF(ｼｰﾄ3!C68&lt;&gt;"",ｼｰﾄ3!C68,"")</f>
        <v>65.099999999999994</v>
      </c>
      <c r="F11" s="116" t="str">
        <f>IF(ｼｰﾄ3!D68&lt;&gt;"",ｼｰﾄ3!D68,"")</f>
        <v/>
      </c>
      <c r="G11" s="117">
        <f>IF(ｼｰﾄ1!D11&lt;&gt;"",ｼｰﾄ1!D11,"")</f>
        <v>99.18</v>
      </c>
      <c r="H11" s="118" t="str">
        <f>IF(ｼｰﾄ1!D9&lt;&gt;"",ｼｰﾄ1!D9,"")</f>
        <v>S54～R2</v>
      </c>
      <c r="I11" s="118" t="str">
        <f>IF(ｼｰﾄ1!D5&lt;&gt;"",ｼｰﾄ1!D5,"")</f>
        <v>Ｍ－２５</v>
      </c>
      <c r="J11" s="118" t="str">
        <f>IF(ｼｰﾄ1!D6&lt;&gt;"",ｼｰﾄ1!D6,"")</f>
        <v>南魚沼市六日町</v>
      </c>
      <c r="K11" s="117">
        <f>IF(ｼｰﾄ1!E12&lt;&gt;"",ｼｰﾄ1!E12,"")</f>
        <v>8.32</v>
      </c>
      <c r="L11" s="118" t="str">
        <f>IF(ｼｰﾄ1!E9&lt;&gt;"",ｼｰﾄ1!E9,"")</f>
        <v>R2～R6</v>
      </c>
      <c r="M11" s="118" t="str">
        <f>IF(ｼｰﾄ1!E5&lt;&gt;"",ｼｰﾄ1!E5,"")</f>
        <v>ＭY－１</v>
      </c>
      <c r="N11" s="118" t="str">
        <f>IF(ｼｰﾄ1!E6&lt;&gt;"",ｼｰﾄ1!E6,"")</f>
        <v>南魚沼小栗山</v>
      </c>
      <c r="O11" s="117">
        <f>IF(ｼｰﾄ1!F13&lt;&gt;"",ｼｰﾄ1!F13,"")</f>
        <v>0.78</v>
      </c>
      <c r="P11" s="118" t="str">
        <f>IF(ｼｰﾄ1!F9&lt;&gt;"",ｼｰﾄ1!F9,"")</f>
        <v>R6</v>
      </c>
      <c r="Q11" s="118" t="str">
        <f>IF(ｼｰﾄ1!F5&lt;&gt;"",ｼｰﾄ1!F5,"")</f>
        <v>ＭY－１</v>
      </c>
      <c r="R11" s="118" t="str">
        <f>IF(ｼｰﾄ1!F6&lt;&gt;"",ｼｰﾄ1!F6,"")</f>
        <v>南魚沼小栗山</v>
      </c>
      <c r="S11" s="118" t="str">
        <f>IF(ｼｰﾄ3!E68&lt;&gt;"",ｼｰﾄ3!E68,"")</f>
        <v>-</v>
      </c>
      <c r="T11" s="118" t="str">
        <f>IF(ｼｰﾄ3!F68&lt;&gt;"",ｼｰﾄ3!F68,"")</f>
        <v>-</v>
      </c>
      <c r="U11" s="118" t="str">
        <f>IF(ｼｰﾄ3!G68&lt;&gt;"",ｼｰﾄ3!G68,"")</f>
        <v>-</v>
      </c>
      <c r="V11" s="118" t="str">
        <f>IF(ｼｰﾄ3!H68&lt;&gt;"",ｼｰﾄ3!H68,"")</f>
        <v>-</v>
      </c>
      <c r="W11" s="1"/>
      <c r="X11" s="1"/>
      <c r="Y11" s="1" t="str">
        <f>IF(ｼｰﾄ3!I68&lt;&gt;"",ｼｰﾄ3!I68,"")</f>
        <v>□ ◇</v>
      </c>
      <c r="Z11" s="2">
        <f>IF(ｼｰﾄ5!E15&lt;&gt;"",ｼｰﾄ5!E15,"")</f>
        <v>0</v>
      </c>
      <c r="AA11" s="3">
        <f>IF(ｼｰﾄ5!E27="","",ｼｰﾄ5!E27)</f>
        <v>4</v>
      </c>
      <c r="AB11" s="3">
        <f>IF(ｼｰﾄ5!F27="","",ｼｰﾄ5!F27)</f>
        <v>2</v>
      </c>
      <c r="AC11" s="3">
        <f>IF(ｼｰﾄ5!G27="","",ｼｰﾄ5!G27)</f>
        <v>2</v>
      </c>
      <c r="AD11" s="115" t="str">
        <f>IF(ｼｰﾄ4!C8="","",ｼｰﾄ4!C8)</f>
        <v/>
      </c>
      <c r="AE11" s="115" t="str">
        <f>IF(ｼｰﾄ4!D8="","",ｼｰﾄ4!D8)</f>
        <v/>
      </c>
      <c r="AF11" s="115" t="str">
        <f>IF(ｼｰﾄ4!E8="","",ｼｰﾄ4!E8)</f>
        <v/>
      </c>
      <c r="AG11" s="115" t="str">
        <f>IF(ｼｰﾄ4!F8="","",ｼｰﾄ4!F8)</f>
        <v/>
      </c>
      <c r="AH11" s="115" t="str">
        <f>IF(ｼｰﾄ4!G8="","",ｼｰﾄ4!G8)</f>
        <v/>
      </c>
      <c r="AI11" s="115" t="str">
        <f>IF(ｼｰﾄ4!H8="","",ｼｰﾄ4!H8)</f>
        <v/>
      </c>
      <c r="AJ11" s="115" t="str">
        <f>IF(ｼｰﾄ4!I8="","",ｼｰﾄ4!I8)</f>
        <v/>
      </c>
      <c r="AK11" s="115" t="str">
        <f>IF(ｼｰﾄ4!J8="","",ｼｰﾄ4!J8)</f>
        <v/>
      </c>
      <c r="AL11" s="115" t="str">
        <f>IF(ｼｰﾄ4!K8="","",ｼｰﾄ4!K8)</f>
        <v/>
      </c>
      <c r="AM11" s="115" t="str">
        <f>IF(ｼｰﾄ4!L8="","",ｼｰﾄ4!L8)</f>
        <v/>
      </c>
      <c r="AN11" s="115" t="str">
        <f>IF(ｼｰﾄ0!C4="","",ｼｰﾄ0!C4)</f>
        <v>南魚沼</v>
      </c>
      <c r="AO11" s="115" t="str">
        <f>IF(ｼｰﾄ0!C3="","",ｼｰﾄ0!C3)</f>
        <v>新潟県</v>
      </c>
      <c r="AP11" s="52"/>
      <c r="AQ11" s="52"/>
    </row>
    <row r="12" spans="1:43" x14ac:dyDescent="0.2"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80"/>
      <c r="T12" s="80"/>
      <c r="U12" s="80"/>
      <c r="V12" s="80"/>
      <c r="W12" s="80"/>
      <c r="X12" s="80"/>
      <c r="Y12" s="80"/>
    </row>
    <row r="13" spans="1:43" ht="19" x14ac:dyDescent="0.2">
      <c r="B13" s="54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1"/>
      <c r="T13" s="51"/>
      <c r="U13" s="51"/>
      <c r="V13" s="103"/>
      <c r="W13" s="103"/>
      <c r="X13" s="103"/>
      <c r="Y13" s="103"/>
    </row>
    <row r="14" spans="1:43" s="55" customFormat="1" ht="19" x14ac:dyDescent="0.2">
      <c r="D14" s="53"/>
      <c r="K14" s="54"/>
      <c r="L14" s="54"/>
      <c r="M14" s="54"/>
      <c r="N14" s="54"/>
      <c r="O14" s="54"/>
      <c r="P14" s="54"/>
      <c r="Q14" s="54"/>
      <c r="R14" s="56"/>
      <c r="S14" s="56"/>
      <c r="V14" s="57"/>
      <c r="W14" s="57"/>
      <c r="X14" s="57"/>
      <c r="Y14" s="57"/>
      <c r="AE14" s="56"/>
      <c r="AF14" s="56"/>
    </row>
    <row r="15" spans="1:43" s="55" customFormat="1" ht="32" x14ac:dyDescent="0.2">
      <c r="D15" s="53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V15" s="57"/>
      <c r="W15" s="57"/>
      <c r="X15" s="57"/>
      <c r="Y15" s="57"/>
      <c r="AE15" s="58" t="s">
        <v>56</v>
      </c>
      <c r="AF15" s="56"/>
    </row>
    <row r="16" spans="1:43" s="55" customFormat="1" x14ac:dyDescent="0.2">
      <c r="D16" s="53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V16" s="57"/>
      <c r="W16" s="57"/>
      <c r="X16" s="57"/>
      <c r="Y16" s="57"/>
    </row>
    <row r="17" spans="4:25" s="55" customFormat="1" x14ac:dyDescent="0.2">
      <c r="D17" s="53"/>
      <c r="V17" s="57"/>
      <c r="W17" s="57"/>
      <c r="X17" s="57"/>
      <c r="Y17" s="57"/>
    </row>
    <row r="18" spans="4:25" s="55" customFormat="1" x14ac:dyDescent="0.2">
      <c r="D18" s="53"/>
      <c r="V18" s="57"/>
      <c r="W18" s="57"/>
      <c r="X18" s="57"/>
      <c r="Y18" s="57"/>
    </row>
    <row r="19" spans="4:25" s="55" customFormat="1" x14ac:dyDescent="0.2">
      <c r="D19" s="53"/>
      <c r="V19" s="57"/>
      <c r="W19" s="57"/>
      <c r="X19" s="57"/>
      <c r="Y19" s="57"/>
    </row>
    <row r="20" spans="4:25" s="55" customFormat="1" ht="32.5" customHeight="1" x14ac:dyDescent="0.2">
      <c r="D20" s="53"/>
      <c r="V20" s="57"/>
      <c r="W20" s="57"/>
      <c r="X20" s="57"/>
      <c r="Y20" s="57"/>
    </row>
    <row r="21" spans="4:25" s="55" customFormat="1" x14ac:dyDescent="0.2">
      <c r="D21" s="53"/>
      <c r="V21" s="57"/>
      <c r="W21" s="57"/>
      <c r="X21" s="57"/>
      <c r="Y21" s="57"/>
    </row>
    <row r="22" spans="4:25" s="55" customFormat="1" x14ac:dyDescent="0.2">
      <c r="D22" s="53"/>
      <c r="V22" s="57"/>
      <c r="W22" s="57"/>
      <c r="X22" s="57"/>
      <c r="Y22" s="57"/>
    </row>
    <row r="23" spans="4:25" s="55" customFormat="1" x14ac:dyDescent="0.2">
      <c r="D23" s="53"/>
      <c r="V23" s="57"/>
      <c r="W23" s="57"/>
      <c r="X23" s="57"/>
      <c r="Y23" s="57"/>
    </row>
    <row r="24" spans="4:25" s="55" customFormat="1" x14ac:dyDescent="0.2">
      <c r="D24" s="53"/>
      <c r="V24" s="57"/>
      <c r="W24" s="57"/>
      <c r="X24" s="57"/>
      <c r="Y24" s="57"/>
    </row>
    <row r="25" spans="4:25" s="55" customFormat="1" x14ac:dyDescent="0.2">
      <c r="D25" s="53"/>
      <c r="V25" s="57"/>
      <c r="W25" s="57"/>
      <c r="X25" s="57"/>
      <c r="Y25" s="57"/>
    </row>
    <row r="26" spans="4:25" s="55" customFormat="1" x14ac:dyDescent="0.2">
      <c r="D26" s="53"/>
      <c r="V26" s="57"/>
      <c r="W26" s="57"/>
      <c r="X26" s="57"/>
      <c r="Y26" s="57"/>
    </row>
    <row r="27" spans="4:25" s="55" customFormat="1" x14ac:dyDescent="0.2">
      <c r="D27" s="53"/>
      <c r="V27" s="57"/>
      <c r="W27" s="57"/>
      <c r="X27" s="57"/>
      <c r="Y27" s="57"/>
    </row>
    <row r="32" spans="4:25" ht="19" x14ac:dyDescent="0.2">
      <c r="F32" s="50"/>
      <c r="G32" s="50"/>
      <c r="H32" s="50"/>
      <c r="I32" s="50"/>
      <c r="J32" s="50"/>
      <c r="K32" s="51"/>
      <c r="L32" s="51"/>
      <c r="M32" s="51"/>
      <c r="N32" s="51"/>
      <c r="O32" s="51"/>
      <c r="P32" s="51"/>
      <c r="Q32" s="51"/>
      <c r="R32" s="51"/>
      <c r="S32" s="51"/>
    </row>
    <row r="33" spans="6:19" ht="19" x14ac:dyDescent="0.2"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1"/>
    </row>
    <row r="34" spans="6:19" ht="19" x14ac:dyDescent="0.2"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1"/>
    </row>
    <row r="35" spans="6:19" ht="19" x14ac:dyDescent="0.2"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51"/>
    </row>
    <row r="36" spans="6:19" ht="19" x14ac:dyDescent="0.2"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51"/>
    </row>
    <row r="37" spans="6:19" ht="19" x14ac:dyDescent="0.2"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</row>
    <row r="52" spans="29:29" x14ac:dyDescent="0.2">
      <c r="AC52" s="45" t="s">
        <v>57</v>
      </c>
    </row>
  </sheetData>
  <mergeCells count="58">
    <mergeCell ref="AK4:AK9"/>
    <mergeCell ref="AD3:AJ3"/>
    <mergeCell ref="AH6:AH9"/>
    <mergeCell ref="V5:V9"/>
    <mergeCell ref="AB6:AB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" x14ac:dyDescent="0.2"/>
  <cols>
    <col min="1" max="1" width="8.54296875" customWidth="1"/>
  </cols>
  <sheetData/>
  <phoneticPr fontId="4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topLeftCell="A3" zoomScaleNormal="100" workbookViewId="0">
      <selection activeCell="B28" sqref="B28"/>
    </sheetView>
  </sheetViews>
  <sheetFormatPr defaultColWidth="8.7265625" defaultRowHeight="16" outlineLevelRow="1" outlineLevelCol="1" x14ac:dyDescent="0.2"/>
  <cols>
    <col min="1" max="1" width="8.54296875" style="39" customWidth="1"/>
    <col min="2" max="2" width="66.26953125" style="39" customWidth="1"/>
    <col min="3" max="3" width="5.81640625" style="39" customWidth="1"/>
    <col min="4" max="4" width="7" style="37" hidden="1" customWidth="1" outlineLevel="1"/>
    <col min="5" max="5" width="7.81640625" style="44" hidden="1" customWidth="1" outlineLevel="1"/>
    <col min="6" max="6" width="53.81640625" style="37" hidden="1" customWidth="1" outlineLevel="1"/>
    <col min="7" max="7" width="8.81640625" style="39" collapsed="1"/>
    <col min="8" max="16384" width="8.7265625" style="39"/>
  </cols>
  <sheetData>
    <row r="1" spans="1:6" ht="24.75" customHeight="1" x14ac:dyDescent="0.2">
      <c r="A1" s="293" t="s">
        <v>58</v>
      </c>
      <c r="B1" s="293"/>
      <c r="C1" s="38"/>
      <c r="D1" s="294" t="s">
        <v>59</v>
      </c>
      <c r="E1" s="295"/>
      <c r="F1" s="296"/>
    </row>
    <row r="2" spans="1:6" ht="15" customHeight="1" x14ac:dyDescent="0.2">
      <c r="A2" s="297" t="s">
        <v>60</v>
      </c>
      <c r="B2" s="298"/>
      <c r="D2" s="119" t="s">
        <v>61</v>
      </c>
      <c r="E2" s="33"/>
      <c r="F2" s="33"/>
    </row>
    <row r="3" spans="1:6" ht="15" customHeight="1" x14ac:dyDescent="0.2">
      <c r="A3" s="120" t="s">
        <v>62</v>
      </c>
      <c r="B3" s="30" t="s">
        <v>63</v>
      </c>
      <c r="D3" s="32"/>
      <c r="E3" s="130"/>
      <c r="F3" s="33"/>
    </row>
    <row r="4" spans="1:6" x14ac:dyDescent="0.2">
      <c r="A4" s="120" t="s">
        <v>65</v>
      </c>
      <c r="B4" s="121" t="s">
        <v>64</v>
      </c>
      <c r="D4" s="40"/>
      <c r="E4" s="131" t="s">
        <v>66</v>
      </c>
      <c r="F4" s="31" t="s">
        <v>67</v>
      </c>
    </row>
    <row r="5" spans="1:6" x14ac:dyDescent="0.2">
      <c r="A5" s="120" t="s">
        <v>68</v>
      </c>
      <c r="B5" s="121" t="s">
        <v>69</v>
      </c>
      <c r="D5" s="40"/>
      <c r="E5" s="131" t="s">
        <v>70</v>
      </c>
      <c r="F5" s="31" t="s">
        <v>71</v>
      </c>
    </row>
    <row r="6" spans="1:6" x14ac:dyDescent="0.2">
      <c r="A6" s="120" t="s">
        <v>72</v>
      </c>
      <c r="B6" s="121" t="s">
        <v>73</v>
      </c>
      <c r="D6" s="40"/>
      <c r="E6" s="131" t="s">
        <v>74</v>
      </c>
      <c r="F6" s="31" t="s">
        <v>75</v>
      </c>
    </row>
    <row r="7" spans="1:6" x14ac:dyDescent="0.2">
      <c r="A7" s="120" t="s">
        <v>76</v>
      </c>
      <c r="B7" s="121" t="s">
        <v>75</v>
      </c>
      <c r="D7" s="40"/>
      <c r="E7" s="131" t="s">
        <v>77</v>
      </c>
      <c r="F7" s="31" t="s">
        <v>78</v>
      </c>
    </row>
    <row r="8" spans="1:6" x14ac:dyDescent="0.2">
      <c r="A8" s="120" t="s">
        <v>79</v>
      </c>
      <c r="B8" s="121" t="s">
        <v>80</v>
      </c>
      <c r="D8" s="40"/>
      <c r="E8" s="131" t="s">
        <v>81</v>
      </c>
      <c r="F8" s="31" t="s">
        <v>82</v>
      </c>
    </row>
    <row r="9" spans="1:6" x14ac:dyDescent="0.2">
      <c r="A9" s="120" t="s">
        <v>83</v>
      </c>
      <c r="B9" s="121" t="s">
        <v>84</v>
      </c>
      <c r="D9" s="40"/>
      <c r="E9" s="131"/>
      <c r="F9" s="31"/>
    </row>
    <row r="10" spans="1:6" x14ac:dyDescent="0.2">
      <c r="D10" s="40"/>
      <c r="E10" s="131" t="s">
        <v>85</v>
      </c>
      <c r="F10" s="31" t="s">
        <v>86</v>
      </c>
    </row>
    <row r="11" spans="1:6" hidden="1" outlineLevel="1" x14ac:dyDescent="0.2">
      <c r="A11" s="32" t="s">
        <v>87</v>
      </c>
      <c r="B11" s="33"/>
      <c r="D11" s="32" t="s">
        <v>88</v>
      </c>
      <c r="E11" s="132"/>
      <c r="F11" s="33"/>
    </row>
    <row r="12" spans="1:6" hidden="1" outlineLevel="1" x14ac:dyDescent="0.2">
      <c r="A12" s="120" t="s">
        <v>65</v>
      </c>
      <c r="B12" s="121" t="s">
        <v>89</v>
      </c>
      <c r="D12" s="40"/>
      <c r="E12" s="133" t="s">
        <v>90</v>
      </c>
      <c r="F12" s="34" t="s">
        <v>91</v>
      </c>
    </row>
    <row r="13" spans="1:6" hidden="1" outlineLevel="1" x14ac:dyDescent="0.2">
      <c r="A13" s="120" t="s">
        <v>68</v>
      </c>
      <c r="B13" s="121" t="s">
        <v>82</v>
      </c>
      <c r="D13" s="40"/>
      <c r="E13" s="133" t="s">
        <v>92</v>
      </c>
      <c r="F13" s="34" t="s">
        <v>93</v>
      </c>
    </row>
    <row r="14" spans="1:6" hidden="1" outlineLevel="1" x14ac:dyDescent="0.2">
      <c r="A14" s="120" t="s">
        <v>72</v>
      </c>
      <c r="B14" s="121" t="s">
        <v>94</v>
      </c>
      <c r="D14" s="40"/>
      <c r="E14" s="133" t="s">
        <v>95</v>
      </c>
      <c r="F14" s="34" t="s">
        <v>96</v>
      </c>
    </row>
    <row r="15" spans="1:6" hidden="1" outlineLevel="1" x14ac:dyDescent="0.2">
      <c r="A15" s="120" t="s">
        <v>76</v>
      </c>
      <c r="B15" s="121" t="s">
        <v>97</v>
      </c>
      <c r="D15" s="40"/>
      <c r="E15" s="133" t="s">
        <v>98</v>
      </c>
      <c r="F15" s="34" t="s">
        <v>99</v>
      </c>
    </row>
    <row r="16" spans="1:6" hidden="1" outlineLevel="1" x14ac:dyDescent="0.2">
      <c r="A16" s="120" t="s">
        <v>79</v>
      </c>
      <c r="B16" s="121" t="s">
        <v>100</v>
      </c>
      <c r="D16" s="40"/>
      <c r="E16" s="133" t="s">
        <v>101</v>
      </c>
      <c r="F16" s="34" t="s">
        <v>102</v>
      </c>
    </row>
    <row r="17" spans="1:6" hidden="1" outlineLevel="1" x14ac:dyDescent="0.2">
      <c r="A17" s="120" t="s">
        <v>83</v>
      </c>
      <c r="B17" s="121" t="s">
        <v>103</v>
      </c>
      <c r="D17" s="40"/>
      <c r="E17" s="133" t="s">
        <v>104</v>
      </c>
      <c r="F17" s="34" t="s">
        <v>105</v>
      </c>
    </row>
    <row r="18" spans="1:6" hidden="1" outlineLevel="1" x14ac:dyDescent="0.2">
      <c r="A18" s="120" t="s">
        <v>106</v>
      </c>
      <c r="B18" s="121" t="s">
        <v>107</v>
      </c>
      <c r="D18" s="32" t="s">
        <v>108</v>
      </c>
      <c r="E18" s="132"/>
      <c r="F18" s="33"/>
    </row>
    <row r="19" spans="1:6" hidden="1" outlineLevel="1" x14ac:dyDescent="0.2">
      <c r="A19" s="120" t="s">
        <v>109</v>
      </c>
      <c r="B19" s="121" t="s">
        <v>110</v>
      </c>
      <c r="D19" s="40"/>
      <c r="E19" s="133" t="s">
        <v>111</v>
      </c>
      <c r="F19" s="34" t="s">
        <v>112</v>
      </c>
    </row>
    <row r="20" spans="1:6" hidden="1" outlineLevel="1" x14ac:dyDescent="0.2">
      <c r="A20" s="120" t="s">
        <v>113</v>
      </c>
      <c r="B20" s="121" t="s">
        <v>114</v>
      </c>
      <c r="D20" s="40"/>
      <c r="E20" s="133" t="s">
        <v>115</v>
      </c>
      <c r="F20" s="34" t="s">
        <v>116</v>
      </c>
    </row>
    <row r="21" spans="1:6" hidden="1" outlineLevel="1" x14ac:dyDescent="0.2">
      <c r="A21" s="120" t="s">
        <v>117</v>
      </c>
      <c r="B21" s="121" t="s">
        <v>118</v>
      </c>
      <c r="D21" s="40"/>
      <c r="E21" s="133" t="s">
        <v>119</v>
      </c>
      <c r="F21" s="34" t="s">
        <v>120</v>
      </c>
    </row>
    <row r="22" spans="1:6" hidden="1" outlineLevel="1" x14ac:dyDescent="0.2">
      <c r="A22" s="120" t="s">
        <v>121</v>
      </c>
      <c r="B22" s="121" t="s">
        <v>122</v>
      </c>
      <c r="D22" s="40"/>
      <c r="E22" s="133" t="s">
        <v>123</v>
      </c>
      <c r="F22" s="34" t="s">
        <v>124</v>
      </c>
    </row>
    <row r="23" spans="1:6" hidden="1" outlineLevel="1" x14ac:dyDescent="0.2">
      <c r="A23" s="120" t="s">
        <v>125</v>
      </c>
      <c r="B23" s="121" t="s">
        <v>126</v>
      </c>
      <c r="D23" s="40"/>
      <c r="E23" s="133" t="s">
        <v>127</v>
      </c>
      <c r="F23" s="34" t="s">
        <v>128</v>
      </c>
    </row>
    <row r="24" spans="1:6" hidden="1" outlineLevel="1" x14ac:dyDescent="0.2">
      <c r="A24" s="120" t="s">
        <v>129</v>
      </c>
      <c r="B24" s="121" t="s">
        <v>130</v>
      </c>
      <c r="D24" s="40"/>
      <c r="E24" s="133" t="s">
        <v>131</v>
      </c>
      <c r="F24" s="34" t="s">
        <v>132</v>
      </c>
    </row>
    <row r="25" spans="1:6" hidden="1" outlineLevel="1" x14ac:dyDescent="0.2">
      <c r="A25" s="120" t="s">
        <v>133</v>
      </c>
      <c r="B25" s="121" t="s">
        <v>134</v>
      </c>
      <c r="D25" s="40"/>
      <c r="E25" s="133" t="s">
        <v>135</v>
      </c>
      <c r="F25" s="34" t="s">
        <v>136</v>
      </c>
    </row>
    <row r="26" spans="1:6" hidden="1" outlineLevel="1" x14ac:dyDescent="0.2">
      <c r="A26" s="120" t="s">
        <v>137</v>
      </c>
      <c r="B26" s="121" t="s">
        <v>138</v>
      </c>
      <c r="D26" s="40"/>
      <c r="E26" s="133" t="s">
        <v>139</v>
      </c>
      <c r="F26" s="34" t="s">
        <v>140</v>
      </c>
    </row>
    <row r="27" spans="1:6" hidden="1" outlineLevel="1" x14ac:dyDescent="0.2">
      <c r="A27" s="120" t="s">
        <v>141</v>
      </c>
      <c r="B27" s="121" t="s">
        <v>142</v>
      </c>
      <c r="D27" s="32" t="s">
        <v>143</v>
      </c>
      <c r="E27" s="132"/>
      <c r="F27" s="33"/>
    </row>
    <row r="28" spans="1:6" collapsed="1" x14ac:dyDescent="0.2">
      <c r="B28" s="41"/>
      <c r="D28" s="40"/>
      <c r="E28" s="131" t="s">
        <v>144</v>
      </c>
      <c r="F28" s="31" t="s">
        <v>145</v>
      </c>
    </row>
    <row r="29" spans="1:6" collapsed="1" x14ac:dyDescent="0.2">
      <c r="A29" s="35"/>
      <c r="D29" s="40"/>
      <c r="E29" s="131" t="s">
        <v>146</v>
      </c>
      <c r="F29" s="31" t="s">
        <v>147</v>
      </c>
    </row>
    <row r="30" spans="1:6" x14ac:dyDescent="0.2">
      <c r="D30" s="40"/>
      <c r="E30" s="131" t="s">
        <v>148</v>
      </c>
      <c r="F30" s="31" t="s">
        <v>149</v>
      </c>
    </row>
    <row r="31" spans="1:6" x14ac:dyDescent="0.2">
      <c r="D31" s="40"/>
      <c r="E31" s="131" t="s">
        <v>150</v>
      </c>
      <c r="F31" s="31" t="s">
        <v>114</v>
      </c>
    </row>
    <row r="32" spans="1:6" x14ac:dyDescent="0.2">
      <c r="D32" s="40"/>
      <c r="E32" s="131" t="s">
        <v>151</v>
      </c>
      <c r="F32" s="31" t="s">
        <v>118</v>
      </c>
    </row>
    <row r="33" spans="4:6" x14ac:dyDescent="0.2">
      <c r="D33" s="40"/>
      <c r="E33" s="131" t="s">
        <v>152</v>
      </c>
      <c r="F33" s="31" t="s">
        <v>153</v>
      </c>
    </row>
    <row r="34" spans="4:6" x14ac:dyDescent="0.2">
      <c r="D34" s="40"/>
      <c r="E34" s="131" t="s">
        <v>154</v>
      </c>
      <c r="F34" s="31" t="s">
        <v>155</v>
      </c>
    </row>
    <row r="35" spans="4:6" x14ac:dyDescent="0.2">
      <c r="D35" s="40"/>
      <c r="E35" s="131" t="s">
        <v>156</v>
      </c>
      <c r="F35" s="31" t="s">
        <v>157</v>
      </c>
    </row>
    <row r="36" spans="4:6" x14ac:dyDescent="0.2">
      <c r="D36" s="40"/>
      <c r="E36" s="131" t="s">
        <v>158</v>
      </c>
      <c r="F36" s="31" t="s">
        <v>159</v>
      </c>
    </row>
    <row r="37" spans="4:6" x14ac:dyDescent="0.2">
      <c r="D37" s="40"/>
      <c r="E37" s="131" t="s">
        <v>160</v>
      </c>
      <c r="F37" s="31" t="s">
        <v>161</v>
      </c>
    </row>
    <row r="38" spans="4:6" x14ac:dyDescent="0.2">
      <c r="D38" s="40"/>
      <c r="E38" s="131" t="s">
        <v>162</v>
      </c>
      <c r="F38" s="31" t="s">
        <v>163</v>
      </c>
    </row>
    <row r="39" spans="4:6" x14ac:dyDescent="0.2">
      <c r="D39" s="32" t="s">
        <v>164</v>
      </c>
      <c r="E39" s="132"/>
      <c r="F39" s="33"/>
    </row>
    <row r="40" spans="4:6" x14ac:dyDescent="0.2">
      <c r="D40" s="40"/>
      <c r="E40" s="131" t="s">
        <v>165</v>
      </c>
      <c r="F40" s="31" t="s">
        <v>84</v>
      </c>
    </row>
    <row r="41" spans="4:6" x14ac:dyDescent="0.2">
      <c r="D41" s="40"/>
      <c r="E41" s="133" t="s">
        <v>166</v>
      </c>
      <c r="F41" s="34" t="s">
        <v>167</v>
      </c>
    </row>
    <row r="42" spans="4:6" x14ac:dyDescent="0.2">
      <c r="D42" s="40"/>
      <c r="E42" s="133" t="s">
        <v>168</v>
      </c>
      <c r="F42" s="34" t="s">
        <v>169</v>
      </c>
    </row>
    <row r="43" spans="4:6" x14ac:dyDescent="0.2">
      <c r="D43" s="40"/>
      <c r="E43" s="133" t="s">
        <v>170</v>
      </c>
      <c r="F43" s="34" t="s">
        <v>171</v>
      </c>
    </row>
    <row r="44" spans="4:6" x14ac:dyDescent="0.2">
      <c r="D44" s="40"/>
      <c r="E44" s="133" t="s">
        <v>172</v>
      </c>
      <c r="F44" s="34" t="s">
        <v>173</v>
      </c>
    </row>
    <row r="45" spans="4:6" x14ac:dyDescent="0.2">
      <c r="D45" s="40"/>
      <c r="E45" s="133" t="s">
        <v>174</v>
      </c>
      <c r="F45" s="34" t="s">
        <v>175</v>
      </c>
    </row>
    <row r="46" spans="4:6" x14ac:dyDescent="0.2">
      <c r="D46" s="40"/>
      <c r="E46" s="133" t="s">
        <v>176</v>
      </c>
      <c r="F46" s="34" t="s">
        <v>177</v>
      </c>
    </row>
    <row r="47" spans="4:6" x14ac:dyDescent="0.2">
      <c r="D47" s="32" t="s">
        <v>178</v>
      </c>
      <c r="E47" s="132"/>
      <c r="F47" s="33"/>
    </row>
    <row r="48" spans="4:6" ht="26.25" customHeight="1" x14ac:dyDescent="0.2">
      <c r="D48" s="40"/>
      <c r="E48" s="133" t="s">
        <v>179</v>
      </c>
      <c r="F48" s="34" t="s">
        <v>180</v>
      </c>
    </row>
    <row r="49" spans="4:6" x14ac:dyDescent="0.2">
      <c r="D49" s="40"/>
      <c r="E49" s="133" t="s">
        <v>181</v>
      </c>
      <c r="F49" s="34" t="s">
        <v>182</v>
      </c>
    </row>
    <row r="50" spans="4:6" x14ac:dyDescent="0.2">
      <c r="D50" s="40"/>
      <c r="E50" s="133" t="s">
        <v>183</v>
      </c>
      <c r="F50" s="34" t="s">
        <v>184</v>
      </c>
    </row>
    <row r="51" spans="4:6" x14ac:dyDescent="0.2">
      <c r="D51" s="40"/>
      <c r="E51" s="131" t="s">
        <v>185</v>
      </c>
      <c r="F51" s="31" t="s">
        <v>186</v>
      </c>
    </row>
    <row r="52" spans="4:6" x14ac:dyDescent="0.2">
      <c r="E52" s="42"/>
      <c r="F52" s="36"/>
    </row>
    <row r="53" spans="4:6" x14ac:dyDescent="0.2">
      <c r="E53" s="43"/>
      <c r="F53" s="37" t="s">
        <v>187</v>
      </c>
    </row>
    <row r="55" spans="4:6" x14ac:dyDescent="0.2">
      <c r="D55" s="37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E27" sqref="E27"/>
    </sheetView>
  </sheetViews>
  <sheetFormatPr defaultColWidth="9" defaultRowHeight="17.5" x14ac:dyDescent="0.2"/>
  <cols>
    <col min="1" max="1" width="2.81640625" style="29" customWidth="1"/>
    <col min="2" max="2" width="11.81640625" style="29" bestFit="1" customWidth="1"/>
    <col min="3" max="3" width="39.1796875" style="29" customWidth="1"/>
    <col min="4" max="4" width="9" style="29" customWidth="1"/>
    <col min="5" max="6" width="12.7265625" style="29" customWidth="1"/>
    <col min="7" max="7" width="9" style="29" customWidth="1"/>
    <col min="8" max="9" width="9" style="29"/>
    <col min="10" max="10" width="9.7265625" style="29" bestFit="1" customWidth="1"/>
    <col min="11" max="14" width="9" style="29"/>
    <col min="15" max="15" width="11" style="29" customWidth="1"/>
    <col min="16" max="17" width="14.1796875" style="29" bestFit="1" customWidth="1"/>
    <col min="18" max="30" width="9" style="29"/>
    <col min="31" max="31" width="11" style="29" customWidth="1"/>
    <col min="32" max="44" width="9" style="29"/>
    <col min="45" max="45" width="10.1796875" style="29" customWidth="1"/>
    <col min="46" max="46" width="9" style="29"/>
    <col min="47" max="47" width="11" style="29" customWidth="1"/>
    <col min="48" max="16384" width="9" style="29"/>
  </cols>
  <sheetData>
    <row r="1" spans="2:48" s="82" customFormat="1" ht="19.5" customHeight="1" x14ac:dyDescent="0.2">
      <c r="B1" s="81"/>
      <c r="C1" s="92" t="s">
        <v>189</v>
      </c>
    </row>
    <row r="2" spans="2:48" s="82" customFormat="1" ht="16.5" customHeight="1" x14ac:dyDescent="0.2">
      <c r="B2" s="83"/>
      <c r="C2" s="84"/>
    </row>
    <row r="3" spans="2:48" s="82" customFormat="1" ht="33" customHeight="1" x14ac:dyDescent="0.2">
      <c r="B3" s="85" t="s">
        <v>190</v>
      </c>
      <c r="C3" s="135" t="s">
        <v>191</v>
      </c>
    </row>
    <row r="4" spans="2:48" s="82" customFormat="1" ht="35.25" customHeight="1" x14ac:dyDescent="0.2">
      <c r="B4" s="85" t="s">
        <v>192</v>
      </c>
      <c r="C4" s="136" t="s">
        <v>193</v>
      </c>
    </row>
    <row r="8" spans="2:48" ht="19.5" customHeight="1" x14ac:dyDescent="0.2"/>
    <row r="9" spans="2:48" hidden="1" x14ac:dyDescent="0.2"/>
    <row r="10" spans="2:48" hidden="1" x14ac:dyDescent="0.2">
      <c r="B10" s="29" t="s">
        <v>194</v>
      </c>
      <c r="C10" s="29" t="s">
        <v>195</v>
      </c>
      <c r="D10" s="29" t="s">
        <v>196</v>
      </c>
      <c r="E10" s="29" t="s">
        <v>197</v>
      </c>
      <c r="F10" s="29" t="s">
        <v>198</v>
      </c>
      <c r="G10" s="29" t="s">
        <v>199</v>
      </c>
      <c r="H10" s="29" t="s">
        <v>200</v>
      </c>
      <c r="I10" s="29" t="s">
        <v>201</v>
      </c>
      <c r="J10" s="29" t="s">
        <v>202</v>
      </c>
      <c r="K10" s="29" t="s">
        <v>203</v>
      </c>
      <c r="L10" s="29" t="s">
        <v>204</v>
      </c>
      <c r="M10" s="29" t="s">
        <v>205</v>
      </c>
      <c r="N10" s="29" t="s">
        <v>206</v>
      </c>
      <c r="O10" s="29" t="s">
        <v>207</v>
      </c>
      <c r="P10" s="29" t="s">
        <v>191</v>
      </c>
      <c r="Q10" s="29" t="s">
        <v>208</v>
      </c>
      <c r="R10" s="29" t="s">
        <v>209</v>
      </c>
      <c r="S10" s="29" t="s">
        <v>210</v>
      </c>
      <c r="T10" s="29" t="s">
        <v>211</v>
      </c>
      <c r="U10" s="29" t="s">
        <v>212</v>
      </c>
      <c r="V10" s="29" t="s">
        <v>213</v>
      </c>
      <c r="W10" s="29" t="s">
        <v>214</v>
      </c>
      <c r="X10" s="29" t="s">
        <v>215</v>
      </c>
      <c r="Y10" s="29" t="s">
        <v>216</v>
      </c>
      <c r="Z10" s="29" t="s">
        <v>217</v>
      </c>
      <c r="AA10" s="29" t="s">
        <v>218</v>
      </c>
      <c r="AB10" s="29" t="s">
        <v>219</v>
      </c>
      <c r="AC10" s="29" t="s">
        <v>220</v>
      </c>
      <c r="AD10" s="29" t="s">
        <v>221</v>
      </c>
      <c r="AE10" s="29" t="s">
        <v>222</v>
      </c>
      <c r="AF10" s="29" t="s">
        <v>223</v>
      </c>
      <c r="AG10" s="29" t="s">
        <v>224</v>
      </c>
      <c r="AH10" s="29" t="s">
        <v>225</v>
      </c>
      <c r="AI10" s="29" t="s">
        <v>226</v>
      </c>
      <c r="AJ10" s="29" t="s">
        <v>227</v>
      </c>
      <c r="AK10" s="29" t="s">
        <v>228</v>
      </c>
      <c r="AL10" s="29" t="s">
        <v>229</v>
      </c>
      <c r="AM10" s="29" t="s">
        <v>230</v>
      </c>
      <c r="AN10" s="29" t="s">
        <v>231</v>
      </c>
      <c r="AO10" s="29" t="s">
        <v>232</v>
      </c>
      <c r="AP10" s="29" t="s">
        <v>233</v>
      </c>
      <c r="AQ10" s="29" t="s">
        <v>234</v>
      </c>
      <c r="AR10" s="29" t="s">
        <v>235</v>
      </c>
      <c r="AS10" s="29" t="s">
        <v>236</v>
      </c>
      <c r="AT10" s="29" t="s">
        <v>237</v>
      </c>
      <c r="AU10" s="29" t="s">
        <v>238</v>
      </c>
      <c r="AV10" s="29" t="s">
        <v>239</v>
      </c>
    </row>
    <row r="11" spans="2:48" hidden="1" x14ac:dyDescent="0.2">
      <c r="B11" s="29" t="s">
        <v>240</v>
      </c>
      <c r="C11" s="29" t="s">
        <v>241</v>
      </c>
      <c r="D11" s="29" t="s">
        <v>242</v>
      </c>
      <c r="E11" s="29" t="s">
        <v>243</v>
      </c>
      <c r="F11" s="29" t="s">
        <v>244</v>
      </c>
      <c r="G11" s="29" t="s">
        <v>245</v>
      </c>
      <c r="H11" s="29" t="s">
        <v>246</v>
      </c>
      <c r="I11" s="29" t="s">
        <v>247</v>
      </c>
      <c r="J11" s="29" t="s">
        <v>247</v>
      </c>
      <c r="K11" s="29" t="s">
        <v>247</v>
      </c>
      <c r="L11" s="29" t="s">
        <v>247</v>
      </c>
      <c r="M11" s="29" t="s">
        <v>248</v>
      </c>
      <c r="N11" s="29" t="s">
        <v>248</v>
      </c>
      <c r="O11" s="29" t="s">
        <v>248</v>
      </c>
      <c r="P11" s="29" t="s">
        <v>249</v>
      </c>
      <c r="Q11" s="29" t="s">
        <v>250</v>
      </c>
      <c r="R11" s="29" t="s">
        <v>251</v>
      </c>
      <c r="S11" s="29" t="s">
        <v>252</v>
      </c>
      <c r="T11" s="29" t="s">
        <v>253</v>
      </c>
      <c r="U11" s="29" t="s">
        <v>254</v>
      </c>
      <c r="V11" s="29" t="s">
        <v>255</v>
      </c>
      <c r="W11" s="29" t="s">
        <v>256</v>
      </c>
      <c r="X11" s="29" t="s">
        <v>255</v>
      </c>
      <c r="Y11" s="29" t="s">
        <v>257</v>
      </c>
      <c r="Z11" s="29" t="s">
        <v>258</v>
      </c>
      <c r="AA11" s="29" t="s">
        <v>259</v>
      </c>
      <c r="AB11" s="29" t="s">
        <v>260</v>
      </c>
      <c r="AC11" s="29" t="s">
        <v>261</v>
      </c>
      <c r="AD11" s="29" t="s">
        <v>262</v>
      </c>
      <c r="AE11" s="29" t="s">
        <v>263</v>
      </c>
      <c r="AF11" s="29" t="s">
        <v>264</v>
      </c>
      <c r="AG11" s="29" t="s">
        <v>265</v>
      </c>
      <c r="AH11" s="29" t="s">
        <v>266</v>
      </c>
      <c r="AI11" s="29" t="s">
        <v>267</v>
      </c>
      <c r="AJ11" s="29" t="s">
        <v>268</v>
      </c>
      <c r="AK11" s="29" t="s">
        <v>269</v>
      </c>
      <c r="AL11" s="29" t="s">
        <v>270</v>
      </c>
      <c r="AM11" s="29" t="s">
        <v>271</v>
      </c>
      <c r="AN11" s="29" t="s">
        <v>272</v>
      </c>
      <c r="AO11" s="29" t="s">
        <v>273</v>
      </c>
      <c r="AP11" s="29" t="s">
        <v>273</v>
      </c>
      <c r="AQ11" s="29" t="s">
        <v>274</v>
      </c>
      <c r="AR11" s="29" t="s">
        <v>275</v>
      </c>
      <c r="AS11" s="29" t="s">
        <v>276</v>
      </c>
      <c r="AT11" s="29" t="s">
        <v>277</v>
      </c>
      <c r="AU11" s="29" t="s">
        <v>278</v>
      </c>
      <c r="AV11" s="29" t="s">
        <v>279</v>
      </c>
    </row>
    <row r="12" spans="2:48" hidden="1" x14ac:dyDescent="0.2">
      <c r="B12" s="29" t="s">
        <v>280</v>
      </c>
      <c r="C12" s="29" t="s">
        <v>281</v>
      </c>
      <c r="E12" s="29" t="s">
        <v>282</v>
      </c>
      <c r="G12" s="29" t="s">
        <v>283</v>
      </c>
      <c r="H12" s="29" t="s">
        <v>284</v>
      </c>
      <c r="M12" s="29" t="s">
        <v>285</v>
      </c>
      <c r="O12" s="29" t="s">
        <v>286</v>
      </c>
      <c r="P12" s="29" t="s">
        <v>287</v>
      </c>
      <c r="R12" s="29" t="s">
        <v>288</v>
      </c>
      <c r="W12" s="29" t="s">
        <v>289</v>
      </c>
      <c r="X12" s="29" t="s">
        <v>290</v>
      </c>
      <c r="AC12" s="29" t="s">
        <v>291</v>
      </c>
      <c r="AL12" s="29" t="s">
        <v>292</v>
      </c>
    </row>
    <row r="13" spans="2:48" hidden="1" x14ac:dyDescent="0.2">
      <c r="B13" s="29" t="s">
        <v>293</v>
      </c>
      <c r="C13" s="29" t="s">
        <v>294</v>
      </c>
      <c r="E13" s="29" t="s">
        <v>295</v>
      </c>
      <c r="H13" s="29" t="s">
        <v>296</v>
      </c>
      <c r="O13" s="29" t="s">
        <v>297</v>
      </c>
      <c r="P13" s="29" t="s">
        <v>298</v>
      </c>
      <c r="W13" s="29" t="s">
        <v>299</v>
      </c>
      <c r="X13" s="29" t="s">
        <v>300</v>
      </c>
      <c r="AC13" s="29" t="s">
        <v>301</v>
      </c>
    </row>
    <row r="14" spans="2:48" hidden="1" x14ac:dyDescent="0.2">
      <c r="E14" s="29" t="s">
        <v>302</v>
      </c>
      <c r="P14" s="29" t="s">
        <v>193</v>
      </c>
      <c r="AC14" s="29" t="s">
        <v>260</v>
      </c>
    </row>
    <row r="15" spans="2:48" hidden="1" x14ac:dyDescent="0.2">
      <c r="P15" s="29" t="s">
        <v>303</v>
      </c>
    </row>
    <row r="16" spans="2:48" hidden="1" x14ac:dyDescent="0.2"/>
    <row r="17" spans="2:49" hidden="1" x14ac:dyDescent="0.2">
      <c r="B17" s="29" t="s">
        <v>194</v>
      </c>
      <c r="D17" s="29" t="s">
        <v>195</v>
      </c>
      <c r="E17" s="29" t="s">
        <v>196</v>
      </c>
      <c r="F17" s="29" t="s">
        <v>197</v>
      </c>
      <c r="G17" s="29" t="s">
        <v>198</v>
      </c>
      <c r="H17" s="29" t="s">
        <v>199</v>
      </c>
      <c r="I17" s="29" t="s">
        <v>200</v>
      </c>
      <c r="J17" s="29" t="s">
        <v>201</v>
      </c>
      <c r="K17" s="29" t="s">
        <v>202</v>
      </c>
      <c r="L17" s="29" t="s">
        <v>203</v>
      </c>
      <c r="M17" s="29" t="s">
        <v>204</v>
      </c>
      <c r="N17" s="29" t="s">
        <v>205</v>
      </c>
      <c r="O17" s="29" t="s">
        <v>206</v>
      </c>
      <c r="P17" s="29" t="s">
        <v>207</v>
      </c>
      <c r="Q17" s="29" t="s">
        <v>191</v>
      </c>
      <c r="R17" s="29" t="s">
        <v>208</v>
      </c>
      <c r="S17" s="29" t="s">
        <v>209</v>
      </c>
      <c r="T17" s="29" t="s">
        <v>210</v>
      </c>
      <c r="U17" s="29" t="s">
        <v>211</v>
      </c>
      <c r="V17" s="29" t="s">
        <v>212</v>
      </c>
      <c r="W17" s="29" t="s">
        <v>213</v>
      </c>
      <c r="X17" s="29" t="s">
        <v>214</v>
      </c>
      <c r="Y17" s="29" t="s">
        <v>215</v>
      </c>
      <c r="Z17" s="29" t="s">
        <v>216</v>
      </c>
      <c r="AA17" s="29" t="s">
        <v>217</v>
      </c>
      <c r="AB17" s="29" t="s">
        <v>218</v>
      </c>
      <c r="AC17" s="29" t="s">
        <v>219</v>
      </c>
      <c r="AD17" s="29" t="s">
        <v>220</v>
      </c>
      <c r="AE17" s="29" t="s">
        <v>221</v>
      </c>
      <c r="AF17" s="29" t="s">
        <v>222</v>
      </c>
      <c r="AG17" s="29" t="s">
        <v>223</v>
      </c>
      <c r="AH17" s="29" t="s">
        <v>224</v>
      </c>
      <c r="AI17" s="29" t="s">
        <v>225</v>
      </c>
      <c r="AJ17" s="29" t="s">
        <v>226</v>
      </c>
      <c r="AK17" s="29" t="s">
        <v>227</v>
      </c>
      <c r="AL17" s="29" t="s">
        <v>228</v>
      </c>
      <c r="AM17" s="29" t="s">
        <v>229</v>
      </c>
      <c r="AN17" s="29" t="s">
        <v>230</v>
      </c>
      <c r="AO17" s="29" t="s">
        <v>231</v>
      </c>
      <c r="AP17" s="29" t="s">
        <v>232</v>
      </c>
      <c r="AQ17" s="29" t="s">
        <v>233</v>
      </c>
      <c r="AR17" s="29" t="s">
        <v>234</v>
      </c>
      <c r="AS17" s="29" t="s">
        <v>235</v>
      </c>
      <c r="AT17" s="29" t="s">
        <v>236</v>
      </c>
      <c r="AU17" s="29" t="s">
        <v>237</v>
      </c>
      <c r="AV17" s="29" t="s">
        <v>238</v>
      </c>
      <c r="AW17" s="29" t="s">
        <v>239</v>
      </c>
    </row>
    <row r="18" spans="2:49" hidden="1" x14ac:dyDescent="0.2">
      <c r="B18" s="29" t="s">
        <v>240</v>
      </c>
      <c r="D18" s="29" t="s">
        <v>241</v>
      </c>
      <c r="E18" s="29" t="s">
        <v>242</v>
      </c>
      <c r="F18" s="29" t="s">
        <v>243</v>
      </c>
      <c r="G18" s="29" t="s">
        <v>244</v>
      </c>
      <c r="H18" s="29" t="s">
        <v>245</v>
      </c>
      <c r="I18" s="29" t="s">
        <v>246</v>
      </c>
      <c r="J18" s="102" t="s">
        <v>247</v>
      </c>
      <c r="K18" s="102" t="s">
        <v>247</v>
      </c>
      <c r="L18" s="102" t="s">
        <v>247</v>
      </c>
      <c r="M18" s="102" t="s">
        <v>247</v>
      </c>
      <c r="N18" s="102" t="s">
        <v>248</v>
      </c>
      <c r="O18" s="102" t="s">
        <v>248</v>
      </c>
      <c r="P18" s="102" t="s">
        <v>248</v>
      </c>
      <c r="Q18" s="29" t="s">
        <v>249</v>
      </c>
      <c r="R18" s="29" t="s">
        <v>250</v>
      </c>
      <c r="S18" s="29" t="s">
        <v>251</v>
      </c>
      <c r="T18" s="29" t="s">
        <v>252</v>
      </c>
      <c r="U18" s="29" t="s">
        <v>253</v>
      </c>
      <c r="V18" s="29" t="s">
        <v>254</v>
      </c>
      <c r="W18" s="102" t="s">
        <v>255</v>
      </c>
      <c r="X18" s="29" t="s">
        <v>256</v>
      </c>
      <c r="Y18" s="102" t="s">
        <v>255</v>
      </c>
      <c r="Z18" s="102" t="s">
        <v>257</v>
      </c>
      <c r="AA18" s="29" t="s">
        <v>258</v>
      </c>
      <c r="AB18" s="29" t="s">
        <v>259</v>
      </c>
      <c r="AC18" s="29" t="s">
        <v>260</v>
      </c>
      <c r="AD18" s="29" t="s">
        <v>261</v>
      </c>
      <c r="AE18" s="29" t="s">
        <v>262</v>
      </c>
      <c r="AF18" s="29" t="s">
        <v>263</v>
      </c>
      <c r="AG18" s="29" t="s">
        <v>264</v>
      </c>
      <c r="AH18" s="29" t="s">
        <v>265</v>
      </c>
      <c r="AI18" s="29" t="s">
        <v>266</v>
      </c>
      <c r="AJ18" s="29" t="s">
        <v>267</v>
      </c>
      <c r="AK18" s="29" t="s">
        <v>268</v>
      </c>
      <c r="AL18" s="29" t="s">
        <v>269</v>
      </c>
      <c r="AM18" s="29" t="s">
        <v>270</v>
      </c>
      <c r="AN18" s="29" t="s">
        <v>271</v>
      </c>
      <c r="AO18" s="29" t="s">
        <v>272</v>
      </c>
      <c r="AP18" s="102" t="s">
        <v>273</v>
      </c>
      <c r="AQ18" s="102" t="s">
        <v>273</v>
      </c>
      <c r="AR18" s="29" t="s">
        <v>274</v>
      </c>
      <c r="AS18" s="29" t="s">
        <v>275</v>
      </c>
      <c r="AT18" s="29" t="s">
        <v>276</v>
      </c>
      <c r="AU18" s="29" t="s">
        <v>277</v>
      </c>
      <c r="AV18" s="29" t="s">
        <v>278</v>
      </c>
      <c r="AW18" s="29" t="s">
        <v>279</v>
      </c>
    </row>
    <row r="19" spans="2:49" hidden="1" x14ac:dyDescent="0.2">
      <c r="B19" s="29" t="s">
        <v>280</v>
      </c>
      <c r="D19" s="29" t="s">
        <v>281</v>
      </c>
      <c r="F19" s="29" t="s">
        <v>282</v>
      </c>
      <c r="H19" s="29" t="s">
        <v>283</v>
      </c>
      <c r="I19" s="29" t="s">
        <v>284</v>
      </c>
      <c r="N19" s="29" t="s">
        <v>285</v>
      </c>
      <c r="P19" s="29" t="s">
        <v>286</v>
      </c>
      <c r="Q19" s="29" t="s">
        <v>287</v>
      </c>
      <c r="S19" s="29" t="s">
        <v>288</v>
      </c>
      <c r="X19" s="29" t="s">
        <v>289</v>
      </c>
      <c r="Y19" s="29" t="s">
        <v>290</v>
      </c>
      <c r="AD19" s="29" t="s">
        <v>291</v>
      </c>
      <c r="AM19" s="29" t="s">
        <v>292</v>
      </c>
    </row>
    <row r="20" spans="2:49" hidden="1" x14ac:dyDescent="0.2">
      <c r="B20" s="29" t="s">
        <v>293</v>
      </c>
      <c r="D20" s="29" t="s">
        <v>294</v>
      </c>
      <c r="F20" s="29" t="s">
        <v>295</v>
      </c>
      <c r="I20" s="29" t="s">
        <v>296</v>
      </c>
      <c r="P20" s="29" t="s">
        <v>297</v>
      </c>
      <c r="Q20" s="29" t="s">
        <v>298</v>
      </c>
      <c r="X20" s="29" t="s">
        <v>299</v>
      </c>
      <c r="Y20" s="29" t="s">
        <v>300</v>
      </c>
      <c r="AD20" s="29" t="s">
        <v>301</v>
      </c>
    </row>
    <row r="21" spans="2:49" hidden="1" x14ac:dyDescent="0.2">
      <c r="F21" s="29" t="s">
        <v>302</v>
      </c>
      <c r="Q21" s="29" t="s">
        <v>193</v>
      </c>
      <c r="AD21" s="29" t="s">
        <v>260</v>
      </c>
    </row>
    <row r="22" spans="2:49" ht="22.5" customHeight="1" x14ac:dyDescent="0.2">
      <c r="Q22" s="29" t="s">
        <v>303</v>
      </c>
    </row>
  </sheetData>
  <phoneticPr fontId="4"/>
  <dataValidations count="2">
    <dataValidation type="list" allowBlank="1" showInputMessage="1" showErrorMessage="1" sqref="C3" xr:uid="{B8ED2460-71B6-4403-A84F-6081744CAC66}">
      <formula1>$B$10:$AW$10</formula1>
    </dataValidation>
    <dataValidation type="list" allowBlank="1" showInputMessage="1" showErrorMessage="1" errorTitle="ご注意" error="プルダウンリストからご選択ください。" sqref="C4" xr:uid="{616C024F-BC9A-4627-8A4A-5EB6DAE7E831}">
      <formula1>INDIRECT($C$3)</formula1>
    </dataValidation>
  </dataValidations>
  <pageMargins left="0.7" right="0.7" top="0.75" bottom="0.75" header="0.3" footer="0.3"/>
  <pageSetup paperSize="9" orientation="portrait"/>
  <headerFooter alignWithMargins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1" zoomScale="70" zoomScaleNormal="70" zoomScaleSheetLayoutView="79" workbookViewId="0">
      <selection activeCell="I12" sqref="I12"/>
    </sheetView>
  </sheetViews>
  <sheetFormatPr defaultColWidth="9" defaultRowHeight="14.5" x14ac:dyDescent="0.2"/>
  <cols>
    <col min="1" max="1" width="2.26953125" style="90" hidden="1" customWidth="1"/>
    <col min="2" max="2" width="7.453125" style="16" customWidth="1"/>
    <col min="3" max="3" width="21.453125" style="16" customWidth="1"/>
    <col min="4" max="4" width="28.81640625" style="16" customWidth="1"/>
    <col min="5" max="5" width="30.81640625" style="16" customWidth="1"/>
    <col min="6" max="6" width="22.7265625" style="16" customWidth="1"/>
    <col min="7" max="16384" width="9" style="16"/>
  </cols>
  <sheetData>
    <row r="1" spans="1:248" ht="17.5" x14ac:dyDescent="0.2">
      <c r="B1" s="78" t="s">
        <v>304</v>
      </c>
    </row>
    <row r="2" spans="1:248" s="19" customFormat="1" x14ac:dyDescent="0.2">
      <c r="A2" s="90"/>
      <c r="B2" s="17"/>
      <c r="C2" s="18"/>
      <c r="D2" s="18"/>
    </row>
    <row r="3" spans="1:248" ht="16.5" customHeight="1" x14ac:dyDescent="0.2">
      <c r="B3" s="317" t="s">
        <v>192</v>
      </c>
      <c r="C3" s="318"/>
      <c r="D3" s="319" t="str">
        <f>IF(ｼｰﾄ0!C4="","",ｼｰﾄ0!C3 &amp; (ｼｰﾄ0!C4))</f>
        <v>新潟県南魚沼</v>
      </c>
      <c r="E3" s="319"/>
      <c r="F3" s="319"/>
      <c r="IN3" s="19">
        <v>1</v>
      </c>
    </row>
    <row r="4" spans="1:248" ht="54" customHeight="1" x14ac:dyDescent="0.2">
      <c r="B4" s="317" t="s">
        <v>305</v>
      </c>
      <c r="C4" s="318"/>
      <c r="D4" s="139" t="s">
        <v>306</v>
      </c>
      <c r="E4" s="140" t="s">
        <v>307</v>
      </c>
      <c r="F4" s="141" t="s">
        <v>308</v>
      </c>
    </row>
    <row r="5" spans="1:248" ht="26.25" customHeight="1" x14ac:dyDescent="0.2">
      <c r="B5" s="320" t="s">
        <v>309</v>
      </c>
      <c r="C5" s="320"/>
      <c r="D5" s="148" t="s">
        <v>310</v>
      </c>
      <c r="E5" s="148" t="s">
        <v>311</v>
      </c>
      <c r="F5" s="149" t="s">
        <v>311</v>
      </c>
    </row>
    <row r="6" spans="1:248" ht="26.25" customHeight="1" x14ac:dyDescent="0.2">
      <c r="B6" s="321" t="s">
        <v>312</v>
      </c>
      <c r="C6" s="321"/>
      <c r="D6" s="150" t="s">
        <v>313</v>
      </c>
      <c r="E6" s="150" t="s">
        <v>314</v>
      </c>
      <c r="F6" s="151" t="s">
        <v>314</v>
      </c>
    </row>
    <row r="7" spans="1:248" ht="25" customHeight="1" x14ac:dyDescent="0.2">
      <c r="B7" s="302" t="s">
        <v>315</v>
      </c>
      <c r="C7" s="302"/>
      <c r="D7" s="150" t="s">
        <v>316</v>
      </c>
      <c r="E7" s="150" t="s">
        <v>316</v>
      </c>
      <c r="F7" s="151" t="s">
        <v>316</v>
      </c>
    </row>
    <row r="8" spans="1:248" ht="27" customHeight="1" x14ac:dyDescent="0.2">
      <c r="B8" s="303" t="s">
        <v>317</v>
      </c>
      <c r="C8" s="304"/>
      <c r="D8" s="150" t="s">
        <v>318</v>
      </c>
      <c r="E8" s="150" t="s">
        <v>319</v>
      </c>
      <c r="F8" s="151" t="s">
        <v>319</v>
      </c>
    </row>
    <row r="9" spans="1:248" ht="26.25" customHeight="1" x14ac:dyDescent="0.2">
      <c r="B9" s="305" t="s">
        <v>320</v>
      </c>
      <c r="C9" s="306"/>
      <c r="D9" s="150" t="s">
        <v>318</v>
      </c>
      <c r="E9" s="152" t="s">
        <v>321</v>
      </c>
      <c r="F9" s="151" t="s">
        <v>322</v>
      </c>
    </row>
    <row r="10" spans="1:248" ht="30" customHeight="1" x14ac:dyDescent="0.2">
      <c r="B10" s="305" t="s">
        <v>323</v>
      </c>
      <c r="C10" s="307"/>
      <c r="D10" s="143"/>
      <c r="E10" s="153" t="s">
        <v>324</v>
      </c>
      <c r="F10" s="143"/>
    </row>
    <row r="11" spans="1:248" ht="29.25" customHeight="1" x14ac:dyDescent="0.2">
      <c r="B11" s="308" t="s">
        <v>325</v>
      </c>
      <c r="C11" s="144" t="s">
        <v>326</v>
      </c>
      <c r="D11" s="154">
        <v>99.18</v>
      </c>
      <c r="E11" s="154">
        <v>45.43</v>
      </c>
      <c r="F11" s="155">
        <v>45.43</v>
      </c>
    </row>
    <row r="12" spans="1:248" ht="30" customHeight="1" x14ac:dyDescent="0.2">
      <c r="B12" s="308"/>
      <c r="C12" s="145" t="s">
        <v>327</v>
      </c>
      <c r="D12" s="146"/>
      <c r="E12" s="154">
        <v>8.32</v>
      </c>
      <c r="F12" s="146"/>
    </row>
    <row r="13" spans="1:248" ht="30.75" customHeight="1" x14ac:dyDescent="0.2">
      <c r="B13" s="308"/>
      <c r="C13" s="144" t="s">
        <v>328</v>
      </c>
      <c r="D13" s="146"/>
      <c r="E13" s="146"/>
      <c r="F13" s="155">
        <v>0.78</v>
      </c>
    </row>
    <row r="14" spans="1:248" ht="19.5" customHeight="1" x14ac:dyDescent="0.2">
      <c r="B14" s="309"/>
      <c r="C14" s="142" t="s">
        <v>329</v>
      </c>
      <c r="D14" s="156">
        <v>1.57</v>
      </c>
      <c r="E14" s="156">
        <v>1.65</v>
      </c>
      <c r="F14" s="156">
        <v>1.65</v>
      </c>
    </row>
    <row r="15" spans="1:248" ht="19.5" customHeight="1" x14ac:dyDescent="0.2">
      <c r="B15" s="309"/>
      <c r="C15" s="142" t="s">
        <v>330</v>
      </c>
      <c r="D15" s="156">
        <v>0.53</v>
      </c>
      <c r="E15" s="156">
        <v>0.03</v>
      </c>
      <c r="F15" s="156">
        <v>0.03</v>
      </c>
    </row>
    <row r="16" spans="1:248" ht="19.5" customHeight="1" x14ac:dyDescent="0.2">
      <c r="B16" s="309"/>
      <c r="C16" s="142" t="s">
        <v>331</v>
      </c>
      <c r="D16" s="156">
        <v>0.79</v>
      </c>
      <c r="E16" s="156">
        <v>0.79</v>
      </c>
      <c r="F16" s="156">
        <v>0.79</v>
      </c>
    </row>
    <row r="17" spans="1:6" ht="19.5" customHeight="1" x14ac:dyDescent="0.2">
      <c r="B17" s="309"/>
      <c r="C17" s="142" t="s">
        <v>332</v>
      </c>
      <c r="D17" s="156">
        <v>0.77</v>
      </c>
      <c r="E17" s="156">
        <v>0.52</v>
      </c>
      <c r="F17" s="156">
        <v>0.52</v>
      </c>
    </row>
    <row r="18" spans="1:6" ht="19.5" customHeight="1" x14ac:dyDescent="0.2">
      <c r="B18" s="309"/>
      <c r="C18" s="142" t="s">
        <v>333</v>
      </c>
      <c r="D18" s="156">
        <v>0.76</v>
      </c>
      <c r="E18" s="156">
        <v>0.62</v>
      </c>
      <c r="F18" s="156">
        <v>0.62</v>
      </c>
    </row>
    <row r="19" spans="1:6" ht="19.5" customHeight="1" x14ac:dyDescent="0.2">
      <c r="B19" s="309"/>
      <c r="C19" s="157" t="s">
        <v>334</v>
      </c>
      <c r="D19" s="156">
        <v>0.44</v>
      </c>
      <c r="E19" s="156">
        <v>0.56999999999999995</v>
      </c>
      <c r="F19" s="156">
        <v>0.56999999999999995</v>
      </c>
    </row>
    <row r="20" spans="1:6" ht="19.5" customHeight="1" x14ac:dyDescent="0.2">
      <c r="B20" s="309"/>
      <c r="C20" s="157" t="s">
        <v>335</v>
      </c>
      <c r="D20" s="156"/>
      <c r="E20" s="156">
        <v>2.98</v>
      </c>
      <c r="F20" s="156">
        <v>2.98</v>
      </c>
    </row>
    <row r="21" spans="1:6" ht="19.5" customHeight="1" x14ac:dyDescent="0.2">
      <c r="B21" s="309"/>
      <c r="C21" s="157" t="s">
        <v>336</v>
      </c>
      <c r="D21" s="156"/>
      <c r="E21" s="156">
        <v>2.64</v>
      </c>
      <c r="F21" s="156">
        <v>2.64</v>
      </c>
    </row>
    <row r="22" spans="1:6" ht="19.5" customHeight="1" x14ac:dyDescent="0.2">
      <c r="B22" s="309"/>
      <c r="C22" s="157" t="s">
        <v>337</v>
      </c>
      <c r="D22" s="156"/>
      <c r="E22" s="156">
        <v>1.35</v>
      </c>
      <c r="F22" s="156">
        <v>1.35</v>
      </c>
    </row>
    <row r="23" spans="1:6" ht="19.5" customHeight="1" x14ac:dyDescent="0.2">
      <c r="B23" s="310"/>
      <c r="C23" s="157" t="s">
        <v>338</v>
      </c>
      <c r="D23" s="156"/>
      <c r="E23" s="156">
        <v>0.78</v>
      </c>
      <c r="F23" s="156">
        <v>0.78</v>
      </c>
    </row>
    <row r="24" spans="1:6" s="88" customFormat="1" ht="12" customHeight="1" x14ac:dyDescent="0.2">
      <c r="A24" s="91"/>
      <c r="C24" s="147" t="s">
        <v>339</v>
      </c>
      <c r="D24" s="311" t="s">
        <v>340</v>
      </c>
      <c r="E24" s="312"/>
      <c r="F24" s="313"/>
    </row>
    <row r="25" spans="1:6" s="88" customFormat="1" ht="12" customHeight="1" x14ac:dyDescent="0.2">
      <c r="A25" s="91"/>
      <c r="C25" s="23"/>
      <c r="D25" s="314" t="s">
        <v>341</v>
      </c>
      <c r="E25" s="312"/>
      <c r="F25" s="315"/>
    </row>
    <row r="26" spans="1:6" s="88" customFormat="1" ht="12" customHeight="1" x14ac:dyDescent="0.2">
      <c r="A26" s="91"/>
      <c r="C26" s="13"/>
      <c r="D26" s="314" t="s">
        <v>342</v>
      </c>
      <c r="E26" s="312"/>
      <c r="F26" s="315"/>
    </row>
    <row r="27" spans="1:6" s="88" customFormat="1" ht="12" customHeight="1" x14ac:dyDescent="0.2">
      <c r="A27" s="91"/>
      <c r="D27" s="316" t="s">
        <v>343</v>
      </c>
      <c r="E27" s="312"/>
      <c r="F27" s="315"/>
    </row>
    <row r="28" spans="1:6" s="88" customFormat="1" ht="12" customHeight="1" x14ac:dyDescent="0.2">
      <c r="A28" s="91"/>
      <c r="D28" s="299"/>
      <c r="E28" s="300"/>
      <c r="F28" s="301"/>
    </row>
    <row r="29" spans="1:6" s="88" customFormat="1" x14ac:dyDescent="0.2">
      <c r="A29" s="91"/>
    </row>
    <row r="30" spans="1:6" s="88" customFormat="1" x14ac:dyDescent="0.2">
      <c r="A30" s="91"/>
    </row>
    <row r="31" spans="1:6" s="88" customFormat="1" x14ac:dyDescent="0.2">
      <c r="A31" s="91"/>
    </row>
    <row r="32" spans="1:6" s="88" customFormat="1" x14ac:dyDescent="0.2">
      <c r="A32" s="91"/>
    </row>
    <row r="33" spans="1:3" s="88" customFormat="1" x14ac:dyDescent="0.2">
      <c r="A33" s="91"/>
    </row>
    <row r="34" spans="1:3" s="88" customFormat="1" x14ac:dyDescent="0.2">
      <c r="A34" s="91"/>
    </row>
    <row r="35" spans="1:3" s="88" customFormat="1" x14ac:dyDescent="0.2">
      <c r="A35" s="91"/>
    </row>
    <row r="40" spans="1:3" x14ac:dyDescent="0.2">
      <c r="C40" s="89"/>
    </row>
    <row r="41" spans="1:3" x14ac:dyDescent="0.2">
      <c r="C41" s="89"/>
    </row>
  </sheetData>
  <sheetProtection formatCells="0"/>
  <mergeCells count="15">
    <mergeCell ref="B3:C3"/>
    <mergeCell ref="D3:F3"/>
    <mergeCell ref="B4:C4"/>
    <mergeCell ref="B5:C5"/>
    <mergeCell ref="B6:C6"/>
    <mergeCell ref="D28:F28"/>
    <mergeCell ref="B7:C7"/>
    <mergeCell ref="B8:C8"/>
    <mergeCell ref="B9:C9"/>
    <mergeCell ref="B10:C10"/>
    <mergeCell ref="B11:B23"/>
    <mergeCell ref="D24:F24"/>
    <mergeCell ref="D25:F25"/>
    <mergeCell ref="D26:F26"/>
    <mergeCell ref="D27:F27"/>
  </mergeCells>
  <phoneticPr fontId="4"/>
  <conditionalFormatting sqref="D12:D13">
    <cfRule type="expression" dxfId="4" priority="23">
      <formula>$D$5&lt;&gt;""</formula>
    </cfRule>
  </conditionalFormatting>
  <conditionalFormatting sqref="E13">
    <cfRule type="expression" dxfId="3" priority="21">
      <formula>$D$5&lt;&gt;""</formula>
    </cfRule>
  </conditionalFormatting>
  <conditionalFormatting sqref="F12">
    <cfRule type="expression" dxfId="2" priority="22">
      <formula>$D$5&lt;&gt;""</formula>
    </cfRule>
  </conditionalFormatting>
  <dataValidations xWindow="975" yWindow="680" count="8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E8:F8" xr:uid="{A514B049-C2F6-41BE-AA6B-3180F659C368}">
      <formula1>4</formula1>
      <formula2>8</formula2>
    </dataValidation>
    <dataValidation type="textLength" allowBlank="1" showInputMessage="1" showErrorMessage="1" promptTitle="記入例と同じく形式で記載してください。半角大文字" prompt="_x000a_　記入例：　S59 　_x000a_　　　　　　　　H29　_x000a_　　　　　　　　 R2_x000a_  " sqref="F9" xr:uid="{DDDADF75-B1B0-43F8-BBB3-9DC2FE09C767}">
      <formula1>2</formula1>
      <formula2>3</formula2>
    </dataValidation>
    <dataValidation allowBlank="1" showInputMessage="1" showErrorMessage="1" promptTitle="記入例と同じ形式で記載してください。英数半角大文字" prompt="_x000a_記入例_x000a_　　　　　H28～R2_x000a_          H24～H28_x000a_" sqref="E9" xr:uid="{4F35B941-F2CD-426C-AC0E-14AED3C3A22E}"/>
    <dataValidation allowBlank="1" showInputMessage="1" showErrorMessage="1" promptTitle="記入例と同じ形式で記載してください。英数半角大文字" prompt="記入例_x000a_　　　　　S50～R2_x000a_          H2～R1_x000a_" sqref="D9" xr:uid="{F287ABB0-1D9F-437A-B1D1-FD422E0DA43C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" xr:uid="{82AC5081-748D-4AAE-81BC-E748B864D1F2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8B9CAA74-8311-420A-A31B-7B12FF94101E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D11:F11 E12 F13" xr:uid="{0B8273E0-FC8A-4A00-AE04-D28BA3E1DDE5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B5C2A3AF-0D96-44E0-B920-3659C62F2492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0"/>
    <pageSetUpPr fitToPage="1"/>
  </sheetPr>
  <dimension ref="A1:G25"/>
  <sheetViews>
    <sheetView showGridLines="0" topLeftCell="B1" zoomScaleNormal="100" zoomScaleSheetLayoutView="90" workbookViewId="0">
      <selection activeCell="I9" sqref="I9"/>
    </sheetView>
  </sheetViews>
  <sheetFormatPr defaultColWidth="9" defaultRowHeight="14.5" x14ac:dyDescent="0.2"/>
  <cols>
    <col min="1" max="1" width="2.453125" style="13" hidden="1" customWidth="1"/>
    <col min="2" max="2" width="6.81640625" style="13" customWidth="1"/>
    <col min="3" max="3" width="14.26953125" style="13" customWidth="1"/>
    <col min="4" max="7" width="18.81640625" style="13" customWidth="1"/>
    <col min="8" max="16384" width="9" style="13"/>
  </cols>
  <sheetData>
    <row r="1" spans="1:7" ht="17.5" x14ac:dyDescent="0.2">
      <c r="B1" s="77" t="s">
        <v>344</v>
      </c>
    </row>
    <row r="2" spans="1:7" x14ac:dyDescent="0.2">
      <c r="A2" s="20">
        <f>IF(COUNTA(D4:G21)&lt;&gt;0,1,2)</f>
        <v>1</v>
      </c>
      <c r="B2" s="14" t="s">
        <v>192</v>
      </c>
      <c r="D2" s="14"/>
      <c r="E2" s="15"/>
      <c r="F2" s="15"/>
      <c r="G2" s="15"/>
    </row>
    <row r="3" spans="1:7" ht="18.75" customHeight="1" x14ac:dyDescent="0.2">
      <c r="B3" s="334" t="str">
        <f>IF(ｼｰﾄ0!C4="","",ｼｰﾄ0!C3   &amp; (ｼｰﾄ0!C4) )</f>
        <v>新潟県南魚沼</v>
      </c>
      <c r="C3" s="334"/>
      <c r="D3" s="158"/>
      <c r="E3" s="158"/>
      <c r="F3" s="158"/>
      <c r="G3" s="158"/>
    </row>
    <row r="4" spans="1:7" ht="27" customHeight="1" x14ac:dyDescent="0.2">
      <c r="B4" s="322" t="s">
        <v>345</v>
      </c>
      <c r="C4" s="323"/>
      <c r="D4" s="159" t="s">
        <v>346</v>
      </c>
      <c r="E4" s="159" t="s">
        <v>347</v>
      </c>
      <c r="F4" s="159" t="s">
        <v>348</v>
      </c>
      <c r="G4" s="159" t="s">
        <v>349</v>
      </c>
    </row>
    <row r="5" spans="1:7" ht="27" customHeight="1" x14ac:dyDescent="0.2">
      <c r="B5" s="322" t="s">
        <v>350</v>
      </c>
      <c r="C5" s="323"/>
      <c r="D5" s="160" t="s">
        <v>351</v>
      </c>
      <c r="E5" s="160" t="s">
        <v>352</v>
      </c>
      <c r="F5" s="160" t="s">
        <v>353</v>
      </c>
      <c r="G5" s="160" t="s">
        <v>354</v>
      </c>
    </row>
    <row r="6" spans="1:7" ht="27" customHeight="1" x14ac:dyDescent="0.2">
      <c r="B6" s="322" t="s">
        <v>355</v>
      </c>
      <c r="C6" s="323"/>
      <c r="D6" s="160" t="s">
        <v>356</v>
      </c>
      <c r="E6" s="160" t="s">
        <v>356</v>
      </c>
      <c r="F6" s="160" t="s">
        <v>356</v>
      </c>
      <c r="G6" s="160" t="s">
        <v>357</v>
      </c>
    </row>
    <row r="7" spans="1:7" ht="27" customHeight="1" x14ac:dyDescent="0.2">
      <c r="B7" s="322" t="s">
        <v>358</v>
      </c>
      <c r="C7" s="323"/>
      <c r="D7" s="160" t="s">
        <v>359</v>
      </c>
      <c r="E7" s="160" t="s">
        <v>360</v>
      </c>
      <c r="F7" s="160" t="s">
        <v>361</v>
      </c>
      <c r="G7" s="160" t="s">
        <v>362</v>
      </c>
    </row>
    <row r="8" spans="1:7" ht="27" customHeight="1" x14ac:dyDescent="0.2">
      <c r="B8" s="322" t="s">
        <v>315</v>
      </c>
      <c r="C8" s="323"/>
      <c r="D8" s="160" t="s">
        <v>363</v>
      </c>
      <c r="E8" s="160" t="s">
        <v>363</v>
      </c>
      <c r="F8" s="160" t="s">
        <v>363</v>
      </c>
      <c r="G8" s="160" t="s">
        <v>316</v>
      </c>
    </row>
    <row r="9" spans="1:7" ht="27" customHeight="1" x14ac:dyDescent="0.2">
      <c r="B9" s="322" t="s">
        <v>364</v>
      </c>
      <c r="C9" s="323"/>
      <c r="D9" s="160" t="s">
        <v>365</v>
      </c>
      <c r="E9" s="160" t="s">
        <v>365</v>
      </c>
      <c r="F9" s="160" t="s">
        <v>365</v>
      </c>
      <c r="G9" s="160" t="s">
        <v>365</v>
      </c>
    </row>
    <row r="10" spans="1:7" ht="27" customHeight="1" x14ac:dyDescent="0.2">
      <c r="B10" s="322" t="s">
        <v>366</v>
      </c>
      <c r="C10" s="323"/>
      <c r="D10" s="160" t="s">
        <v>367</v>
      </c>
      <c r="E10" s="160" t="s">
        <v>368</v>
      </c>
      <c r="F10" s="160" t="s">
        <v>369</v>
      </c>
      <c r="G10" s="160" t="s">
        <v>370</v>
      </c>
    </row>
    <row r="11" spans="1:7" ht="27" customHeight="1" x14ac:dyDescent="0.2">
      <c r="B11" s="326" t="s">
        <v>371</v>
      </c>
      <c r="C11" s="327"/>
      <c r="D11" s="160" t="s">
        <v>372</v>
      </c>
      <c r="E11" s="160" t="s">
        <v>373</v>
      </c>
      <c r="F11" s="160" t="s">
        <v>374</v>
      </c>
      <c r="G11" s="160" t="s">
        <v>375</v>
      </c>
    </row>
    <row r="12" spans="1:7" ht="18.75" customHeight="1" x14ac:dyDescent="0.2">
      <c r="B12" s="328" t="s">
        <v>376</v>
      </c>
      <c r="C12" s="159" t="s">
        <v>377</v>
      </c>
      <c r="D12" s="160">
        <v>158.19999999999999</v>
      </c>
      <c r="E12" s="162">
        <v>160.69999999999999</v>
      </c>
      <c r="F12" s="162">
        <v>160.86000000000001</v>
      </c>
      <c r="G12" s="162">
        <v>160.83000000000001</v>
      </c>
    </row>
    <row r="13" spans="1:7" ht="18.75" customHeight="1" x14ac:dyDescent="0.2">
      <c r="B13" s="329"/>
      <c r="C13" s="159" t="s">
        <v>330</v>
      </c>
      <c r="D13" s="160">
        <v>158.13999999999999</v>
      </c>
      <c r="E13" s="162">
        <v>161.74</v>
      </c>
      <c r="F13" s="162">
        <v>161.69</v>
      </c>
      <c r="G13" s="162">
        <v>161.77000000000001</v>
      </c>
    </row>
    <row r="14" spans="1:7" ht="18.75" customHeight="1" x14ac:dyDescent="0.2">
      <c r="B14" s="329"/>
      <c r="C14" s="159" t="s">
        <v>331</v>
      </c>
      <c r="D14" s="160">
        <v>156.26</v>
      </c>
      <c r="E14" s="162">
        <v>160.66</v>
      </c>
      <c r="F14" s="162">
        <v>161.12</v>
      </c>
      <c r="G14" s="162">
        <v>160.88</v>
      </c>
    </row>
    <row r="15" spans="1:7" ht="18.75" customHeight="1" x14ac:dyDescent="0.2">
      <c r="B15" s="329"/>
      <c r="C15" s="159" t="s">
        <v>332</v>
      </c>
      <c r="D15" s="160">
        <v>157.4</v>
      </c>
      <c r="E15" s="162">
        <v>161.06</v>
      </c>
      <c r="F15" s="162">
        <v>161.02000000000001</v>
      </c>
      <c r="G15" s="162">
        <v>160.97</v>
      </c>
    </row>
    <row r="16" spans="1:7" ht="18.75" customHeight="1" x14ac:dyDescent="0.2">
      <c r="B16" s="330" t="s">
        <v>378</v>
      </c>
      <c r="C16" s="142" t="s">
        <v>379</v>
      </c>
      <c r="D16" s="160">
        <v>160.16</v>
      </c>
      <c r="E16" s="162">
        <v>161.25</v>
      </c>
      <c r="F16" s="162">
        <v>161.04</v>
      </c>
      <c r="G16" s="162">
        <v>161.13999999999999</v>
      </c>
    </row>
    <row r="17" spans="2:7" ht="18.75" customHeight="1" x14ac:dyDescent="0.2">
      <c r="B17" s="330"/>
      <c r="C17" s="142" t="s">
        <v>334</v>
      </c>
      <c r="D17" s="160">
        <v>160.21</v>
      </c>
      <c r="E17" s="162">
        <v>160.87</v>
      </c>
      <c r="F17" s="162">
        <v>161.21</v>
      </c>
      <c r="G17" s="162">
        <v>161.38</v>
      </c>
    </row>
    <row r="18" spans="2:7" ht="18.75" customHeight="1" x14ac:dyDescent="0.2">
      <c r="B18" s="330"/>
      <c r="C18" s="142" t="s">
        <v>335</v>
      </c>
      <c r="D18" s="160">
        <v>159.46</v>
      </c>
      <c r="E18" s="162">
        <v>160.28</v>
      </c>
      <c r="F18" s="162">
        <v>160.44999999999999</v>
      </c>
      <c r="G18" s="162">
        <v>160.57</v>
      </c>
    </row>
    <row r="19" spans="2:7" ht="18.75" customHeight="1" x14ac:dyDescent="0.2">
      <c r="B19" s="330"/>
      <c r="C19" s="142" t="s">
        <v>336</v>
      </c>
      <c r="D19" s="160">
        <v>158.97999999999999</v>
      </c>
      <c r="E19" s="162">
        <v>159.93</v>
      </c>
      <c r="F19" s="162">
        <v>160.12</v>
      </c>
      <c r="G19" s="162">
        <v>160.03</v>
      </c>
    </row>
    <row r="20" spans="2:7" ht="18.75" customHeight="1" x14ac:dyDescent="0.2">
      <c r="B20" s="330"/>
      <c r="C20" s="142" t="s">
        <v>337</v>
      </c>
      <c r="D20" s="160">
        <v>159.91</v>
      </c>
      <c r="E20" s="162">
        <v>160.56</v>
      </c>
      <c r="F20" s="162">
        <v>160.6</v>
      </c>
      <c r="G20" s="162">
        <v>160.96</v>
      </c>
    </row>
    <row r="21" spans="2:7" ht="18.75" customHeight="1" x14ac:dyDescent="0.2">
      <c r="B21" s="331"/>
      <c r="C21" s="142" t="s">
        <v>338</v>
      </c>
      <c r="D21" s="160">
        <v>159.96</v>
      </c>
      <c r="E21" s="162">
        <v>160.78</v>
      </c>
      <c r="F21" s="162">
        <v>160.93</v>
      </c>
      <c r="G21" s="162">
        <v>161.01</v>
      </c>
    </row>
    <row r="22" spans="2:7" x14ac:dyDescent="0.2">
      <c r="B22" s="15"/>
      <c r="C22" s="163" t="s">
        <v>380</v>
      </c>
      <c r="D22" s="332" t="s">
        <v>381</v>
      </c>
      <c r="E22" s="333"/>
      <c r="F22" s="333"/>
      <c r="G22" s="313"/>
    </row>
    <row r="23" spans="2:7" x14ac:dyDescent="0.2">
      <c r="B23" s="15"/>
      <c r="C23" s="15"/>
      <c r="D23" s="324" t="s">
        <v>382</v>
      </c>
      <c r="E23" s="312"/>
      <c r="F23" s="312"/>
      <c r="G23" s="315"/>
    </row>
    <row r="24" spans="2:7" x14ac:dyDescent="0.2">
      <c r="B24" s="15"/>
      <c r="C24" s="15"/>
      <c r="D24" s="324"/>
      <c r="E24" s="312"/>
      <c r="F24" s="312"/>
      <c r="G24" s="315"/>
    </row>
    <row r="25" spans="2:7" x14ac:dyDescent="0.2">
      <c r="B25" s="15"/>
      <c r="C25" s="15"/>
      <c r="D25" s="325"/>
      <c r="E25" s="300"/>
      <c r="F25" s="300"/>
      <c r="G25" s="301"/>
    </row>
  </sheetData>
  <sheetProtection insertColumns="0"/>
  <mergeCells count="15">
    <mergeCell ref="B3:C3"/>
    <mergeCell ref="B4:C4"/>
    <mergeCell ref="B5:C5"/>
    <mergeCell ref="B6:C6"/>
    <mergeCell ref="B7:C7"/>
    <mergeCell ref="B8:C8"/>
    <mergeCell ref="D23:G23"/>
    <mergeCell ref="D24:G24"/>
    <mergeCell ref="D25:G25"/>
    <mergeCell ref="B9:C9"/>
    <mergeCell ref="B10:C10"/>
    <mergeCell ref="B11:C11"/>
    <mergeCell ref="B12:B15"/>
    <mergeCell ref="B16:B21"/>
    <mergeCell ref="D22:G22"/>
  </mergeCells>
  <phoneticPr fontId="4"/>
  <pageMargins left="0.70866141732283472" right="0.55118110236220474" top="0.70866141732283472" bottom="0.6692913385826772" header="0.51181102362204722" footer="0.51181102362204722"/>
  <pageSetup paperSize="9"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/>
    <pageSetUpPr fitToPage="1"/>
  </sheetPr>
  <dimension ref="A1:R94"/>
  <sheetViews>
    <sheetView showGridLines="0" zoomScale="80" zoomScaleNormal="80" zoomScaleSheetLayoutView="90" workbookViewId="0">
      <pane xSplit="1" ySplit="7" topLeftCell="B8" activePane="bottomRight" state="frozen"/>
      <selection pane="topRight" sqref="A1:B1"/>
      <selection pane="bottomLeft" sqref="A1:B1"/>
      <selection pane="bottomRight" activeCell="N72" sqref="N72"/>
    </sheetView>
  </sheetViews>
  <sheetFormatPr defaultColWidth="9" defaultRowHeight="14.5" x14ac:dyDescent="0.2"/>
  <cols>
    <col min="1" max="1" width="2.54296875" style="26" hidden="1" customWidth="1"/>
    <col min="2" max="2" width="16.54296875" style="20" customWidth="1"/>
    <col min="3" max="3" width="12.7265625" style="20" customWidth="1"/>
    <col min="4" max="4" width="10.453125" style="20" customWidth="1"/>
    <col min="5" max="8" width="8.7265625" style="20" customWidth="1"/>
    <col min="9" max="12" width="12" style="20" customWidth="1"/>
    <col min="13" max="16384" width="9" style="20"/>
  </cols>
  <sheetData>
    <row r="1" spans="1:18" s="13" customFormat="1" ht="17.5" x14ac:dyDescent="0.2">
      <c r="B1" s="77" t="s">
        <v>383</v>
      </c>
    </row>
    <row r="2" spans="1:18" s="13" customFormat="1" x14ac:dyDescent="0.2">
      <c r="A2" s="21">
        <v>2</v>
      </c>
      <c r="C2" s="14"/>
      <c r="D2" s="14"/>
      <c r="E2" s="22"/>
      <c r="F2" s="22"/>
      <c r="G2" s="22"/>
      <c r="H2" s="22"/>
    </row>
    <row r="3" spans="1:18" s="13" customFormat="1" x14ac:dyDescent="0.2">
      <c r="A3" s="21">
        <f>IF(COUNTA(B8:L67)&lt;&gt;0,1,2)</f>
        <v>1</v>
      </c>
      <c r="B3" s="14" t="s">
        <v>384</v>
      </c>
      <c r="C3" s="23"/>
      <c r="D3" s="14"/>
      <c r="E3" s="22"/>
      <c r="F3" s="22"/>
      <c r="G3" s="22"/>
      <c r="H3" s="22"/>
    </row>
    <row r="4" spans="1:18" s="13" customFormat="1" ht="15" thickBot="1" x14ac:dyDescent="0.25">
      <c r="A4" s="21"/>
      <c r="B4" s="342" t="str">
        <f>IF(ｼｰﾄ0!C4="","",ｼｰﾄ0!C3   &amp; (ｼｰﾄ0!C4) )</f>
        <v>新潟県南魚沼</v>
      </c>
      <c r="C4" s="342"/>
      <c r="D4" s="14"/>
      <c r="E4" s="22"/>
      <c r="F4" s="22"/>
      <c r="G4" s="22"/>
      <c r="H4" s="22"/>
    </row>
    <row r="5" spans="1:18" ht="48.75" customHeight="1" x14ac:dyDescent="0.2">
      <c r="A5" s="24"/>
      <c r="B5" s="343" t="s">
        <v>498</v>
      </c>
      <c r="C5" s="346" t="s">
        <v>385</v>
      </c>
      <c r="D5" s="164"/>
      <c r="E5" s="349" t="s">
        <v>386</v>
      </c>
      <c r="F5" s="350"/>
      <c r="G5" s="350"/>
      <c r="H5" s="351"/>
      <c r="I5" s="358" t="s">
        <v>499</v>
      </c>
      <c r="J5" s="359"/>
      <c r="K5" s="360" t="s">
        <v>500</v>
      </c>
      <c r="L5" s="361"/>
    </row>
    <row r="6" spans="1:18" ht="37.5" customHeight="1" x14ac:dyDescent="0.2">
      <c r="A6" s="24"/>
      <c r="B6" s="344"/>
      <c r="C6" s="347"/>
      <c r="D6" s="352" t="s">
        <v>387</v>
      </c>
      <c r="E6" s="354" t="s">
        <v>34</v>
      </c>
      <c r="F6" s="356" t="s">
        <v>35</v>
      </c>
      <c r="G6" s="356" t="s">
        <v>36</v>
      </c>
      <c r="H6" s="352" t="s">
        <v>388</v>
      </c>
      <c r="I6" s="165" t="s">
        <v>389</v>
      </c>
      <c r="J6" s="166" t="s">
        <v>390</v>
      </c>
      <c r="K6" s="165" t="s">
        <v>391</v>
      </c>
      <c r="L6" s="167" t="s">
        <v>392</v>
      </c>
    </row>
    <row r="7" spans="1:18" ht="29.25" customHeight="1" thickBot="1" x14ac:dyDescent="0.25">
      <c r="A7" s="24"/>
      <c r="B7" s="345"/>
      <c r="C7" s="348"/>
      <c r="D7" s="353"/>
      <c r="E7" s="355"/>
      <c r="F7" s="357"/>
      <c r="G7" s="357"/>
      <c r="H7" s="353"/>
      <c r="I7" s="168" t="s">
        <v>393</v>
      </c>
      <c r="J7" s="169" t="s">
        <v>394</v>
      </c>
      <c r="K7" s="170" t="s">
        <v>395</v>
      </c>
      <c r="L7" s="171" t="s">
        <v>396</v>
      </c>
    </row>
    <row r="8" spans="1:18" ht="19.5" customHeight="1" thickTop="1" x14ac:dyDescent="0.2">
      <c r="A8" s="25" t="str">
        <f>IF(COUNTIF(E8:E67,"/")&gt;=1,1,"")</f>
        <v/>
      </c>
      <c r="B8" s="179" t="s">
        <v>397</v>
      </c>
      <c r="C8" s="180">
        <v>65.099999999999994</v>
      </c>
      <c r="D8" s="180"/>
      <c r="E8" s="181" t="s">
        <v>356</v>
      </c>
      <c r="F8" s="181" t="s">
        <v>356</v>
      </c>
      <c r="G8" s="181" t="s">
        <v>356</v>
      </c>
      <c r="H8" s="181" t="s">
        <v>356</v>
      </c>
      <c r="I8" s="181"/>
      <c r="J8" s="181"/>
      <c r="K8" s="181" t="s">
        <v>398</v>
      </c>
      <c r="L8" s="181" t="s">
        <v>399</v>
      </c>
    </row>
    <row r="9" spans="1:18" ht="19.5" customHeight="1" x14ac:dyDescent="0.2">
      <c r="A9" s="25">
        <f>IF(COUNTIF(E8:E67,"-")&gt;=1,2,"")</f>
        <v>2</v>
      </c>
      <c r="B9" s="179"/>
      <c r="C9" s="180"/>
      <c r="D9" s="180"/>
      <c r="E9" s="181"/>
      <c r="F9" s="181"/>
      <c r="G9" s="181"/>
      <c r="H9" s="181"/>
      <c r="I9" s="182"/>
      <c r="J9" s="183"/>
      <c r="K9" s="183"/>
      <c r="L9" s="183"/>
    </row>
    <row r="10" spans="1:18" ht="19.5" customHeight="1" x14ac:dyDescent="0.2">
      <c r="A10" s="25" t="str">
        <f>IF(COUNTIF(E8:E67,"#")&gt;=1,4,"")</f>
        <v/>
      </c>
      <c r="B10" s="179"/>
      <c r="C10" s="180"/>
      <c r="D10" s="180"/>
      <c r="E10" s="181"/>
      <c r="F10" s="181"/>
      <c r="G10" s="181"/>
      <c r="H10" s="181"/>
      <c r="I10" s="182"/>
      <c r="J10" s="183"/>
      <c r="K10" s="183"/>
      <c r="L10" s="183"/>
    </row>
    <row r="11" spans="1:18" ht="19.5" customHeight="1" x14ac:dyDescent="0.2">
      <c r="A11" s="24"/>
      <c r="B11" s="179"/>
      <c r="C11" s="180"/>
      <c r="D11" s="180"/>
      <c r="E11" s="181"/>
      <c r="F11" s="181"/>
      <c r="G11" s="181"/>
      <c r="H11" s="181"/>
      <c r="I11" s="182"/>
      <c r="J11" s="183"/>
      <c r="K11" s="183"/>
      <c r="L11" s="183"/>
    </row>
    <row r="12" spans="1:18" ht="19.5" customHeight="1" x14ac:dyDescent="0.2">
      <c r="A12" s="25">
        <f>IF(COUNTIF(F8:F67,"-")&gt;=1,2,"")</f>
        <v>2</v>
      </c>
      <c r="B12" s="179"/>
      <c r="C12" s="180"/>
      <c r="D12" s="180"/>
      <c r="E12" s="181"/>
      <c r="F12" s="181"/>
      <c r="G12" s="181"/>
      <c r="H12" s="181"/>
      <c r="I12" s="182"/>
      <c r="J12" s="183"/>
      <c r="K12" s="183"/>
      <c r="L12" s="183"/>
    </row>
    <row r="13" spans="1:18" ht="19.5" customHeight="1" x14ac:dyDescent="0.2">
      <c r="A13" s="25" t="str">
        <f>IF(COUNTIF(F8:F67,"/")&gt;=1,1,"")</f>
        <v/>
      </c>
      <c r="B13" s="179"/>
      <c r="C13" s="180"/>
      <c r="D13" s="180"/>
      <c r="E13" s="181"/>
      <c r="F13" s="181"/>
      <c r="G13" s="181"/>
      <c r="H13" s="181"/>
      <c r="I13" s="182"/>
      <c r="J13" s="183"/>
      <c r="K13" s="183"/>
      <c r="L13" s="183"/>
      <c r="R13" s="20" t="s">
        <v>400</v>
      </c>
    </row>
    <row r="14" spans="1:18" ht="19.5" customHeight="1" x14ac:dyDescent="0.2">
      <c r="A14" s="25" t="str">
        <f>IF(COUNTIF(F8:F67,"#")&gt;=1,4,"")</f>
        <v/>
      </c>
      <c r="B14" s="179"/>
      <c r="C14" s="180"/>
      <c r="D14" s="180"/>
      <c r="E14" s="181"/>
      <c r="F14" s="181"/>
      <c r="G14" s="181"/>
      <c r="H14" s="181"/>
      <c r="I14" s="182"/>
      <c r="J14" s="183"/>
      <c r="K14" s="183"/>
      <c r="L14" s="183"/>
    </row>
    <row r="15" spans="1:18" ht="19.5" customHeight="1" x14ac:dyDescent="0.2">
      <c r="A15" s="24"/>
      <c r="B15" s="179"/>
      <c r="C15" s="180"/>
      <c r="D15" s="180"/>
      <c r="E15" s="181"/>
      <c r="F15" s="181"/>
      <c r="G15" s="181"/>
      <c r="H15" s="181"/>
      <c r="I15" s="182"/>
      <c r="J15" s="183"/>
      <c r="K15" s="183"/>
      <c r="L15" s="183"/>
    </row>
    <row r="16" spans="1:18" ht="19.5" customHeight="1" x14ac:dyDescent="0.2">
      <c r="A16" s="25" t="str">
        <f>IF(COUNTIF(G8:G67,"/")&gt;=1,1,"")</f>
        <v/>
      </c>
      <c r="B16" s="179"/>
      <c r="C16" s="180"/>
      <c r="D16" s="180"/>
      <c r="E16" s="181"/>
      <c r="F16" s="181"/>
      <c r="G16" s="181"/>
      <c r="H16" s="181"/>
      <c r="I16" s="182"/>
      <c r="J16" s="183"/>
      <c r="K16" s="183"/>
      <c r="L16" s="183"/>
    </row>
    <row r="17" spans="1:12" ht="19.5" customHeight="1" x14ac:dyDescent="0.2">
      <c r="A17" s="25">
        <f>IF(COUNTIF(G8:G67,"-")&gt;=1,2,"")</f>
        <v>2</v>
      </c>
      <c r="B17" s="179"/>
      <c r="C17" s="180"/>
      <c r="D17" s="180"/>
      <c r="E17" s="181"/>
      <c r="F17" s="181"/>
      <c r="G17" s="181"/>
      <c r="H17" s="181"/>
      <c r="I17" s="182"/>
      <c r="J17" s="183"/>
      <c r="K17" s="183"/>
      <c r="L17" s="183"/>
    </row>
    <row r="18" spans="1:12" ht="19.5" customHeight="1" x14ac:dyDescent="0.2">
      <c r="A18" s="25" t="str">
        <f>IF(COUNTIF(G8:G67,"#")&gt;=1,4,"")</f>
        <v/>
      </c>
      <c r="B18" s="179"/>
      <c r="C18" s="180"/>
      <c r="D18" s="180"/>
      <c r="E18" s="181"/>
      <c r="F18" s="181"/>
      <c r="G18" s="181"/>
      <c r="H18" s="181"/>
      <c r="I18" s="182"/>
      <c r="J18" s="183"/>
      <c r="K18" s="183"/>
      <c r="L18" s="183"/>
    </row>
    <row r="19" spans="1:12" ht="19.5" customHeight="1" x14ac:dyDescent="0.2">
      <c r="A19" s="24"/>
      <c r="B19" s="179"/>
      <c r="C19" s="180"/>
      <c r="D19" s="180"/>
      <c r="E19" s="181"/>
      <c r="F19" s="181"/>
      <c r="G19" s="181"/>
      <c r="H19" s="181"/>
      <c r="I19" s="182"/>
      <c r="J19" s="183"/>
      <c r="K19" s="183"/>
      <c r="L19" s="183"/>
    </row>
    <row r="20" spans="1:12" ht="19.5" customHeight="1" x14ac:dyDescent="0.2">
      <c r="A20" s="25" t="str">
        <f>IF(COUNTIF(H8:H67,"/")&gt;=1,1,"")</f>
        <v/>
      </c>
      <c r="B20" s="179"/>
      <c r="C20" s="180"/>
      <c r="D20" s="180"/>
      <c r="E20" s="181"/>
      <c r="F20" s="181"/>
      <c r="G20" s="181"/>
      <c r="H20" s="181"/>
      <c r="I20" s="182"/>
      <c r="J20" s="183"/>
      <c r="K20" s="183"/>
      <c r="L20" s="183"/>
    </row>
    <row r="21" spans="1:12" ht="19.5" customHeight="1" x14ac:dyDescent="0.2">
      <c r="A21" s="25">
        <f>IF(COUNTIF(H8:H67,"-")&gt;=1,2,"")</f>
        <v>2</v>
      </c>
      <c r="B21" s="179"/>
      <c r="C21" s="180"/>
      <c r="D21" s="180"/>
      <c r="E21" s="181"/>
      <c r="F21" s="181"/>
      <c r="G21" s="181"/>
      <c r="H21" s="181"/>
      <c r="I21" s="182"/>
      <c r="J21" s="183"/>
      <c r="K21" s="183"/>
      <c r="L21" s="183"/>
    </row>
    <row r="22" spans="1:12" ht="19.5" customHeight="1" x14ac:dyDescent="0.2">
      <c r="A22" s="25" t="str">
        <f>IF(COUNTIF(H8:H67,"#")&gt;=1,4,"")</f>
        <v/>
      </c>
      <c r="B22" s="179"/>
      <c r="C22" s="180"/>
      <c r="D22" s="180"/>
      <c r="E22" s="181"/>
      <c r="F22" s="181"/>
      <c r="G22" s="181"/>
      <c r="H22" s="181"/>
      <c r="I22" s="182"/>
      <c r="J22" s="183"/>
      <c r="K22" s="183"/>
      <c r="L22" s="183"/>
    </row>
    <row r="23" spans="1:12" ht="19.5" customHeight="1" x14ac:dyDescent="0.2">
      <c r="B23" s="179"/>
      <c r="C23" s="180"/>
      <c r="D23" s="180"/>
      <c r="E23" s="181"/>
      <c r="F23" s="181"/>
      <c r="G23" s="181"/>
      <c r="H23" s="181"/>
      <c r="I23" s="182"/>
      <c r="J23" s="183"/>
      <c r="K23" s="183"/>
      <c r="L23" s="183"/>
    </row>
    <row r="24" spans="1:12" ht="19.5" customHeight="1" x14ac:dyDescent="0.2">
      <c r="B24" s="179"/>
      <c r="C24" s="180"/>
      <c r="D24" s="180"/>
      <c r="E24" s="181"/>
      <c r="F24" s="181"/>
      <c r="G24" s="181"/>
      <c r="H24" s="181"/>
      <c r="I24" s="182"/>
      <c r="J24" s="183"/>
      <c r="K24" s="183"/>
      <c r="L24" s="183"/>
    </row>
    <row r="25" spans="1:12" ht="19.5" customHeight="1" x14ac:dyDescent="0.2">
      <c r="B25" s="179"/>
      <c r="C25" s="180"/>
      <c r="D25" s="180"/>
      <c r="E25" s="181"/>
      <c r="F25" s="181"/>
      <c r="G25" s="181"/>
      <c r="H25" s="181"/>
      <c r="I25" s="182"/>
      <c r="J25" s="183"/>
      <c r="K25" s="183"/>
      <c r="L25" s="183"/>
    </row>
    <row r="26" spans="1:12" ht="19.5" customHeight="1" x14ac:dyDescent="0.2">
      <c r="B26" s="179"/>
      <c r="C26" s="180"/>
      <c r="D26" s="180"/>
      <c r="E26" s="181"/>
      <c r="F26" s="181"/>
      <c r="G26" s="181"/>
      <c r="H26" s="181"/>
      <c r="I26" s="182"/>
      <c r="J26" s="183"/>
      <c r="K26" s="183"/>
      <c r="L26" s="183"/>
    </row>
    <row r="27" spans="1:12" ht="19.5" customHeight="1" x14ac:dyDescent="0.2">
      <c r="B27" s="179"/>
      <c r="C27" s="180"/>
      <c r="D27" s="180"/>
      <c r="E27" s="181"/>
      <c r="F27" s="181"/>
      <c r="G27" s="181"/>
      <c r="H27" s="181"/>
      <c r="I27" s="182"/>
      <c r="J27" s="183"/>
      <c r="K27" s="183"/>
      <c r="L27" s="183"/>
    </row>
    <row r="28" spans="1:12" ht="19.5" customHeight="1" x14ac:dyDescent="0.2">
      <c r="B28" s="179"/>
      <c r="C28" s="180"/>
      <c r="D28" s="180"/>
      <c r="E28" s="181"/>
      <c r="F28" s="181"/>
      <c r="G28" s="181"/>
      <c r="H28" s="181"/>
      <c r="I28" s="182"/>
      <c r="J28" s="183"/>
      <c r="K28" s="183"/>
      <c r="L28" s="183"/>
    </row>
    <row r="29" spans="1:12" ht="19.5" customHeight="1" x14ac:dyDescent="0.2">
      <c r="B29" s="179"/>
      <c r="C29" s="180"/>
      <c r="D29" s="180"/>
      <c r="E29" s="181"/>
      <c r="F29" s="181"/>
      <c r="G29" s="181"/>
      <c r="H29" s="181"/>
      <c r="I29" s="182"/>
      <c r="J29" s="183"/>
      <c r="K29" s="183"/>
      <c r="L29" s="183"/>
    </row>
    <row r="30" spans="1:12" ht="19.5" customHeight="1" x14ac:dyDescent="0.2">
      <c r="B30" s="179"/>
      <c r="C30" s="180"/>
      <c r="D30" s="180"/>
      <c r="E30" s="181"/>
      <c r="F30" s="181"/>
      <c r="G30" s="181"/>
      <c r="H30" s="181"/>
      <c r="I30" s="182"/>
      <c r="J30" s="183"/>
      <c r="K30" s="183"/>
      <c r="L30" s="183"/>
    </row>
    <row r="31" spans="1:12" ht="19.5" customHeight="1" x14ac:dyDescent="0.2">
      <c r="B31" s="179"/>
      <c r="C31" s="180"/>
      <c r="D31" s="180"/>
      <c r="E31" s="181"/>
      <c r="F31" s="181"/>
      <c r="G31" s="181"/>
      <c r="H31" s="181"/>
      <c r="I31" s="182"/>
      <c r="J31" s="183"/>
      <c r="K31" s="183"/>
      <c r="L31" s="183"/>
    </row>
    <row r="32" spans="1:12" ht="19.5" customHeight="1" x14ac:dyDescent="0.2">
      <c r="B32" s="179"/>
      <c r="C32" s="180"/>
      <c r="D32" s="180"/>
      <c r="E32" s="181"/>
      <c r="F32" s="181"/>
      <c r="G32" s="181"/>
      <c r="H32" s="181"/>
      <c r="I32" s="182"/>
      <c r="J32" s="183"/>
      <c r="K32" s="183"/>
      <c r="L32" s="183"/>
    </row>
    <row r="33" spans="2:12" ht="19.5" customHeight="1" x14ac:dyDescent="0.2">
      <c r="B33" s="179"/>
      <c r="C33" s="180"/>
      <c r="D33" s="180"/>
      <c r="E33" s="181"/>
      <c r="F33" s="181"/>
      <c r="G33" s="181"/>
      <c r="H33" s="181"/>
      <c r="I33" s="182"/>
      <c r="J33" s="183"/>
      <c r="K33" s="183"/>
      <c r="L33" s="183"/>
    </row>
    <row r="34" spans="2:12" ht="19.5" customHeight="1" x14ac:dyDescent="0.2">
      <c r="B34" s="179"/>
      <c r="C34" s="180"/>
      <c r="D34" s="180"/>
      <c r="E34" s="181"/>
      <c r="F34" s="181"/>
      <c r="G34" s="181"/>
      <c r="H34" s="181"/>
      <c r="I34" s="182"/>
      <c r="J34" s="183"/>
      <c r="K34" s="183"/>
      <c r="L34" s="183"/>
    </row>
    <row r="35" spans="2:12" ht="19.5" customHeight="1" x14ac:dyDescent="0.2">
      <c r="B35" s="179"/>
      <c r="C35" s="180"/>
      <c r="D35" s="180"/>
      <c r="E35" s="181"/>
      <c r="F35" s="181"/>
      <c r="G35" s="181"/>
      <c r="H35" s="181"/>
      <c r="I35" s="182"/>
      <c r="J35" s="183"/>
      <c r="K35" s="183"/>
      <c r="L35" s="183"/>
    </row>
    <row r="36" spans="2:12" ht="19.5" customHeight="1" x14ac:dyDescent="0.2">
      <c r="B36" s="179"/>
      <c r="C36" s="180"/>
      <c r="D36" s="180"/>
      <c r="E36" s="181"/>
      <c r="F36" s="181"/>
      <c r="G36" s="181"/>
      <c r="H36" s="181"/>
      <c r="I36" s="182"/>
      <c r="J36" s="183"/>
      <c r="K36" s="183"/>
      <c r="L36" s="183"/>
    </row>
    <row r="37" spans="2:12" ht="19.5" customHeight="1" x14ac:dyDescent="0.2">
      <c r="B37" s="179"/>
      <c r="C37" s="180"/>
      <c r="D37" s="180"/>
      <c r="E37" s="181"/>
      <c r="F37" s="181"/>
      <c r="G37" s="181"/>
      <c r="H37" s="181"/>
      <c r="I37" s="182"/>
      <c r="J37" s="183"/>
      <c r="K37" s="183"/>
      <c r="L37" s="183"/>
    </row>
    <row r="38" spans="2:12" ht="19.5" customHeight="1" x14ac:dyDescent="0.2">
      <c r="B38" s="179"/>
      <c r="C38" s="180"/>
      <c r="D38" s="180"/>
      <c r="E38" s="181"/>
      <c r="F38" s="181"/>
      <c r="G38" s="181"/>
      <c r="H38" s="181"/>
      <c r="I38" s="182"/>
      <c r="J38" s="183"/>
      <c r="K38" s="183"/>
      <c r="L38" s="183"/>
    </row>
    <row r="39" spans="2:12" ht="19.5" customHeight="1" x14ac:dyDescent="0.2">
      <c r="B39" s="179"/>
      <c r="C39" s="180"/>
      <c r="D39" s="180"/>
      <c r="E39" s="181"/>
      <c r="F39" s="181"/>
      <c r="G39" s="181"/>
      <c r="H39" s="181"/>
      <c r="I39" s="182"/>
      <c r="J39" s="183"/>
      <c r="K39" s="183"/>
      <c r="L39" s="183"/>
    </row>
    <row r="40" spans="2:12" ht="19.5" customHeight="1" x14ac:dyDescent="0.2">
      <c r="B40" s="179"/>
      <c r="C40" s="180"/>
      <c r="D40" s="180"/>
      <c r="E40" s="181"/>
      <c r="F40" s="181"/>
      <c r="G40" s="181"/>
      <c r="H40" s="181"/>
      <c r="I40" s="182"/>
      <c r="J40" s="183"/>
      <c r="K40" s="183"/>
      <c r="L40" s="183"/>
    </row>
    <row r="41" spans="2:12" ht="19.5" customHeight="1" x14ac:dyDescent="0.2">
      <c r="B41" s="179"/>
      <c r="C41" s="180"/>
      <c r="D41" s="180"/>
      <c r="E41" s="181"/>
      <c r="F41" s="181"/>
      <c r="G41" s="181"/>
      <c r="H41" s="181"/>
      <c r="I41" s="182"/>
      <c r="J41" s="183"/>
      <c r="K41" s="183"/>
      <c r="L41" s="183"/>
    </row>
    <row r="42" spans="2:12" ht="19.5" customHeight="1" x14ac:dyDescent="0.2">
      <c r="B42" s="179"/>
      <c r="C42" s="180"/>
      <c r="D42" s="180"/>
      <c r="E42" s="181"/>
      <c r="F42" s="181"/>
      <c r="G42" s="181"/>
      <c r="H42" s="181"/>
      <c r="I42" s="182"/>
      <c r="J42" s="183"/>
      <c r="K42" s="183"/>
      <c r="L42" s="183"/>
    </row>
    <row r="43" spans="2:12" ht="19.5" customHeight="1" x14ac:dyDescent="0.2">
      <c r="B43" s="179"/>
      <c r="C43" s="180"/>
      <c r="D43" s="180"/>
      <c r="E43" s="181"/>
      <c r="F43" s="181"/>
      <c r="G43" s="181"/>
      <c r="H43" s="181"/>
      <c r="I43" s="182"/>
      <c r="J43" s="183"/>
      <c r="K43" s="183"/>
      <c r="L43" s="183"/>
    </row>
    <row r="44" spans="2:12" ht="19.5" customHeight="1" x14ac:dyDescent="0.2">
      <c r="B44" s="179"/>
      <c r="C44" s="180"/>
      <c r="D44" s="180"/>
      <c r="E44" s="181"/>
      <c r="F44" s="181"/>
      <c r="G44" s="181"/>
      <c r="H44" s="181"/>
      <c r="I44" s="182"/>
      <c r="J44" s="183"/>
      <c r="K44" s="183"/>
      <c r="L44" s="183"/>
    </row>
    <row r="45" spans="2:12" ht="19.5" customHeight="1" x14ac:dyDescent="0.2">
      <c r="B45" s="179"/>
      <c r="C45" s="180"/>
      <c r="D45" s="180"/>
      <c r="E45" s="181"/>
      <c r="F45" s="181"/>
      <c r="G45" s="181"/>
      <c r="H45" s="181"/>
      <c r="I45" s="182"/>
      <c r="J45" s="183"/>
      <c r="K45" s="183"/>
      <c r="L45" s="183"/>
    </row>
    <row r="46" spans="2:12" ht="19.5" customHeight="1" x14ac:dyDescent="0.2">
      <c r="B46" s="179"/>
      <c r="C46" s="180"/>
      <c r="D46" s="180"/>
      <c r="E46" s="181"/>
      <c r="F46" s="181"/>
      <c r="G46" s="181"/>
      <c r="H46" s="181"/>
      <c r="I46" s="182"/>
      <c r="J46" s="183"/>
      <c r="K46" s="183"/>
      <c r="L46" s="183"/>
    </row>
    <row r="47" spans="2:12" ht="19.5" customHeight="1" x14ac:dyDescent="0.2">
      <c r="B47" s="179"/>
      <c r="C47" s="180"/>
      <c r="D47" s="180"/>
      <c r="E47" s="181"/>
      <c r="F47" s="181"/>
      <c r="G47" s="181"/>
      <c r="H47" s="181"/>
      <c r="I47" s="182"/>
      <c r="J47" s="183"/>
      <c r="K47" s="183"/>
      <c r="L47" s="183"/>
    </row>
    <row r="48" spans="2:12" ht="19.5" customHeight="1" x14ac:dyDescent="0.2">
      <c r="B48" s="179"/>
      <c r="C48" s="180"/>
      <c r="D48" s="180"/>
      <c r="E48" s="181"/>
      <c r="F48" s="181"/>
      <c r="G48" s="181"/>
      <c r="H48" s="181"/>
      <c r="I48" s="182"/>
      <c r="J48" s="183"/>
      <c r="K48" s="183"/>
      <c r="L48" s="183"/>
    </row>
    <row r="49" spans="2:12" ht="19.5" customHeight="1" x14ac:dyDescent="0.2">
      <c r="B49" s="179"/>
      <c r="C49" s="180"/>
      <c r="D49" s="180"/>
      <c r="E49" s="181"/>
      <c r="F49" s="181"/>
      <c r="G49" s="181"/>
      <c r="H49" s="181"/>
      <c r="I49" s="182"/>
      <c r="J49" s="183"/>
      <c r="K49" s="183"/>
      <c r="L49" s="183"/>
    </row>
    <row r="50" spans="2:12" ht="19.5" customHeight="1" x14ac:dyDescent="0.2">
      <c r="B50" s="179"/>
      <c r="C50" s="180"/>
      <c r="D50" s="180"/>
      <c r="E50" s="181"/>
      <c r="F50" s="181"/>
      <c r="G50" s="181"/>
      <c r="H50" s="181"/>
      <c r="I50" s="182"/>
      <c r="J50" s="183"/>
      <c r="K50" s="183"/>
      <c r="L50" s="183"/>
    </row>
    <row r="51" spans="2:12" ht="19.5" customHeight="1" x14ac:dyDescent="0.2">
      <c r="B51" s="179"/>
      <c r="C51" s="180"/>
      <c r="D51" s="180"/>
      <c r="E51" s="181"/>
      <c r="F51" s="181"/>
      <c r="G51" s="181"/>
      <c r="H51" s="181"/>
      <c r="I51" s="182"/>
      <c r="J51" s="183"/>
      <c r="K51" s="183"/>
      <c r="L51" s="183"/>
    </row>
    <row r="52" spans="2:12" ht="19.5" customHeight="1" x14ac:dyDescent="0.2">
      <c r="B52" s="179"/>
      <c r="C52" s="180"/>
      <c r="D52" s="180"/>
      <c r="E52" s="181"/>
      <c r="F52" s="181"/>
      <c r="G52" s="181"/>
      <c r="H52" s="181"/>
      <c r="I52" s="182"/>
      <c r="J52" s="183"/>
      <c r="K52" s="183"/>
      <c r="L52" s="183"/>
    </row>
    <row r="53" spans="2:12" ht="19.5" customHeight="1" x14ac:dyDescent="0.2">
      <c r="B53" s="179"/>
      <c r="C53" s="180"/>
      <c r="D53" s="180"/>
      <c r="E53" s="181"/>
      <c r="F53" s="181"/>
      <c r="G53" s="181"/>
      <c r="H53" s="181"/>
      <c r="I53" s="182"/>
      <c r="J53" s="183"/>
      <c r="K53" s="183"/>
      <c r="L53" s="183"/>
    </row>
    <row r="54" spans="2:12" ht="19.5" customHeight="1" x14ac:dyDescent="0.2">
      <c r="B54" s="179"/>
      <c r="C54" s="180"/>
      <c r="D54" s="180"/>
      <c r="E54" s="181"/>
      <c r="F54" s="181"/>
      <c r="G54" s="181"/>
      <c r="H54" s="181"/>
      <c r="I54" s="182"/>
      <c r="J54" s="183"/>
      <c r="K54" s="183"/>
      <c r="L54" s="183"/>
    </row>
    <row r="55" spans="2:12" ht="19.5" customHeight="1" x14ac:dyDescent="0.2">
      <c r="B55" s="179"/>
      <c r="C55" s="180"/>
      <c r="D55" s="180"/>
      <c r="E55" s="181"/>
      <c r="F55" s="181"/>
      <c r="G55" s="181"/>
      <c r="H55" s="181"/>
      <c r="I55" s="182"/>
      <c r="J55" s="183"/>
      <c r="K55" s="183"/>
      <c r="L55" s="183"/>
    </row>
    <row r="56" spans="2:12" ht="19.5" customHeight="1" x14ac:dyDescent="0.2">
      <c r="B56" s="179"/>
      <c r="C56" s="180"/>
      <c r="D56" s="180"/>
      <c r="E56" s="181"/>
      <c r="F56" s="181"/>
      <c r="G56" s="181"/>
      <c r="H56" s="181"/>
      <c r="I56" s="182"/>
      <c r="J56" s="183"/>
      <c r="K56" s="183"/>
      <c r="L56" s="183"/>
    </row>
    <row r="57" spans="2:12" ht="19.5" customHeight="1" x14ac:dyDescent="0.2">
      <c r="B57" s="179"/>
      <c r="C57" s="180"/>
      <c r="D57" s="180"/>
      <c r="E57" s="181"/>
      <c r="F57" s="181"/>
      <c r="G57" s="181"/>
      <c r="H57" s="181"/>
      <c r="I57" s="182"/>
      <c r="J57" s="183"/>
      <c r="K57" s="183"/>
      <c r="L57" s="183"/>
    </row>
    <row r="58" spans="2:12" ht="19.5" customHeight="1" x14ac:dyDescent="0.2">
      <c r="B58" s="179"/>
      <c r="C58" s="180"/>
      <c r="D58" s="180"/>
      <c r="E58" s="181"/>
      <c r="F58" s="181"/>
      <c r="G58" s="181"/>
      <c r="H58" s="181"/>
      <c r="I58" s="182"/>
      <c r="J58" s="183"/>
      <c r="K58" s="183"/>
      <c r="L58" s="183"/>
    </row>
    <row r="59" spans="2:12" ht="19.5" customHeight="1" x14ac:dyDescent="0.2">
      <c r="B59" s="179"/>
      <c r="C59" s="180"/>
      <c r="D59" s="180"/>
      <c r="E59" s="181"/>
      <c r="F59" s="181"/>
      <c r="G59" s="181"/>
      <c r="H59" s="181"/>
      <c r="I59" s="182"/>
      <c r="J59" s="183"/>
      <c r="K59" s="183"/>
      <c r="L59" s="183"/>
    </row>
    <row r="60" spans="2:12" ht="19.5" customHeight="1" x14ac:dyDescent="0.2">
      <c r="B60" s="179"/>
      <c r="C60" s="180"/>
      <c r="D60" s="180"/>
      <c r="E60" s="181"/>
      <c r="F60" s="181"/>
      <c r="G60" s="181"/>
      <c r="H60" s="181"/>
      <c r="I60" s="182"/>
      <c r="J60" s="183"/>
      <c r="K60" s="183"/>
      <c r="L60" s="183"/>
    </row>
    <row r="61" spans="2:12" ht="19.5" customHeight="1" x14ac:dyDescent="0.2">
      <c r="B61" s="179"/>
      <c r="C61" s="180"/>
      <c r="D61" s="180"/>
      <c r="E61" s="181"/>
      <c r="F61" s="181"/>
      <c r="G61" s="181"/>
      <c r="H61" s="181"/>
      <c r="I61" s="182"/>
      <c r="J61" s="183"/>
      <c r="K61" s="183"/>
      <c r="L61" s="183"/>
    </row>
    <row r="62" spans="2:12" ht="19.5" customHeight="1" x14ac:dyDescent="0.2">
      <c r="B62" s="179"/>
      <c r="C62" s="180"/>
      <c r="D62" s="180"/>
      <c r="E62" s="181"/>
      <c r="F62" s="181"/>
      <c r="G62" s="181"/>
      <c r="H62" s="181"/>
      <c r="I62" s="182"/>
      <c r="J62" s="183"/>
      <c r="K62" s="183"/>
      <c r="L62" s="183"/>
    </row>
    <row r="63" spans="2:12" ht="19.5" customHeight="1" x14ac:dyDescent="0.2">
      <c r="B63" s="179"/>
      <c r="C63" s="180"/>
      <c r="D63" s="180"/>
      <c r="E63" s="181"/>
      <c r="F63" s="181"/>
      <c r="G63" s="181"/>
      <c r="H63" s="181"/>
      <c r="I63" s="182"/>
      <c r="J63" s="183"/>
      <c r="K63" s="183"/>
      <c r="L63" s="183"/>
    </row>
    <row r="64" spans="2:12" ht="19.5" customHeight="1" x14ac:dyDescent="0.2">
      <c r="B64" s="179"/>
      <c r="C64" s="180"/>
      <c r="D64" s="180"/>
      <c r="E64" s="181"/>
      <c r="F64" s="181"/>
      <c r="G64" s="181"/>
      <c r="H64" s="181"/>
      <c r="I64" s="182"/>
      <c r="J64" s="183"/>
      <c r="K64" s="183"/>
      <c r="L64" s="183"/>
    </row>
    <row r="65" spans="2:13" ht="19.5" customHeight="1" x14ac:dyDescent="0.2">
      <c r="B65" s="179"/>
      <c r="C65" s="180"/>
      <c r="D65" s="180"/>
      <c r="E65" s="181"/>
      <c r="F65" s="181"/>
      <c r="G65" s="181"/>
      <c r="H65" s="181"/>
      <c r="I65" s="182"/>
      <c r="J65" s="183"/>
      <c r="K65" s="183"/>
      <c r="L65" s="183"/>
    </row>
    <row r="66" spans="2:13" ht="19.5" customHeight="1" x14ac:dyDescent="0.2">
      <c r="B66" s="179"/>
      <c r="C66" s="180"/>
      <c r="D66" s="180"/>
      <c r="E66" s="181"/>
      <c r="F66" s="181"/>
      <c r="G66" s="181"/>
      <c r="H66" s="181"/>
      <c r="I66" s="182"/>
      <c r="J66" s="183"/>
      <c r="K66" s="183"/>
      <c r="L66" s="183"/>
    </row>
    <row r="67" spans="2:13" ht="19.5" customHeight="1" x14ac:dyDescent="0.2">
      <c r="B67" s="179"/>
      <c r="C67" s="180"/>
      <c r="D67" s="180"/>
      <c r="E67" s="181"/>
      <c r="F67" s="181"/>
      <c r="G67" s="181"/>
      <c r="H67" s="181"/>
      <c r="I67" s="182"/>
      <c r="J67" s="183"/>
      <c r="K67" s="183"/>
      <c r="L67" s="183"/>
    </row>
    <row r="68" spans="2:13" ht="37.5" customHeight="1" x14ac:dyDescent="0.2">
      <c r="B68" s="184"/>
      <c r="C68" s="172">
        <f>IF(COUNTA(C8:C67)&lt;&gt;0,SUM(C8:C67),"")</f>
        <v>65.099999999999994</v>
      </c>
      <c r="D68" s="172" t="str">
        <f>IF(COUNTA(D8:D67)&lt;&gt;0,SUM(D8:D67),"")</f>
        <v/>
      </c>
      <c r="E68" s="172" t="str">
        <f>IF(COUNT(E8:E67)&gt;=1,SUM(E8:E67),IF(SUM(A8:A10)=1,"/",IF(SUM(A8:A10)=2,"-",IF(SUM(A8:A10)=4,"#",IF(SUM(A8:A10)=3,"/ -",IF(SUM(A8:A10)=5,"/ #",IF(SUM(A8:A10)=6,"- #",IF(SUM(A8:A10)=7,"/ - #",""))))))))</f>
        <v>-</v>
      </c>
      <c r="F68" s="172" t="str">
        <f>IF(COUNT(F8:F67)&gt;=1,SUM(F8:F67),IF(SUM(A12:A14)=1,"/",IF(SUM(A12:A14)=2,"-",IF(SUM(A12:A14)=4,"#",IF(SUM(A12:A14)=3,"/ -",IF(SUM(A12:A14)=5,"/ #",IF(SUM(A12:A14)=6,"- #",IF(SUM(A12:A14)=7,"/ - #",""))))))))</f>
        <v>-</v>
      </c>
      <c r="G68" s="172" t="str">
        <f>IF(COUNT(G8:G67)&gt;=1,SUM(G8:G67),IF(SUM(A16:A18)=1,"/",IF(SUM(A16:A18)=2,"-",IF(SUM(A16:A18)=4,"#",IF(SUM(A16:A18)=3,"/ -",IF(SUM(A16:A18)=5,"/ #",IF(SUM(A16:A18)=6,"- #",IF(SUM(A16:A18)=7,"/ - #",""))))))))</f>
        <v>-</v>
      </c>
      <c r="H68" s="172" t="str">
        <f>IF(COUNT(H8:H67)&gt;=1,SUM(H8:H67),IF(SUM(A20:A22)=1,"/",IF(SUM(A20:A22)=2,"-",IF(SUM(A20:A22)=4,"#",IF(SUM(A20:A22)=3,"/ -",IF(SUM(A20:A22)=5,"/ #",IF(SUM(A20:A22)=6,"- #",IF(SUM(A20:A22)=7,"/ - #",""))))))))</f>
        <v>-</v>
      </c>
      <c r="I68" s="335" t="str">
        <f>IF($I$80=0,"",VLOOKUP($I$80,$K$80:$L$94,2,FALSE))</f>
        <v>□ ◇</v>
      </c>
      <c r="J68" s="335"/>
      <c r="K68" s="335"/>
      <c r="L68" s="335"/>
    </row>
    <row r="69" spans="2:13" x14ac:dyDescent="0.2">
      <c r="B69" s="173"/>
      <c r="C69" s="174" t="s">
        <v>380</v>
      </c>
      <c r="D69" s="175"/>
      <c r="E69" s="175"/>
      <c r="F69" s="175"/>
      <c r="G69" s="175"/>
      <c r="H69" s="176"/>
    </row>
    <row r="70" spans="2:13" x14ac:dyDescent="0.2">
      <c r="B70" s="177"/>
      <c r="C70" s="336"/>
      <c r="D70" s="337"/>
      <c r="E70" s="337"/>
      <c r="F70" s="337"/>
      <c r="G70" s="337"/>
      <c r="H70" s="338"/>
    </row>
    <row r="71" spans="2:13" x14ac:dyDescent="0.2">
      <c r="B71" s="178"/>
      <c r="C71" s="336" t="s">
        <v>401</v>
      </c>
      <c r="D71" s="337"/>
      <c r="E71" s="337"/>
      <c r="F71" s="337"/>
      <c r="G71" s="337"/>
      <c r="H71" s="338"/>
    </row>
    <row r="72" spans="2:13" x14ac:dyDescent="0.2">
      <c r="B72" s="178"/>
      <c r="C72" s="339"/>
      <c r="D72" s="340"/>
      <c r="E72" s="340"/>
      <c r="F72" s="340"/>
      <c r="G72" s="340"/>
      <c r="H72" s="341"/>
    </row>
    <row r="78" spans="2:13" hidden="1" x14ac:dyDescent="0.2"/>
    <row r="79" spans="2:13" hidden="1" x14ac:dyDescent="0.2">
      <c r="E79" s="122" t="s">
        <v>402</v>
      </c>
      <c r="F79" s="122" t="s">
        <v>403</v>
      </c>
      <c r="G79" s="122" t="s">
        <v>398</v>
      </c>
      <c r="H79" s="123" t="s">
        <v>404</v>
      </c>
      <c r="I79" s="27"/>
      <c r="J79" s="27"/>
      <c r="K79" s="27"/>
      <c r="L79" s="27"/>
      <c r="M79" s="27"/>
    </row>
    <row r="80" spans="2:13" hidden="1" x14ac:dyDescent="0.2">
      <c r="E80" s="124">
        <f>IF(COUNTA($I$8:$I$67)=0,0,1)</f>
        <v>0</v>
      </c>
      <c r="F80" s="124">
        <f>IF(COUNTA($J$8:$J$67)=0,0,2)</f>
        <v>0</v>
      </c>
      <c r="G80" s="124">
        <f>IF(COUNTA($K$8:$K$67)=0,0,4)</f>
        <v>4</v>
      </c>
      <c r="H80" s="124">
        <f>IF(COUNTA($L$8:$L$67)=0,0,8)</f>
        <v>8</v>
      </c>
      <c r="I80" s="124">
        <f>SUM($E$80:$H$80)</f>
        <v>12</v>
      </c>
      <c r="J80" s="27"/>
      <c r="K80" s="124">
        <v>1</v>
      </c>
      <c r="L80" s="362" t="s">
        <v>393</v>
      </c>
      <c r="M80" s="362"/>
    </row>
    <row r="81" spans="5:13" hidden="1" x14ac:dyDescent="0.2">
      <c r="E81" s="124"/>
      <c r="F81" s="124"/>
      <c r="G81" s="124"/>
      <c r="H81" s="124"/>
      <c r="I81" s="124"/>
      <c r="J81" s="27"/>
      <c r="K81" s="124">
        <v>2</v>
      </c>
      <c r="L81" s="362" t="s">
        <v>394</v>
      </c>
      <c r="M81" s="362"/>
    </row>
    <row r="82" spans="5:13" hidden="1" x14ac:dyDescent="0.2">
      <c r="E82" s="124"/>
      <c r="F82" s="124"/>
      <c r="G82" s="124"/>
      <c r="H82" s="124"/>
      <c r="I82" s="124"/>
      <c r="J82" s="27"/>
      <c r="K82" s="124">
        <v>3</v>
      </c>
      <c r="L82" s="362" t="s">
        <v>405</v>
      </c>
      <c r="M82" s="362"/>
    </row>
    <row r="83" spans="5:13" hidden="1" x14ac:dyDescent="0.2">
      <c r="E83" s="124"/>
      <c r="F83" s="124"/>
      <c r="G83" s="124"/>
      <c r="H83" s="124"/>
      <c r="I83" s="124"/>
      <c r="J83" s="27"/>
      <c r="K83" s="124">
        <v>4</v>
      </c>
      <c r="L83" s="362" t="s">
        <v>395</v>
      </c>
      <c r="M83" s="362"/>
    </row>
    <row r="84" spans="5:13" hidden="1" x14ac:dyDescent="0.2">
      <c r="E84" s="124"/>
      <c r="F84" s="124"/>
      <c r="G84" s="124"/>
      <c r="H84" s="124"/>
      <c r="I84" s="124"/>
      <c r="J84" s="27"/>
      <c r="K84" s="124">
        <v>5</v>
      </c>
      <c r="L84" s="362" t="s">
        <v>406</v>
      </c>
      <c r="M84" s="362"/>
    </row>
    <row r="85" spans="5:13" hidden="1" x14ac:dyDescent="0.2">
      <c r="E85" s="124"/>
      <c r="F85" s="124"/>
      <c r="G85" s="124"/>
      <c r="H85" s="124"/>
      <c r="I85" s="124"/>
      <c r="J85" s="27"/>
      <c r="K85" s="124">
        <v>6</v>
      </c>
      <c r="L85" s="362" t="s">
        <v>407</v>
      </c>
      <c r="M85" s="362"/>
    </row>
    <row r="86" spans="5:13" hidden="1" x14ac:dyDescent="0.2">
      <c r="E86" s="124"/>
      <c r="F86" s="124"/>
      <c r="G86" s="124"/>
      <c r="H86" s="124"/>
      <c r="I86" s="124"/>
      <c r="J86" s="27"/>
      <c r="K86" s="124">
        <v>7</v>
      </c>
      <c r="L86" s="362" t="s">
        <v>408</v>
      </c>
      <c r="M86" s="362"/>
    </row>
    <row r="87" spans="5:13" hidden="1" x14ac:dyDescent="0.2">
      <c r="E87" s="124"/>
      <c r="F87" s="124"/>
      <c r="G87" s="124"/>
      <c r="H87" s="124"/>
      <c r="I87" s="124"/>
      <c r="J87" s="27"/>
      <c r="K87" s="124">
        <v>8</v>
      </c>
      <c r="L87" s="362" t="s">
        <v>396</v>
      </c>
      <c r="M87" s="362"/>
    </row>
    <row r="88" spans="5:13" hidden="1" x14ac:dyDescent="0.2">
      <c r="E88" s="124"/>
      <c r="F88" s="124"/>
      <c r="G88" s="124"/>
      <c r="H88" s="124"/>
      <c r="I88" s="124"/>
      <c r="J88" s="27"/>
      <c r="K88" s="124">
        <v>9</v>
      </c>
      <c r="L88" s="362" t="s">
        <v>409</v>
      </c>
      <c r="M88" s="362"/>
    </row>
    <row r="89" spans="5:13" hidden="1" x14ac:dyDescent="0.2">
      <c r="E89" s="124"/>
      <c r="F89" s="124"/>
      <c r="G89" s="124"/>
      <c r="H89" s="124"/>
      <c r="I89" s="124"/>
      <c r="J89" s="27"/>
      <c r="K89" s="124">
        <v>10</v>
      </c>
      <c r="L89" s="362" t="s">
        <v>410</v>
      </c>
      <c r="M89" s="362"/>
    </row>
    <row r="90" spans="5:13" hidden="1" x14ac:dyDescent="0.2">
      <c r="E90" s="124"/>
      <c r="F90" s="124"/>
      <c r="G90" s="124"/>
      <c r="H90" s="124"/>
      <c r="I90" s="124"/>
      <c r="J90" s="27"/>
      <c r="K90" s="124">
        <v>11</v>
      </c>
      <c r="L90" s="362" t="s">
        <v>411</v>
      </c>
      <c r="M90" s="362"/>
    </row>
    <row r="91" spans="5:13" hidden="1" x14ac:dyDescent="0.2">
      <c r="E91" s="124"/>
      <c r="F91" s="124"/>
      <c r="G91" s="124"/>
      <c r="H91" s="124"/>
      <c r="I91" s="124"/>
      <c r="J91" s="27"/>
      <c r="K91" s="124">
        <v>12</v>
      </c>
      <c r="L91" s="362" t="s">
        <v>412</v>
      </c>
      <c r="M91" s="362"/>
    </row>
    <row r="92" spans="5:13" hidden="1" x14ac:dyDescent="0.2">
      <c r="E92" s="124"/>
      <c r="F92" s="124"/>
      <c r="G92" s="124"/>
      <c r="H92" s="124"/>
      <c r="I92" s="124"/>
      <c r="J92" s="27"/>
      <c r="K92" s="124">
        <v>13</v>
      </c>
      <c r="L92" s="362" t="s">
        <v>413</v>
      </c>
      <c r="M92" s="362"/>
    </row>
    <row r="93" spans="5:13" hidden="1" x14ac:dyDescent="0.2">
      <c r="E93" s="124"/>
      <c r="F93" s="124"/>
      <c r="G93" s="124"/>
      <c r="H93" s="124"/>
      <c r="I93" s="124"/>
      <c r="J93" s="27"/>
      <c r="K93" s="124">
        <v>14</v>
      </c>
      <c r="L93" s="362" t="s">
        <v>414</v>
      </c>
      <c r="M93" s="362"/>
    </row>
    <row r="94" spans="5:13" hidden="1" x14ac:dyDescent="0.2">
      <c r="E94" s="124"/>
      <c r="F94" s="124"/>
      <c r="G94" s="124"/>
      <c r="H94" s="124"/>
      <c r="I94" s="124"/>
      <c r="J94" s="27"/>
      <c r="K94" s="124">
        <v>15</v>
      </c>
      <c r="L94" s="362" t="s">
        <v>415</v>
      </c>
      <c r="M94" s="362"/>
    </row>
  </sheetData>
  <mergeCells count="30">
    <mergeCell ref="L92:M92"/>
    <mergeCell ref="L93:M93"/>
    <mergeCell ref="L94:M94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  <mergeCell ref="I68:L68"/>
    <mergeCell ref="C70:H70"/>
    <mergeCell ref="C71:H71"/>
    <mergeCell ref="C72:H72"/>
    <mergeCell ref="B4:C4"/>
    <mergeCell ref="B5:B7"/>
    <mergeCell ref="C5:C7"/>
    <mergeCell ref="E5:H5"/>
    <mergeCell ref="D6:D7"/>
    <mergeCell ref="E6:E7"/>
    <mergeCell ref="F6:F7"/>
    <mergeCell ref="G6:G7"/>
    <mergeCell ref="H6:H7"/>
    <mergeCell ref="I5:J5"/>
    <mergeCell ref="K5:L5"/>
  </mergeCells>
  <phoneticPr fontId="4"/>
  <conditionalFormatting sqref="E8:L67">
    <cfRule type="expression" dxfId="1" priority="2">
      <formula>($B8:$B67)&lt;&gt;""</formula>
    </cfRule>
  </conditionalFormatting>
  <conditionalFormatting sqref="I8:L67">
    <cfRule type="expression" dxfId="0" priority="1">
      <formula>$C8&lt;&gt;""</formula>
    </cfRule>
  </conditionalFormatting>
  <dataValidations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E8:H67" xr:uid="{FD3F2473-F21A-4132-8133-8D6E1D3C4E22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C8:D67" xr:uid="{0A28E421-C28B-4E06-8551-4C2436F074CF}">
      <formula1>C8=ROUNDDOWN(C8,1)</formula1>
    </dataValidation>
    <dataValidation type="list" errorStyle="warning" allowBlank="1" showInputMessage="1" showErrorMessage="1" error="記号以外の文字は事情がある場合以外、入力しないでください。" sqref="L8:L67" xr:uid="{872C40C7-42CB-412F-B186-F767CBC283AB}">
      <formula1>"◇　"</formula1>
    </dataValidation>
    <dataValidation type="list" errorStyle="warning" allowBlank="1" showInputMessage="1" showErrorMessage="1" error="記号以外の文字は事情がある場合以外、入力しないでください。" sqref="K8:K67" xr:uid="{3E5290DE-B76F-45A5-84B8-1ABD83F7C5B3}">
      <formula1>"□"</formula1>
    </dataValidation>
    <dataValidation type="list" errorStyle="warning" allowBlank="1" showInputMessage="1" showErrorMessage="1" error="記号以外の文字は事情がある場合以外、入力しないでください。" sqref="J8:J67" xr:uid="{8B6A69C8-A187-4195-BBC8-DC7805038A7B}">
      <formula1>"◆"</formula1>
    </dataValidation>
    <dataValidation type="list" errorStyle="warning" allowBlank="1" showInputMessage="1" showErrorMessage="1" error="記号以外の文字は事情がある場合以外、入力しないでください。" sqref="I8:I67" xr:uid="{4DCBEDA7-5F3E-4185-943B-E05300CDD4B4}">
      <formula1>"■"</formula1>
    </dataValidation>
  </dataValidations>
  <pageMargins left="0.70866141732283472" right="0.55118110236220474" top="0.70866141732283472" bottom="0.6692913385826772" header="0.51181102362204722" footer="0.51181102362204722"/>
  <pageSetup paperSize="9" scale="54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O8" sqref="O8"/>
    </sheetView>
  </sheetViews>
  <sheetFormatPr defaultColWidth="9" defaultRowHeight="14.5" x14ac:dyDescent="0.2"/>
  <cols>
    <col min="1" max="1" width="2.453125" style="4" hidden="1" customWidth="1"/>
    <col min="2" max="2" width="13.453125" style="4" customWidth="1"/>
    <col min="3" max="3" width="10.1796875" style="4" customWidth="1"/>
    <col min="4" max="11" width="8.54296875" style="4" customWidth="1"/>
    <col min="12" max="12" width="11.1796875" style="4" customWidth="1"/>
    <col min="13" max="13" width="31.1796875" style="4" customWidth="1"/>
    <col min="14" max="15" width="8.54296875" style="4" customWidth="1"/>
    <col min="16" max="16384" width="9" style="4"/>
  </cols>
  <sheetData>
    <row r="1" spans="1:15" ht="17.5" x14ac:dyDescent="0.2">
      <c r="B1" s="76" t="s">
        <v>416</v>
      </c>
    </row>
    <row r="2" spans="1:15" ht="21" customHeight="1" x14ac:dyDescent="0.2">
      <c r="A2" s="104">
        <v>2</v>
      </c>
    </row>
    <row r="3" spans="1:15" ht="24.75" customHeight="1" x14ac:dyDescent="0.2">
      <c r="A3" s="104">
        <f>IF(COUNTA(C8:L8)&lt;&gt;0,1,2)</f>
        <v>2</v>
      </c>
      <c r="B3" s="5"/>
      <c r="C3" s="6"/>
      <c r="D3" s="5"/>
    </row>
    <row r="4" spans="1:15" s="7" customFormat="1" ht="14.25" customHeight="1" x14ac:dyDescent="0.2">
      <c r="B4" s="363" t="s">
        <v>4</v>
      </c>
      <c r="C4" s="372" t="s">
        <v>417</v>
      </c>
      <c r="D4" s="373"/>
      <c r="E4" s="373"/>
      <c r="F4" s="373"/>
      <c r="G4" s="373"/>
      <c r="H4" s="373"/>
      <c r="I4" s="373"/>
      <c r="J4" s="373"/>
      <c r="K4" s="373"/>
      <c r="L4" s="374"/>
      <c r="M4" s="363" t="s">
        <v>418</v>
      </c>
    </row>
    <row r="5" spans="1:15" s="7" customFormat="1" ht="18" customHeight="1" x14ac:dyDescent="0.2">
      <c r="B5" s="364"/>
      <c r="C5" s="365" t="s">
        <v>419</v>
      </c>
      <c r="D5" s="366"/>
      <c r="E5" s="366"/>
      <c r="F5" s="366"/>
      <c r="G5" s="366"/>
      <c r="H5" s="366"/>
      <c r="I5" s="366"/>
      <c r="J5" s="365" t="s">
        <v>21</v>
      </c>
      <c r="K5" s="366"/>
      <c r="L5" s="367" t="s">
        <v>420</v>
      </c>
      <c r="M5" s="364"/>
    </row>
    <row r="6" spans="1:15" s="7" customFormat="1" ht="18" customHeight="1" x14ac:dyDescent="0.2">
      <c r="B6" s="364"/>
      <c r="C6" s="367" t="s">
        <v>24</v>
      </c>
      <c r="D6" s="369"/>
      <c r="E6" s="367" t="s">
        <v>421</v>
      </c>
      <c r="F6" s="369"/>
      <c r="G6" s="369"/>
      <c r="H6" s="369"/>
      <c r="I6" s="369"/>
      <c r="J6" s="370" t="s">
        <v>422</v>
      </c>
      <c r="K6" s="367" t="s">
        <v>423</v>
      </c>
      <c r="L6" s="368"/>
      <c r="M6" s="364"/>
    </row>
    <row r="7" spans="1:15" s="7" customFormat="1" ht="45" customHeight="1" x14ac:dyDescent="0.2">
      <c r="B7" s="364"/>
      <c r="C7" s="8" t="s">
        <v>424</v>
      </c>
      <c r="D7" s="8" t="s">
        <v>45</v>
      </c>
      <c r="E7" s="8" t="s">
        <v>425</v>
      </c>
      <c r="F7" s="8" t="s">
        <v>47</v>
      </c>
      <c r="G7" s="8" t="s">
        <v>48</v>
      </c>
      <c r="H7" s="8" t="s">
        <v>49</v>
      </c>
      <c r="I7" s="8" t="s">
        <v>50</v>
      </c>
      <c r="J7" s="371"/>
      <c r="K7" s="368"/>
      <c r="L7" s="368"/>
      <c r="M7" s="364"/>
    </row>
    <row r="8" spans="1:15" s="7" customFormat="1" ht="58" x14ac:dyDescent="0.2">
      <c r="B8" s="185" t="str">
        <f>IF(ｼｰﾄ0!C4="","",ｼｰﾄ0!C3&amp;ｼｰﾄ0!C4)</f>
        <v>新潟県南魚沼</v>
      </c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7" t="s">
        <v>426</v>
      </c>
      <c r="N8" s="9"/>
      <c r="O8" s="9"/>
    </row>
    <row r="9" spans="1:15" s="7" customFormat="1" ht="14.25" customHeight="1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">
      <c r="B10" s="10" t="s">
        <v>427</v>
      </c>
      <c r="C10" s="6" t="s">
        <v>428</v>
      </c>
    </row>
    <row r="11" spans="1:15" x14ac:dyDescent="0.2">
      <c r="C11" s="6" t="s">
        <v>429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">
      <c r="C12" s="6" t="s">
        <v>430</v>
      </c>
    </row>
    <row r="13" spans="1:15" ht="18" customHeight="1" x14ac:dyDescent="0.2">
      <c r="C13" s="6" t="s">
        <v>431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0"/>
    <pageSetUpPr fitToPage="1"/>
  </sheetPr>
  <dimension ref="A1:I29"/>
  <sheetViews>
    <sheetView showGridLines="0" topLeftCell="B20" zoomScaleNormal="100" zoomScaleSheetLayoutView="85" workbookViewId="0">
      <selection activeCell="I22" sqref="I22"/>
    </sheetView>
  </sheetViews>
  <sheetFormatPr defaultColWidth="9" defaultRowHeight="14.5" x14ac:dyDescent="0.2"/>
  <cols>
    <col min="1" max="1" width="3" style="14" hidden="1" customWidth="1"/>
    <col min="2" max="2" width="3" style="14" customWidth="1"/>
    <col min="3" max="3" width="13.54296875" style="14" customWidth="1"/>
    <col min="4" max="4" width="18.54296875" style="14" customWidth="1"/>
    <col min="5" max="9" width="15.54296875" style="14" customWidth="1"/>
    <col min="10" max="16384" width="9" style="14"/>
  </cols>
  <sheetData>
    <row r="1" spans="1:9" ht="19" x14ac:dyDescent="0.2">
      <c r="C1" s="101" t="s">
        <v>432</v>
      </c>
    </row>
    <row r="2" spans="1:9" x14ac:dyDescent="0.2">
      <c r="A2" s="105">
        <v>2</v>
      </c>
      <c r="B2" s="105"/>
    </row>
    <row r="3" spans="1:9" ht="15" customHeight="1" x14ac:dyDescent="0.2">
      <c r="A3" s="105">
        <f>IF(COUNTA(E7:I14)&lt;&gt;0,1,2)</f>
        <v>1</v>
      </c>
      <c r="B3" s="106" t="s">
        <v>433</v>
      </c>
      <c r="C3" s="12"/>
    </row>
    <row r="4" spans="1:9" s="28" customFormat="1" ht="15" customHeight="1" x14ac:dyDescent="0.2">
      <c r="C4" s="23"/>
    </row>
    <row r="5" spans="1:9" ht="20.5" customHeight="1" x14ac:dyDescent="0.2">
      <c r="C5" s="382" t="s">
        <v>434</v>
      </c>
      <c r="D5" s="377" t="s">
        <v>435</v>
      </c>
      <c r="E5" s="381" t="s">
        <v>436</v>
      </c>
      <c r="F5" s="381"/>
      <c r="G5" s="381"/>
      <c r="H5" s="381"/>
      <c r="I5" s="381"/>
    </row>
    <row r="6" spans="1:9" ht="40" customHeight="1" x14ac:dyDescent="0.2">
      <c r="C6" s="382"/>
      <c r="D6" s="377"/>
      <c r="E6" s="188" t="s">
        <v>437</v>
      </c>
      <c r="F6" s="188" t="s">
        <v>438</v>
      </c>
      <c r="G6" s="188" t="s">
        <v>439</v>
      </c>
      <c r="H6" s="188" t="s">
        <v>440</v>
      </c>
      <c r="I6" s="188" t="s">
        <v>441</v>
      </c>
    </row>
    <row r="7" spans="1:9" ht="28.5" customHeight="1" x14ac:dyDescent="0.2">
      <c r="C7" s="378" t="str">
        <f>IF(OR(ｼｰﾄ0!C4="",ｼｰﾄ0!C3=""),"",ｼｰﾄ0!C3&amp;ｼｰﾄ0!C4)</f>
        <v>新潟県南魚沼</v>
      </c>
      <c r="D7" s="375" t="s">
        <v>442</v>
      </c>
      <c r="E7" s="195">
        <v>5</v>
      </c>
      <c r="F7" s="195"/>
      <c r="G7" s="196"/>
      <c r="H7" s="197" t="s">
        <v>443</v>
      </c>
      <c r="I7" s="198">
        <v>45536</v>
      </c>
    </row>
    <row r="8" spans="1:9" ht="28.5" customHeight="1" x14ac:dyDescent="0.2">
      <c r="C8" s="379"/>
      <c r="D8" s="376"/>
      <c r="E8" s="195"/>
      <c r="F8" s="195"/>
      <c r="G8" s="196"/>
      <c r="H8" s="197"/>
      <c r="I8" s="198"/>
    </row>
    <row r="9" spans="1:9" ht="28.5" customHeight="1" x14ac:dyDescent="0.2">
      <c r="C9" s="379"/>
      <c r="D9" s="375" t="s">
        <v>444</v>
      </c>
      <c r="E9" s="195">
        <v>27</v>
      </c>
      <c r="F9" s="195"/>
      <c r="G9" s="196"/>
      <c r="H9" s="197" t="s">
        <v>443</v>
      </c>
      <c r="I9" s="198">
        <v>45536</v>
      </c>
    </row>
    <row r="10" spans="1:9" ht="28.5" customHeight="1" x14ac:dyDescent="0.2">
      <c r="C10" s="379"/>
      <c r="D10" s="384"/>
      <c r="E10" s="195"/>
      <c r="F10" s="195"/>
      <c r="G10" s="196"/>
      <c r="H10" s="197"/>
      <c r="I10" s="198"/>
    </row>
    <row r="11" spans="1:9" ht="28.5" customHeight="1" x14ac:dyDescent="0.2">
      <c r="C11" s="379"/>
      <c r="D11" s="375" t="s">
        <v>445</v>
      </c>
      <c r="E11" s="195"/>
      <c r="F11" s="195"/>
      <c r="G11" s="196"/>
      <c r="H11" s="197"/>
      <c r="I11" s="198"/>
    </row>
    <row r="12" spans="1:9" ht="28.5" customHeight="1" x14ac:dyDescent="0.2">
      <c r="C12" s="379"/>
      <c r="D12" s="376"/>
      <c r="E12" s="195"/>
      <c r="F12" s="195"/>
      <c r="G12" s="196"/>
      <c r="H12" s="197"/>
      <c r="I12" s="198"/>
    </row>
    <row r="13" spans="1:9" ht="28.5" customHeight="1" x14ac:dyDescent="0.2">
      <c r="C13" s="379"/>
      <c r="D13" s="375" t="s">
        <v>446</v>
      </c>
      <c r="E13" s="195"/>
      <c r="F13" s="195"/>
      <c r="G13" s="196"/>
      <c r="H13" s="197"/>
      <c r="I13" s="198"/>
    </row>
    <row r="14" spans="1:9" ht="28.5" customHeight="1" x14ac:dyDescent="0.2">
      <c r="C14" s="380"/>
      <c r="D14" s="384"/>
      <c r="E14" s="195"/>
      <c r="F14" s="195"/>
      <c r="G14" s="196"/>
      <c r="H14" s="197"/>
      <c r="I14" s="198"/>
    </row>
    <row r="15" spans="1:9" ht="28.5" customHeight="1" x14ac:dyDescent="0.2">
      <c r="C15" s="383" t="s">
        <v>447</v>
      </c>
      <c r="D15" s="190" t="s">
        <v>448</v>
      </c>
      <c r="E15" s="199">
        <f>IF(COUNTA(E7:E14)=0,"",SUMIFS(E7:E14,$H$7:$H$14,$D$15))</f>
        <v>0</v>
      </c>
      <c r="F15" s="199" t="str">
        <f t="shared" ref="F15:G15" si="0">IF(COUNTA(F7:F14)=0,"",SUMIFS(F7:F14,$H$7:$H$14,$D$15))</f>
        <v/>
      </c>
      <c r="G15" s="200" t="str">
        <f t="shared" si="0"/>
        <v/>
      </c>
      <c r="H15" s="191"/>
      <c r="I15" s="191"/>
    </row>
    <row r="16" spans="1:9" ht="28.5" customHeight="1" x14ac:dyDescent="0.2">
      <c r="C16" s="384"/>
      <c r="D16" s="190" t="s">
        <v>443</v>
      </c>
      <c r="E16" s="199">
        <f>IF(COUNTA(E7:E14)=0,"",SUMIFS(E7:E14,$H$7:$H$14,$D$16))</f>
        <v>32</v>
      </c>
      <c r="F16" s="199" t="str">
        <f>IF(COUNTA(F7:F14)=0,"",SUMIFS(F7:F14,$H$7:$H$14,$D$16))</f>
        <v/>
      </c>
      <c r="G16" s="200" t="str">
        <f>IF(COUNTA(G7:G14)=0,"",SUMIFS(G7:G14,$H$7:$H$14,$D$16))</f>
        <v/>
      </c>
      <c r="H16" s="191"/>
      <c r="I16" s="191"/>
    </row>
    <row r="17" spans="2:9" ht="15" customHeight="1" x14ac:dyDescent="0.2"/>
    <row r="18" spans="2:9" customFormat="1" ht="15" customHeight="1" x14ac:dyDescent="0.2">
      <c r="C18" s="12"/>
      <c r="D18" s="14"/>
      <c r="E18" s="14"/>
      <c r="F18" s="14"/>
      <c r="G18" s="201"/>
      <c r="H18" s="201"/>
      <c r="I18" s="201"/>
    </row>
    <row r="19" spans="2:9" ht="15" customHeight="1" x14ac:dyDescent="0.2">
      <c r="B19" s="107" t="s">
        <v>450</v>
      </c>
      <c r="C19" s="12"/>
    </row>
    <row r="20" spans="2:9" ht="15" customHeight="1" x14ac:dyDescent="0.2">
      <c r="C20" s="23" t="s">
        <v>451</v>
      </c>
    </row>
    <row r="21" spans="2:9" x14ac:dyDescent="0.2">
      <c r="C21" s="377" t="s">
        <v>434</v>
      </c>
      <c r="D21" s="375" t="s">
        <v>435</v>
      </c>
      <c r="E21" s="137" t="s">
        <v>452</v>
      </c>
      <c r="F21" s="192"/>
      <c r="G21" s="138"/>
      <c r="H21" s="375" t="s">
        <v>453</v>
      </c>
    </row>
    <row r="22" spans="2:9" ht="43.5" x14ac:dyDescent="0.2">
      <c r="C22" s="377"/>
      <c r="D22" s="376"/>
      <c r="E22" s="188" t="s">
        <v>454</v>
      </c>
      <c r="F22" s="188" t="s">
        <v>455</v>
      </c>
      <c r="G22" s="188" t="s">
        <v>456</v>
      </c>
      <c r="H22" s="376"/>
    </row>
    <row r="23" spans="2:9" ht="43.5" x14ac:dyDescent="0.2">
      <c r="C23" s="378" t="str">
        <f>IF(OR(ｼｰﾄ0!C4="",ｼｰﾄ0!C3=""),"",ｼｰﾄ0!C3&amp;ｼｰﾄ0!C4)</f>
        <v>新潟県南魚沼</v>
      </c>
      <c r="D23" s="188" t="s">
        <v>457</v>
      </c>
      <c r="E23" s="193">
        <v>1</v>
      </c>
      <c r="F23" s="193"/>
      <c r="G23" s="193"/>
      <c r="H23" s="202">
        <f>IF(COUNTA(E23:G23)=0,"",SUM(E23:G23))</f>
        <v>1</v>
      </c>
    </row>
    <row r="24" spans="2:9" ht="40.5" customHeight="1" x14ac:dyDescent="0.2">
      <c r="C24" s="379"/>
      <c r="D24" s="189" t="s">
        <v>449</v>
      </c>
      <c r="E24" s="193">
        <v>3</v>
      </c>
      <c r="F24" s="193">
        <v>2</v>
      </c>
      <c r="G24" s="193">
        <v>2</v>
      </c>
      <c r="H24" s="202">
        <f>IF(COUNTA(E24:G24)=0,"",SUM(E24:G24))</f>
        <v>7</v>
      </c>
    </row>
    <row r="25" spans="2:9" ht="40.5" customHeight="1" x14ac:dyDescent="0.2">
      <c r="C25" s="379"/>
      <c r="D25" s="188" t="s">
        <v>445</v>
      </c>
      <c r="E25" s="193"/>
      <c r="F25" s="193"/>
      <c r="G25" s="193"/>
      <c r="H25" s="202" t="str">
        <f>IF(COUNTA(E25:G25)=0,"",SUM(E25:G25))</f>
        <v/>
      </c>
    </row>
    <row r="26" spans="2:9" ht="40.5" customHeight="1" x14ac:dyDescent="0.2">
      <c r="C26" s="380"/>
      <c r="D26" s="189" t="s">
        <v>458</v>
      </c>
      <c r="E26" s="193"/>
      <c r="F26" s="193"/>
      <c r="G26" s="193"/>
      <c r="H26" s="202" t="str">
        <f>IF(COUNTA(E26:G26)=0,"",SUM(E26:G26))</f>
        <v/>
      </c>
    </row>
    <row r="27" spans="2:9" ht="40.5" customHeight="1" x14ac:dyDescent="0.2">
      <c r="C27" s="317" t="s">
        <v>459</v>
      </c>
      <c r="D27" s="318"/>
      <c r="E27" s="202">
        <f>IF(SUM(E23:E26)=0,"",SUM(E23:E26))</f>
        <v>4</v>
      </c>
      <c r="F27" s="202">
        <f>IF(SUM(F23:F26)=0,"",SUM(F23:F26))</f>
        <v>2</v>
      </c>
      <c r="G27" s="202">
        <f>IF(SUM(G23:G26)=0,"",SUM(G23:G26))</f>
        <v>2</v>
      </c>
      <c r="H27" s="202">
        <f>IF(COUNTA(E27:G27)=0,"",SUM(E27:G27))</f>
        <v>8</v>
      </c>
    </row>
    <row r="28" spans="2:9" ht="15" customHeight="1" x14ac:dyDescent="0.2">
      <c r="C28" s="194"/>
      <c r="D28" s="194"/>
      <c r="E28" s="203"/>
      <c r="F28" s="203"/>
      <c r="G28" s="203"/>
      <c r="H28" s="203"/>
    </row>
    <row r="29" spans="2:9" ht="53.25" customHeight="1" x14ac:dyDescent="0.2"/>
  </sheetData>
  <mergeCells count="14">
    <mergeCell ref="E5:I5"/>
    <mergeCell ref="D5:D6"/>
    <mergeCell ref="C5:C6"/>
    <mergeCell ref="C15:C16"/>
    <mergeCell ref="D7:D8"/>
    <mergeCell ref="D9:D10"/>
    <mergeCell ref="D11:D12"/>
    <mergeCell ref="D13:D14"/>
    <mergeCell ref="C7:C14"/>
    <mergeCell ref="H21:H22"/>
    <mergeCell ref="C27:D27"/>
    <mergeCell ref="C21:C22"/>
    <mergeCell ref="D21:D22"/>
    <mergeCell ref="C23:C26"/>
  </mergeCells>
  <phoneticPr fontId="5"/>
  <conditionalFormatting sqref="H7">
    <cfRule type="colorScale" priority="1">
      <colorScale>
        <cfvo type="min"/>
        <cfvo type="max"/>
        <color rgb="FFFF7128"/>
        <color rgb="FFFFEF9C"/>
      </colorScale>
    </cfRule>
  </conditionalFormatting>
  <dataValidations count="9">
    <dataValidation type="list" allowBlank="1" showInputMessage="1" showErrorMessage="1" sqref="H7:H14" xr:uid="{00000000-0002-0000-0900-000000000000}">
      <formula1>$D$15:$D$16</formula1>
    </dataValidation>
    <dataValidation allowBlank="1" showInputMessage="1" showErrorMessage="1" prompt="水準点数は数値だけをご記入ください。_x000a__x000a_" sqref="G7:G14" xr:uid="{00000000-0002-0000-0900-000001000000}"/>
    <dataValidation allowBlank="1" showInputMessage="1" showErrorMessage="1" prompt="測量距離は数値だけをご記入ください。_x000a_" sqref="E7:E14" xr:uid="{00000000-0002-0000-0900-000002000000}"/>
    <dataValidation allowBlank="1" showInputMessage="1" showErrorMessage="1" prompt="測量面積は数値だけをご記入ください。_x000a__x000a__x000a_" sqref="F7:F14" xr:uid="{00000000-0002-0000-0900-000003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する、地下水位のみ観測井戸の本数を数値のみ記入してください" sqref="E25" xr:uid="{00000000-0002-0000-0900-000005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その他機関が管理する、地下水位のみ観測井戸の本数を数値のみ記入してください" sqref="E26:G26" xr:uid="{00000000-0002-0000-0900-000004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管内市町村が管理する、地下水位のみ観測井戸の本数を数値のみ記入してください" sqref="E24:G24" xr:uid="{00000000-0002-0000-0900-000006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（所有）する、地下水位のみ観測井戸の本数を数値のみ記入してください" sqref="F25:G25" xr:uid="{00000000-0002-0000-0900-000007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自治体が管理する、地下水位のみ観測井戸の本数を数値のみ記入してください" sqref="E23:G23" xr:uid="{00000000-0002-0000-0900-000008000000}"/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2"/>
  <sheetViews>
    <sheetView showGridLines="0" zoomScaleNormal="100" zoomScaleSheetLayoutView="100" workbookViewId="0">
      <pane xSplit="2" ySplit="6" topLeftCell="C24" activePane="bottomRight" state="frozen"/>
      <selection pane="topRight" sqref="A1:B1"/>
      <selection pane="bottomLeft" sqref="A1:B1"/>
      <selection pane="bottomRight" activeCell="N62" sqref="N62:S62"/>
    </sheetView>
  </sheetViews>
  <sheetFormatPr defaultColWidth="9" defaultRowHeight="14.5" x14ac:dyDescent="0.2"/>
  <cols>
    <col min="1" max="1" width="8.54296875" style="20" hidden="1" customWidth="1"/>
    <col min="2" max="2" width="7.453125" style="13" customWidth="1"/>
    <col min="3" max="3" width="5.81640625" style="86" customWidth="1"/>
    <col min="4" max="4" width="11.453125" style="13" customWidth="1"/>
    <col min="5" max="5" width="5.54296875" style="87" customWidth="1"/>
    <col min="6" max="6" width="5.54296875" style="13" customWidth="1"/>
    <col min="7" max="7" width="10.7265625" style="13" customWidth="1"/>
    <col min="8" max="8" width="5.54296875" style="87" customWidth="1"/>
    <col min="9" max="9" width="5.54296875" style="13" customWidth="1"/>
    <col min="10" max="10" width="10.7265625" style="13" customWidth="1"/>
    <col min="11" max="11" width="5.54296875" style="87" customWidth="1"/>
    <col min="12" max="12" width="5.54296875" style="13" customWidth="1"/>
    <col min="13" max="13" width="10.7265625" style="13" customWidth="1"/>
    <col min="14" max="14" width="5.54296875" style="87" customWidth="1"/>
    <col min="15" max="15" width="5.54296875" style="13" customWidth="1"/>
    <col min="16" max="16" width="10.7265625" style="13" customWidth="1"/>
    <col min="17" max="17" width="5.54296875" style="87" customWidth="1"/>
    <col min="18" max="18" width="5.54296875" style="13" customWidth="1"/>
    <col min="19" max="19" width="10.7265625" style="13" customWidth="1"/>
    <col min="20" max="20" width="7.54296875" style="13" customWidth="1"/>
    <col min="21" max="32" width="5.54296875" style="13" customWidth="1"/>
    <col min="33" max="16384" width="9" style="13"/>
  </cols>
  <sheetData>
    <row r="1" spans="1:21" ht="17.5" x14ac:dyDescent="0.2">
      <c r="B1" s="77" t="s">
        <v>460</v>
      </c>
    </row>
    <row r="2" spans="1:21" x14ac:dyDescent="0.2">
      <c r="A2" s="20">
        <v>2</v>
      </c>
    </row>
    <row r="3" spans="1:21" x14ac:dyDescent="0.2">
      <c r="A3" s="20">
        <f>IF(COUNTA(E7:S11)&lt;&gt;0,1,2)</f>
        <v>1</v>
      </c>
      <c r="D3" s="23"/>
    </row>
    <row r="4" spans="1:21" ht="20.25" customHeight="1" x14ac:dyDescent="0.2">
      <c r="B4" s="401" t="s">
        <v>192</v>
      </c>
      <c r="C4" s="409" t="s">
        <v>461</v>
      </c>
      <c r="D4" s="389" t="s">
        <v>462</v>
      </c>
      <c r="E4" s="93" t="s">
        <v>463</v>
      </c>
      <c r="F4" s="134"/>
      <c r="G4" s="94"/>
      <c r="H4" s="93" t="s">
        <v>464</v>
      </c>
      <c r="I4" s="134"/>
      <c r="J4" s="94"/>
      <c r="K4" s="125" t="s">
        <v>465</v>
      </c>
      <c r="L4" s="134"/>
      <c r="M4" s="94"/>
      <c r="N4" s="125" t="s">
        <v>466</v>
      </c>
      <c r="O4" s="125"/>
      <c r="P4" s="125"/>
      <c r="Q4" s="125" t="s">
        <v>467</v>
      </c>
      <c r="R4" s="125"/>
      <c r="S4" s="125"/>
    </row>
    <row r="5" spans="1:21" ht="25.5" customHeight="1" x14ac:dyDescent="0.2">
      <c r="A5" s="20" t="s">
        <v>468</v>
      </c>
      <c r="B5" s="402"/>
      <c r="C5" s="409"/>
      <c r="D5" s="390"/>
      <c r="E5" s="95" t="s">
        <v>469</v>
      </c>
      <c r="F5" s="96" t="s">
        <v>470</v>
      </c>
      <c r="G5" s="97"/>
      <c r="H5" s="95" t="s">
        <v>469</v>
      </c>
      <c r="I5" s="96" t="s">
        <v>470</v>
      </c>
      <c r="J5" s="97"/>
      <c r="K5" s="95" t="s">
        <v>469</v>
      </c>
      <c r="L5" s="96" t="s">
        <v>470</v>
      </c>
      <c r="M5" s="97"/>
      <c r="N5" s="95" t="s">
        <v>469</v>
      </c>
      <c r="O5" s="96" t="s">
        <v>470</v>
      </c>
      <c r="P5" s="97"/>
      <c r="Q5" s="95" t="s">
        <v>469</v>
      </c>
      <c r="R5" s="96" t="s">
        <v>470</v>
      </c>
      <c r="S5" s="126"/>
    </row>
    <row r="6" spans="1:21" ht="27.75" customHeight="1" x14ac:dyDescent="0.2">
      <c r="B6" s="403"/>
      <c r="C6" s="409"/>
      <c r="D6" s="391"/>
      <c r="E6" s="127" t="s">
        <v>471</v>
      </c>
      <c r="F6" s="98" t="s">
        <v>472</v>
      </c>
      <c r="G6" s="99" t="s">
        <v>473</v>
      </c>
      <c r="H6" s="127" t="s">
        <v>471</v>
      </c>
      <c r="I6" s="98" t="s">
        <v>474</v>
      </c>
      <c r="J6" s="99" t="s">
        <v>473</v>
      </c>
      <c r="K6" s="127" t="s">
        <v>471</v>
      </c>
      <c r="L6" s="98" t="s">
        <v>474</v>
      </c>
      <c r="M6" s="99" t="s">
        <v>473</v>
      </c>
      <c r="N6" s="127" t="s">
        <v>471</v>
      </c>
      <c r="O6" s="98" t="s">
        <v>474</v>
      </c>
      <c r="P6" s="99" t="s">
        <v>473</v>
      </c>
      <c r="Q6" s="127" t="s">
        <v>471</v>
      </c>
      <c r="R6" s="98" t="s">
        <v>474</v>
      </c>
      <c r="S6" s="99" t="s">
        <v>473</v>
      </c>
    </row>
    <row r="7" spans="1:21" ht="21.75" customHeight="1" x14ac:dyDescent="0.2">
      <c r="B7" s="389" t="str">
        <f>ｼｰﾄ0!$C$4</f>
        <v>南魚沼</v>
      </c>
      <c r="C7" s="385"/>
      <c r="D7" s="204" t="s">
        <v>475</v>
      </c>
      <c r="E7" s="218"/>
      <c r="F7" s="219"/>
      <c r="G7" s="219"/>
      <c r="H7" s="218"/>
      <c r="I7" s="219"/>
      <c r="J7" s="219"/>
      <c r="K7" s="218"/>
      <c r="L7" s="219"/>
      <c r="M7" s="219"/>
      <c r="N7" s="218"/>
      <c r="O7" s="219"/>
      <c r="P7" s="219"/>
      <c r="Q7" s="218"/>
      <c r="R7" s="219"/>
      <c r="S7" s="219"/>
    </row>
    <row r="8" spans="1:21" ht="21.75" customHeight="1" x14ac:dyDescent="0.2">
      <c r="B8" s="390"/>
      <c r="C8" s="386"/>
      <c r="D8" s="204" t="s">
        <v>476</v>
      </c>
      <c r="E8" s="218"/>
      <c r="F8" s="219"/>
      <c r="G8" s="219"/>
      <c r="H8" s="218"/>
      <c r="I8" s="219"/>
      <c r="J8" s="219"/>
      <c r="K8" s="218"/>
      <c r="L8" s="219"/>
      <c r="M8" s="219"/>
      <c r="N8" s="218"/>
      <c r="O8" s="219"/>
      <c r="P8" s="219"/>
      <c r="Q8" s="218"/>
      <c r="R8" s="219"/>
      <c r="S8" s="219"/>
    </row>
    <row r="9" spans="1:21" ht="21.75" customHeight="1" x14ac:dyDescent="0.2">
      <c r="B9" s="390"/>
      <c r="C9" s="386"/>
      <c r="D9" s="204" t="s">
        <v>477</v>
      </c>
      <c r="E9" s="218"/>
      <c r="F9" s="219"/>
      <c r="G9" s="219"/>
      <c r="H9" s="218"/>
      <c r="I9" s="219"/>
      <c r="J9" s="219"/>
      <c r="K9" s="218"/>
      <c r="L9" s="219"/>
      <c r="M9" s="219"/>
      <c r="N9" s="218"/>
      <c r="O9" s="219"/>
      <c r="P9" s="219"/>
      <c r="Q9" s="218"/>
      <c r="R9" s="219"/>
      <c r="S9" s="219"/>
      <c r="U9" s="100"/>
    </row>
    <row r="10" spans="1:21" ht="21.75" customHeight="1" x14ac:dyDescent="0.2">
      <c r="B10" s="390"/>
      <c r="C10" s="386"/>
      <c r="D10" s="204" t="s">
        <v>478</v>
      </c>
      <c r="E10" s="218"/>
      <c r="F10" s="219"/>
      <c r="G10" s="219"/>
      <c r="H10" s="218"/>
      <c r="I10" s="219"/>
      <c r="J10" s="219"/>
      <c r="K10" s="218"/>
      <c r="L10" s="219"/>
      <c r="M10" s="219"/>
      <c r="N10" s="218"/>
      <c r="O10" s="219"/>
      <c r="P10" s="219"/>
      <c r="Q10" s="218"/>
      <c r="R10" s="219"/>
      <c r="S10" s="219"/>
    </row>
    <row r="11" spans="1:21" ht="21.75" customHeight="1" x14ac:dyDescent="0.2">
      <c r="B11" s="390"/>
      <c r="C11" s="386"/>
      <c r="D11" s="140" t="s">
        <v>479</v>
      </c>
      <c r="E11" s="218">
        <v>117</v>
      </c>
      <c r="F11" s="219">
        <v>21.8</v>
      </c>
      <c r="G11" s="219">
        <v>8</v>
      </c>
      <c r="H11" s="218">
        <v>118</v>
      </c>
      <c r="I11" s="219">
        <v>21.9</v>
      </c>
      <c r="J11" s="219">
        <v>8</v>
      </c>
      <c r="K11" s="218">
        <v>118</v>
      </c>
      <c r="L11" s="219">
        <v>21.4</v>
      </c>
      <c r="M11" s="219">
        <v>7.8</v>
      </c>
      <c r="N11" s="218">
        <v>122</v>
      </c>
      <c r="O11" s="219">
        <v>21.1</v>
      </c>
      <c r="P11" s="219">
        <v>7.7</v>
      </c>
      <c r="Q11" s="218">
        <v>121</v>
      </c>
      <c r="R11" s="219">
        <v>21</v>
      </c>
      <c r="S11" s="219">
        <v>7.7</v>
      </c>
    </row>
    <row r="12" spans="1:21" ht="26.25" customHeight="1" x14ac:dyDescent="0.2">
      <c r="B12" s="391"/>
      <c r="C12" s="387"/>
      <c r="D12" s="140" t="s">
        <v>480</v>
      </c>
      <c r="E12" s="220">
        <f t="shared" ref="E12:G12" si="0">IF(COUNT(E7:E11)&gt;=1,SUM(E7:E11),"")</f>
        <v>117</v>
      </c>
      <c r="F12" s="221">
        <f t="shared" ref="F12" si="1">IF(COUNT(F7:F11)&gt;=1,SUM(F7:F11),"")</f>
        <v>21.8</v>
      </c>
      <c r="G12" s="221">
        <f t="shared" si="0"/>
        <v>8</v>
      </c>
      <c r="H12" s="220">
        <f t="shared" ref="H12:J12" si="2">IF(COUNT(H7:H11)&gt;=1,SUM(H7:H11),"")</f>
        <v>118</v>
      </c>
      <c r="I12" s="222">
        <f t="shared" ref="I12" si="3">IF(COUNT(I7:I11)&gt;=1,SUM(I7:I11),"")</f>
        <v>21.9</v>
      </c>
      <c r="J12" s="222">
        <f t="shared" si="2"/>
        <v>8</v>
      </c>
      <c r="K12" s="220">
        <f t="shared" ref="K12:M12" si="4">IF(COUNT(K7:K11)&gt;=1,SUM(K7:K11),"")</f>
        <v>118</v>
      </c>
      <c r="L12" s="221">
        <f t="shared" ref="L12" si="5">IF(COUNT(L7:L11)&gt;=1,SUM(L7:L11),"")</f>
        <v>21.4</v>
      </c>
      <c r="M12" s="221">
        <f t="shared" si="4"/>
        <v>7.8</v>
      </c>
      <c r="N12" s="220">
        <f t="shared" ref="N12:P12" si="6">IF(COUNT(N7:N11)&gt;=1,SUM(N7:N11),"")</f>
        <v>122</v>
      </c>
      <c r="O12" s="221">
        <f t="shared" ref="O12" si="7">IF(COUNT(O7:O11)&gt;=1,SUM(O7:O11),"")</f>
        <v>21.1</v>
      </c>
      <c r="P12" s="221">
        <f t="shared" si="6"/>
        <v>7.7</v>
      </c>
      <c r="Q12" s="220">
        <f>IF(COUNT(Q7:Q11)&gt;=1,SUM(Q7:Q11),"")</f>
        <v>121</v>
      </c>
      <c r="R12" s="221">
        <f>IF(COUNT(R7:R11)&gt;=1,SUM(R7:R11),"")</f>
        <v>21</v>
      </c>
      <c r="S12" s="221">
        <f>IF(COUNT(S7:S11)&gt;=1,SUM(S7:S11),"")</f>
        <v>7.7</v>
      </c>
    </row>
    <row r="13" spans="1:21" ht="21.75" customHeight="1" x14ac:dyDescent="0.2">
      <c r="B13" s="389" t="str">
        <f>ｼｰﾄ0!$C$4</f>
        <v>南魚沼</v>
      </c>
      <c r="C13" s="411"/>
      <c r="D13" s="204" t="s">
        <v>475</v>
      </c>
      <c r="E13" s="223"/>
      <c r="F13" s="219"/>
      <c r="G13" s="219"/>
      <c r="H13" s="223"/>
      <c r="I13" s="219"/>
      <c r="J13" s="219"/>
      <c r="K13" s="223"/>
      <c r="L13" s="219"/>
      <c r="M13" s="219"/>
      <c r="N13" s="223"/>
      <c r="O13" s="219"/>
      <c r="P13" s="219"/>
      <c r="Q13" s="224"/>
      <c r="R13" s="219"/>
      <c r="S13" s="219"/>
    </row>
    <row r="14" spans="1:21" ht="21.75" customHeight="1" x14ac:dyDescent="0.2">
      <c r="B14" s="390"/>
      <c r="C14" s="412"/>
      <c r="D14" s="204" t="s">
        <v>476</v>
      </c>
      <c r="E14" s="223"/>
      <c r="F14" s="219"/>
      <c r="G14" s="219"/>
      <c r="H14" s="223"/>
      <c r="I14" s="219"/>
      <c r="J14" s="219"/>
      <c r="K14" s="223"/>
      <c r="L14" s="219"/>
      <c r="M14" s="219"/>
      <c r="N14" s="223"/>
      <c r="O14" s="219"/>
      <c r="P14" s="219"/>
      <c r="Q14" s="224"/>
      <c r="R14" s="219"/>
      <c r="S14" s="219"/>
    </row>
    <row r="15" spans="1:21" ht="21.75" customHeight="1" x14ac:dyDescent="0.2">
      <c r="B15" s="390"/>
      <c r="C15" s="412"/>
      <c r="D15" s="204" t="s">
        <v>477</v>
      </c>
      <c r="E15" s="223"/>
      <c r="F15" s="219"/>
      <c r="G15" s="219"/>
      <c r="H15" s="223"/>
      <c r="I15" s="219"/>
      <c r="J15" s="219"/>
      <c r="K15" s="223"/>
      <c r="L15" s="219"/>
      <c r="M15" s="219"/>
      <c r="N15" s="223"/>
      <c r="O15" s="219"/>
      <c r="P15" s="219"/>
      <c r="Q15" s="224"/>
      <c r="R15" s="219"/>
      <c r="S15" s="219"/>
    </row>
    <row r="16" spans="1:21" ht="21.75" customHeight="1" x14ac:dyDescent="0.2">
      <c r="B16" s="390"/>
      <c r="C16" s="412"/>
      <c r="D16" s="204" t="s">
        <v>478</v>
      </c>
      <c r="E16" s="223"/>
      <c r="F16" s="219"/>
      <c r="G16" s="219"/>
      <c r="H16" s="223"/>
      <c r="I16" s="219"/>
      <c r="J16" s="219"/>
      <c r="K16" s="223"/>
      <c r="L16" s="219"/>
      <c r="M16" s="219"/>
      <c r="N16" s="223"/>
      <c r="O16" s="219"/>
      <c r="P16" s="219"/>
      <c r="Q16" s="224"/>
      <c r="R16" s="219"/>
      <c r="S16" s="219"/>
    </row>
    <row r="17" spans="2:19" ht="21.75" customHeight="1" x14ac:dyDescent="0.2">
      <c r="B17" s="390"/>
      <c r="C17" s="412"/>
      <c r="D17" s="140" t="s">
        <v>479</v>
      </c>
      <c r="E17" s="223"/>
      <c r="F17" s="219"/>
      <c r="G17" s="219"/>
      <c r="H17" s="223"/>
      <c r="I17" s="219"/>
      <c r="J17" s="219"/>
      <c r="K17" s="223"/>
      <c r="L17" s="219"/>
      <c r="M17" s="219"/>
      <c r="N17" s="223"/>
      <c r="O17" s="219"/>
      <c r="P17" s="219"/>
      <c r="Q17" s="224"/>
      <c r="R17" s="219"/>
      <c r="S17" s="219"/>
    </row>
    <row r="18" spans="2:19" ht="26.25" customHeight="1" x14ac:dyDescent="0.2">
      <c r="B18" s="391"/>
      <c r="C18" s="413"/>
      <c r="D18" s="140" t="s">
        <v>481</v>
      </c>
      <c r="E18" s="220" t="str">
        <f t="shared" ref="E18:G18" si="8">IF(COUNT(E13:E17)&gt;=1,SUM(E13:E17),"")</f>
        <v/>
      </c>
      <c r="F18" s="221" t="str">
        <f t="shared" ref="F18" si="9">IF(COUNT(F13:F17)&gt;=1,SUM(F13:F17),"")</f>
        <v/>
      </c>
      <c r="G18" s="221" t="str">
        <f t="shared" si="8"/>
        <v/>
      </c>
      <c r="H18" s="220" t="str">
        <f t="shared" ref="H18:S18" si="10">IF(COUNT(H13:H17)&gt;=1,SUM(H13:H17),"")</f>
        <v/>
      </c>
      <c r="I18" s="222" t="str">
        <f t="shared" si="10"/>
        <v/>
      </c>
      <c r="J18" s="222" t="str">
        <f t="shared" si="10"/>
        <v/>
      </c>
      <c r="K18" s="220" t="str">
        <f t="shared" si="10"/>
        <v/>
      </c>
      <c r="L18" s="221" t="str">
        <f t="shared" si="10"/>
        <v/>
      </c>
      <c r="M18" s="221" t="str">
        <f t="shared" si="10"/>
        <v/>
      </c>
      <c r="N18" s="220" t="str">
        <f t="shared" si="10"/>
        <v/>
      </c>
      <c r="O18" s="221" t="str">
        <f t="shared" si="10"/>
        <v/>
      </c>
      <c r="P18" s="221" t="str">
        <f t="shared" si="10"/>
        <v/>
      </c>
      <c r="Q18" s="220" t="str">
        <f t="shared" si="10"/>
        <v/>
      </c>
      <c r="R18" s="221" t="str">
        <f t="shared" si="10"/>
        <v/>
      </c>
      <c r="S18" s="221" t="str">
        <f t="shared" si="10"/>
        <v/>
      </c>
    </row>
    <row r="19" spans="2:19" ht="21.75" customHeight="1" x14ac:dyDescent="0.2">
      <c r="B19" s="389" t="str">
        <f>ｼｰﾄ0!$C$4</f>
        <v>南魚沼</v>
      </c>
      <c r="C19" s="385"/>
      <c r="D19" s="204" t="s">
        <v>475</v>
      </c>
      <c r="E19" s="223"/>
      <c r="F19" s="219"/>
      <c r="G19" s="219"/>
      <c r="H19" s="223"/>
      <c r="I19" s="219"/>
      <c r="J19" s="219"/>
      <c r="K19" s="223"/>
      <c r="L19" s="219"/>
      <c r="M19" s="219"/>
      <c r="N19" s="223"/>
      <c r="O19" s="219"/>
      <c r="P19" s="219"/>
      <c r="Q19" s="224"/>
      <c r="R19" s="219"/>
      <c r="S19" s="219"/>
    </row>
    <row r="20" spans="2:19" ht="21.75" customHeight="1" x14ac:dyDescent="0.2">
      <c r="B20" s="390"/>
      <c r="C20" s="404"/>
      <c r="D20" s="204" t="s">
        <v>476</v>
      </c>
      <c r="E20" s="223"/>
      <c r="F20" s="219"/>
      <c r="G20" s="219"/>
      <c r="H20" s="223"/>
      <c r="I20" s="219"/>
      <c r="J20" s="219"/>
      <c r="K20" s="223"/>
      <c r="L20" s="219"/>
      <c r="M20" s="219"/>
      <c r="N20" s="223"/>
      <c r="O20" s="219"/>
      <c r="P20" s="219"/>
      <c r="Q20" s="224"/>
      <c r="R20" s="219"/>
      <c r="S20" s="219"/>
    </row>
    <row r="21" spans="2:19" ht="21.75" customHeight="1" x14ac:dyDescent="0.2">
      <c r="B21" s="390"/>
      <c r="C21" s="404"/>
      <c r="D21" s="204" t="s">
        <v>477</v>
      </c>
      <c r="E21" s="223"/>
      <c r="F21" s="219"/>
      <c r="G21" s="219"/>
      <c r="H21" s="223"/>
      <c r="I21" s="219"/>
      <c r="J21" s="219"/>
      <c r="K21" s="223"/>
      <c r="L21" s="219"/>
      <c r="M21" s="219"/>
      <c r="N21" s="223"/>
      <c r="O21" s="219"/>
      <c r="P21" s="219"/>
      <c r="Q21" s="224"/>
      <c r="R21" s="219"/>
      <c r="S21" s="219"/>
    </row>
    <row r="22" spans="2:19" ht="21.75" customHeight="1" x14ac:dyDescent="0.2">
      <c r="B22" s="390"/>
      <c r="C22" s="404"/>
      <c r="D22" s="204" t="s">
        <v>478</v>
      </c>
      <c r="E22" s="223"/>
      <c r="F22" s="219"/>
      <c r="G22" s="219"/>
      <c r="H22" s="223"/>
      <c r="I22" s="219"/>
      <c r="J22" s="219"/>
      <c r="K22" s="223"/>
      <c r="L22" s="219"/>
      <c r="M22" s="219"/>
      <c r="N22" s="223"/>
      <c r="O22" s="219"/>
      <c r="P22" s="219"/>
      <c r="Q22" s="224"/>
      <c r="R22" s="219"/>
      <c r="S22" s="219"/>
    </row>
    <row r="23" spans="2:19" ht="21.75" customHeight="1" x14ac:dyDescent="0.2">
      <c r="B23" s="390"/>
      <c r="C23" s="404"/>
      <c r="D23" s="140" t="s">
        <v>479</v>
      </c>
      <c r="E23" s="223"/>
      <c r="F23" s="219"/>
      <c r="G23" s="219"/>
      <c r="H23" s="223"/>
      <c r="I23" s="219"/>
      <c r="J23" s="219"/>
      <c r="K23" s="223"/>
      <c r="L23" s="219"/>
      <c r="M23" s="219"/>
      <c r="N23" s="223"/>
      <c r="O23" s="219"/>
      <c r="P23" s="219"/>
      <c r="Q23" s="224"/>
      <c r="R23" s="219"/>
      <c r="S23" s="219"/>
    </row>
    <row r="24" spans="2:19" ht="26.25" customHeight="1" x14ac:dyDescent="0.2">
      <c r="B24" s="391"/>
      <c r="C24" s="405"/>
      <c r="D24" s="140" t="s">
        <v>482</v>
      </c>
      <c r="E24" s="224" t="str">
        <f t="shared" ref="E24:G24" si="11">IF(COUNT(E19:E23)&gt;=1,SUM(E19:E23),"")</f>
        <v/>
      </c>
      <c r="F24" s="225" t="str">
        <f t="shared" ref="F24" si="12">IF(COUNT(F19:F23)&gt;=1,SUM(F19:F23),"")</f>
        <v/>
      </c>
      <c r="G24" s="225" t="str">
        <f t="shared" si="11"/>
        <v/>
      </c>
      <c r="H24" s="224" t="str">
        <f t="shared" ref="H24:S24" si="13">IF(COUNT(H19:H23)&gt;=1,SUM(H19:H23),"")</f>
        <v/>
      </c>
      <c r="I24" s="226" t="str">
        <f t="shared" si="13"/>
        <v/>
      </c>
      <c r="J24" s="226" t="str">
        <f t="shared" si="13"/>
        <v/>
      </c>
      <c r="K24" s="224" t="str">
        <f t="shared" si="13"/>
        <v/>
      </c>
      <c r="L24" s="225" t="str">
        <f t="shared" si="13"/>
        <v/>
      </c>
      <c r="M24" s="225" t="str">
        <f t="shared" si="13"/>
        <v/>
      </c>
      <c r="N24" s="224" t="str">
        <f t="shared" si="13"/>
        <v/>
      </c>
      <c r="O24" s="225" t="str">
        <f t="shared" si="13"/>
        <v/>
      </c>
      <c r="P24" s="225" t="str">
        <f t="shared" si="13"/>
        <v/>
      </c>
      <c r="Q24" s="224" t="str">
        <f t="shared" si="13"/>
        <v/>
      </c>
      <c r="R24" s="225" t="str">
        <f t="shared" si="13"/>
        <v/>
      </c>
      <c r="S24" s="225" t="str">
        <f t="shared" si="13"/>
        <v/>
      </c>
    </row>
    <row r="25" spans="2:19" ht="22.5" customHeight="1" x14ac:dyDescent="0.2">
      <c r="B25" s="389" t="str">
        <f>ｼｰﾄ0!$C$4</f>
        <v>南魚沼</v>
      </c>
      <c r="C25" s="385"/>
      <c r="D25" s="204" t="s">
        <v>475</v>
      </c>
      <c r="E25" s="223"/>
      <c r="F25" s="219"/>
      <c r="G25" s="219"/>
      <c r="H25" s="223"/>
      <c r="I25" s="219"/>
      <c r="J25" s="219"/>
      <c r="K25" s="223"/>
      <c r="L25" s="219"/>
      <c r="M25" s="219"/>
      <c r="N25" s="223"/>
      <c r="O25" s="219"/>
      <c r="P25" s="219"/>
      <c r="Q25" s="224"/>
      <c r="R25" s="219"/>
      <c r="S25" s="219"/>
    </row>
    <row r="26" spans="2:19" ht="22.5" customHeight="1" x14ac:dyDescent="0.2">
      <c r="B26" s="390"/>
      <c r="C26" s="404"/>
      <c r="D26" s="204" t="s">
        <v>476</v>
      </c>
      <c r="E26" s="223"/>
      <c r="F26" s="219"/>
      <c r="G26" s="219"/>
      <c r="H26" s="223"/>
      <c r="I26" s="219"/>
      <c r="J26" s="219"/>
      <c r="K26" s="223"/>
      <c r="L26" s="219"/>
      <c r="M26" s="219"/>
      <c r="N26" s="223"/>
      <c r="O26" s="219"/>
      <c r="P26" s="219"/>
      <c r="Q26" s="224"/>
      <c r="R26" s="219"/>
      <c r="S26" s="219"/>
    </row>
    <row r="27" spans="2:19" ht="22.5" customHeight="1" x14ac:dyDescent="0.2">
      <c r="B27" s="390"/>
      <c r="C27" s="404"/>
      <c r="D27" s="204" t="s">
        <v>477</v>
      </c>
      <c r="E27" s="223"/>
      <c r="F27" s="219"/>
      <c r="G27" s="219"/>
      <c r="H27" s="223"/>
      <c r="I27" s="219"/>
      <c r="J27" s="219"/>
      <c r="K27" s="223"/>
      <c r="L27" s="219"/>
      <c r="M27" s="219"/>
      <c r="N27" s="223"/>
      <c r="O27" s="219"/>
      <c r="P27" s="219"/>
      <c r="Q27" s="224"/>
      <c r="R27" s="219"/>
      <c r="S27" s="219"/>
    </row>
    <row r="28" spans="2:19" ht="22.5" customHeight="1" x14ac:dyDescent="0.2">
      <c r="B28" s="390"/>
      <c r="C28" s="404"/>
      <c r="D28" s="204" t="s">
        <v>478</v>
      </c>
      <c r="E28" s="223"/>
      <c r="F28" s="219"/>
      <c r="G28" s="219"/>
      <c r="H28" s="223"/>
      <c r="I28" s="219"/>
      <c r="J28" s="219"/>
      <c r="K28" s="223"/>
      <c r="L28" s="219"/>
      <c r="M28" s="219"/>
      <c r="N28" s="223"/>
      <c r="O28" s="219"/>
      <c r="P28" s="219"/>
      <c r="Q28" s="224"/>
      <c r="R28" s="219"/>
      <c r="S28" s="219"/>
    </row>
    <row r="29" spans="2:19" ht="22.5" customHeight="1" x14ac:dyDescent="0.2">
      <c r="B29" s="390"/>
      <c r="C29" s="404"/>
      <c r="D29" s="140" t="s">
        <v>479</v>
      </c>
      <c r="E29" s="223"/>
      <c r="F29" s="219"/>
      <c r="G29" s="219"/>
      <c r="H29" s="223"/>
      <c r="I29" s="219"/>
      <c r="J29" s="219"/>
      <c r="K29" s="223"/>
      <c r="L29" s="219"/>
      <c r="M29" s="219"/>
      <c r="N29" s="223"/>
      <c r="O29" s="219"/>
      <c r="P29" s="219"/>
      <c r="Q29" s="224"/>
      <c r="R29" s="219"/>
      <c r="S29" s="219"/>
    </row>
    <row r="30" spans="2:19" ht="25.5" customHeight="1" x14ac:dyDescent="0.2">
      <c r="B30" s="391"/>
      <c r="C30" s="405"/>
      <c r="D30" s="140" t="s">
        <v>483</v>
      </c>
      <c r="E30" s="224" t="str">
        <f t="shared" ref="E30:G30" si="14">IF(COUNT(E25:E29)&gt;=1,SUM(E25:E29),"")</f>
        <v/>
      </c>
      <c r="F30" s="225" t="str">
        <f t="shared" ref="F30" si="15">IF(COUNT(F25:F29)&gt;=1,SUM(F25:F29),"")</f>
        <v/>
      </c>
      <c r="G30" s="225" t="str">
        <f t="shared" si="14"/>
        <v/>
      </c>
      <c r="H30" s="224" t="str">
        <f t="shared" ref="H30:S30" si="16">IF(COUNT(H25:H29)&gt;=1,SUM(H25:H29),"")</f>
        <v/>
      </c>
      <c r="I30" s="226" t="str">
        <f t="shared" si="16"/>
        <v/>
      </c>
      <c r="J30" s="226" t="str">
        <f t="shared" si="16"/>
        <v/>
      </c>
      <c r="K30" s="224" t="str">
        <f t="shared" si="16"/>
        <v/>
      </c>
      <c r="L30" s="225" t="str">
        <f t="shared" si="16"/>
        <v/>
      </c>
      <c r="M30" s="225" t="str">
        <f t="shared" si="16"/>
        <v/>
      </c>
      <c r="N30" s="224" t="str">
        <f t="shared" si="16"/>
        <v/>
      </c>
      <c r="O30" s="225" t="str">
        <f t="shared" si="16"/>
        <v/>
      </c>
      <c r="P30" s="225" t="str">
        <f t="shared" si="16"/>
        <v/>
      </c>
      <c r="Q30" s="224" t="str">
        <f t="shared" si="16"/>
        <v/>
      </c>
      <c r="R30" s="225" t="str">
        <f t="shared" si="16"/>
        <v/>
      </c>
      <c r="S30" s="225" t="str">
        <f t="shared" si="16"/>
        <v/>
      </c>
    </row>
    <row r="31" spans="2:19" ht="21.75" customHeight="1" x14ac:dyDescent="0.2">
      <c r="B31" s="389" t="str">
        <f>ｼｰﾄ0!$C$4</f>
        <v>南魚沼</v>
      </c>
      <c r="C31" s="385"/>
      <c r="D31" s="204" t="s">
        <v>475</v>
      </c>
      <c r="E31" s="223"/>
      <c r="F31" s="219"/>
      <c r="G31" s="219"/>
      <c r="H31" s="223"/>
      <c r="I31" s="219"/>
      <c r="J31" s="219"/>
      <c r="K31" s="223"/>
      <c r="L31" s="219"/>
      <c r="M31" s="219"/>
      <c r="N31" s="223"/>
      <c r="O31" s="219"/>
      <c r="P31" s="219"/>
      <c r="Q31" s="224"/>
      <c r="R31" s="219"/>
      <c r="S31" s="219"/>
    </row>
    <row r="32" spans="2:19" ht="21.75" customHeight="1" x14ac:dyDescent="0.2">
      <c r="B32" s="390"/>
      <c r="C32" s="386"/>
      <c r="D32" s="204" t="s">
        <v>476</v>
      </c>
      <c r="E32" s="223"/>
      <c r="F32" s="219"/>
      <c r="G32" s="219"/>
      <c r="H32" s="223"/>
      <c r="I32" s="219"/>
      <c r="J32" s="219"/>
      <c r="K32" s="223"/>
      <c r="L32" s="219"/>
      <c r="M32" s="219"/>
      <c r="N32" s="223"/>
      <c r="O32" s="219"/>
      <c r="P32" s="219"/>
      <c r="Q32" s="224"/>
      <c r="R32" s="219"/>
      <c r="S32" s="219"/>
    </row>
    <row r="33" spans="2:19" ht="21.75" customHeight="1" x14ac:dyDescent="0.2">
      <c r="B33" s="390"/>
      <c r="C33" s="386"/>
      <c r="D33" s="204" t="s">
        <v>477</v>
      </c>
      <c r="E33" s="223"/>
      <c r="F33" s="219"/>
      <c r="G33" s="219"/>
      <c r="H33" s="223"/>
      <c r="I33" s="219"/>
      <c r="J33" s="219"/>
      <c r="K33" s="223"/>
      <c r="L33" s="219"/>
      <c r="M33" s="219"/>
      <c r="N33" s="223"/>
      <c r="O33" s="219"/>
      <c r="P33" s="219"/>
      <c r="Q33" s="224"/>
      <c r="R33" s="219"/>
      <c r="S33" s="219"/>
    </row>
    <row r="34" spans="2:19" ht="21.75" customHeight="1" x14ac:dyDescent="0.2">
      <c r="B34" s="390"/>
      <c r="C34" s="386"/>
      <c r="D34" s="204" t="s">
        <v>478</v>
      </c>
      <c r="E34" s="223"/>
      <c r="F34" s="219"/>
      <c r="G34" s="219"/>
      <c r="H34" s="223"/>
      <c r="I34" s="219"/>
      <c r="J34" s="219"/>
      <c r="K34" s="223"/>
      <c r="L34" s="219"/>
      <c r="M34" s="219"/>
      <c r="N34" s="223"/>
      <c r="O34" s="219"/>
      <c r="P34" s="219"/>
      <c r="Q34" s="224"/>
      <c r="R34" s="219"/>
      <c r="S34" s="219"/>
    </row>
    <row r="35" spans="2:19" ht="21.75" customHeight="1" x14ac:dyDescent="0.2">
      <c r="B35" s="390"/>
      <c r="C35" s="386"/>
      <c r="D35" s="140" t="s">
        <v>479</v>
      </c>
      <c r="E35" s="223"/>
      <c r="F35" s="219"/>
      <c r="G35" s="219"/>
      <c r="H35" s="223"/>
      <c r="I35" s="219"/>
      <c r="J35" s="219"/>
      <c r="K35" s="223"/>
      <c r="L35" s="219"/>
      <c r="M35" s="219"/>
      <c r="N35" s="223"/>
      <c r="O35" s="219"/>
      <c r="P35" s="219"/>
      <c r="Q35" s="224"/>
      <c r="R35" s="219"/>
      <c r="S35" s="219"/>
    </row>
    <row r="36" spans="2:19" ht="25.5" customHeight="1" x14ac:dyDescent="0.2">
      <c r="B36" s="391"/>
      <c r="C36" s="387"/>
      <c r="D36" s="205" t="s">
        <v>484</v>
      </c>
      <c r="E36" s="224" t="str">
        <f t="shared" ref="E36:G36" si="17">IF(COUNT(E31:E35)&gt;=1,SUM(E31:E35),"")</f>
        <v/>
      </c>
      <c r="F36" s="225" t="str">
        <f t="shared" ref="F36" si="18">IF(COUNT(F31:F35)&gt;=1,SUM(F31:F35),"")</f>
        <v/>
      </c>
      <c r="G36" s="225" t="str">
        <f t="shared" si="17"/>
        <v/>
      </c>
      <c r="H36" s="224" t="str">
        <f t="shared" ref="H36:S36" si="19">IF(COUNT(H31:H35)&gt;=1,SUM(H31:H35),"")</f>
        <v/>
      </c>
      <c r="I36" s="226" t="str">
        <f t="shared" si="19"/>
        <v/>
      </c>
      <c r="J36" s="226" t="str">
        <f t="shared" si="19"/>
        <v/>
      </c>
      <c r="K36" s="224" t="str">
        <f t="shared" si="19"/>
        <v/>
      </c>
      <c r="L36" s="225" t="str">
        <f t="shared" si="19"/>
        <v/>
      </c>
      <c r="M36" s="225" t="str">
        <f t="shared" si="19"/>
        <v/>
      </c>
      <c r="N36" s="224" t="str">
        <f t="shared" si="19"/>
        <v/>
      </c>
      <c r="O36" s="225" t="str">
        <f t="shared" si="19"/>
        <v/>
      </c>
      <c r="P36" s="225" t="str">
        <f t="shared" si="19"/>
        <v/>
      </c>
      <c r="Q36" s="224" t="str">
        <f t="shared" si="19"/>
        <v/>
      </c>
      <c r="R36" s="225" t="str">
        <f t="shared" si="19"/>
        <v/>
      </c>
      <c r="S36" s="225" t="str">
        <f t="shared" si="19"/>
        <v/>
      </c>
    </row>
    <row r="37" spans="2:19" ht="21.75" customHeight="1" x14ac:dyDescent="0.2">
      <c r="B37" s="389" t="str">
        <f>ｼｰﾄ0!$C$4</f>
        <v>南魚沼</v>
      </c>
      <c r="C37" s="385"/>
      <c r="D37" s="204" t="s">
        <v>475</v>
      </c>
      <c r="E37" s="223"/>
      <c r="F37" s="219"/>
      <c r="G37" s="219"/>
      <c r="H37" s="223"/>
      <c r="I37" s="219"/>
      <c r="J37" s="219"/>
      <c r="K37" s="223"/>
      <c r="L37" s="219"/>
      <c r="M37" s="219"/>
      <c r="N37" s="223"/>
      <c r="O37" s="219"/>
      <c r="P37" s="219"/>
      <c r="Q37" s="224"/>
      <c r="R37" s="219"/>
      <c r="S37" s="219"/>
    </row>
    <row r="38" spans="2:19" ht="21.75" customHeight="1" x14ac:dyDescent="0.2">
      <c r="B38" s="390"/>
      <c r="C38" s="386"/>
      <c r="D38" s="204" t="s">
        <v>476</v>
      </c>
      <c r="E38" s="223"/>
      <c r="F38" s="219"/>
      <c r="G38" s="219"/>
      <c r="H38" s="223"/>
      <c r="I38" s="219"/>
      <c r="J38" s="219"/>
      <c r="K38" s="223"/>
      <c r="L38" s="219"/>
      <c r="M38" s="219"/>
      <c r="N38" s="223"/>
      <c r="O38" s="219"/>
      <c r="P38" s="219"/>
      <c r="Q38" s="224"/>
      <c r="R38" s="219"/>
      <c r="S38" s="219"/>
    </row>
    <row r="39" spans="2:19" ht="21.75" customHeight="1" x14ac:dyDescent="0.2">
      <c r="B39" s="390"/>
      <c r="C39" s="386"/>
      <c r="D39" s="204" t="s">
        <v>477</v>
      </c>
      <c r="E39" s="223"/>
      <c r="F39" s="219"/>
      <c r="G39" s="219"/>
      <c r="H39" s="223"/>
      <c r="I39" s="219"/>
      <c r="J39" s="219"/>
      <c r="K39" s="223"/>
      <c r="L39" s="219"/>
      <c r="M39" s="219"/>
      <c r="N39" s="223"/>
      <c r="O39" s="219"/>
      <c r="P39" s="219"/>
      <c r="Q39" s="224"/>
      <c r="R39" s="219"/>
      <c r="S39" s="219"/>
    </row>
    <row r="40" spans="2:19" ht="21.75" customHeight="1" x14ac:dyDescent="0.2">
      <c r="B40" s="390"/>
      <c r="C40" s="386"/>
      <c r="D40" s="204" t="s">
        <v>478</v>
      </c>
      <c r="E40" s="223"/>
      <c r="F40" s="219"/>
      <c r="G40" s="219"/>
      <c r="H40" s="223"/>
      <c r="I40" s="219"/>
      <c r="J40" s="219"/>
      <c r="K40" s="223"/>
      <c r="L40" s="219"/>
      <c r="M40" s="219"/>
      <c r="N40" s="223"/>
      <c r="O40" s="219"/>
      <c r="P40" s="219"/>
      <c r="Q40" s="224"/>
      <c r="R40" s="219"/>
      <c r="S40" s="219"/>
    </row>
    <row r="41" spans="2:19" ht="21.75" customHeight="1" x14ac:dyDescent="0.2">
      <c r="B41" s="390"/>
      <c r="C41" s="386"/>
      <c r="D41" s="140" t="s">
        <v>479</v>
      </c>
      <c r="E41" s="223"/>
      <c r="F41" s="219"/>
      <c r="G41" s="219"/>
      <c r="H41" s="223"/>
      <c r="I41" s="219"/>
      <c r="J41" s="219"/>
      <c r="K41" s="223"/>
      <c r="L41" s="219"/>
      <c r="M41" s="219"/>
      <c r="N41" s="223"/>
      <c r="O41" s="219"/>
      <c r="P41" s="219"/>
      <c r="Q41" s="224"/>
      <c r="R41" s="219"/>
      <c r="S41" s="219"/>
    </row>
    <row r="42" spans="2:19" ht="25.5" customHeight="1" x14ac:dyDescent="0.2">
      <c r="B42" s="391"/>
      <c r="C42" s="387"/>
      <c r="D42" s="140" t="s">
        <v>485</v>
      </c>
      <c r="E42" s="224" t="str">
        <f t="shared" ref="E42:G42" si="20">IF(COUNT(E37:E41)&gt;=1,SUM(E37:E41),"")</f>
        <v/>
      </c>
      <c r="F42" s="225" t="str">
        <f t="shared" ref="F42" si="21">IF(COUNT(F37:F41)&gt;=1,SUM(F37:F41),"")</f>
        <v/>
      </c>
      <c r="G42" s="225" t="str">
        <f t="shared" si="20"/>
        <v/>
      </c>
      <c r="H42" s="224" t="str">
        <f t="shared" ref="H42:S42" si="22">IF(COUNT(H37:H41)&gt;=1,SUM(H37:H41),"")</f>
        <v/>
      </c>
      <c r="I42" s="226" t="str">
        <f t="shared" si="22"/>
        <v/>
      </c>
      <c r="J42" s="226" t="str">
        <f t="shared" si="22"/>
        <v/>
      </c>
      <c r="K42" s="224" t="str">
        <f t="shared" si="22"/>
        <v/>
      </c>
      <c r="L42" s="225" t="str">
        <f t="shared" si="22"/>
        <v/>
      </c>
      <c r="M42" s="225" t="str">
        <f t="shared" si="22"/>
        <v/>
      </c>
      <c r="N42" s="224" t="str">
        <f t="shared" si="22"/>
        <v/>
      </c>
      <c r="O42" s="225" t="str">
        <f t="shared" si="22"/>
        <v/>
      </c>
      <c r="P42" s="225" t="str">
        <f t="shared" si="22"/>
        <v/>
      </c>
      <c r="Q42" s="224" t="str">
        <f t="shared" si="22"/>
        <v/>
      </c>
      <c r="R42" s="225" t="str">
        <f t="shared" si="22"/>
        <v/>
      </c>
      <c r="S42" s="225" t="str">
        <f t="shared" si="22"/>
        <v/>
      </c>
    </row>
    <row r="43" spans="2:19" ht="21.75" customHeight="1" x14ac:dyDescent="0.2">
      <c r="B43" s="389" t="str">
        <f>ｼｰﾄ0!$C$4</f>
        <v>南魚沼</v>
      </c>
      <c r="C43" s="385"/>
      <c r="D43" s="204" t="s">
        <v>475</v>
      </c>
      <c r="E43" s="223"/>
      <c r="F43" s="219"/>
      <c r="G43" s="219"/>
      <c r="H43" s="223"/>
      <c r="I43" s="219"/>
      <c r="J43" s="219"/>
      <c r="K43" s="223"/>
      <c r="L43" s="219"/>
      <c r="M43" s="219"/>
      <c r="N43" s="223"/>
      <c r="O43" s="219"/>
      <c r="P43" s="219"/>
      <c r="Q43" s="224"/>
      <c r="R43" s="219"/>
      <c r="S43" s="219"/>
    </row>
    <row r="44" spans="2:19" ht="21.75" customHeight="1" x14ac:dyDescent="0.2">
      <c r="B44" s="390"/>
      <c r="C44" s="404"/>
      <c r="D44" s="204" t="s">
        <v>476</v>
      </c>
      <c r="E44" s="223"/>
      <c r="F44" s="219"/>
      <c r="G44" s="219"/>
      <c r="H44" s="223"/>
      <c r="I44" s="219"/>
      <c r="J44" s="219"/>
      <c r="K44" s="223"/>
      <c r="L44" s="219"/>
      <c r="M44" s="219"/>
      <c r="N44" s="223"/>
      <c r="O44" s="219"/>
      <c r="P44" s="219"/>
      <c r="Q44" s="224"/>
      <c r="R44" s="219"/>
      <c r="S44" s="219"/>
    </row>
    <row r="45" spans="2:19" ht="21.75" customHeight="1" x14ac:dyDescent="0.2">
      <c r="B45" s="390"/>
      <c r="C45" s="404"/>
      <c r="D45" s="204" t="s">
        <v>477</v>
      </c>
      <c r="E45" s="223"/>
      <c r="F45" s="219"/>
      <c r="G45" s="219"/>
      <c r="H45" s="223"/>
      <c r="I45" s="219"/>
      <c r="J45" s="219"/>
      <c r="K45" s="223"/>
      <c r="L45" s="219"/>
      <c r="M45" s="219"/>
      <c r="N45" s="223"/>
      <c r="O45" s="219"/>
      <c r="P45" s="219"/>
      <c r="Q45" s="224"/>
      <c r="R45" s="219"/>
      <c r="S45" s="219"/>
    </row>
    <row r="46" spans="2:19" ht="21.75" customHeight="1" x14ac:dyDescent="0.2">
      <c r="B46" s="390"/>
      <c r="C46" s="404"/>
      <c r="D46" s="204" t="s">
        <v>478</v>
      </c>
      <c r="E46" s="223"/>
      <c r="F46" s="219"/>
      <c r="G46" s="219"/>
      <c r="H46" s="223"/>
      <c r="I46" s="219"/>
      <c r="J46" s="219"/>
      <c r="K46" s="223"/>
      <c r="L46" s="219"/>
      <c r="M46" s="219"/>
      <c r="N46" s="223"/>
      <c r="O46" s="219"/>
      <c r="P46" s="219"/>
      <c r="Q46" s="224"/>
      <c r="R46" s="219"/>
      <c r="S46" s="219"/>
    </row>
    <row r="47" spans="2:19" ht="21.75" customHeight="1" x14ac:dyDescent="0.2">
      <c r="B47" s="390"/>
      <c r="C47" s="404"/>
      <c r="D47" s="140" t="s">
        <v>479</v>
      </c>
      <c r="E47" s="223"/>
      <c r="F47" s="219"/>
      <c r="G47" s="219"/>
      <c r="H47" s="223"/>
      <c r="I47" s="219"/>
      <c r="J47" s="219"/>
      <c r="K47" s="223"/>
      <c r="L47" s="219"/>
      <c r="M47" s="219"/>
      <c r="N47" s="223"/>
      <c r="O47" s="219"/>
      <c r="P47" s="219"/>
      <c r="Q47" s="224"/>
      <c r="R47" s="219"/>
      <c r="S47" s="219"/>
    </row>
    <row r="48" spans="2:19" ht="23.25" customHeight="1" x14ac:dyDescent="0.2">
      <c r="B48" s="391"/>
      <c r="C48" s="405"/>
      <c r="D48" s="140" t="s">
        <v>486</v>
      </c>
      <c r="E48" s="224" t="str">
        <f t="shared" ref="E48:G48" si="23">IF(COUNT(E43:E47)&gt;=1,SUM(E43:E47),"")</f>
        <v/>
      </c>
      <c r="F48" s="225" t="str">
        <f t="shared" ref="F48" si="24">IF(COUNT(F43:F47)&gt;=1,SUM(F43:F47),"")</f>
        <v/>
      </c>
      <c r="G48" s="225" t="str">
        <f t="shared" si="23"/>
        <v/>
      </c>
      <c r="H48" s="224" t="str">
        <f t="shared" ref="H48:S48" si="25">IF(COUNT(H43:H47)&gt;=1,SUM(H43:H47),"")</f>
        <v/>
      </c>
      <c r="I48" s="226" t="str">
        <f t="shared" si="25"/>
        <v/>
      </c>
      <c r="J48" s="226" t="str">
        <f t="shared" si="25"/>
        <v/>
      </c>
      <c r="K48" s="224" t="str">
        <f t="shared" si="25"/>
        <v/>
      </c>
      <c r="L48" s="225" t="str">
        <f t="shared" si="25"/>
        <v/>
      </c>
      <c r="M48" s="225" t="str">
        <f t="shared" si="25"/>
        <v/>
      </c>
      <c r="N48" s="224" t="str">
        <f t="shared" si="25"/>
        <v/>
      </c>
      <c r="O48" s="225" t="str">
        <f t="shared" si="25"/>
        <v/>
      </c>
      <c r="P48" s="225" t="str">
        <f t="shared" si="25"/>
        <v/>
      </c>
      <c r="Q48" s="224" t="str">
        <f t="shared" si="25"/>
        <v/>
      </c>
      <c r="R48" s="225" t="str">
        <f t="shared" si="25"/>
        <v/>
      </c>
      <c r="S48" s="225" t="str">
        <f t="shared" si="25"/>
        <v/>
      </c>
    </row>
    <row r="49" spans="2:19" ht="21.75" customHeight="1" x14ac:dyDescent="0.2">
      <c r="B49" s="389" t="str">
        <f>ｼｰﾄ0!$C$4</f>
        <v>南魚沼</v>
      </c>
      <c r="C49" s="385"/>
      <c r="D49" s="204" t="s">
        <v>475</v>
      </c>
      <c r="E49" s="223"/>
      <c r="F49" s="219"/>
      <c r="G49" s="219"/>
      <c r="H49" s="223"/>
      <c r="I49" s="219"/>
      <c r="J49" s="219"/>
      <c r="K49" s="218"/>
      <c r="L49" s="219"/>
      <c r="M49" s="219"/>
      <c r="N49" s="218"/>
      <c r="O49" s="219"/>
      <c r="P49" s="219"/>
      <c r="Q49" s="224"/>
      <c r="R49" s="219"/>
      <c r="S49" s="219"/>
    </row>
    <row r="50" spans="2:19" ht="21.75" customHeight="1" x14ac:dyDescent="0.2">
      <c r="B50" s="390"/>
      <c r="C50" s="386"/>
      <c r="D50" s="204" t="s">
        <v>476</v>
      </c>
      <c r="E50" s="223"/>
      <c r="F50" s="219"/>
      <c r="G50" s="219"/>
      <c r="H50" s="223"/>
      <c r="I50" s="219"/>
      <c r="J50" s="219"/>
      <c r="K50" s="218"/>
      <c r="L50" s="219"/>
      <c r="M50" s="219"/>
      <c r="N50" s="218"/>
      <c r="O50" s="219"/>
      <c r="P50" s="219"/>
      <c r="Q50" s="224"/>
      <c r="R50" s="219"/>
      <c r="S50" s="219"/>
    </row>
    <row r="51" spans="2:19" ht="21.75" customHeight="1" x14ac:dyDescent="0.2">
      <c r="B51" s="390"/>
      <c r="C51" s="386"/>
      <c r="D51" s="204" t="s">
        <v>477</v>
      </c>
      <c r="E51" s="223"/>
      <c r="F51" s="219"/>
      <c r="G51" s="219"/>
      <c r="H51" s="223"/>
      <c r="I51" s="219"/>
      <c r="J51" s="219"/>
      <c r="K51" s="218"/>
      <c r="L51" s="219"/>
      <c r="M51" s="219"/>
      <c r="N51" s="218"/>
      <c r="O51" s="219"/>
      <c r="P51" s="219"/>
      <c r="Q51" s="224"/>
      <c r="R51" s="219"/>
      <c r="S51" s="219"/>
    </row>
    <row r="52" spans="2:19" ht="21.75" customHeight="1" x14ac:dyDescent="0.2">
      <c r="B52" s="390"/>
      <c r="C52" s="386"/>
      <c r="D52" s="204" t="s">
        <v>478</v>
      </c>
      <c r="E52" s="223"/>
      <c r="F52" s="219"/>
      <c r="G52" s="219"/>
      <c r="H52" s="223"/>
      <c r="I52" s="219"/>
      <c r="J52" s="219"/>
      <c r="K52" s="218"/>
      <c r="L52" s="219"/>
      <c r="M52" s="219"/>
      <c r="N52" s="218"/>
      <c r="O52" s="219"/>
      <c r="P52" s="219"/>
      <c r="Q52" s="224"/>
      <c r="R52" s="219"/>
      <c r="S52" s="219"/>
    </row>
    <row r="53" spans="2:19" ht="21.75" customHeight="1" x14ac:dyDescent="0.2">
      <c r="B53" s="390"/>
      <c r="C53" s="386"/>
      <c r="D53" s="140" t="s">
        <v>479</v>
      </c>
      <c r="E53" s="223"/>
      <c r="F53" s="219"/>
      <c r="G53" s="219"/>
      <c r="H53" s="223"/>
      <c r="I53" s="219"/>
      <c r="J53" s="219"/>
      <c r="K53" s="218"/>
      <c r="L53" s="219"/>
      <c r="M53" s="219"/>
      <c r="N53" s="218"/>
      <c r="O53" s="219"/>
      <c r="P53" s="219"/>
      <c r="Q53" s="224"/>
      <c r="R53" s="219"/>
      <c r="S53" s="219"/>
    </row>
    <row r="54" spans="2:19" ht="26.25" customHeight="1" thickBot="1" x14ac:dyDescent="0.25">
      <c r="B54" s="410"/>
      <c r="C54" s="388"/>
      <c r="D54" s="206" t="s">
        <v>487</v>
      </c>
      <c r="E54" s="224" t="str">
        <f t="shared" ref="E54:G54" si="26">IF(COUNT(E49:E53)&gt;=1,SUM(E49:E53),"")</f>
        <v/>
      </c>
      <c r="F54" s="225" t="str">
        <f t="shared" ref="F54" si="27">IF(COUNT(F49:F53)&gt;=1,SUM(F49:F53),"")</f>
        <v/>
      </c>
      <c r="G54" s="225" t="str">
        <f t="shared" si="26"/>
        <v/>
      </c>
      <c r="H54" s="224" t="str">
        <f t="shared" ref="H54:S54" si="28">IF(COUNT(H49:H53)&gt;=1,SUM(H49:H53),"")</f>
        <v/>
      </c>
      <c r="I54" s="226" t="str">
        <f>IF(COUNT(I49:I53)&gt;=1,SUM(I49:I53),"")</f>
        <v/>
      </c>
      <c r="J54" s="226" t="str">
        <f t="shared" si="28"/>
        <v/>
      </c>
      <c r="K54" s="224" t="str">
        <f t="shared" si="28"/>
        <v/>
      </c>
      <c r="L54" s="225" t="str">
        <f t="shared" si="28"/>
        <v/>
      </c>
      <c r="M54" s="225" t="str">
        <f t="shared" si="28"/>
        <v/>
      </c>
      <c r="N54" s="224" t="str">
        <f t="shared" si="28"/>
        <v/>
      </c>
      <c r="O54" s="225" t="str">
        <f t="shared" si="28"/>
        <v/>
      </c>
      <c r="P54" s="225" t="str">
        <f t="shared" si="28"/>
        <v/>
      </c>
      <c r="Q54" s="224" t="str">
        <f t="shared" si="28"/>
        <v/>
      </c>
      <c r="R54" s="225" t="str">
        <f t="shared" si="28"/>
        <v/>
      </c>
      <c r="S54" s="225" t="str">
        <f t="shared" si="28"/>
        <v/>
      </c>
    </row>
    <row r="55" spans="2:19" ht="21.75" customHeight="1" thickTop="1" x14ac:dyDescent="0.2">
      <c r="B55" s="406" t="s">
        <v>488</v>
      </c>
      <c r="C55" s="398"/>
      <c r="D55" s="207" t="s">
        <v>475</v>
      </c>
      <c r="E55" s="227" t="str">
        <f>IF(COUNT(E7,E13,E19,E25,E31,E37,E43,E49)&gt;=1,SUM(E7,E13,E19,E25,E31,E37,E43,E49),"")</f>
        <v/>
      </c>
      <c r="F55" s="227" t="str">
        <f t="shared" ref="F55:S55" si="29">IF(COUNT(F7,F13,F19,F25,F31,F37,F43,F49)&gt;=1,SUM(F7,F13,F19,F25,F31,F37,F43,F49),"")</f>
        <v/>
      </c>
      <c r="G55" s="227" t="str">
        <f t="shared" si="29"/>
        <v/>
      </c>
      <c r="H55" s="227" t="str">
        <f t="shared" si="29"/>
        <v/>
      </c>
      <c r="I55" s="227" t="str">
        <f t="shared" si="29"/>
        <v/>
      </c>
      <c r="J55" s="227" t="str">
        <f t="shared" si="29"/>
        <v/>
      </c>
      <c r="K55" s="227" t="str">
        <f t="shared" si="29"/>
        <v/>
      </c>
      <c r="L55" s="227" t="str">
        <f t="shared" si="29"/>
        <v/>
      </c>
      <c r="M55" s="227" t="str">
        <f t="shared" si="29"/>
        <v/>
      </c>
      <c r="N55" s="227" t="str">
        <f t="shared" si="29"/>
        <v/>
      </c>
      <c r="O55" s="227" t="str">
        <f t="shared" si="29"/>
        <v/>
      </c>
      <c r="P55" s="227" t="str">
        <f t="shared" si="29"/>
        <v/>
      </c>
      <c r="Q55" s="227" t="str">
        <f t="shared" si="29"/>
        <v/>
      </c>
      <c r="R55" s="227" t="str">
        <f t="shared" si="29"/>
        <v/>
      </c>
      <c r="S55" s="227" t="str">
        <f t="shared" si="29"/>
        <v/>
      </c>
    </row>
    <row r="56" spans="2:19" ht="21.75" customHeight="1" x14ac:dyDescent="0.2">
      <c r="B56" s="407"/>
      <c r="C56" s="399"/>
      <c r="D56" s="204" t="s">
        <v>476</v>
      </c>
      <c r="E56" s="227" t="str">
        <f t="shared" ref="E56:S56" si="30">IF(COUNT(E8,E14,E20,E26,E32,E38,E44,E50)&gt;=1,SUM(E8,E14,E20,E26,E32,E38,E44,E50),"")</f>
        <v/>
      </c>
      <c r="F56" s="227" t="str">
        <f t="shared" si="30"/>
        <v/>
      </c>
      <c r="G56" s="227" t="str">
        <f t="shared" si="30"/>
        <v/>
      </c>
      <c r="H56" s="227" t="str">
        <f t="shared" si="30"/>
        <v/>
      </c>
      <c r="I56" s="227" t="str">
        <f t="shared" si="30"/>
        <v/>
      </c>
      <c r="J56" s="227" t="str">
        <f t="shared" si="30"/>
        <v/>
      </c>
      <c r="K56" s="227" t="str">
        <f t="shared" si="30"/>
        <v/>
      </c>
      <c r="L56" s="227" t="str">
        <f t="shared" si="30"/>
        <v/>
      </c>
      <c r="M56" s="227" t="str">
        <f t="shared" si="30"/>
        <v/>
      </c>
      <c r="N56" s="227" t="str">
        <f t="shared" si="30"/>
        <v/>
      </c>
      <c r="O56" s="227" t="str">
        <f t="shared" si="30"/>
        <v/>
      </c>
      <c r="P56" s="227" t="str">
        <f t="shared" si="30"/>
        <v/>
      </c>
      <c r="Q56" s="227" t="str">
        <f t="shared" si="30"/>
        <v/>
      </c>
      <c r="R56" s="227" t="str">
        <f t="shared" si="30"/>
        <v/>
      </c>
      <c r="S56" s="227" t="str">
        <f t="shared" si="30"/>
        <v/>
      </c>
    </row>
    <row r="57" spans="2:19" ht="21.75" customHeight="1" x14ac:dyDescent="0.2">
      <c r="B57" s="407"/>
      <c r="C57" s="399"/>
      <c r="D57" s="204" t="s">
        <v>477</v>
      </c>
      <c r="E57" s="227" t="str">
        <f t="shared" ref="E57:S57" si="31">IF(COUNT(E9,E15,E21,E27,E33,E39,E45,E51)&gt;=1,SUM(E9,E15,E21,E27,E33,E39,E45,E51),"")</f>
        <v/>
      </c>
      <c r="F57" s="227" t="str">
        <f t="shared" si="31"/>
        <v/>
      </c>
      <c r="G57" s="227" t="str">
        <f t="shared" si="31"/>
        <v/>
      </c>
      <c r="H57" s="227" t="str">
        <f t="shared" si="31"/>
        <v/>
      </c>
      <c r="I57" s="227" t="str">
        <f t="shared" si="31"/>
        <v/>
      </c>
      <c r="J57" s="227" t="str">
        <f t="shared" si="31"/>
        <v/>
      </c>
      <c r="K57" s="227" t="str">
        <f t="shared" si="31"/>
        <v/>
      </c>
      <c r="L57" s="227" t="str">
        <f t="shared" si="31"/>
        <v/>
      </c>
      <c r="M57" s="227" t="str">
        <f t="shared" si="31"/>
        <v/>
      </c>
      <c r="N57" s="227" t="str">
        <f t="shared" si="31"/>
        <v/>
      </c>
      <c r="O57" s="227" t="str">
        <f t="shared" si="31"/>
        <v/>
      </c>
      <c r="P57" s="227" t="str">
        <f t="shared" si="31"/>
        <v/>
      </c>
      <c r="Q57" s="227" t="str">
        <f t="shared" si="31"/>
        <v/>
      </c>
      <c r="R57" s="227" t="str">
        <f t="shared" si="31"/>
        <v/>
      </c>
      <c r="S57" s="227" t="str">
        <f t="shared" si="31"/>
        <v/>
      </c>
    </row>
    <row r="58" spans="2:19" ht="21.75" customHeight="1" x14ac:dyDescent="0.2">
      <c r="B58" s="407"/>
      <c r="C58" s="399"/>
      <c r="D58" s="204" t="s">
        <v>478</v>
      </c>
      <c r="E58" s="227" t="str">
        <f t="shared" ref="E58:S58" si="32">IF(COUNT(E10,E16,E22,E28,E34,E40,E46,E52)&gt;=1,SUM(E10,E16,E22,E28,E34,E40,E46,E52),"")</f>
        <v/>
      </c>
      <c r="F58" s="227" t="str">
        <f t="shared" si="32"/>
        <v/>
      </c>
      <c r="G58" s="227" t="str">
        <f t="shared" si="32"/>
        <v/>
      </c>
      <c r="H58" s="227" t="str">
        <f t="shared" si="32"/>
        <v/>
      </c>
      <c r="I58" s="227" t="str">
        <f t="shared" si="32"/>
        <v/>
      </c>
      <c r="J58" s="227" t="str">
        <f t="shared" si="32"/>
        <v/>
      </c>
      <c r="K58" s="227" t="str">
        <f t="shared" si="32"/>
        <v/>
      </c>
      <c r="L58" s="227" t="str">
        <f t="shared" si="32"/>
        <v/>
      </c>
      <c r="M58" s="227" t="str">
        <f t="shared" si="32"/>
        <v/>
      </c>
      <c r="N58" s="227" t="str">
        <f t="shared" si="32"/>
        <v/>
      </c>
      <c r="O58" s="227" t="str">
        <f t="shared" si="32"/>
        <v/>
      </c>
      <c r="P58" s="227" t="str">
        <f t="shared" si="32"/>
        <v/>
      </c>
      <c r="Q58" s="227" t="str">
        <f t="shared" si="32"/>
        <v/>
      </c>
      <c r="R58" s="227" t="str">
        <f t="shared" si="32"/>
        <v/>
      </c>
      <c r="S58" s="227" t="str">
        <f t="shared" si="32"/>
        <v/>
      </c>
    </row>
    <row r="59" spans="2:19" ht="21.75" customHeight="1" x14ac:dyDescent="0.2">
      <c r="B59" s="407"/>
      <c r="C59" s="399"/>
      <c r="D59" s="140" t="s">
        <v>479</v>
      </c>
      <c r="E59" s="227">
        <f t="shared" ref="E59:S59" si="33">IF(COUNT(E11,E17,E23,E29,E35,E41,E47,E53)&gt;=1,SUM(E11,E17,E23,E29,E35,E41,E47,E53),"")</f>
        <v>117</v>
      </c>
      <c r="F59" s="227">
        <f t="shared" si="33"/>
        <v>21.8</v>
      </c>
      <c r="G59" s="227">
        <f t="shared" si="33"/>
        <v>8</v>
      </c>
      <c r="H59" s="227">
        <f t="shared" si="33"/>
        <v>118</v>
      </c>
      <c r="I59" s="227">
        <f t="shared" si="33"/>
        <v>21.9</v>
      </c>
      <c r="J59" s="227">
        <f t="shared" si="33"/>
        <v>8</v>
      </c>
      <c r="K59" s="227">
        <f t="shared" si="33"/>
        <v>118</v>
      </c>
      <c r="L59" s="227">
        <f t="shared" si="33"/>
        <v>21.4</v>
      </c>
      <c r="M59" s="227">
        <f t="shared" si="33"/>
        <v>7.8</v>
      </c>
      <c r="N59" s="227">
        <f t="shared" si="33"/>
        <v>122</v>
      </c>
      <c r="O59" s="227">
        <f t="shared" si="33"/>
        <v>21.1</v>
      </c>
      <c r="P59" s="227">
        <f>IF(COUNT(P11,P17,P23,P29,P35,P41,P47,P53)&gt;=1,SUM(P11,P17,P23,P29,P35,P41,P47,P53),"")</f>
        <v>7.7</v>
      </c>
      <c r="Q59" s="227">
        <f t="shared" si="33"/>
        <v>121</v>
      </c>
      <c r="R59" s="227">
        <f t="shared" si="33"/>
        <v>21</v>
      </c>
      <c r="S59" s="227">
        <f t="shared" si="33"/>
        <v>7.7</v>
      </c>
    </row>
    <row r="60" spans="2:19" ht="32.25" customHeight="1" x14ac:dyDescent="0.2">
      <c r="B60" s="408"/>
      <c r="C60" s="400"/>
      <c r="D60" s="140" t="s">
        <v>489</v>
      </c>
      <c r="E60" s="225">
        <f>SUM(E55:E59)</f>
        <v>117</v>
      </c>
      <c r="F60" s="225">
        <f t="shared" ref="F60:S60" si="34">SUM(F55:F59)</f>
        <v>21.8</v>
      </c>
      <c r="G60" s="225">
        <f t="shared" si="34"/>
        <v>8</v>
      </c>
      <c r="H60" s="225">
        <f t="shared" si="34"/>
        <v>118</v>
      </c>
      <c r="I60" s="225">
        <f t="shared" si="34"/>
        <v>21.9</v>
      </c>
      <c r="J60" s="225">
        <f t="shared" si="34"/>
        <v>8</v>
      </c>
      <c r="K60" s="225">
        <f t="shared" si="34"/>
        <v>118</v>
      </c>
      <c r="L60" s="225">
        <f t="shared" si="34"/>
        <v>21.4</v>
      </c>
      <c r="M60" s="225">
        <f t="shared" si="34"/>
        <v>7.8</v>
      </c>
      <c r="N60" s="225">
        <f t="shared" si="34"/>
        <v>122</v>
      </c>
      <c r="O60" s="225">
        <f t="shared" si="34"/>
        <v>21.1</v>
      </c>
      <c r="P60" s="225">
        <f t="shared" si="34"/>
        <v>7.7</v>
      </c>
      <c r="Q60" s="225">
        <f t="shared" si="34"/>
        <v>121</v>
      </c>
      <c r="R60" s="225">
        <f t="shared" si="34"/>
        <v>21</v>
      </c>
      <c r="S60" s="225">
        <f t="shared" si="34"/>
        <v>7.7</v>
      </c>
    </row>
    <row r="61" spans="2:19" x14ac:dyDescent="0.2">
      <c r="J61" s="208"/>
    </row>
    <row r="62" spans="2:19" ht="44.5" x14ac:dyDescent="0.2">
      <c r="C62" s="86" t="s">
        <v>490</v>
      </c>
      <c r="D62" s="209"/>
      <c r="E62" s="210"/>
      <c r="F62" s="208"/>
      <c r="G62" s="208" t="s">
        <v>491</v>
      </c>
      <c r="H62" s="211" t="s">
        <v>492</v>
      </c>
      <c r="I62" s="212"/>
      <c r="J62" s="212"/>
      <c r="K62" s="211"/>
      <c r="L62" s="208"/>
      <c r="M62" s="213"/>
      <c r="N62" s="396"/>
      <c r="O62" s="396"/>
      <c r="P62" s="397"/>
      <c r="Q62" s="397"/>
      <c r="R62" s="397"/>
      <c r="S62" s="397"/>
    </row>
    <row r="63" spans="2:19" ht="28.5" customHeight="1" x14ac:dyDescent="0.2">
      <c r="D63" s="142" t="s">
        <v>493</v>
      </c>
      <c r="E63" s="215"/>
      <c r="F63" s="216"/>
      <c r="G63" s="216"/>
      <c r="H63" s="217"/>
      <c r="I63" s="216"/>
      <c r="J63" s="216"/>
      <c r="K63" s="217"/>
      <c r="L63" s="216"/>
      <c r="M63" s="161"/>
      <c r="N63" s="396"/>
      <c r="O63" s="396"/>
      <c r="P63" s="397"/>
      <c r="Q63" s="397"/>
      <c r="R63" s="397"/>
      <c r="S63" s="397"/>
    </row>
    <row r="64" spans="2:19" ht="28.5" customHeight="1" x14ac:dyDescent="0.2">
      <c r="D64" s="142" t="s">
        <v>476</v>
      </c>
      <c r="E64" s="215"/>
      <c r="F64" s="216"/>
      <c r="G64" s="216"/>
      <c r="H64" s="217"/>
      <c r="I64" s="216"/>
      <c r="J64" s="216"/>
      <c r="K64" s="217"/>
      <c r="L64" s="216"/>
      <c r="M64" s="161"/>
      <c r="N64" s="396"/>
      <c r="O64" s="396"/>
      <c r="P64" s="397"/>
      <c r="Q64" s="397"/>
      <c r="R64" s="397"/>
      <c r="S64" s="397"/>
    </row>
    <row r="65" spans="4:19" ht="28.5" customHeight="1" x14ac:dyDescent="0.2">
      <c r="D65" s="142" t="s">
        <v>477</v>
      </c>
      <c r="E65" s="215"/>
      <c r="F65" s="216"/>
      <c r="G65" s="216"/>
      <c r="H65" s="217"/>
      <c r="I65" s="216"/>
      <c r="J65" s="216"/>
      <c r="K65" s="217"/>
      <c r="L65" s="216"/>
      <c r="M65" s="161"/>
      <c r="N65" s="396"/>
      <c r="O65" s="396"/>
      <c r="P65" s="397"/>
      <c r="Q65" s="397"/>
      <c r="R65" s="397"/>
      <c r="S65" s="397"/>
    </row>
    <row r="66" spans="4:19" ht="28.5" customHeight="1" x14ac:dyDescent="0.2">
      <c r="D66" s="142" t="s">
        <v>494</v>
      </c>
      <c r="E66" s="215"/>
      <c r="F66" s="216"/>
      <c r="G66" s="216"/>
      <c r="H66" s="217"/>
      <c r="I66" s="216"/>
      <c r="J66" s="216"/>
      <c r="K66" s="217"/>
      <c r="L66" s="216"/>
      <c r="M66" s="161"/>
      <c r="N66" s="396"/>
      <c r="O66" s="396"/>
      <c r="P66" s="397"/>
      <c r="Q66" s="397"/>
      <c r="R66" s="397"/>
      <c r="S66" s="397"/>
    </row>
    <row r="67" spans="4:19" ht="21" customHeight="1" x14ac:dyDescent="0.2">
      <c r="D67" s="214"/>
    </row>
    <row r="68" spans="4:19" ht="18" customHeight="1" x14ac:dyDescent="0.2">
      <c r="D68" s="13" t="s">
        <v>495</v>
      </c>
    </row>
    <row r="69" spans="4:19" ht="30" customHeight="1" x14ac:dyDescent="0.2">
      <c r="D69" s="302" t="s">
        <v>496</v>
      </c>
      <c r="E69" s="393" t="s">
        <v>497</v>
      </c>
      <c r="F69" s="394"/>
      <c r="G69" s="394"/>
      <c r="H69" s="394"/>
      <c r="I69" s="394"/>
      <c r="J69" s="394"/>
      <c r="K69" s="394"/>
      <c r="L69" s="394"/>
      <c r="M69" s="395"/>
    </row>
    <row r="70" spans="4:19" ht="23.25" customHeight="1" x14ac:dyDescent="0.2">
      <c r="D70" s="392"/>
      <c r="E70" s="393"/>
      <c r="F70" s="394"/>
      <c r="G70" s="394"/>
      <c r="H70" s="394"/>
      <c r="I70" s="394"/>
      <c r="J70" s="394"/>
      <c r="K70" s="394"/>
      <c r="L70" s="394"/>
      <c r="M70" s="395"/>
    </row>
    <row r="71" spans="4:19" ht="20.25" customHeight="1" x14ac:dyDescent="0.2">
      <c r="D71" s="392"/>
      <c r="E71" s="393"/>
      <c r="F71" s="394"/>
      <c r="G71" s="394"/>
      <c r="H71" s="394"/>
      <c r="I71" s="394"/>
      <c r="J71" s="394"/>
      <c r="K71" s="394"/>
      <c r="L71" s="394"/>
      <c r="M71" s="395"/>
    </row>
    <row r="72" spans="4:19" ht="20.25" customHeight="1" x14ac:dyDescent="0.2">
      <c r="D72" s="320"/>
      <c r="E72" s="393"/>
      <c r="F72" s="394"/>
      <c r="G72" s="394"/>
      <c r="H72" s="394"/>
      <c r="I72" s="394"/>
      <c r="J72" s="394"/>
      <c r="K72" s="394"/>
      <c r="L72" s="394"/>
      <c r="M72" s="395"/>
    </row>
  </sheetData>
  <mergeCells count="31"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13:C18"/>
    <mergeCell ref="D69:D72"/>
    <mergeCell ref="E70:M70"/>
    <mergeCell ref="E71:M71"/>
    <mergeCell ref="E72:M72"/>
    <mergeCell ref="N62:S62"/>
    <mergeCell ref="N63:S63"/>
    <mergeCell ref="N64:S64"/>
    <mergeCell ref="N65:S65"/>
    <mergeCell ref="N66:S66"/>
    <mergeCell ref="E69:M69"/>
    <mergeCell ref="C7:C12"/>
    <mergeCell ref="C49:C54"/>
    <mergeCell ref="C31:C36"/>
    <mergeCell ref="C37:C42"/>
    <mergeCell ref="D4:D6"/>
  </mergeCells>
  <phoneticPr fontId="4"/>
  <dataValidations count="1">
    <dataValidation type="custom" allowBlank="1" showInputMessage="1" showErrorMessage="1" errorTitle="ご注意" error="採取量は、小数点第１位までご記入ください。" sqref="I7:J11 L7:M11 O7:P11 F49:G53 R7:S11 F13:G17 I13:J17 L13:M17 O13:P17 R13:S17 F19:G23 I19:J23 L19:M23 O19:P23 R19:S23 F25:G29 I25:J29 L25:M29 O25:P29 R25:S29 F31:G35 I31:J35 L31:M35 O31:P35 R31:S35 F37:G41 I37:J41 L37:M41 O37:P41 R37:S41 F43:G47 I43:J47 L43:M47 O43:P47 R43:S47 R49:S53 I49:J53 L49:M53 O49:P53 F7:G11" xr:uid="{22969827-D7C9-4FB2-B996-33F215FA47A7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47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9f3ceab755a9ac57c370d7ca4926d9f3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a7f590b94a3e7c1914d29acd97a5236c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BE27FF-EF5D-47D6-B04E-26B5FFBDC4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2ed657-5af3-456c-a185-112859602431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C817A0-3894-4D07-B49A-F224644C61AE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5e2ed657-5af3-456c-a185-112859602431"/>
  </ds:schemaRefs>
</ds:datastoreItem>
</file>

<file path=customXml/itemProps3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53</vt:i4>
      </vt:variant>
    </vt:vector>
  </HeadingPairs>
  <TitlesOfParts>
    <vt:vector size="63" baseType="lpstr">
      <vt:lpstr>集計1</vt:lpstr>
      <vt:lpstr>目次</vt:lpstr>
      <vt:lpstr>ｼｰﾄ0</vt:lpstr>
      <vt:lpstr>ｼｰﾄ1</vt:lpstr>
      <vt:lpstr>ｼｰﾄ2</vt:lpstr>
      <vt:lpstr>ｼｰﾄ3</vt:lpstr>
      <vt:lpstr>ｼｰﾄ4</vt:lpstr>
      <vt:lpstr>ｼｰﾄ5</vt:lpstr>
      <vt:lpstr>ｼｰﾄ6</vt:lpstr>
      <vt:lpstr>Sheet1</vt:lpstr>
      <vt:lpstr>ｼｰﾄ0!Print_Area</vt:lpstr>
      <vt:lpstr>ｼｰﾄ1!Print_Area</vt:lpstr>
      <vt:lpstr>ｼｰﾄ3!Print_Area</vt:lpstr>
      <vt:lpstr>ｼｰﾄ5!Print_Area</vt:lpstr>
      <vt:lpstr>ｼｰﾄ6!Print_Area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