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3F5A5CD8-212A-468D-B4E8-038432F8A435}" xr6:coauthVersionLast="47" xr6:coauthVersionMax="47" xr10:uidLastSave="{00000000-0000-0000-0000-000000000000}"/>
  <bookViews>
    <workbookView xWindow="15" yWindow="780" windowWidth="28785" windowHeight="15300" tabRatio="823" firstSheet="1" activeTab="7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Sheet1" sheetId="228" state="hidden" r:id="rId9"/>
  </sheets>
  <externalReferences>
    <externalReference r:id="rId10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ｼｰﾄ3!$A$1:$L$71</definedName>
    <definedName name="_xlnm.Print_Area" localSheetId="7">ｼｰﾄ5!$A$1:$I$15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A3" i="221" l="1"/>
  <c r="D11" i="128"/>
  <c r="AO11" i="128"/>
  <c r="D67" i="221"/>
  <c r="C67" i="221"/>
  <c r="G11" i="57" l="1"/>
  <c r="AC11" i="128" s="1"/>
  <c r="F11" i="57"/>
  <c r="AB11" i="128" s="1"/>
  <c r="E11" i="57"/>
  <c r="AA11" i="128" s="1"/>
  <c r="H9" i="57"/>
  <c r="H8" i="57"/>
  <c r="H7" i="57"/>
  <c r="C7" i="57"/>
  <c r="H79" i="221"/>
  <c r="G79" i="221"/>
  <c r="F79" i="221"/>
  <c r="E79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10" i="57" l="1"/>
  <c r="H11" i="57" s="1"/>
  <c r="E67" i="221"/>
  <c r="S11" i="128" s="1"/>
  <c r="H67" i="221"/>
  <c r="V11" i="128" s="1"/>
  <c r="G67" i="221"/>
  <c r="U11" i="128" s="1"/>
  <c r="F67" i="221"/>
  <c r="T11" i="128" s="1"/>
  <c r="I79" i="221"/>
  <c r="I67" i="221" l="1"/>
  <c r="Y11" i="128" s="1"/>
</calcChain>
</file>

<file path=xl/sharedStrings.xml><?xml version="1.0" encoding="utf-8"?>
<sst xmlns="http://schemas.openxmlformats.org/spreadsheetml/2006/main" count="616" uniqueCount="443">
  <si>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</si>
  <si>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</si>
  <si>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</si>
  <si>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</si>
  <si>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</si>
  <si>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</si>
  <si>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</si>
  <si>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</si>
  <si>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</si>
  <si>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</si>
  <si>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</si>
  <si>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</si>
  <si>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</si>
  <si>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</si>
  <si>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</si>
  <si>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</si>
  <si>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</si>
  <si>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</si>
  <si>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</si>
  <si>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</si>
  <si>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</si>
  <si>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</si>
  <si>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</si>
  <si>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</si>
  <si>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</si>
  <si>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</si>
  <si>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</si>
  <si>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</si>
  <si>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</si>
  <si>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</si>
  <si>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</si>
  <si>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</si>
  <si>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</si>
  <si>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</si>
  <si>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</si>
  <si>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</si>
  <si>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</si>
  <si>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</si>
  <si>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</si>
  <si>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</si>
  <si>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</si>
  <si>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</si>
  <si>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</si>
  <si>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</si>
  <si>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</si>
  <si>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</si>
  <si>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</si>
  <si>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</si>
  <si>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</si>
  <si>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</si>
  <si>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</si>
  <si>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１－２．</t>
  </si>
  <si>
    <t>１－３．</t>
  </si>
  <si>
    <t>地盤沈下地域の面積</t>
  </si>
  <si>
    <t>１－４．</t>
  </si>
  <si>
    <t>水位低下等による被害の状況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</si>
  <si>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</si>
  <si>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</si>
  <si>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</si>
  <si>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</si>
  <si>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</si>
  <si>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</si>
  <si>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</si>
  <si>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</si>
  <si>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</si>
  <si>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</si>
  <si>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</si>
  <si>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</si>
  <si>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</si>
  <si>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</si>
  <si>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</si>
  <si>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</si>
  <si>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</si>
  <si>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</si>
  <si>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</si>
  <si>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</si>
  <si>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</si>
  <si>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</si>
  <si>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</si>
  <si>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</si>
  <si>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</si>
  <si>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</si>
  <si>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</si>
  <si>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</si>
  <si>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</si>
  <si>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</si>
  <si>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</si>
  <si>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</si>
  <si>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</si>
  <si>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</si>
  <si>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</si>
  <si>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</si>
  <si>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</si>
  <si>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</si>
  <si>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</si>
  <si>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</si>
  <si>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</si>
  <si>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</si>
  <si>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</si>
  <si>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</si>
  <si>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</si>
  <si>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</si>
  <si>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</si>
  <si>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</si>
  <si>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</si>
  <si>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</si>
  <si>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</si>
  <si>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</si>
  <si>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</si>
  <si>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</si>
  <si>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</si>
  <si>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</si>
  <si>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</si>
  <si>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</si>
  <si>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</si>
  <si>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</si>
  <si>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</si>
  <si>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</si>
  <si>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</si>
  <si>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</si>
  <si>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</si>
  <si>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</si>
  <si>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</si>
  <si>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</si>
  <si>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</si>
  <si>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</si>
  <si>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</si>
  <si>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</si>
  <si>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</si>
  <si>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</si>
  <si>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</si>
  <si>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</si>
  <si>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</si>
  <si>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</si>
  <si>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</si>
  <si>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</si>
  <si>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</si>
  <si>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</si>
  <si>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</si>
  <si>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</si>
  <si>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</si>
  <si>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</si>
  <si>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</si>
  <si>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</si>
  <si>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</si>
  <si>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</si>
  <si>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</si>
  <si>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</si>
  <si>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</si>
  <si>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</si>
  <si>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</si>
  <si>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</si>
  <si>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</si>
  <si>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</si>
  <si>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</si>
  <si>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</si>
  <si>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</si>
  <si>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</si>
  <si>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</si>
  <si>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</si>
  <si>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</si>
  <si>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</si>
  <si>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</si>
  <si>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</si>
  <si>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</si>
  <si>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</si>
  <si>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</si>
  <si>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</si>
  <si>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</si>
  <si>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</si>
  <si>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</si>
  <si>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</si>
  <si>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</si>
  <si>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</si>
  <si>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</si>
  <si>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</si>
  <si>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</si>
  <si>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</si>
  <si>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</si>
  <si>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</si>
  <si>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</si>
  <si>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</si>
  <si>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</si>
  <si>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</si>
  <si>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</si>
  <si>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</si>
  <si>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</si>
  <si>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</si>
  <si>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</si>
  <si>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</si>
  <si>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</si>
  <si>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</si>
  <si>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</si>
  <si>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</si>
  <si>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</si>
  <si>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</si>
  <si>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</si>
  <si>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</si>
  <si>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</si>
  <si>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</si>
  <si>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</si>
  <si>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</si>
  <si>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</si>
  <si>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</si>
  <si>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</si>
  <si>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</si>
  <si>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</si>
  <si>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</si>
  <si>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</si>
  <si>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</si>
  <si>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</si>
  <si>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</si>
  <si>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</si>
  <si>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</si>
  <si>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</si>
  <si>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</si>
  <si>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</si>
  <si>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</si>
  <si>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</si>
  <si>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</si>
  <si>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</si>
  <si>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</si>
  <si>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</si>
  <si>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</si>
  <si>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</si>
  <si>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</si>
  <si>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</si>
  <si>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</si>
  <si>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</si>
  <si>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</si>
  <si>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</si>
  <si>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</si>
  <si>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</si>
  <si>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</si>
  <si>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</si>
  <si>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</si>
  <si>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</si>
  <si>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</si>
  <si>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</si>
  <si>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</si>
  <si>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</si>
  <si>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</si>
  <si>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</si>
  <si>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</si>
  <si>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</si>
  <si>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</si>
  <si>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</si>
  <si>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</si>
  <si>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</si>
  <si>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</si>
  <si>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</si>
  <si>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</si>
  <si>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</si>
  <si>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</si>
  <si>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</si>
  <si>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</si>
  <si>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</si>
  <si>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</si>
  <si>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</si>
  <si>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</si>
  <si>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</si>
  <si>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</si>
  <si>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</si>
  <si>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５．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</si>
  <si>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</si>
  <si>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</si>
  <si>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</si>
  <si>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</si>
  <si>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</si>
  <si>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</si>
  <si>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</si>
  <si>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</si>
  <si>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</si>
  <si>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</si>
  <si>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</si>
  <si>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</si>
  <si>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</si>
  <si>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</si>
  <si>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</si>
  <si>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</si>
  <si>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</si>
  <si>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</si>
  <si>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</si>
  <si>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</si>
  <si>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</si>
  <si>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</si>
  <si>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</si>
  <si>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</si>
  <si>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</si>
  <si>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</si>
  <si>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</si>
  <si>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</si>
  <si>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</si>
  <si>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</si>
  <si>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</si>
  <si>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</si>
  <si>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</si>
  <si>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</si>
  <si>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</si>
  <si>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</si>
  <si>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</si>
  <si>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</si>
  <si>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</si>
  <si>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</si>
  <si>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</si>
  <si>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</si>
  <si>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</si>
  <si>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</si>
  <si>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</si>
  <si>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</si>
  <si>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</si>
  <si>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</si>
  <si>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</si>
  <si>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</si>
  <si>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</si>
  <si>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</si>
  <si>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</si>
  <si>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</si>
  <si>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</si>
  <si>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</si>
  <si>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</si>
  <si>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</si>
  <si>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</si>
  <si>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</si>
  <si>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</si>
  <si>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</si>
  <si>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</si>
  <si>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</si>
  <si>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</si>
  <si>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</si>
  <si>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</si>
  <si>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</si>
  <si>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</si>
  <si>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</si>
  <si>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</si>
  <si>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</si>
  <si>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</si>
  <si>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</si>
  <si>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</si>
  <si>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</si>
  <si>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</si>
  <si>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</si>
  <si>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</si>
  <si>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</si>
  <si>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</si>
  <si>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</si>
  <si>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</si>
  <si>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</si>
  <si>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</si>
  <si>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</si>
  <si>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</si>
  <si>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</si>
  <si>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</si>
  <si>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</si>
  <si>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</si>
  <si>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</si>
  <si>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</si>
  <si>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</si>
  <si>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</si>
  <si>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</si>
  <si>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</si>
  <si>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</si>
  <si>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</si>
  <si>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</si>
  <si>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</si>
  <si>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</si>
  <si>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</si>
  <si>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</si>
  <si>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</si>
  <si>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</si>
  <si>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</si>
  <si>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</si>
  <si>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</si>
  <si>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</si>
  <si>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</si>
  <si>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</si>
  <si>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</si>
  <si>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r>
      <t xml:space="preserve">地域内で、過去に地盤沈下が認められた市区町村名をご記入ください。
</t>
    </r>
    <r>
      <rPr>
        <b/>
        <sz val="8"/>
        <color rgb="FFFF0000"/>
        <rFont val="メイリオ"/>
        <family val="3"/>
        <charset val="128"/>
      </rPr>
      <t>※１</t>
    </r>
    <r>
      <rPr>
        <b/>
        <sz val="8"/>
        <rFont val="メイリオ"/>
        <family val="3"/>
        <charset val="128"/>
      </rPr>
      <t xml:space="preserve">　　　　　　
</t>
    </r>
    <r>
      <rPr>
        <b/>
        <sz val="8"/>
        <color rgb="FFFF0000"/>
        <rFont val="メイリオ"/>
        <family val="3"/>
        <charset val="128"/>
      </rPr>
      <t>(沈下記録のある市区町村名）</t>
    </r>
    <r>
      <rPr>
        <b/>
        <sz val="8"/>
        <rFont val="メイリオ"/>
        <family val="3"/>
        <charset val="128"/>
      </rPr>
      <t xml:space="preserve">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</si>
  <si>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が</t>
    </r>
    <r>
      <rPr>
        <sz val="8"/>
        <rFont val="メイリオ"/>
        <family val="3"/>
        <charset val="128"/>
      </rPr>
      <t xml:space="preserve">
地盤沈下防止等対策要綱の
地域の場合</t>
    </r>
    <rPh sb="23" eb="25">
      <t>チイキ</t>
    </rPh>
    <rPh sb="26" eb="28">
      <t>バアイ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</si>
  <si>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に関わる</t>
    </r>
    <r>
      <rPr>
        <b/>
        <sz val="8"/>
        <color rgb="FFFF000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</si>
  <si>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</si>
  <si>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</si>
  <si>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</si>
  <si>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</si>
  <si>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</si>
  <si>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</si>
  <si>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</si>
  <si>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</si>
  <si>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</si>
  <si>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</si>
  <si>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</si>
  <si>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</si>
  <si>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</si>
  <si>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</si>
  <si>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</si>
  <si>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</si>
  <si>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</si>
  <si>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</si>
  <si>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</si>
  <si>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</si>
  <si>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</si>
  <si>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本4</t>
    <rPh sb="0" eb="1">
      <t>ホン</t>
    </rPh>
    <phoneticPr fontId="56"/>
  </si>
  <si>
    <t>本24</t>
    <rPh sb="0" eb="1">
      <t>ホン</t>
    </rPh>
    <phoneticPr fontId="56"/>
  </si>
  <si>
    <t>南相馬市原町区米々沢</t>
    <rPh sb="0" eb="1">
      <t>ミナミ</t>
    </rPh>
    <rPh sb="1" eb="4">
      <t>ソウマシ</t>
    </rPh>
    <rPh sb="4" eb="6">
      <t>ハラマチ</t>
    </rPh>
    <rPh sb="6" eb="7">
      <t>ク</t>
    </rPh>
    <rPh sb="7" eb="8">
      <t>コメ</t>
    </rPh>
    <rPh sb="9" eb="10">
      <t>サワ</t>
    </rPh>
    <phoneticPr fontId="56"/>
  </si>
  <si>
    <t>南相馬市原町区堤谷</t>
    <rPh sb="0" eb="1">
      <t>ミナミ</t>
    </rPh>
    <rPh sb="1" eb="4">
      <t>ソウマシ</t>
    </rPh>
    <rPh sb="4" eb="6">
      <t>ハラマチ</t>
    </rPh>
    <rPh sb="6" eb="7">
      <t>ク</t>
    </rPh>
    <rPh sb="7" eb="8">
      <t>ツツミ</t>
    </rPh>
    <rPh sb="8" eb="9">
      <t>ガイ</t>
    </rPh>
    <phoneticPr fontId="56"/>
  </si>
  <si>
    <t>南相馬市</t>
    <rPh sb="0" eb="1">
      <t>ミナミ</t>
    </rPh>
    <rPh sb="1" eb="3">
      <t>ソウマ</t>
    </rPh>
    <rPh sb="3" eb="4">
      <t>シ</t>
    </rPh>
    <phoneticPr fontId="56"/>
  </si>
  <si>
    <t>S30～H16</t>
  </si>
  <si>
    <t>H16</t>
  </si>
  <si>
    <t>30ｍ観測井</t>
    <rPh sb="3" eb="5">
      <t>カンソク</t>
    </rPh>
    <rPh sb="5" eb="6">
      <t>イ</t>
    </rPh>
    <phoneticPr fontId="56"/>
  </si>
  <si>
    <t>200ｍ観測井</t>
    <rPh sb="4" eb="6">
      <t>カンソク</t>
    </rPh>
    <rPh sb="6" eb="7">
      <t>イ</t>
    </rPh>
    <phoneticPr fontId="56"/>
  </si>
  <si>
    <t>南相馬市原町区大甕地区</t>
    <rPh sb="0" eb="4">
      <t>ミナミソウマシ</t>
    </rPh>
    <rPh sb="4" eb="6">
      <t>ハラマチ</t>
    </rPh>
    <rPh sb="6" eb="7">
      <t>ク</t>
    </rPh>
    <rPh sb="7" eb="9">
      <t>オオミカ</t>
    </rPh>
    <rPh sb="9" eb="11">
      <t>チク</t>
    </rPh>
    <phoneticPr fontId="56"/>
  </si>
  <si>
    <t>同左</t>
    <rPh sb="0" eb="2">
      <t>ドウサ</t>
    </rPh>
    <phoneticPr fontId="56"/>
  </si>
  <si>
    <t>11～28</t>
  </si>
  <si>
    <t>137～157</t>
  </si>
  <si>
    <t>東北通商産業局</t>
    <rPh sb="0" eb="2">
      <t>トウホク</t>
    </rPh>
    <rPh sb="2" eb="4">
      <t>ツウショウ</t>
    </rPh>
    <rPh sb="4" eb="6">
      <t>サンギョウ</t>
    </rPh>
    <rPh sb="6" eb="7">
      <t>キョク</t>
    </rPh>
    <phoneticPr fontId="56"/>
  </si>
  <si>
    <t>自由地下水</t>
    <rPh sb="0" eb="2">
      <t>ジユウ</t>
    </rPh>
    <rPh sb="2" eb="5">
      <t>チカスイ</t>
    </rPh>
    <phoneticPr fontId="56"/>
  </si>
  <si>
    <t>被圧地下水</t>
    <rPh sb="0" eb="1">
      <t>ヒ</t>
    </rPh>
    <rPh sb="1" eb="2">
      <t>アツ</t>
    </rPh>
    <rPh sb="2" eb="5">
      <t>チカスイ</t>
    </rPh>
    <phoneticPr fontId="56"/>
  </si>
  <si>
    <t>Ｓ49</t>
  </si>
  <si>
    <t>（Ｓ49）-1.41</t>
  </si>
  <si>
    <t>（Ｓ49）-7.27　　　　</t>
  </si>
  <si>
    <t>南相馬市</t>
    <rPh sb="0" eb="3">
      <t>ミナミソウマ</t>
    </rPh>
    <rPh sb="3" eb="4">
      <t>シ</t>
    </rPh>
    <phoneticPr fontId="56"/>
  </si>
  <si>
    <t>/</t>
  </si>
  <si>
    <t>１．沈下量の基準点は、補４を基準とした値（所在地：南相馬市原町区太田字八重畑地内）</t>
  </si>
  <si>
    <t>３．累計量は昭和３０年からのものである</t>
  </si>
  <si>
    <t>４．平成６～７年度、平成９年～１５年度、平成１７～は水準測量を実施いていない</t>
  </si>
  <si>
    <t>２．測量の基準日：2月1日</t>
    <rPh sb="10" eb="11">
      <t>ガツ</t>
    </rPh>
    <rPh sb="12" eb="13">
      <t>ニチ</t>
    </rPh>
    <phoneticPr fontId="4"/>
  </si>
  <si>
    <t>年度の期首と期末の水位の平均</t>
    <rPh sb="0" eb="2">
      <t>ネンド</t>
    </rPh>
    <rPh sb="3" eb="5">
      <t>キシュ</t>
    </rPh>
    <rPh sb="6" eb="8">
      <t>キマツ</t>
    </rPh>
    <rPh sb="9" eb="11">
      <t>スイイ</t>
    </rPh>
    <rPh sb="12" eb="14">
      <t>ヘイキン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</si>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</sst>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28" applyNumberFormat="0" applyFont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2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345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0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3" borderId="15" xfId="0" applyFont="1" applyFill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 wrapText="1"/>
    </xf>
    <xf numFmtId="0" fontId="26" fillId="0" borderId="10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5" borderId="6" xfId="0" applyFont="1" applyFill="1" applyBorder="1">
      <alignment vertical="center"/>
    </xf>
    <xf numFmtId="0" fontId="40" fillId="35" borderId="5" xfId="0" applyFont="1" applyFill="1" applyBorder="1">
      <alignment vertical="center"/>
    </xf>
    <xf numFmtId="0" fontId="40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5" borderId="1" xfId="0" applyFont="1" applyFill="1" applyBorder="1">
      <alignment vertical="center"/>
    </xf>
    <xf numFmtId="0" fontId="40" fillId="35" borderId="7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7" xfId="0" applyFont="1" applyBorder="1" applyAlignment="1">
      <alignment horizontal="left" vertical="center"/>
    </xf>
    <xf numFmtId="0" fontId="40" fillId="35" borderId="7" xfId="0" applyFont="1" applyFill="1" applyBorder="1" applyAlignment="1">
      <alignment horizontal="left" vertical="center"/>
    </xf>
    <xf numFmtId="0" fontId="40" fillId="38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6" borderId="0" xfId="0" applyFont="1" applyFill="1" applyAlignment="1">
      <alignment horizontal="left" vertical="center"/>
    </xf>
    <xf numFmtId="0" fontId="40" fillId="38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7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5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17" xfId="55" applyFont="1" applyBorder="1">
      <alignment vertical="center"/>
    </xf>
    <xf numFmtId="0" fontId="31" fillId="0" borderId="13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6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3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3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7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  <protection locked="0"/>
    </xf>
    <xf numFmtId="0" fontId="37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3" xfId="60" applyNumberFormat="1" applyFont="1" applyBorder="1" applyProtection="1">
      <alignment vertical="center"/>
      <protection locked="0"/>
    </xf>
    <xf numFmtId="49" fontId="26" fillId="0" borderId="13" xfId="60" applyNumberFormat="1" applyFont="1" applyBorder="1" applyProtection="1">
      <alignment vertical="center"/>
      <protection locked="0"/>
    </xf>
    <xf numFmtId="49" fontId="26" fillId="0" borderId="51" xfId="60" applyNumberFormat="1" applyFont="1" applyBorder="1" applyProtection="1">
      <alignment vertical="center"/>
      <protection locked="0"/>
    </xf>
    <xf numFmtId="49" fontId="26" fillId="0" borderId="5" xfId="60" applyNumberFormat="1" applyFont="1" applyBorder="1" applyProtection="1">
      <alignment vertical="center"/>
      <protection locked="0"/>
    </xf>
    <xf numFmtId="49" fontId="26" fillId="0" borderId="2" xfId="60" applyNumberFormat="1" applyFont="1" applyBorder="1" applyProtection="1">
      <alignment vertical="center"/>
      <protection locked="0"/>
    </xf>
    <xf numFmtId="177" fontId="26" fillId="0" borderId="43" xfId="60" applyNumberFormat="1" applyFont="1" applyBorder="1" applyProtection="1">
      <alignment vertical="center"/>
      <protection locked="0"/>
    </xf>
    <xf numFmtId="177" fontId="26" fillId="0" borderId="2" xfId="60" applyNumberFormat="1" applyFont="1" applyBorder="1" applyProtection="1">
      <alignment vertical="center"/>
      <protection locked="0"/>
    </xf>
    <xf numFmtId="177" fontId="26" fillId="0" borderId="6" xfId="60" applyNumberFormat="1" applyFont="1" applyBorder="1" applyProtection="1">
      <alignment vertical="center"/>
      <protection locked="0"/>
    </xf>
    <xf numFmtId="177" fontId="26" fillId="0" borderId="51" xfId="60" applyNumberFormat="1" applyFont="1" applyBorder="1" applyProtection="1">
      <alignment vertical="center"/>
      <protection locked="0"/>
    </xf>
    <xf numFmtId="177" fontId="26" fillId="0" borderId="43" xfId="60" applyNumberFormat="1" applyFont="1" applyBorder="1" applyAlignment="1" applyProtection="1">
      <alignment vertical="center" wrapText="1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177" fontId="34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1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1" xfId="58" applyNumberFormat="1" applyFont="1" applyBorder="1" applyAlignment="1" applyProtection="1">
      <alignment horizontal="center" vertical="center" wrapText="1"/>
      <protection locked="0"/>
    </xf>
    <xf numFmtId="176" fontId="26" fillId="0" borderId="1" xfId="58" applyNumberFormat="1" applyFont="1" applyBorder="1" applyAlignment="1" applyProtection="1">
      <alignment horizontal="center" vertical="center" wrapText="1"/>
      <protection locked="0"/>
    </xf>
    <xf numFmtId="176" fontId="26" fillId="0" borderId="51" xfId="58" applyNumberFormat="1" applyFont="1" applyBorder="1" applyAlignment="1" applyProtection="1">
      <alignment horizontal="right" vertical="center" wrapText="1"/>
      <protection locked="0"/>
    </xf>
    <xf numFmtId="176" fontId="26" fillId="0" borderId="1" xfId="58" applyNumberFormat="1" applyFont="1" applyBorder="1" applyAlignment="1" applyProtection="1">
      <alignment horizontal="right" vertical="center" wrapText="1"/>
      <protection locked="0"/>
    </xf>
    <xf numFmtId="181" fontId="26" fillId="0" borderId="51" xfId="58" applyNumberFormat="1" applyFont="1" applyBorder="1" applyAlignment="1" applyProtection="1">
      <alignment horizontal="right" vertical="center" wrapText="1"/>
      <protection locked="0"/>
    </xf>
    <xf numFmtId="181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9" xfId="57" applyFont="1" applyBorder="1" applyAlignment="1">
      <alignment vertical="center" wrapText="1"/>
    </xf>
    <xf numFmtId="0" fontId="32" fillId="0" borderId="13" xfId="61" applyFont="1" applyBorder="1" applyAlignment="1">
      <alignment horizontal="center" vertical="center"/>
    </xf>
    <xf numFmtId="0" fontId="32" fillId="0" borderId="49" xfId="61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49" fontId="34" fillId="0" borderId="51" xfId="60" applyNumberFormat="1" applyFont="1" applyBorder="1" applyAlignment="1" applyProtection="1">
      <alignment horizontal="center" vertical="center" wrapText="1"/>
      <protection locked="0"/>
    </xf>
    <xf numFmtId="180" fontId="34" fillId="0" borderId="51" xfId="60" applyNumberFormat="1" applyFont="1" applyBorder="1" applyAlignment="1" applyProtection="1">
      <alignment horizontal="center" vertical="center" wrapText="1"/>
      <protection locked="0"/>
    </xf>
    <xf numFmtId="179" fontId="34" fillId="0" borderId="51" xfId="60" applyNumberFormat="1" applyFont="1" applyBorder="1" applyAlignment="1" applyProtection="1">
      <alignment horizontal="center" vertical="center" wrapText="1"/>
      <protection locked="0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179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6" fillId="0" borderId="1" xfId="59" applyFont="1" applyBorder="1" applyAlignment="1">
      <alignment horizontal="center" vertical="center"/>
    </xf>
    <xf numFmtId="179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7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4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51" xfId="0" applyFont="1" applyBorder="1" applyAlignment="1" applyProtection="1">
      <alignment horizontal="center" vertical="center" wrapText="1"/>
      <protection locked="0" hidden="1"/>
    </xf>
    <xf numFmtId="0" fontId="29" fillId="0" borderId="51" xfId="57" applyFont="1" applyBorder="1" applyAlignment="1" applyProtection="1">
      <alignment horizontal="center" vertical="center" wrapText="1"/>
      <protection locked="0" hidden="1"/>
    </xf>
    <xf numFmtId="0" fontId="26" fillId="0" borderId="51" xfId="0" applyFont="1" applyBorder="1" applyAlignment="1" applyProtection="1">
      <alignment horizontal="center" vertical="center" wrapText="1"/>
      <protection hidden="1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7" xfId="55" applyFont="1" applyBorder="1" applyAlignment="1">
      <alignment horizontal="center" vertical="center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4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5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4" xfId="55" applyFont="1" applyBorder="1" applyAlignment="1">
      <alignment horizontal="center" vertical="center" wrapText="1"/>
    </xf>
    <xf numFmtId="0" fontId="35" fillId="0" borderId="15" xfId="55" applyFont="1" applyBorder="1" applyAlignment="1">
      <alignment horizontal="center" vertical="center" wrapText="1"/>
    </xf>
    <xf numFmtId="0" fontId="35" fillId="0" borderId="11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1" fillId="0" borderId="1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7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4" xfId="55" applyFont="1" applyBorder="1" applyAlignment="1">
      <alignment horizontal="center" vertical="center"/>
    </xf>
    <xf numFmtId="0" fontId="35" fillId="0" borderId="15" xfId="55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18" xfId="60" applyNumberFormat="1" applyFont="1" applyBorder="1" applyAlignment="1" applyProtection="1">
      <alignment horizontal="center" vertical="center" wrapText="1"/>
      <protection locked="0"/>
    </xf>
    <xf numFmtId="49" fontId="26" fillId="0" borderId="19" xfId="60" applyNumberFormat="1" applyFont="1" applyBorder="1" applyAlignment="1" applyProtection="1">
      <alignment horizontal="center" vertical="center" wrapText="1"/>
      <protection locked="0"/>
    </xf>
    <xf numFmtId="49" fontId="26" fillId="0" borderId="20" xfId="60" applyNumberFormat="1" applyFont="1" applyBorder="1" applyAlignment="1" applyProtection="1">
      <alignment horizontal="center" vertical="center" wrapText="1"/>
      <protection locked="0"/>
    </xf>
    <xf numFmtId="49" fontId="26" fillId="0" borderId="21" xfId="60" applyNumberFormat="1" applyFont="1" applyBorder="1" applyAlignment="1" applyProtection="1">
      <alignment horizontal="center" vertical="center" wrapText="1"/>
      <protection locked="0"/>
    </xf>
    <xf numFmtId="49" fontId="26" fillId="0" borderId="36" xfId="60" applyNumberFormat="1" applyFont="1" applyBorder="1" applyAlignment="1" applyProtection="1">
      <alignment horizontal="center" vertical="center" wrapText="1"/>
      <protection locked="0"/>
    </xf>
    <xf numFmtId="0" fontId="26" fillId="0" borderId="10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16" xfId="0" applyFont="1" applyBorder="1" applyAlignment="1" applyProtection="1">
      <alignment horizontal="left" vertical="center" wrapText="1"/>
      <protection locked="0"/>
    </xf>
    <xf numFmtId="0" fontId="34" fillId="0" borderId="14" xfId="0" applyFont="1" applyBorder="1" applyAlignment="1" applyProtection="1">
      <alignment horizontal="left" vertical="center" wrapText="1"/>
      <protection locked="0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10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0" xfId="58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6" xfId="0" applyFont="1" applyBorder="1" applyAlignment="1" applyProtection="1">
      <alignment horizontal="left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4" xfId="58" applyNumberFormat="1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34" fillId="0" borderId="10" xfId="58" applyFont="1" applyBorder="1" applyAlignment="1" applyProtection="1">
      <alignment horizontal="left" vertical="center" wrapText="1"/>
      <protection locked="0"/>
    </xf>
    <xf numFmtId="0" fontId="26" fillId="0" borderId="17" xfId="58" applyFont="1" applyBorder="1" applyAlignment="1">
      <alignment horizontal="center" vertical="center" wrapText="1"/>
    </xf>
    <xf numFmtId="179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3" borderId="10" xfId="59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3" borderId="11" xfId="59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0" xfId="57" applyFont="1" applyBorder="1" applyAlignment="1">
      <alignment horizontal="left" vertical="center" wrapText="1"/>
    </xf>
    <xf numFmtId="0" fontId="56" fillId="0" borderId="41" xfId="57" applyFont="1" applyBorder="1" applyAlignment="1">
      <alignment horizontal="left" vertical="center" wrapText="1"/>
    </xf>
    <xf numFmtId="0" fontId="56" fillId="0" borderId="42" xfId="57" applyFont="1" applyBorder="1" applyAlignment="1">
      <alignment horizontal="left" vertical="center" wrapText="1"/>
    </xf>
    <xf numFmtId="0" fontId="56" fillId="0" borderId="22" xfId="57" applyFont="1" applyBorder="1" applyAlignment="1">
      <alignment horizontal="center" vertical="top" wrapText="1"/>
    </xf>
    <xf numFmtId="0" fontId="56" fillId="0" borderId="10" xfId="57" applyFont="1" applyBorder="1" applyAlignment="1">
      <alignment horizontal="center" vertical="top" wrapText="1"/>
    </xf>
    <xf numFmtId="0" fontId="56" fillId="0" borderId="23" xfId="57" applyFont="1" applyBorder="1" applyAlignment="1">
      <alignment horizontal="center" vertical="top" wrapText="1"/>
    </xf>
    <xf numFmtId="0" fontId="32" fillId="0" borderId="39" xfId="57" applyFont="1" applyBorder="1" applyAlignment="1">
      <alignment horizontal="center" vertical="center" wrapText="1"/>
    </xf>
    <xf numFmtId="0" fontId="32" fillId="0" borderId="24" xfId="57" applyFont="1" applyBorder="1" applyAlignment="1">
      <alignment horizontal="center" vertical="center" wrapText="1"/>
    </xf>
    <xf numFmtId="0" fontId="32" fillId="0" borderId="9" xfId="57" applyFont="1" applyBorder="1" applyAlignment="1">
      <alignment horizontal="center" vertical="center" wrapText="1"/>
    </xf>
    <xf numFmtId="0" fontId="32" fillId="0" borderId="25" xfId="57" applyFont="1" applyBorder="1" applyAlignment="1">
      <alignment horizontal="center" vertical="center" wrapText="1"/>
    </xf>
    <xf numFmtId="0" fontId="32" fillId="0" borderId="26" xfId="57" applyFont="1" applyBorder="1" applyAlignment="1">
      <alignment horizontal="center" vertical="center" wrapText="1"/>
    </xf>
    <xf numFmtId="0" fontId="32" fillId="0" borderId="37" xfId="57" applyFont="1" applyBorder="1" applyAlignment="1">
      <alignment horizontal="center" vertical="center" wrapText="1"/>
    </xf>
    <xf numFmtId="0" fontId="32" fillId="0" borderId="38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2" xfId="57" applyFont="1" applyBorder="1" applyAlignment="1">
      <alignment horizontal="center" vertical="center" wrapText="1"/>
    </xf>
    <xf numFmtId="0" fontId="32" fillId="0" borderId="24" xfId="61" applyFont="1" applyBorder="1" applyAlignment="1">
      <alignment horizontal="center" vertical="center" wrapText="1"/>
    </xf>
    <xf numFmtId="0" fontId="32" fillId="0" borderId="9" xfId="61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7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7" xfId="57" applyFont="1" applyBorder="1" applyAlignment="1" applyProtection="1">
      <alignment horizontal="center" vertical="center" wrapText="1"/>
      <protection locked="0" hidden="1"/>
    </xf>
    <xf numFmtId="0" fontId="26" fillId="0" borderId="14" xfId="57" applyFont="1" applyBorder="1" applyAlignment="1" applyProtection="1">
      <alignment horizontal="center" vertical="center" wrapText="1"/>
      <protection locked="0" hidden="1"/>
    </xf>
    <xf numFmtId="0" fontId="26" fillId="0" borderId="10" xfId="57" applyFont="1" applyBorder="1" applyAlignment="1" applyProtection="1">
      <alignment horizontal="center" vertical="center" wrapText="1"/>
      <protection locked="0" hidden="1"/>
    </xf>
    <xf numFmtId="0" fontId="26" fillId="0" borderId="15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CCFFFF"/>
      <color rgb="FFFFFF99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71437</xdr:colOff>
      <xdr:row>4</xdr:row>
      <xdr:rowOff>39688</xdr:rowOff>
    </xdr:from>
    <xdr:to>
      <xdr:col>18</xdr:col>
      <xdr:colOff>492125</xdr:colOff>
      <xdr:row>5</xdr:row>
      <xdr:rowOff>365125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691562" y="817563"/>
          <a:ext cx="4183063" cy="944562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福島県</v>
          </cell>
        </row>
        <row r="4">
          <cell r="C4" t="str">
            <v>原町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5" dataDxfId="54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3" dataCellStyle="標準_調査票（enquete）"/>
    <tableColumn id="2" xr3:uid="{00000000-0010-0000-0000-000002000000}" name="青森県" dataDxfId="52" dataCellStyle="標準_調査票（enquete）"/>
    <tableColumn id="3" xr3:uid="{00000000-0010-0000-0000-000003000000}" name="岩手県" dataDxfId="51" dataCellStyle="標準_調査票（enquete）"/>
    <tableColumn id="4" xr3:uid="{00000000-0010-0000-0000-000004000000}" name="宮城県" dataDxfId="50" dataCellStyle="標準_調査票（enquete）"/>
    <tableColumn id="5" xr3:uid="{00000000-0010-0000-0000-000005000000}" name="秋田県" dataDxfId="49" dataCellStyle="標準_調査票（enquete）"/>
    <tableColumn id="6" xr3:uid="{00000000-0010-0000-0000-000006000000}" name="山形県" dataDxfId="48" dataCellStyle="標準_調査票（enquete）"/>
    <tableColumn id="7" xr3:uid="{00000000-0010-0000-0000-000007000000}" name="福島県" dataDxfId="47" dataCellStyle="標準_調査票（enquete）"/>
    <tableColumn id="8" xr3:uid="{00000000-0010-0000-0000-000008000000}" name="茨城県" dataDxfId="46" dataCellStyle="標準_調査票（enquete）"/>
    <tableColumn id="9" xr3:uid="{00000000-0010-0000-0000-000009000000}" name="栃木県" dataDxfId="45" dataCellStyle="標準_調査票（enquete）"/>
    <tableColumn id="10" xr3:uid="{00000000-0010-0000-0000-00000A000000}" name="群馬県" dataDxfId="44" dataCellStyle="標準_調査票（enquete）"/>
    <tableColumn id="11" xr3:uid="{00000000-0010-0000-0000-00000B000000}" name="埼玉県" dataDxfId="43" dataCellStyle="標準_調査票（enquete）"/>
    <tableColumn id="12" xr3:uid="{00000000-0010-0000-0000-00000C000000}" name="千葉県" dataDxfId="42" dataCellStyle="標準_調査票（enquete）"/>
    <tableColumn id="13" xr3:uid="{00000000-0010-0000-0000-00000D000000}" name="東京都" dataDxfId="41" dataCellStyle="標準_調査票（enquete）"/>
    <tableColumn id="14" xr3:uid="{00000000-0010-0000-0000-00000E000000}" name="神奈川県" dataDxfId="40" dataCellStyle="標準_調査票（enquete）"/>
    <tableColumn id="15" xr3:uid="{00000000-0010-0000-0000-00000F000000}" name="新潟県" dataDxfId="39" dataCellStyle="標準_調査票（enquete）"/>
    <tableColumn id="16" xr3:uid="{00000000-0010-0000-0000-000010000000}" name="富山県" dataDxfId="38" dataCellStyle="標準_調査票（enquete）"/>
    <tableColumn id="17" xr3:uid="{00000000-0010-0000-0000-000011000000}" name="石川県" dataDxfId="37" dataCellStyle="標準_調査票（enquete）"/>
    <tableColumn id="18" xr3:uid="{00000000-0010-0000-0000-000012000000}" name="福井県" dataDxfId="36" dataCellStyle="標準_調査票（enquete）"/>
    <tableColumn id="19" xr3:uid="{00000000-0010-0000-0000-000013000000}" name="山梨県" dataDxfId="35" dataCellStyle="標準_調査票（enquete）"/>
    <tableColumn id="20" xr3:uid="{00000000-0010-0000-0000-000014000000}" name="長野県" dataDxfId="34" dataCellStyle="標準_調査票（enquete）"/>
    <tableColumn id="21" xr3:uid="{00000000-0010-0000-0000-000015000000}" name="岐阜県" dataDxfId="33" dataCellStyle="標準_調査票（enquete）"/>
    <tableColumn id="22" xr3:uid="{00000000-0010-0000-0000-000016000000}" name="静岡県" dataDxfId="32" dataCellStyle="標準_調査票（enquete）"/>
    <tableColumn id="23" xr3:uid="{00000000-0010-0000-0000-000017000000}" name="愛知県" dataDxfId="31" dataCellStyle="標準_調査票（enquete）"/>
    <tableColumn id="24" xr3:uid="{00000000-0010-0000-0000-000018000000}" name="三重県" dataDxfId="30" dataCellStyle="標準_調査票（enquete）"/>
    <tableColumn id="25" xr3:uid="{00000000-0010-0000-0000-000019000000}" name="滋賀県" dataDxfId="29" dataCellStyle="標準_調査票（enquete）"/>
    <tableColumn id="26" xr3:uid="{00000000-0010-0000-0000-00001A000000}" name="京都府" dataDxfId="28" dataCellStyle="標準_調査票（enquete）"/>
    <tableColumn id="27" xr3:uid="{00000000-0010-0000-0000-00001B000000}" name="大阪府" dataDxfId="27" dataCellStyle="標準_調査票（enquete）"/>
    <tableColumn id="28" xr3:uid="{00000000-0010-0000-0000-00001C000000}" name="兵庫県" dataDxfId="26" dataCellStyle="標準_調査票（enquete）"/>
    <tableColumn id="29" xr3:uid="{00000000-0010-0000-0000-00001D000000}" name="奈良県" dataDxfId="25" dataCellStyle="標準_調査票（enquete）"/>
    <tableColumn id="30" xr3:uid="{00000000-0010-0000-0000-00001E000000}" name="和歌山県" dataDxfId="24" dataCellStyle="標準_調査票（enquete）"/>
    <tableColumn id="31" xr3:uid="{00000000-0010-0000-0000-00001F000000}" name="鳥取県" dataDxfId="23" dataCellStyle="標準_調査票（enquete）"/>
    <tableColumn id="32" xr3:uid="{00000000-0010-0000-0000-000020000000}" name="島根県" dataDxfId="22" dataCellStyle="標準_調査票（enquete）"/>
    <tableColumn id="33" xr3:uid="{00000000-0010-0000-0000-000021000000}" name="岡山県" dataDxfId="21" dataCellStyle="標準_調査票（enquete）"/>
    <tableColumn id="34" xr3:uid="{00000000-0010-0000-0000-000022000000}" name="広島県" dataDxfId="20" dataCellStyle="標準_調査票（enquete）"/>
    <tableColumn id="35" xr3:uid="{00000000-0010-0000-0000-000023000000}" name="山口県" dataDxfId="19" dataCellStyle="標準_調査票（enquete）"/>
    <tableColumn id="36" xr3:uid="{00000000-0010-0000-0000-000024000000}" name="徳島県" dataDxfId="18" dataCellStyle="標準_調査票（enquete）"/>
    <tableColumn id="37" xr3:uid="{00000000-0010-0000-0000-000025000000}" name="香川県" dataDxfId="17" dataCellStyle="標準_調査票（enquete）"/>
    <tableColumn id="38" xr3:uid="{00000000-0010-0000-0000-000026000000}" name="愛媛県" dataDxfId="16" dataCellStyle="標準_調査票（enquete）"/>
    <tableColumn id="39" xr3:uid="{00000000-0010-0000-0000-000027000000}" name="高知県" dataDxfId="15" dataCellStyle="標準_調査票（enquete）"/>
    <tableColumn id="40" xr3:uid="{00000000-0010-0000-0000-000028000000}" name="福岡県" dataDxfId="14" dataCellStyle="標準_調査票（enquete）"/>
    <tableColumn id="41" xr3:uid="{00000000-0010-0000-0000-000029000000}" name="佐賀県" dataDxfId="13" dataCellStyle="標準_調査票（enquete）"/>
    <tableColumn id="42" xr3:uid="{00000000-0010-0000-0000-00002A000000}" name="長崎県" dataDxfId="12" dataCellStyle="標準_調査票（enquete）"/>
    <tableColumn id="43" xr3:uid="{00000000-0010-0000-0000-00002B000000}" name="熊本県" dataDxfId="11" dataCellStyle="標準_調査票（enquete）"/>
    <tableColumn id="44" xr3:uid="{00000000-0010-0000-0000-00002C000000}" name="大分県" dataDxfId="10" dataCellStyle="標準_調査票（enquete）"/>
    <tableColumn id="45" xr3:uid="{00000000-0010-0000-0000-00002D000000}" name="宮崎県" dataDxfId="9" dataCellStyle="標準_調査票（enquete）"/>
    <tableColumn id="46" xr3:uid="{00000000-0010-0000-0000-00002E000000}" name="鹿児島県" dataDxfId="8" dataCellStyle="標準_調査票（enquete）"/>
    <tableColumn id="47" xr3:uid="{00000000-0010-0000-0000-00002F000000}" name="沖縄県" dataDxfId="7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8.75" x14ac:dyDescent="0.15"/>
  <cols>
    <col min="1" max="1" width="8.625" style="56" customWidth="1"/>
    <col min="2" max="3" width="9" style="56"/>
    <col min="4" max="4" width="9.875" style="64" customWidth="1"/>
    <col min="5" max="5" width="10.875" style="56" customWidth="1"/>
    <col min="6" max="6" width="8.875" style="56" customWidth="1"/>
    <col min="7" max="21" width="8.125" style="56" customWidth="1"/>
    <col min="22" max="22" width="8.125" style="60" customWidth="1"/>
    <col min="23" max="23" width="12.125" style="60" customWidth="1"/>
    <col min="24" max="24" width="11" style="60" customWidth="1"/>
    <col min="25" max="25" width="15.125" style="60" customWidth="1"/>
    <col min="26" max="26" width="13.375" style="56" customWidth="1"/>
    <col min="27" max="29" width="8.875" style="56" customWidth="1"/>
    <col min="30" max="39" width="10.625" style="56" customWidth="1"/>
    <col min="40" max="41" width="11" style="56" customWidth="1"/>
    <col min="42" max="16384" width="9" style="56"/>
  </cols>
  <sheetData>
    <row r="1" spans="1:43" ht="22.5" x14ac:dyDescent="0.15">
      <c r="B1" s="97" t="s">
        <v>284</v>
      </c>
      <c r="C1" s="57"/>
      <c r="D1" s="58"/>
      <c r="E1" s="57"/>
      <c r="F1" s="57"/>
      <c r="G1" s="57"/>
      <c r="H1" s="57"/>
      <c r="I1" s="57"/>
      <c r="J1" s="57" t="s">
        <v>38</v>
      </c>
      <c r="L1" s="59"/>
      <c r="M1" s="59"/>
      <c r="N1" s="59"/>
      <c r="O1" s="192"/>
      <c r="P1" s="193"/>
      <c r="Q1" s="188"/>
      <c r="R1" s="189"/>
      <c r="S1" s="189"/>
      <c r="T1" s="189"/>
      <c r="U1" s="189"/>
    </row>
    <row r="2" spans="1:43" ht="51.6" customHeight="1" x14ac:dyDescent="0.15">
      <c r="A2" s="223" t="s">
        <v>149</v>
      </c>
      <c r="B2" s="209" t="s">
        <v>0</v>
      </c>
      <c r="C2" s="209" t="s">
        <v>22</v>
      </c>
      <c r="D2" s="196" t="s">
        <v>396</v>
      </c>
      <c r="E2" s="190" t="s">
        <v>1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72" t="s">
        <v>276</v>
      </c>
      <c r="X2" s="73"/>
      <c r="Y2" s="74" t="s">
        <v>249</v>
      </c>
      <c r="Z2" s="190" t="s">
        <v>135</v>
      </c>
      <c r="AA2" s="191"/>
      <c r="AB2" s="191"/>
      <c r="AC2" s="222"/>
      <c r="AD2" s="220" t="s">
        <v>274</v>
      </c>
      <c r="AE2" s="191"/>
      <c r="AF2" s="191"/>
      <c r="AG2" s="191"/>
      <c r="AH2" s="191"/>
      <c r="AI2" s="191"/>
      <c r="AJ2" s="191"/>
      <c r="AK2" s="191"/>
      <c r="AL2" s="191"/>
      <c r="AM2" s="191"/>
      <c r="AN2" s="209" t="s">
        <v>22</v>
      </c>
      <c r="AO2" s="209" t="s">
        <v>0</v>
      </c>
    </row>
    <row r="3" spans="1:43" ht="14.25" customHeight="1" x14ac:dyDescent="0.15">
      <c r="A3" s="224"/>
      <c r="B3" s="210"/>
      <c r="C3" s="210"/>
      <c r="D3" s="226"/>
      <c r="E3" s="194" t="s">
        <v>2</v>
      </c>
      <c r="F3" s="75"/>
      <c r="G3" s="194" t="s">
        <v>43</v>
      </c>
      <c r="H3" s="205"/>
      <c r="I3" s="205"/>
      <c r="J3" s="205"/>
      <c r="K3" s="194" t="s">
        <v>382</v>
      </c>
      <c r="L3" s="205"/>
      <c r="M3" s="205"/>
      <c r="N3" s="205"/>
      <c r="O3" s="194" t="s">
        <v>33</v>
      </c>
      <c r="P3" s="205"/>
      <c r="Q3" s="205"/>
      <c r="R3" s="205"/>
      <c r="S3" s="194" t="s">
        <v>395</v>
      </c>
      <c r="T3" s="205"/>
      <c r="U3" s="205"/>
      <c r="V3" s="205"/>
      <c r="W3" s="246" t="s">
        <v>277</v>
      </c>
      <c r="X3" s="246" t="s">
        <v>278</v>
      </c>
      <c r="Y3" s="76" t="s">
        <v>175</v>
      </c>
      <c r="Z3" s="228" t="s">
        <v>136</v>
      </c>
      <c r="AA3" s="231" t="s">
        <v>137</v>
      </c>
      <c r="AB3" s="232"/>
      <c r="AC3" s="233"/>
      <c r="AD3" s="220" t="s">
        <v>30</v>
      </c>
      <c r="AE3" s="221"/>
      <c r="AF3" s="221"/>
      <c r="AG3" s="221"/>
      <c r="AH3" s="221"/>
      <c r="AI3" s="221"/>
      <c r="AJ3" s="221"/>
      <c r="AK3" s="220" t="s">
        <v>23</v>
      </c>
      <c r="AL3" s="221"/>
      <c r="AM3" s="215" t="s">
        <v>3</v>
      </c>
      <c r="AN3" s="210"/>
      <c r="AO3" s="210"/>
    </row>
    <row r="4" spans="1:43" ht="35.450000000000003" customHeight="1" x14ac:dyDescent="0.15">
      <c r="A4" s="224"/>
      <c r="B4" s="210"/>
      <c r="C4" s="210"/>
      <c r="D4" s="226"/>
      <c r="E4" s="195"/>
      <c r="F4" s="77"/>
      <c r="G4" s="206"/>
      <c r="H4" s="207"/>
      <c r="I4" s="207"/>
      <c r="J4" s="207"/>
      <c r="K4" s="206"/>
      <c r="L4" s="207"/>
      <c r="M4" s="207"/>
      <c r="N4" s="207"/>
      <c r="O4" s="206"/>
      <c r="P4" s="207"/>
      <c r="Q4" s="207"/>
      <c r="R4" s="207"/>
      <c r="S4" s="206"/>
      <c r="T4" s="207"/>
      <c r="U4" s="207"/>
      <c r="V4" s="207"/>
      <c r="W4" s="247"/>
      <c r="X4" s="247"/>
      <c r="Y4" s="78" t="s">
        <v>176</v>
      </c>
      <c r="Z4" s="229"/>
      <c r="AA4" s="234"/>
      <c r="AB4" s="235"/>
      <c r="AC4" s="236"/>
      <c r="AD4" s="211" t="s">
        <v>24</v>
      </c>
      <c r="AE4" s="212"/>
      <c r="AF4" s="211" t="s">
        <v>4</v>
      </c>
      <c r="AG4" s="212"/>
      <c r="AH4" s="212"/>
      <c r="AI4" s="212"/>
      <c r="AJ4" s="212"/>
      <c r="AK4" s="215" t="s">
        <v>39</v>
      </c>
      <c r="AL4" s="215" t="s">
        <v>40</v>
      </c>
      <c r="AM4" s="216"/>
      <c r="AN4" s="210"/>
      <c r="AO4" s="210"/>
    </row>
    <row r="5" spans="1:43" ht="11.45" customHeight="1" x14ac:dyDescent="0.15">
      <c r="A5" s="224"/>
      <c r="B5" s="210"/>
      <c r="C5" s="210"/>
      <c r="D5" s="226"/>
      <c r="E5" s="195"/>
      <c r="F5" s="199" t="s">
        <v>41</v>
      </c>
      <c r="G5" s="196" t="s">
        <v>138</v>
      </c>
      <c r="H5" s="196" t="s">
        <v>133</v>
      </c>
      <c r="I5" s="202" t="s">
        <v>132</v>
      </c>
      <c r="J5" s="196" t="s">
        <v>5</v>
      </c>
      <c r="K5" s="196" t="s">
        <v>138</v>
      </c>
      <c r="L5" s="196" t="s">
        <v>133</v>
      </c>
      <c r="M5" s="202" t="s">
        <v>132</v>
      </c>
      <c r="N5" s="196" t="s">
        <v>5</v>
      </c>
      <c r="O5" s="196" t="s">
        <v>138</v>
      </c>
      <c r="P5" s="196" t="s">
        <v>207</v>
      </c>
      <c r="Q5" s="202" t="s">
        <v>132</v>
      </c>
      <c r="R5" s="196" t="s">
        <v>5</v>
      </c>
      <c r="S5" s="194" t="s">
        <v>6</v>
      </c>
      <c r="T5" s="194" t="s">
        <v>7</v>
      </c>
      <c r="U5" s="194" t="s">
        <v>8</v>
      </c>
      <c r="V5" s="250" t="s">
        <v>21</v>
      </c>
      <c r="W5" s="79"/>
      <c r="X5" s="80"/>
      <c r="Y5" s="81"/>
      <c r="Z5" s="230"/>
      <c r="AA5" s="237"/>
      <c r="AB5" s="238"/>
      <c r="AC5" s="239"/>
      <c r="AD5" s="213"/>
      <c r="AE5" s="214"/>
      <c r="AF5" s="213"/>
      <c r="AG5" s="214"/>
      <c r="AH5" s="214"/>
      <c r="AI5" s="214"/>
      <c r="AJ5" s="214"/>
      <c r="AK5" s="216"/>
      <c r="AL5" s="216"/>
      <c r="AM5" s="216"/>
      <c r="AN5" s="210"/>
      <c r="AO5" s="210"/>
    </row>
    <row r="6" spans="1:43" ht="19.5" customHeight="1" x14ac:dyDescent="0.15">
      <c r="A6" s="224"/>
      <c r="B6" s="210"/>
      <c r="C6" s="210"/>
      <c r="D6" s="226"/>
      <c r="E6" s="195"/>
      <c r="F6" s="200"/>
      <c r="G6" s="197"/>
      <c r="H6" s="197"/>
      <c r="I6" s="203"/>
      <c r="J6" s="197"/>
      <c r="K6" s="197"/>
      <c r="L6" s="197"/>
      <c r="M6" s="203"/>
      <c r="N6" s="197"/>
      <c r="O6" s="197"/>
      <c r="P6" s="208"/>
      <c r="Q6" s="203"/>
      <c r="R6" s="197"/>
      <c r="S6" s="195"/>
      <c r="T6" s="195"/>
      <c r="U6" s="195"/>
      <c r="V6" s="251"/>
      <c r="W6" s="248" t="s">
        <v>279</v>
      </c>
      <c r="X6" s="248" t="s">
        <v>279</v>
      </c>
      <c r="Y6" s="82" t="s">
        <v>14</v>
      </c>
      <c r="Z6" s="243" t="s">
        <v>139</v>
      </c>
      <c r="AA6" s="217" t="s">
        <v>140</v>
      </c>
      <c r="AB6" s="202" t="s">
        <v>141</v>
      </c>
      <c r="AC6" s="240" t="s">
        <v>142</v>
      </c>
      <c r="AD6" s="215" t="s">
        <v>9</v>
      </c>
      <c r="AE6" s="215" t="s">
        <v>10</v>
      </c>
      <c r="AF6" s="215" t="s">
        <v>11</v>
      </c>
      <c r="AG6" s="215" t="s">
        <v>12</v>
      </c>
      <c r="AH6" s="215" t="s">
        <v>25</v>
      </c>
      <c r="AI6" s="215" t="s">
        <v>26</v>
      </c>
      <c r="AJ6" s="215" t="s">
        <v>13</v>
      </c>
      <c r="AK6" s="216"/>
      <c r="AL6" s="216"/>
      <c r="AM6" s="216"/>
      <c r="AN6" s="210"/>
      <c r="AO6" s="210"/>
    </row>
    <row r="7" spans="1:43" ht="13.5" customHeight="1" x14ac:dyDescent="0.15">
      <c r="A7" s="224"/>
      <c r="B7" s="210"/>
      <c r="C7" s="210"/>
      <c r="D7" s="226"/>
      <c r="E7" s="195"/>
      <c r="F7" s="200"/>
      <c r="G7" s="197"/>
      <c r="H7" s="197"/>
      <c r="I7" s="203"/>
      <c r="J7" s="197"/>
      <c r="K7" s="197"/>
      <c r="L7" s="197"/>
      <c r="M7" s="203"/>
      <c r="N7" s="197"/>
      <c r="O7" s="197"/>
      <c r="P7" s="208"/>
      <c r="Q7" s="203"/>
      <c r="R7" s="197"/>
      <c r="S7" s="195"/>
      <c r="T7" s="195"/>
      <c r="U7" s="195"/>
      <c r="V7" s="251"/>
      <c r="W7" s="248"/>
      <c r="X7" s="248"/>
      <c r="Y7" s="83" t="s">
        <v>150</v>
      </c>
      <c r="Z7" s="244"/>
      <c r="AA7" s="218"/>
      <c r="AB7" s="203"/>
      <c r="AC7" s="241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0"/>
      <c r="AO7" s="210"/>
    </row>
    <row r="8" spans="1:43" ht="18" customHeight="1" x14ac:dyDescent="0.15">
      <c r="A8" s="224"/>
      <c r="B8" s="210"/>
      <c r="C8" s="210"/>
      <c r="D8" s="226"/>
      <c r="E8" s="195"/>
      <c r="F8" s="200"/>
      <c r="G8" s="197"/>
      <c r="H8" s="197"/>
      <c r="I8" s="203"/>
      <c r="J8" s="197"/>
      <c r="K8" s="197"/>
      <c r="L8" s="197"/>
      <c r="M8" s="203"/>
      <c r="N8" s="197"/>
      <c r="O8" s="197"/>
      <c r="P8" s="197" t="s">
        <v>275</v>
      </c>
      <c r="Q8" s="203"/>
      <c r="R8" s="197"/>
      <c r="S8" s="195"/>
      <c r="T8" s="195"/>
      <c r="U8" s="195"/>
      <c r="V8" s="251"/>
      <c r="W8" s="248"/>
      <c r="X8" s="248"/>
      <c r="Y8" s="83" t="s">
        <v>151</v>
      </c>
      <c r="Z8" s="244"/>
      <c r="AA8" s="218"/>
      <c r="AB8" s="203"/>
      <c r="AC8" s="241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0"/>
      <c r="AO8" s="210"/>
    </row>
    <row r="9" spans="1:43" ht="15.6" customHeight="1" x14ac:dyDescent="0.15">
      <c r="A9" s="224"/>
      <c r="B9" s="210"/>
      <c r="C9" s="210"/>
      <c r="D9" s="227"/>
      <c r="E9" s="195"/>
      <c r="F9" s="201"/>
      <c r="G9" s="198"/>
      <c r="H9" s="198"/>
      <c r="I9" s="204"/>
      <c r="J9" s="198"/>
      <c r="K9" s="198"/>
      <c r="L9" s="198"/>
      <c r="M9" s="204"/>
      <c r="N9" s="198"/>
      <c r="O9" s="198"/>
      <c r="P9" s="198"/>
      <c r="Q9" s="204"/>
      <c r="R9" s="198"/>
      <c r="S9" s="195"/>
      <c r="T9" s="195"/>
      <c r="U9" s="195"/>
      <c r="V9" s="252"/>
      <c r="W9" s="249"/>
      <c r="X9" s="249"/>
      <c r="Y9" s="84"/>
      <c r="Z9" s="245"/>
      <c r="AA9" s="219"/>
      <c r="AB9" s="204"/>
      <c r="AC9" s="242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0"/>
      <c r="AO9" s="210"/>
    </row>
    <row r="10" spans="1:43" ht="63" customHeight="1" x14ac:dyDescent="0.15">
      <c r="A10" s="225"/>
      <c r="B10" s="85"/>
      <c r="C10" s="85"/>
      <c r="D10" s="86"/>
      <c r="E10" s="86"/>
      <c r="F10" s="85"/>
      <c r="G10" s="87" t="s">
        <v>282</v>
      </c>
      <c r="H10" s="88"/>
      <c r="I10" s="88"/>
      <c r="J10" s="89"/>
      <c r="K10" s="87" t="s">
        <v>282</v>
      </c>
      <c r="L10" s="88"/>
      <c r="M10" s="88"/>
      <c r="N10" s="89"/>
      <c r="O10" s="90" t="s">
        <v>282</v>
      </c>
      <c r="P10" s="91"/>
      <c r="Q10" s="91"/>
      <c r="R10" s="91"/>
      <c r="S10" s="90" t="s">
        <v>281</v>
      </c>
      <c r="T10" s="91"/>
      <c r="U10" s="91"/>
      <c r="V10" s="91"/>
      <c r="W10" s="92"/>
      <c r="X10" s="92"/>
      <c r="Y10" s="93"/>
      <c r="Z10" s="94"/>
      <c r="AA10" s="94"/>
      <c r="AB10" s="94"/>
      <c r="AC10" s="94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3" s="64" customFormat="1" ht="44.45" customHeight="1" x14ac:dyDescent="0.15">
      <c r="A11" s="104"/>
      <c r="B11" s="1" t="str">
        <f>IF(ｼｰﾄ0!C3="","",ｼｰﾄ0!C3)</f>
        <v>福島県</v>
      </c>
      <c r="C11" s="1" t="str">
        <f>IF(ｼｰﾄ0!C4="","",ｼｰﾄ0!C4)</f>
        <v>原町</v>
      </c>
      <c r="D11" s="1" t="str">
        <f>IF(OR(ｼｰﾄ1!D23&lt;&gt;"",ｼｰﾄ1!E23&lt;&gt;"",ｼｰﾄ1!F23&lt;&gt;""),"○","")</f>
        <v/>
      </c>
      <c r="E11" s="2">
        <f>IF(ｼｰﾄ3!C67&lt;&gt;"",ｼｰﾄ3!C67,"")</f>
        <v>25</v>
      </c>
      <c r="F11" s="2">
        <f>IF(ｼｰﾄ3!D67&lt;&gt;"",ｼｰﾄ3!D67,"")</f>
        <v>0</v>
      </c>
      <c r="G11" s="3">
        <f>IF(ｼｰﾄ1!D11&lt;&gt;"",ｼｰﾄ1!D11,"")</f>
        <v>164.7</v>
      </c>
      <c r="H11" s="4" t="str">
        <f>IF(ｼｰﾄ1!D9&lt;&gt;"",ｼｰﾄ1!D9,"")</f>
        <v>S30～H16</v>
      </c>
      <c r="I11" s="4" t="str">
        <f>IF(ｼｰﾄ1!D5&lt;&gt;"",ｼｰﾄ1!D5,"")</f>
        <v>本4</v>
      </c>
      <c r="J11" s="4" t="str">
        <f>IF(ｼｰﾄ1!D6&lt;&gt;"",ｼｰﾄ1!D6,"")</f>
        <v>南相馬市原町区米々沢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</v>
      </c>
      <c r="P11" s="4" t="str">
        <f>IF(ｼｰﾄ1!F9&lt;&gt;"",ｼｰﾄ1!F9,"")</f>
        <v>H16</v>
      </c>
      <c r="Q11" s="4" t="str">
        <f>IF(ｼｰﾄ1!F5&lt;&gt;"",ｼｰﾄ1!F5,"")</f>
        <v>本24</v>
      </c>
      <c r="R11" s="4" t="str">
        <f>IF(ｼｰﾄ1!F6&lt;&gt;"",ｼｰﾄ1!F6,"")</f>
        <v>南相馬市原町区堤谷</v>
      </c>
      <c r="S11" s="4" t="str">
        <f>IF(ｼｰﾄ3!E67&lt;&gt;"",ｼｰﾄ3!E67,"")</f>
        <v>/</v>
      </c>
      <c r="T11" s="4" t="str">
        <f>IF(ｼｰﾄ3!F67&lt;&gt;"",ｼｰﾄ3!F67,"")</f>
        <v>/</v>
      </c>
      <c r="U11" s="4" t="str">
        <f>IF(ｼｰﾄ3!G67&lt;&gt;"",ｼｰﾄ3!G67,"")</f>
        <v>/</v>
      </c>
      <c r="V11" s="4" t="str">
        <f>IF(ｼｰﾄ3!H67&lt;&gt;"",ｼｰﾄ3!H67,"")</f>
        <v>/</v>
      </c>
      <c r="W11" s="5"/>
      <c r="X11" s="5"/>
      <c r="Y11" s="5" t="str">
        <f>IF(ｼｰﾄ3!I67&lt;&gt;"",ｼｰﾄ3!I67,"")</f>
        <v>□</v>
      </c>
      <c r="Z11" s="6" t="e">
        <f>IF(ｼｰﾄ5!#REF!&lt;&gt;"",ｼｰﾄ5!#REF!,"")</f>
        <v>#REF!</v>
      </c>
      <c r="AA11" s="7" t="str">
        <f>IF(ｼｰﾄ5!E11="","",ｼｰﾄ5!E11)</f>
        <v/>
      </c>
      <c r="AB11" s="7" t="str">
        <f>IF(ｼｰﾄ5!F11="","",ｼｰﾄ5!F11)</f>
        <v/>
      </c>
      <c r="AC11" s="7">
        <f>IF(ｼｰﾄ5!G11="","",ｼｰﾄ5!G11)</f>
        <v>2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原町</v>
      </c>
      <c r="AO11" s="1" t="str">
        <f>IF(ｼｰﾄ0!C3="","",ｼｰﾄ0!C3)</f>
        <v>福島県</v>
      </c>
      <c r="AP11" s="63"/>
      <c r="AQ11" s="63"/>
    </row>
    <row r="12" spans="1:43" x14ac:dyDescent="0.15"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98"/>
      <c r="T12" s="98"/>
      <c r="U12" s="98"/>
      <c r="V12" s="98"/>
      <c r="W12" s="98"/>
      <c r="X12" s="98"/>
      <c r="Y12" s="98"/>
    </row>
    <row r="13" spans="1:43" ht="19.5" x14ac:dyDescent="0.15">
      <c r="B13" s="6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113"/>
      <c r="W13" s="113"/>
      <c r="X13" s="113"/>
      <c r="Y13" s="113"/>
    </row>
    <row r="14" spans="1:43" s="66" customFormat="1" ht="19.5" x14ac:dyDescent="0.15">
      <c r="D14" s="64"/>
      <c r="K14" s="65"/>
      <c r="L14" s="65"/>
      <c r="M14" s="65"/>
      <c r="N14" s="65"/>
      <c r="O14" s="65"/>
      <c r="P14" s="65"/>
      <c r="Q14" s="65"/>
      <c r="R14" s="67"/>
      <c r="S14" s="67"/>
      <c r="V14" s="68"/>
      <c r="W14" s="68"/>
      <c r="X14" s="68"/>
      <c r="Y14" s="68"/>
      <c r="AE14" s="67"/>
      <c r="AF14" s="67"/>
    </row>
    <row r="15" spans="1:43" s="66" customFormat="1" ht="33" x14ac:dyDescent="0.15">
      <c r="D15" s="64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V15" s="68"/>
      <c r="W15" s="68"/>
      <c r="X15" s="68"/>
      <c r="Y15" s="68"/>
      <c r="AE15" s="69" t="s">
        <v>15</v>
      </c>
      <c r="AF15" s="67"/>
    </row>
    <row r="16" spans="1:43" s="66" customFormat="1" x14ac:dyDescent="0.15">
      <c r="D16" s="64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V16" s="68"/>
      <c r="W16" s="68"/>
      <c r="X16" s="68"/>
      <c r="Y16" s="68"/>
    </row>
    <row r="17" spans="4:25" s="66" customFormat="1" x14ac:dyDescent="0.15">
      <c r="D17" s="64"/>
      <c r="V17" s="68"/>
      <c r="W17" s="68"/>
      <c r="X17" s="68"/>
      <c r="Y17" s="68"/>
    </row>
    <row r="18" spans="4:25" s="66" customFormat="1" x14ac:dyDescent="0.15">
      <c r="D18" s="64"/>
      <c r="V18" s="68"/>
      <c r="W18" s="68"/>
      <c r="X18" s="68"/>
      <c r="Y18" s="68"/>
    </row>
    <row r="19" spans="4:25" s="66" customFormat="1" x14ac:dyDescent="0.15">
      <c r="D19" s="64"/>
      <c r="V19" s="68"/>
      <c r="W19" s="68"/>
      <c r="X19" s="68"/>
      <c r="Y19" s="68"/>
    </row>
    <row r="20" spans="4:25" s="66" customFormat="1" ht="32.450000000000003" customHeight="1" x14ac:dyDescent="0.15">
      <c r="D20" s="64"/>
      <c r="V20" s="68"/>
      <c r="W20" s="68"/>
      <c r="X20" s="68"/>
      <c r="Y20" s="68"/>
    </row>
    <row r="21" spans="4:25" s="66" customFormat="1" x14ac:dyDescent="0.15">
      <c r="D21" s="64"/>
      <c r="V21" s="68"/>
      <c r="W21" s="68"/>
      <c r="X21" s="68"/>
      <c r="Y21" s="68"/>
    </row>
    <row r="22" spans="4:25" s="66" customFormat="1" x14ac:dyDescent="0.15">
      <c r="D22" s="64"/>
      <c r="V22" s="68"/>
      <c r="W22" s="68"/>
      <c r="X22" s="68"/>
      <c r="Y22" s="68"/>
    </row>
    <row r="23" spans="4:25" s="66" customFormat="1" x14ac:dyDescent="0.15">
      <c r="D23" s="64"/>
      <c r="V23" s="68"/>
      <c r="W23" s="68"/>
      <c r="X23" s="68"/>
      <c r="Y23" s="68"/>
    </row>
    <row r="24" spans="4:25" s="66" customFormat="1" x14ac:dyDescent="0.15">
      <c r="D24" s="64"/>
      <c r="V24" s="68"/>
      <c r="W24" s="68"/>
      <c r="X24" s="68"/>
      <c r="Y24" s="68"/>
    </row>
    <row r="25" spans="4:25" s="66" customFormat="1" x14ac:dyDescent="0.15">
      <c r="D25" s="64"/>
      <c r="V25" s="68"/>
      <c r="W25" s="68"/>
      <c r="X25" s="68"/>
      <c r="Y25" s="68"/>
    </row>
    <row r="26" spans="4:25" s="66" customFormat="1" x14ac:dyDescent="0.15">
      <c r="D26" s="64"/>
      <c r="V26" s="68"/>
      <c r="W26" s="68"/>
      <c r="X26" s="68"/>
      <c r="Y26" s="68"/>
    </row>
    <row r="27" spans="4:25" s="66" customFormat="1" x14ac:dyDescent="0.15">
      <c r="D27" s="64"/>
      <c r="V27" s="68"/>
      <c r="W27" s="68"/>
      <c r="X27" s="68"/>
      <c r="Y27" s="68"/>
    </row>
    <row r="32" spans="4:25" ht="19.5" x14ac:dyDescent="0.15">
      <c r="F32" s="61"/>
      <c r="G32" s="61"/>
      <c r="H32" s="61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</row>
    <row r="33" spans="6:19" ht="19.5" x14ac:dyDescent="0.15"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62"/>
    </row>
    <row r="34" spans="6:19" ht="19.5" x14ac:dyDescent="0.15"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62"/>
    </row>
    <row r="35" spans="6:19" ht="19.5" x14ac:dyDescent="0.15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62"/>
    </row>
    <row r="36" spans="6:19" ht="19.5" x14ac:dyDescent="0.15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62"/>
    </row>
    <row r="37" spans="6:19" ht="19.5" x14ac:dyDescent="0.15"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52" spans="29:29" x14ac:dyDescent="0.15">
      <c r="AC52" s="56" t="s">
        <v>257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3"/>
  <sheetViews>
    <sheetView zoomScale="79" zoomScaleNormal="100" workbookViewId="0">
      <selection activeCell="A8" sqref="A8:XFD8"/>
    </sheetView>
  </sheetViews>
  <sheetFormatPr defaultColWidth="8.875" defaultRowHeight="16.5" outlineLevelRow="1" outlineLevelCol="1" x14ac:dyDescent="0.15"/>
  <cols>
    <col min="1" max="1" width="8.625" style="45" customWidth="1"/>
    <col min="2" max="2" width="66.125" style="45" customWidth="1"/>
    <col min="3" max="3" width="5.875" style="45" customWidth="1"/>
    <col min="4" max="4" width="7" style="43" hidden="1" customWidth="1" outlineLevel="1"/>
    <col min="5" max="5" width="7.875" style="55" hidden="1" customWidth="1" outlineLevel="1"/>
    <col min="6" max="6" width="53.875" style="43" hidden="1" customWidth="1" outlineLevel="1"/>
    <col min="7" max="7" width="8.875" style="45" customWidth="1" collapsed="1"/>
    <col min="8" max="16384" width="8.875" style="45"/>
  </cols>
  <sheetData>
    <row r="1" spans="1:6" ht="24.75" customHeight="1" x14ac:dyDescent="0.15">
      <c r="A1" s="253" t="s">
        <v>389</v>
      </c>
      <c r="B1" s="253"/>
      <c r="C1" s="44"/>
      <c r="D1" s="254" t="s">
        <v>214</v>
      </c>
      <c r="E1" s="255"/>
      <c r="F1" s="256"/>
    </row>
    <row r="2" spans="1:6" ht="15" customHeight="1" x14ac:dyDescent="0.15">
      <c r="A2" s="257" t="s">
        <v>219</v>
      </c>
      <c r="B2" s="258"/>
      <c r="D2" s="46" t="s">
        <v>127</v>
      </c>
      <c r="E2" s="39"/>
      <c r="F2" s="39"/>
    </row>
    <row r="3" spans="1:6" ht="15" customHeight="1" x14ac:dyDescent="0.15">
      <c r="A3" s="34" t="s">
        <v>259</v>
      </c>
      <c r="B3" s="35" t="s">
        <v>264</v>
      </c>
      <c r="D3" s="38"/>
      <c r="E3" s="47"/>
      <c r="F3" s="39"/>
    </row>
    <row r="4" spans="1:6" x14ac:dyDescent="0.15">
      <c r="A4" s="34" t="s">
        <v>260</v>
      </c>
      <c r="B4" s="36" t="s">
        <v>258</v>
      </c>
      <c r="D4" s="48"/>
      <c r="E4" s="49" t="s">
        <v>51</v>
      </c>
      <c r="F4" s="37" t="s">
        <v>183</v>
      </c>
    </row>
    <row r="5" spans="1:6" x14ac:dyDescent="0.15">
      <c r="A5" s="34" t="s">
        <v>261</v>
      </c>
      <c r="B5" s="36" t="s">
        <v>196</v>
      </c>
      <c r="D5" s="48"/>
      <c r="E5" s="49" t="s">
        <v>52</v>
      </c>
      <c r="F5" s="37" t="s">
        <v>53</v>
      </c>
    </row>
    <row r="6" spans="1:6" x14ac:dyDescent="0.15">
      <c r="A6" s="34" t="s">
        <v>262</v>
      </c>
      <c r="B6" s="36" t="s">
        <v>236</v>
      </c>
      <c r="D6" s="48"/>
      <c r="E6" s="49" t="s">
        <v>54</v>
      </c>
      <c r="F6" s="37" t="s">
        <v>55</v>
      </c>
    </row>
    <row r="7" spans="1:6" x14ac:dyDescent="0.15">
      <c r="A7" s="34" t="s">
        <v>263</v>
      </c>
      <c r="B7" s="36" t="s">
        <v>400</v>
      </c>
      <c r="D7" s="48"/>
      <c r="E7" s="49" t="s">
        <v>86</v>
      </c>
      <c r="F7" s="37" t="s">
        <v>87</v>
      </c>
    </row>
    <row r="8" spans="1:6" x14ac:dyDescent="0.15">
      <c r="D8" s="48"/>
      <c r="E8" s="49" t="s">
        <v>90</v>
      </c>
      <c r="F8" s="37" t="s">
        <v>179</v>
      </c>
    </row>
    <row r="9" spans="1:6" hidden="1" outlineLevel="1" x14ac:dyDescent="0.15">
      <c r="A9" s="38" t="s">
        <v>218</v>
      </c>
      <c r="B9" s="39"/>
      <c r="D9" s="38" t="s">
        <v>128</v>
      </c>
      <c r="E9" s="50"/>
      <c r="F9" s="39"/>
    </row>
    <row r="10" spans="1:6" hidden="1" outlineLevel="1" x14ac:dyDescent="0.15">
      <c r="A10" s="34" t="s">
        <v>220</v>
      </c>
      <c r="B10" s="36" t="s">
        <v>85</v>
      </c>
      <c r="D10" s="48"/>
      <c r="E10" s="51" t="s">
        <v>56</v>
      </c>
      <c r="F10" s="40" t="s">
        <v>57</v>
      </c>
    </row>
    <row r="11" spans="1:6" hidden="1" outlineLevel="1" x14ac:dyDescent="0.15">
      <c r="A11" s="34" t="s">
        <v>221</v>
      </c>
      <c r="B11" s="36" t="s">
        <v>87</v>
      </c>
      <c r="D11" s="48"/>
      <c r="E11" s="51" t="s">
        <v>58</v>
      </c>
      <c r="F11" s="40" t="s">
        <v>59</v>
      </c>
    </row>
    <row r="12" spans="1:6" hidden="1" outlineLevel="1" x14ac:dyDescent="0.15">
      <c r="A12" s="34" t="s">
        <v>222</v>
      </c>
      <c r="B12" s="36" t="s">
        <v>88</v>
      </c>
      <c r="D12" s="48"/>
      <c r="E12" s="51" t="s">
        <v>60</v>
      </c>
      <c r="F12" s="40" t="s">
        <v>61</v>
      </c>
    </row>
    <row r="13" spans="1:6" hidden="1" outlineLevel="1" x14ac:dyDescent="0.15">
      <c r="A13" s="34" t="s">
        <v>223</v>
      </c>
      <c r="B13" s="36" t="s">
        <v>89</v>
      </c>
      <c r="D13" s="48"/>
      <c r="E13" s="51" t="s">
        <v>62</v>
      </c>
      <c r="F13" s="40" t="s">
        <v>63</v>
      </c>
    </row>
    <row r="14" spans="1:6" hidden="1" outlineLevel="1" x14ac:dyDescent="0.15">
      <c r="A14" s="34" t="s">
        <v>224</v>
      </c>
      <c r="B14" s="36" t="s">
        <v>197</v>
      </c>
      <c r="D14" s="48"/>
      <c r="E14" s="51" t="s">
        <v>64</v>
      </c>
      <c r="F14" s="40" t="s">
        <v>65</v>
      </c>
    </row>
    <row r="15" spans="1:6" hidden="1" outlineLevel="1" x14ac:dyDescent="0.15">
      <c r="A15" s="34" t="s">
        <v>225</v>
      </c>
      <c r="B15" s="36" t="s">
        <v>198</v>
      </c>
      <c r="D15" s="48"/>
      <c r="E15" s="51" t="s">
        <v>66</v>
      </c>
      <c r="F15" s="40" t="s">
        <v>67</v>
      </c>
    </row>
    <row r="16" spans="1:6" hidden="1" outlineLevel="1" x14ac:dyDescent="0.15">
      <c r="A16" s="34" t="s">
        <v>226</v>
      </c>
      <c r="B16" s="36" t="s">
        <v>199</v>
      </c>
      <c r="D16" s="38" t="s">
        <v>129</v>
      </c>
      <c r="E16" s="50"/>
      <c r="F16" s="39"/>
    </row>
    <row r="17" spans="1:6" hidden="1" outlineLevel="1" x14ac:dyDescent="0.15">
      <c r="A17" s="34" t="s">
        <v>227</v>
      </c>
      <c r="B17" s="36" t="s">
        <v>200</v>
      </c>
      <c r="D17" s="48"/>
      <c r="E17" s="51" t="s">
        <v>68</v>
      </c>
      <c r="F17" s="40" t="s">
        <v>69</v>
      </c>
    </row>
    <row r="18" spans="1:6" hidden="1" outlineLevel="1" x14ac:dyDescent="0.15">
      <c r="A18" s="34" t="s">
        <v>228</v>
      </c>
      <c r="B18" s="36" t="s">
        <v>184</v>
      </c>
      <c r="D18" s="48"/>
      <c r="E18" s="51" t="s">
        <v>70</v>
      </c>
      <c r="F18" s="40" t="s">
        <v>71</v>
      </c>
    </row>
    <row r="19" spans="1:6" hidden="1" outlineLevel="1" x14ac:dyDescent="0.15">
      <c r="A19" s="34" t="s">
        <v>229</v>
      </c>
      <c r="B19" s="36" t="s">
        <v>185</v>
      </c>
      <c r="D19" s="48"/>
      <c r="E19" s="51" t="s">
        <v>72</v>
      </c>
      <c r="F19" s="40" t="s">
        <v>73</v>
      </c>
    </row>
    <row r="20" spans="1:6" hidden="1" outlineLevel="1" x14ac:dyDescent="0.15">
      <c r="A20" s="34" t="s">
        <v>230</v>
      </c>
      <c r="B20" s="36" t="s">
        <v>201</v>
      </c>
      <c r="D20" s="48"/>
      <c r="E20" s="51" t="s">
        <v>74</v>
      </c>
      <c r="F20" s="40" t="s">
        <v>75</v>
      </c>
    </row>
    <row r="21" spans="1:6" hidden="1" outlineLevel="1" x14ac:dyDescent="0.15">
      <c r="A21" s="34" t="s">
        <v>231</v>
      </c>
      <c r="B21" s="36" t="s">
        <v>202</v>
      </c>
      <c r="D21" s="48"/>
      <c r="E21" s="51" t="s">
        <v>76</v>
      </c>
      <c r="F21" s="40" t="s">
        <v>77</v>
      </c>
    </row>
    <row r="22" spans="1:6" hidden="1" outlineLevel="1" x14ac:dyDescent="0.15">
      <c r="A22" s="34" t="s">
        <v>232</v>
      </c>
      <c r="B22" s="36" t="s">
        <v>203</v>
      </c>
      <c r="D22" s="48"/>
      <c r="E22" s="51" t="s">
        <v>78</v>
      </c>
      <c r="F22" s="40" t="s">
        <v>79</v>
      </c>
    </row>
    <row r="23" spans="1:6" hidden="1" outlineLevel="1" x14ac:dyDescent="0.15">
      <c r="A23" s="34" t="s">
        <v>233</v>
      </c>
      <c r="B23" s="36" t="s">
        <v>204</v>
      </c>
      <c r="D23" s="48"/>
      <c r="E23" s="51" t="s">
        <v>80</v>
      </c>
      <c r="F23" s="40" t="s">
        <v>81</v>
      </c>
    </row>
    <row r="24" spans="1:6" hidden="1" outlineLevel="1" x14ac:dyDescent="0.15">
      <c r="A24" s="34" t="s">
        <v>234</v>
      </c>
      <c r="B24" s="36" t="s">
        <v>205</v>
      </c>
      <c r="D24" s="48"/>
      <c r="E24" s="51" t="s">
        <v>82</v>
      </c>
      <c r="F24" s="40" t="s">
        <v>83</v>
      </c>
    </row>
    <row r="25" spans="1:6" hidden="1" outlineLevel="1" x14ac:dyDescent="0.15">
      <c r="A25" s="34" t="s">
        <v>235</v>
      </c>
      <c r="B25" s="36" t="s">
        <v>206</v>
      </c>
      <c r="D25" s="38" t="s">
        <v>84</v>
      </c>
      <c r="E25" s="50"/>
      <c r="F25" s="39"/>
    </row>
    <row r="26" spans="1:6" collapsed="1" x14ac:dyDescent="0.15">
      <c r="B26" s="52"/>
      <c r="D26" s="48"/>
      <c r="E26" s="49" t="s">
        <v>91</v>
      </c>
      <c r="F26" s="37" t="s">
        <v>180</v>
      </c>
    </row>
    <row r="27" spans="1:6" collapsed="1" x14ac:dyDescent="0.15">
      <c r="A27" s="41"/>
      <c r="D27" s="48"/>
      <c r="E27" s="49" t="s">
        <v>92</v>
      </c>
      <c r="F27" s="37" t="s">
        <v>181</v>
      </c>
    </row>
    <row r="28" spans="1:6" x14ac:dyDescent="0.15">
      <c r="D28" s="48"/>
      <c r="E28" s="49" t="s">
        <v>93</v>
      </c>
      <c r="F28" s="37" t="s">
        <v>182</v>
      </c>
    </row>
    <row r="29" spans="1:6" x14ac:dyDescent="0.15">
      <c r="D29" s="48"/>
      <c r="E29" s="49" t="s">
        <v>94</v>
      </c>
      <c r="F29" s="37" t="s">
        <v>184</v>
      </c>
    </row>
    <row r="30" spans="1:6" x14ac:dyDescent="0.15">
      <c r="D30" s="48"/>
      <c r="E30" s="49" t="s">
        <v>95</v>
      </c>
      <c r="F30" s="37" t="s">
        <v>185</v>
      </c>
    </row>
    <row r="31" spans="1:6" x14ac:dyDescent="0.15">
      <c r="D31" s="48"/>
      <c r="E31" s="49" t="s">
        <v>96</v>
      </c>
      <c r="F31" s="37" t="s">
        <v>186</v>
      </c>
    </row>
    <row r="32" spans="1:6" x14ac:dyDescent="0.15">
      <c r="D32" s="48"/>
      <c r="E32" s="49" t="s">
        <v>97</v>
      </c>
      <c r="F32" s="37" t="s">
        <v>187</v>
      </c>
    </row>
    <row r="33" spans="4:6" x14ac:dyDescent="0.15">
      <c r="D33" s="48"/>
      <c r="E33" s="49" t="s">
        <v>98</v>
      </c>
      <c r="F33" s="37" t="s">
        <v>188</v>
      </c>
    </row>
    <row r="34" spans="4:6" x14ac:dyDescent="0.15">
      <c r="D34" s="48"/>
      <c r="E34" s="49" t="s">
        <v>99</v>
      </c>
      <c r="F34" s="37" t="s">
        <v>189</v>
      </c>
    </row>
    <row r="35" spans="4:6" x14ac:dyDescent="0.15">
      <c r="D35" s="48"/>
      <c r="E35" s="49" t="s">
        <v>100</v>
      </c>
      <c r="F35" s="37" t="s">
        <v>190</v>
      </c>
    </row>
    <row r="36" spans="4:6" x14ac:dyDescent="0.15">
      <c r="D36" s="48"/>
      <c r="E36" s="49" t="s">
        <v>101</v>
      </c>
      <c r="F36" s="37" t="s">
        <v>191</v>
      </c>
    </row>
    <row r="37" spans="4:6" x14ac:dyDescent="0.15">
      <c r="D37" s="38" t="s">
        <v>102</v>
      </c>
      <c r="E37" s="50"/>
      <c r="F37" s="39"/>
    </row>
    <row r="38" spans="4:6" x14ac:dyDescent="0.15">
      <c r="D38" s="48"/>
      <c r="E38" s="49" t="s">
        <v>103</v>
      </c>
      <c r="F38" s="37" t="s">
        <v>104</v>
      </c>
    </row>
    <row r="39" spans="4:6" x14ac:dyDescent="0.15">
      <c r="D39" s="48"/>
      <c r="E39" s="51" t="s">
        <v>105</v>
      </c>
      <c r="F39" s="40" t="s">
        <v>106</v>
      </c>
    </row>
    <row r="40" spans="4:6" x14ac:dyDescent="0.15">
      <c r="D40" s="48"/>
      <c r="E40" s="51" t="s">
        <v>107</v>
      </c>
      <c r="F40" s="40" t="s">
        <v>108</v>
      </c>
    </row>
    <row r="41" spans="4:6" x14ac:dyDescent="0.15">
      <c r="D41" s="48"/>
      <c r="E41" s="51" t="s">
        <v>109</v>
      </c>
      <c r="F41" s="40" t="s">
        <v>110</v>
      </c>
    </row>
    <row r="42" spans="4:6" x14ac:dyDescent="0.15">
      <c r="D42" s="48"/>
      <c r="E42" s="51" t="s">
        <v>111</v>
      </c>
      <c r="F42" s="40" t="s">
        <v>112</v>
      </c>
    </row>
    <row r="43" spans="4:6" x14ac:dyDescent="0.15">
      <c r="D43" s="48"/>
      <c r="E43" s="51" t="s">
        <v>113</v>
      </c>
      <c r="F43" s="40" t="s">
        <v>114</v>
      </c>
    </row>
    <row r="44" spans="4:6" x14ac:dyDescent="0.15">
      <c r="D44" s="48"/>
      <c r="E44" s="51" t="s">
        <v>115</v>
      </c>
      <c r="F44" s="40" t="s">
        <v>116</v>
      </c>
    </row>
    <row r="45" spans="4:6" x14ac:dyDescent="0.15">
      <c r="D45" s="38" t="s">
        <v>117</v>
      </c>
      <c r="E45" s="50"/>
      <c r="F45" s="39"/>
    </row>
    <row r="46" spans="4:6" ht="26.25" customHeight="1" x14ac:dyDescent="0.15">
      <c r="D46" s="48"/>
      <c r="E46" s="51" t="s">
        <v>118</v>
      </c>
      <c r="F46" s="40" t="s">
        <v>119</v>
      </c>
    </row>
    <row r="47" spans="4:6" x14ac:dyDescent="0.15">
      <c r="D47" s="48"/>
      <c r="E47" s="51" t="s">
        <v>120</v>
      </c>
      <c r="F47" s="40" t="s">
        <v>121</v>
      </c>
    </row>
    <row r="48" spans="4:6" x14ac:dyDescent="0.15">
      <c r="D48" s="48"/>
      <c r="E48" s="51" t="s">
        <v>122</v>
      </c>
      <c r="F48" s="40" t="s">
        <v>123</v>
      </c>
    </row>
    <row r="49" spans="4:6" x14ac:dyDescent="0.15">
      <c r="D49" s="48"/>
      <c r="E49" s="49" t="s">
        <v>130</v>
      </c>
      <c r="F49" s="37" t="s">
        <v>131</v>
      </c>
    </row>
    <row r="50" spans="4:6" x14ac:dyDescent="0.15">
      <c r="E50" s="53"/>
      <c r="F50" s="42"/>
    </row>
    <row r="51" spans="4:6" x14ac:dyDescent="0.15">
      <c r="E51" s="54"/>
      <c r="F51" s="43" t="s">
        <v>215</v>
      </c>
    </row>
    <row r="53" spans="4:6" x14ac:dyDescent="0.15">
      <c r="D53" s="43" t="s">
        <v>124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0:A25 A4:A6 A3 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46" sqref="C46"/>
    </sheetView>
  </sheetViews>
  <sheetFormatPr defaultColWidth="9" defaultRowHeight="18.75" x14ac:dyDescent="0.15"/>
  <cols>
    <col min="1" max="1" width="2.875" style="33" customWidth="1"/>
    <col min="2" max="2" width="11.875" style="33" bestFit="1" customWidth="1"/>
    <col min="3" max="3" width="39.125" style="33" customWidth="1"/>
    <col min="4" max="4" width="9" style="33" customWidth="1"/>
    <col min="5" max="6" width="12.875" style="33" customWidth="1"/>
    <col min="7" max="7" width="9" style="33" customWidth="1"/>
    <col min="8" max="9" width="9" style="33"/>
    <col min="10" max="10" width="9.875" style="33" bestFit="1" customWidth="1"/>
    <col min="11" max="14" width="9" style="33"/>
    <col min="15" max="15" width="11" style="33" customWidth="1"/>
    <col min="16" max="17" width="14.125" style="33" bestFit="1" customWidth="1"/>
    <col min="18" max="30" width="9" style="33"/>
    <col min="31" max="31" width="11" style="33" customWidth="1"/>
    <col min="32" max="44" width="9" style="33"/>
    <col min="45" max="45" width="10.125" style="33" customWidth="1"/>
    <col min="46" max="46" width="9" style="33"/>
    <col min="47" max="47" width="11" style="33" customWidth="1"/>
    <col min="48" max="16384" width="9" style="33"/>
  </cols>
  <sheetData>
    <row r="1" spans="2:48" s="100" customFormat="1" ht="19.5" customHeight="1" x14ac:dyDescent="0.15">
      <c r="B1" s="99"/>
      <c r="C1" s="110" t="s">
        <v>390</v>
      </c>
    </row>
    <row r="2" spans="2:48" s="100" customFormat="1" ht="16.5" customHeight="1" x14ac:dyDescent="0.15">
      <c r="B2" s="101"/>
      <c r="C2" s="102"/>
    </row>
    <row r="3" spans="2:48" s="100" customFormat="1" ht="33" customHeight="1" x14ac:dyDescent="0.15">
      <c r="B3" s="103" t="s">
        <v>283</v>
      </c>
      <c r="C3" s="121" t="s">
        <v>298</v>
      </c>
    </row>
    <row r="4" spans="2:48" s="100" customFormat="1" ht="35.1" customHeight="1" x14ac:dyDescent="0.15">
      <c r="B4" s="103" t="s">
        <v>31</v>
      </c>
      <c r="C4" s="122" t="s">
        <v>300</v>
      </c>
    </row>
    <row r="8" spans="2:48" ht="19.5" customHeight="1" x14ac:dyDescent="0.15"/>
    <row r="9" spans="2:48" hidden="1" x14ac:dyDescent="0.15"/>
    <row r="10" spans="2:48" hidden="1" x14ac:dyDescent="0.15">
      <c r="B10" s="33" t="s">
        <v>375</v>
      </c>
      <c r="C10" s="33" t="s">
        <v>380</v>
      </c>
      <c r="D10" s="33" t="s">
        <v>361</v>
      </c>
      <c r="E10" s="33" t="s">
        <v>290</v>
      </c>
      <c r="F10" s="33" t="s">
        <v>294</v>
      </c>
      <c r="G10" s="33" t="s">
        <v>237</v>
      </c>
      <c r="H10" s="33" t="s">
        <v>298</v>
      </c>
      <c r="I10" s="33" t="s">
        <v>302</v>
      </c>
      <c r="J10" s="33" t="s">
        <v>304</v>
      </c>
      <c r="K10" s="33" t="s">
        <v>305</v>
      </c>
      <c r="L10" s="33" t="s">
        <v>306</v>
      </c>
      <c r="M10" s="33" t="s">
        <v>307</v>
      </c>
      <c r="N10" s="33" t="s">
        <v>310</v>
      </c>
      <c r="O10" s="33" t="s">
        <v>238</v>
      </c>
      <c r="P10" s="33" t="s">
        <v>312</v>
      </c>
      <c r="Q10" s="33" t="s">
        <v>318</v>
      </c>
      <c r="R10" s="33" t="s">
        <v>320</v>
      </c>
      <c r="S10" s="33" t="s">
        <v>239</v>
      </c>
      <c r="T10" s="33" t="s">
        <v>324</v>
      </c>
      <c r="U10" s="33" t="s">
        <v>326</v>
      </c>
      <c r="V10" s="33" t="s">
        <v>328</v>
      </c>
      <c r="W10" s="33" t="s">
        <v>240</v>
      </c>
      <c r="X10" s="33" t="s">
        <v>241</v>
      </c>
      <c r="Y10" s="33" t="s">
        <v>242</v>
      </c>
      <c r="Z10" s="33" t="s">
        <v>362</v>
      </c>
      <c r="AA10" s="33" t="s">
        <v>334</v>
      </c>
      <c r="AB10" s="33" t="s">
        <v>243</v>
      </c>
      <c r="AC10" s="33" t="s">
        <v>337</v>
      </c>
      <c r="AD10" s="33" t="s">
        <v>363</v>
      </c>
      <c r="AE10" s="33" t="s">
        <v>364</v>
      </c>
      <c r="AF10" s="33" t="s">
        <v>244</v>
      </c>
      <c r="AG10" s="33" t="s">
        <v>365</v>
      </c>
      <c r="AH10" s="33" t="s">
        <v>245</v>
      </c>
      <c r="AI10" s="33" t="s">
        <v>342</v>
      </c>
      <c r="AJ10" s="33" t="s">
        <v>366</v>
      </c>
      <c r="AK10" s="33" t="s">
        <v>246</v>
      </c>
      <c r="AL10" s="33" t="s">
        <v>344</v>
      </c>
      <c r="AM10" s="33" t="s">
        <v>367</v>
      </c>
      <c r="AN10" s="33" t="s">
        <v>347</v>
      </c>
      <c r="AO10" s="33" t="s">
        <v>348</v>
      </c>
      <c r="AP10" s="33" t="s">
        <v>247</v>
      </c>
      <c r="AQ10" s="33" t="s">
        <v>350</v>
      </c>
      <c r="AR10" s="33" t="s">
        <v>248</v>
      </c>
      <c r="AS10" s="33" t="s">
        <v>353</v>
      </c>
      <c r="AT10" s="33" t="s">
        <v>355</v>
      </c>
      <c r="AU10" s="33" t="s">
        <v>357</v>
      </c>
      <c r="AV10" s="33" t="s">
        <v>359</v>
      </c>
    </row>
    <row r="11" spans="2:48" hidden="1" x14ac:dyDescent="0.15">
      <c r="B11" s="33" t="s">
        <v>285</v>
      </c>
      <c r="C11" s="33" t="s">
        <v>381</v>
      </c>
      <c r="D11" s="33" t="s">
        <v>373</v>
      </c>
      <c r="E11" s="33" t="s">
        <v>291</v>
      </c>
      <c r="F11" s="33" t="s">
        <v>295</v>
      </c>
      <c r="G11" s="33" t="s">
        <v>296</v>
      </c>
      <c r="H11" s="33" t="s">
        <v>299</v>
      </c>
      <c r="I11" s="33" t="s">
        <v>303</v>
      </c>
      <c r="J11" s="33" t="s">
        <v>303</v>
      </c>
      <c r="K11" s="33" t="s">
        <v>303</v>
      </c>
      <c r="L11" s="33" t="s">
        <v>303</v>
      </c>
      <c r="M11" s="33" t="s">
        <v>308</v>
      </c>
      <c r="N11" s="33" t="s">
        <v>308</v>
      </c>
      <c r="O11" s="33" t="s">
        <v>308</v>
      </c>
      <c r="P11" s="33" t="s">
        <v>313</v>
      </c>
      <c r="Q11" s="33" t="s">
        <v>319</v>
      </c>
      <c r="R11" s="33" t="s">
        <v>321</v>
      </c>
      <c r="S11" s="33" t="s">
        <v>323</v>
      </c>
      <c r="T11" s="33" t="s">
        <v>325</v>
      </c>
      <c r="U11" s="33" t="s">
        <v>327</v>
      </c>
      <c r="V11" s="33" t="s">
        <v>329</v>
      </c>
      <c r="W11" s="33" t="s">
        <v>330</v>
      </c>
      <c r="X11" s="33" t="s">
        <v>329</v>
      </c>
      <c r="Y11" s="33" t="s">
        <v>333</v>
      </c>
      <c r="Z11" s="33" t="s">
        <v>372</v>
      </c>
      <c r="AA11" s="33" t="s">
        <v>335</v>
      </c>
      <c r="AB11" s="33" t="s">
        <v>336</v>
      </c>
      <c r="AC11" s="33" t="s">
        <v>338</v>
      </c>
      <c r="AD11" s="33" t="s">
        <v>368</v>
      </c>
      <c r="AE11" s="33" t="s">
        <v>374</v>
      </c>
      <c r="AF11" s="33" t="s">
        <v>385</v>
      </c>
      <c r="AG11" s="33" t="s">
        <v>369</v>
      </c>
      <c r="AH11" s="33" t="s">
        <v>341</v>
      </c>
      <c r="AI11" s="33" t="s">
        <v>386</v>
      </c>
      <c r="AJ11" s="33" t="s">
        <v>370</v>
      </c>
      <c r="AK11" s="33" t="s">
        <v>343</v>
      </c>
      <c r="AL11" s="33" t="s">
        <v>345</v>
      </c>
      <c r="AM11" s="33" t="s">
        <v>371</v>
      </c>
      <c r="AN11" s="33" t="s">
        <v>383</v>
      </c>
      <c r="AO11" s="33" t="s">
        <v>349</v>
      </c>
      <c r="AP11" s="33" t="s">
        <v>349</v>
      </c>
      <c r="AQ11" s="33" t="s">
        <v>351</v>
      </c>
      <c r="AR11" s="33" t="s">
        <v>352</v>
      </c>
      <c r="AS11" s="33" t="s">
        <v>354</v>
      </c>
      <c r="AT11" s="33" t="s">
        <v>356</v>
      </c>
      <c r="AU11" s="33" t="s">
        <v>358</v>
      </c>
      <c r="AV11" s="33" t="s">
        <v>360</v>
      </c>
    </row>
    <row r="12" spans="2:48" hidden="1" x14ac:dyDescent="0.15">
      <c r="B12" s="33" t="s">
        <v>286</v>
      </c>
      <c r="C12" s="33" t="s">
        <v>288</v>
      </c>
      <c r="E12" s="33" t="s">
        <v>292</v>
      </c>
      <c r="G12" s="33" t="s">
        <v>297</v>
      </c>
      <c r="H12" s="33" t="s">
        <v>300</v>
      </c>
      <c r="M12" s="33" t="s">
        <v>309</v>
      </c>
      <c r="O12" s="33" t="s">
        <v>311</v>
      </c>
      <c r="P12" s="33" t="s">
        <v>314</v>
      </c>
      <c r="R12" s="33" t="s">
        <v>322</v>
      </c>
      <c r="W12" s="33" t="s">
        <v>331</v>
      </c>
      <c r="X12" s="33" t="s">
        <v>387</v>
      </c>
      <c r="AC12" s="33" t="s">
        <v>339</v>
      </c>
      <c r="AL12" s="33" t="s">
        <v>346</v>
      </c>
    </row>
    <row r="13" spans="2:48" hidden="1" x14ac:dyDescent="0.15">
      <c r="B13" s="33" t="s">
        <v>287</v>
      </c>
      <c r="C13" s="33" t="s">
        <v>289</v>
      </c>
      <c r="E13" s="33" t="s">
        <v>384</v>
      </c>
      <c r="H13" s="33" t="s">
        <v>301</v>
      </c>
      <c r="O13" s="33" t="s">
        <v>376</v>
      </c>
      <c r="P13" s="33" t="s">
        <v>315</v>
      </c>
      <c r="W13" s="33" t="s">
        <v>332</v>
      </c>
      <c r="X13" s="33" t="s">
        <v>388</v>
      </c>
      <c r="AC13" s="33" t="s">
        <v>340</v>
      </c>
    </row>
    <row r="14" spans="2:48" hidden="1" x14ac:dyDescent="0.15">
      <c r="E14" s="33" t="s">
        <v>293</v>
      </c>
      <c r="P14" s="33" t="s">
        <v>316</v>
      </c>
      <c r="AC14" s="33" t="s">
        <v>336</v>
      </c>
    </row>
    <row r="15" spans="2:48" hidden="1" x14ac:dyDescent="0.15">
      <c r="P15" s="33" t="s">
        <v>317</v>
      </c>
    </row>
    <row r="16" spans="2:48" hidden="1" x14ac:dyDescent="0.15"/>
    <row r="17" spans="2:49" hidden="1" x14ac:dyDescent="0.15">
      <c r="B17" s="33" t="s">
        <v>375</v>
      </c>
      <c r="D17" s="33" t="s">
        <v>380</v>
      </c>
      <c r="E17" s="33" t="s">
        <v>361</v>
      </c>
      <c r="F17" s="33" t="s">
        <v>290</v>
      </c>
      <c r="G17" s="33" t="s">
        <v>294</v>
      </c>
      <c r="H17" s="33" t="s">
        <v>237</v>
      </c>
      <c r="I17" s="33" t="s">
        <v>298</v>
      </c>
      <c r="J17" s="33" t="s">
        <v>302</v>
      </c>
      <c r="K17" s="33" t="s">
        <v>304</v>
      </c>
      <c r="L17" s="33" t="s">
        <v>305</v>
      </c>
      <c r="M17" s="33" t="s">
        <v>306</v>
      </c>
      <c r="N17" s="33" t="s">
        <v>307</v>
      </c>
      <c r="O17" s="33" t="s">
        <v>310</v>
      </c>
      <c r="P17" s="33" t="s">
        <v>238</v>
      </c>
      <c r="Q17" s="33" t="s">
        <v>312</v>
      </c>
      <c r="R17" s="33" t="s">
        <v>318</v>
      </c>
      <c r="S17" s="33" t="s">
        <v>320</v>
      </c>
      <c r="T17" s="33" t="s">
        <v>239</v>
      </c>
      <c r="U17" s="33" t="s">
        <v>324</v>
      </c>
      <c r="V17" s="33" t="s">
        <v>326</v>
      </c>
      <c r="W17" s="33" t="s">
        <v>328</v>
      </c>
      <c r="X17" s="33" t="s">
        <v>240</v>
      </c>
      <c r="Y17" s="33" t="s">
        <v>241</v>
      </c>
      <c r="Z17" s="33" t="s">
        <v>242</v>
      </c>
      <c r="AA17" s="33" t="s">
        <v>362</v>
      </c>
      <c r="AB17" s="33" t="s">
        <v>334</v>
      </c>
      <c r="AC17" s="33" t="s">
        <v>243</v>
      </c>
      <c r="AD17" s="33" t="s">
        <v>337</v>
      </c>
      <c r="AE17" s="33" t="s">
        <v>363</v>
      </c>
      <c r="AF17" s="33" t="s">
        <v>364</v>
      </c>
      <c r="AG17" s="33" t="s">
        <v>244</v>
      </c>
      <c r="AH17" s="33" t="s">
        <v>365</v>
      </c>
      <c r="AI17" s="33" t="s">
        <v>245</v>
      </c>
      <c r="AJ17" s="33" t="s">
        <v>342</v>
      </c>
      <c r="AK17" s="33" t="s">
        <v>366</v>
      </c>
      <c r="AL17" s="33" t="s">
        <v>246</v>
      </c>
      <c r="AM17" s="33" t="s">
        <v>344</v>
      </c>
      <c r="AN17" s="33" t="s">
        <v>367</v>
      </c>
      <c r="AO17" s="33" t="s">
        <v>347</v>
      </c>
      <c r="AP17" s="33" t="s">
        <v>348</v>
      </c>
      <c r="AQ17" s="33" t="s">
        <v>247</v>
      </c>
      <c r="AR17" s="33" t="s">
        <v>350</v>
      </c>
      <c r="AS17" s="33" t="s">
        <v>248</v>
      </c>
      <c r="AT17" s="33" t="s">
        <v>353</v>
      </c>
      <c r="AU17" s="33" t="s">
        <v>355</v>
      </c>
      <c r="AV17" s="33" t="s">
        <v>357</v>
      </c>
      <c r="AW17" s="33" t="s">
        <v>359</v>
      </c>
    </row>
    <row r="18" spans="2:49" hidden="1" x14ac:dyDescent="0.15">
      <c r="B18" s="33" t="s">
        <v>285</v>
      </c>
      <c r="D18" s="33" t="s">
        <v>381</v>
      </c>
      <c r="E18" s="33" t="s">
        <v>373</v>
      </c>
      <c r="F18" s="33" t="s">
        <v>291</v>
      </c>
      <c r="G18" s="33" t="s">
        <v>295</v>
      </c>
      <c r="H18" s="33" t="s">
        <v>296</v>
      </c>
      <c r="I18" s="33" t="s">
        <v>299</v>
      </c>
      <c r="J18" s="112" t="s">
        <v>303</v>
      </c>
      <c r="K18" s="112" t="s">
        <v>303</v>
      </c>
      <c r="L18" s="112" t="s">
        <v>303</v>
      </c>
      <c r="M18" s="112" t="s">
        <v>303</v>
      </c>
      <c r="N18" s="112" t="s">
        <v>308</v>
      </c>
      <c r="O18" s="112" t="s">
        <v>308</v>
      </c>
      <c r="P18" s="112" t="s">
        <v>308</v>
      </c>
      <c r="Q18" s="33" t="s">
        <v>313</v>
      </c>
      <c r="R18" s="33" t="s">
        <v>319</v>
      </c>
      <c r="S18" s="33" t="s">
        <v>321</v>
      </c>
      <c r="T18" s="33" t="s">
        <v>323</v>
      </c>
      <c r="U18" s="33" t="s">
        <v>325</v>
      </c>
      <c r="V18" s="33" t="s">
        <v>327</v>
      </c>
      <c r="W18" s="112" t="s">
        <v>329</v>
      </c>
      <c r="X18" s="33" t="s">
        <v>330</v>
      </c>
      <c r="Y18" s="112" t="s">
        <v>329</v>
      </c>
      <c r="Z18" s="112" t="s">
        <v>333</v>
      </c>
      <c r="AA18" s="33" t="s">
        <v>372</v>
      </c>
      <c r="AB18" s="33" t="s">
        <v>335</v>
      </c>
      <c r="AC18" s="33" t="s">
        <v>336</v>
      </c>
      <c r="AD18" s="33" t="s">
        <v>338</v>
      </c>
      <c r="AE18" s="33" t="s">
        <v>368</v>
      </c>
      <c r="AF18" s="33" t="s">
        <v>374</v>
      </c>
      <c r="AG18" s="33" t="s">
        <v>385</v>
      </c>
      <c r="AH18" s="33" t="s">
        <v>369</v>
      </c>
      <c r="AI18" s="33" t="s">
        <v>341</v>
      </c>
      <c r="AJ18" s="33" t="s">
        <v>386</v>
      </c>
      <c r="AK18" s="33" t="s">
        <v>370</v>
      </c>
      <c r="AL18" s="33" t="s">
        <v>343</v>
      </c>
      <c r="AM18" s="33" t="s">
        <v>345</v>
      </c>
      <c r="AN18" s="33" t="s">
        <v>371</v>
      </c>
      <c r="AO18" s="33" t="s">
        <v>383</v>
      </c>
      <c r="AP18" s="112" t="s">
        <v>349</v>
      </c>
      <c r="AQ18" s="112" t="s">
        <v>349</v>
      </c>
      <c r="AR18" s="33" t="s">
        <v>351</v>
      </c>
      <c r="AS18" s="33" t="s">
        <v>352</v>
      </c>
      <c r="AT18" s="33" t="s">
        <v>354</v>
      </c>
      <c r="AU18" s="33" t="s">
        <v>356</v>
      </c>
      <c r="AV18" s="33" t="s">
        <v>358</v>
      </c>
      <c r="AW18" s="33" t="s">
        <v>360</v>
      </c>
    </row>
    <row r="19" spans="2:49" hidden="1" x14ac:dyDescent="0.15">
      <c r="B19" s="33" t="s">
        <v>286</v>
      </c>
      <c r="D19" s="33" t="s">
        <v>288</v>
      </c>
      <c r="F19" s="33" t="s">
        <v>292</v>
      </c>
      <c r="H19" s="33" t="s">
        <v>297</v>
      </c>
      <c r="I19" s="33" t="s">
        <v>300</v>
      </c>
      <c r="N19" s="33" t="s">
        <v>309</v>
      </c>
      <c r="P19" s="33" t="s">
        <v>311</v>
      </c>
      <c r="Q19" s="33" t="s">
        <v>314</v>
      </c>
      <c r="S19" s="33" t="s">
        <v>322</v>
      </c>
      <c r="X19" s="33" t="s">
        <v>331</v>
      </c>
      <c r="Y19" s="33" t="s">
        <v>387</v>
      </c>
      <c r="AD19" s="33" t="s">
        <v>339</v>
      </c>
      <c r="AM19" s="33" t="s">
        <v>346</v>
      </c>
    </row>
    <row r="20" spans="2:49" hidden="1" x14ac:dyDescent="0.15">
      <c r="B20" s="33" t="s">
        <v>287</v>
      </c>
      <c r="D20" s="33" t="s">
        <v>289</v>
      </c>
      <c r="F20" s="33" t="s">
        <v>384</v>
      </c>
      <c r="I20" s="33" t="s">
        <v>301</v>
      </c>
      <c r="P20" s="33" t="s">
        <v>376</v>
      </c>
      <c r="Q20" s="33" t="s">
        <v>315</v>
      </c>
      <c r="X20" s="33" t="s">
        <v>332</v>
      </c>
      <c r="Y20" s="33" t="s">
        <v>388</v>
      </c>
      <c r="AD20" s="33" t="s">
        <v>340</v>
      </c>
    </row>
    <row r="21" spans="2:49" hidden="1" x14ac:dyDescent="0.15">
      <c r="F21" s="33" t="s">
        <v>293</v>
      </c>
      <c r="Q21" s="33" t="s">
        <v>316</v>
      </c>
      <c r="AD21" s="33" t="s">
        <v>336</v>
      </c>
    </row>
    <row r="22" spans="2:49" ht="22.5" hidden="1" customHeight="1" x14ac:dyDescent="0.15">
      <c r="Q22" s="33" t="s">
        <v>317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D17" sqref="D17"/>
    </sheetView>
  </sheetViews>
  <sheetFormatPr defaultColWidth="9" defaultRowHeight="15" x14ac:dyDescent="0.15"/>
  <cols>
    <col min="1" max="1" width="2.125" style="108" hidden="1" customWidth="1"/>
    <col min="2" max="2" width="7.375" style="12" customWidth="1"/>
    <col min="3" max="3" width="21.375" style="12" customWidth="1"/>
    <col min="4" max="4" width="28.875" style="12" customWidth="1"/>
    <col min="5" max="5" width="30.875" style="12" customWidth="1"/>
    <col min="6" max="6" width="22.875" style="12" customWidth="1"/>
    <col min="7" max="16384" width="9" style="12"/>
  </cols>
  <sheetData>
    <row r="1" spans="1:248" ht="18.75" x14ac:dyDescent="0.15">
      <c r="B1" s="96" t="s">
        <v>265</v>
      </c>
    </row>
    <row r="2" spans="1:248" s="15" customFormat="1" x14ac:dyDescent="0.15">
      <c r="A2" s="108"/>
      <c r="B2" s="13"/>
      <c r="C2" s="14"/>
      <c r="D2" s="14"/>
    </row>
    <row r="3" spans="1:248" ht="16.5" customHeight="1" x14ac:dyDescent="0.15">
      <c r="B3" s="277" t="s">
        <v>31</v>
      </c>
      <c r="C3" s="278"/>
      <c r="D3" s="279" t="str">
        <f>IF(ｼｰﾄ0!C4="","",ｼｰﾄ0!C3 &amp; (ｼｰﾄ0!C4))</f>
        <v>福島県原町</v>
      </c>
      <c r="E3" s="279"/>
      <c r="F3" s="279"/>
      <c r="IN3" s="15">
        <v>1</v>
      </c>
    </row>
    <row r="4" spans="1:248" ht="54" customHeight="1" x14ac:dyDescent="0.15">
      <c r="B4" s="277" t="s">
        <v>32</v>
      </c>
      <c r="C4" s="278"/>
      <c r="D4" s="123" t="s">
        <v>267</v>
      </c>
      <c r="E4" s="124" t="s">
        <v>394</v>
      </c>
      <c r="F4" s="125" t="s">
        <v>268</v>
      </c>
    </row>
    <row r="5" spans="1:248" ht="26.1" customHeight="1" x14ac:dyDescent="0.15">
      <c r="B5" s="280" t="s">
        <v>44</v>
      </c>
      <c r="C5" s="280"/>
      <c r="D5" s="126" t="s">
        <v>401</v>
      </c>
      <c r="E5" s="126"/>
      <c r="F5" s="127" t="s">
        <v>402</v>
      </c>
    </row>
    <row r="6" spans="1:248" ht="26.1" customHeight="1" x14ac:dyDescent="0.15">
      <c r="B6" s="281" t="s">
        <v>171</v>
      </c>
      <c r="C6" s="281"/>
      <c r="D6" s="128" t="s">
        <v>403</v>
      </c>
      <c r="E6" s="128"/>
      <c r="F6" s="129" t="s">
        <v>404</v>
      </c>
    </row>
    <row r="7" spans="1:248" ht="24.95" customHeight="1" x14ac:dyDescent="0.15">
      <c r="B7" s="262" t="s">
        <v>35</v>
      </c>
      <c r="C7" s="262"/>
      <c r="D7" s="128" t="s">
        <v>405</v>
      </c>
      <c r="E7" s="128"/>
      <c r="F7" s="129" t="s">
        <v>405</v>
      </c>
    </row>
    <row r="8" spans="1:248" ht="27" customHeight="1" x14ac:dyDescent="0.15">
      <c r="B8" s="263" t="s">
        <v>152</v>
      </c>
      <c r="C8" s="264"/>
      <c r="D8" s="128" t="s">
        <v>406</v>
      </c>
      <c r="E8" s="128"/>
      <c r="F8" s="129" t="s">
        <v>406</v>
      </c>
    </row>
    <row r="9" spans="1:248" ht="26.25" customHeight="1" x14ac:dyDescent="0.15">
      <c r="B9" s="265" t="s">
        <v>270</v>
      </c>
      <c r="C9" s="266"/>
      <c r="D9" s="128" t="s">
        <v>406</v>
      </c>
      <c r="E9" s="130"/>
      <c r="F9" s="129" t="s">
        <v>407</v>
      </c>
    </row>
    <row r="10" spans="1:248" ht="30" customHeight="1" x14ac:dyDescent="0.15">
      <c r="B10" s="265" t="s">
        <v>427</v>
      </c>
      <c r="C10" s="267"/>
      <c r="D10" s="131"/>
      <c r="E10" s="132"/>
      <c r="F10" s="131"/>
    </row>
    <row r="11" spans="1:248" ht="29.25" customHeight="1" x14ac:dyDescent="0.15">
      <c r="B11" s="268" t="s">
        <v>45</v>
      </c>
      <c r="C11" s="115" t="s">
        <v>154</v>
      </c>
      <c r="D11" s="133">
        <v>164.7</v>
      </c>
      <c r="E11" s="133"/>
      <c r="F11" s="134">
        <v>42</v>
      </c>
    </row>
    <row r="12" spans="1:248" ht="30" customHeight="1" x14ac:dyDescent="0.15">
      <c r="B12" s="268"/>
      <c r="C12" s="116" t="s">
        <v>153</v>
      </c>
      <c r="D12" s="135"/>
      <c r="E12" s="133"/>
      <c r="F12" s="135"/>
    </row>
    <row r="13" spans="1:248" ht="30.75" customHeight="1" x14ac:dyDescent="0.15">
      <c r="B13" s="268"/>
      <c r="C13" s="115" t="s">
        <v>271</v>
      </c>
      <c r="D13" s="135"/>
      <c r="E13" s="135"/>
      <c r="F13" s="134">
        <v>0</v>
      </c>
    </row>
    <row r="14" spans="1:248" ht="19.5" customHeight="1" x14ac:dyDescent="0.15">
      <c r="B14" s="269"/>
      <c r="C14" s="11" t="s">
        <v>193</v>
      </c>
      <c r="D14" s="136"/>
      <c r="E14" s="136"/>
      <c r="F14" s="136"/>
    </row>
    <row r="15" spans="1:248" ht="19.5" customHeight="1" x14ac:dyDescent="0.15">
      <c r="B15" s="269"/>
      <c r="C15" s="11" t="s">
        <v>47</v>
      </c>
      <c r="D15" s="137"/>
      <c r="E15" s="137"/>
      <c r="F15" s="137"/>
    </row>
    <row r="16" spans="1:248" ht="19.5" customHeight="1" x14ac:dyDescent="0.15">
      <c r="B16" s="269"/>
      <c r="C16" s="11" t="s">
        <v>49</v>
      </c>
      <c r="D16" s="137"/>
      <c r="E16" s="137"/>
      <c r="F16" s="137"/>
    </row>
    <row r="17" spans="1:6" ht="19.5" customHeight="1" x14ac:dyDescent="0.15">
      <c r="B17" s="269"/>
      <c r="C17" s="11" t="s">
        <v>48</v>
      </c>
      <c r="D17" s="137"/>
      <c r="E17" s="137"/>
      <c r="F17" s="137"/>
    </row>
    <row r="18" spans="1:6" ht="19.5" customHeight="1" x14ac:dyDescent="0.15">
      <c r="B18" s="269"/>
      <c r="C18" s="11" t="s">
        <v>134</v>
      </c>
      <c r="D18" s="137"/>
      <c r="E18" s="137"/>
      <c r="F18" s="137"/>
    </row>
    <row r="19" spans="1:6" ht="19.5" customHeight="1" x14ac:dyDescent="0.15">
      <c r="B19" s="269"/>
      <c r="C19" s="117" t="s">
        <v>194</v>
      </c>
      <c r="D19" s="137"/>
      <c r="E19" s="137"/>
      <c r="F19" s="137"/>
    </row>
    <row r="20" spans="1:6" ht="19.5" customHeight="1" x14ac:dyDescent="0.15">
      <c r="B20" s="269"/>
      <c r="C20" s="117" t="s">
        <v>208</v>
      </c>
      <c r="D20" s="137"/>
      <c r="E20" s="137"/>
      <c r="F20" s="137"/>
    </row>
    <row r="21" spans="1:6" ht="19.5" customHeight="1" x14ac:dyDescent="0.15">
      <c r="B21" s="269"/>
      <c r="C21" s="117" t="s">
        <v>272</v>
      </c>
      <c r="D21" s="137"/>
      <c r="E21" s="137"/>
      <c r="F21" s="137"/>
    </row>
    <row r="22" spans="1:6" ht="19.5" customHeight="1" x14ac:dyDescent="0.15">
      <c r="B22" s="269"/>
      <c r="C22" s="117" t="s">
        <v>280</v>
      </c>
      <c r="D22" s="137"/>
      <c r="E22" s="137"/>
      <c r="F22" s="137"/>
    </row>
    <row r="23" spans="1:6" ht="19.5" customHeight="1" x14ac:dyDescent="0.15">
      <c r="B23" s="270"/>
      <c r="C23" s="117" t="s">
        <v>393</v>
      </c>
      <c r="D23" s="137"/>
      <c r="E23" s="137"/>
      <c r="F23" s="137"/>
    </row>
    <row r="24" spans="1:6" s="105" customFormat="1" ht="12" customHeight="1" x14ac:dyDescent="0.15">
      <c r="A24" s="109"/>
      <c r="C24" s="106" t="s">
        <v>178</v>
      </c>
      <c r="D24" s="274" t="s">
        <v>422</v>
      </c>
      <c r="E24" s="272"/>
      <c r="F24" s="275"/>
    </row>
    <row r="25" spans="1:6" s="105" customFormat="1" ht="12" customHeight="1" x14ac:dyDescent="0.15">
      <c r="A25" s="109"/>
      <c r="C25" s="19"/>
      <c r="D25" s="271" t="s">
        <v>425</v>
      </c>
      <c r="E25" s="272"/>
      <c r="F25" s="273"/>
    </row>
    <row r="26" spans="1:6" s="105" customFormat="1" ht="12" customHeight="1" x14ac:dyDescent="0.15">
      <c r="A26" s="109"/>
      <c r="C26" s="8"/>
      <c r="D26" s="271" t="s">
        <v>423</v>
      </c>
      <c r="E26" s="272"/>
      <c r="F26" s="273"/>
    </row>
    <row r="27" spans="1:6" s="105" customFormat="1" ht="12" customHeight="1" x14ac:dyDescent="0.15">
      <c r="A27" s="109"/>
      <c r="D27" s="276" t="s">
        <v>424</v>
      </c>
      <c r="E27" s="272"/>
      <c r="F27" s="273"/>
    </row>
    <row r="28" spans="1:6" s="105" customFormat="1" ht="12" customHeight="1" x14ac:dyDescent="0.15">
      <c r="A28" s="109"/>
      <c r="D28" s="259"/>
      <c r="E28" s="260"/>
      <c r="F28" s="261"/>
    </row>
    <row r="29" spans="1:6" s="105" customFormat="1" x14ac:dyDescent="0.15">
      <c r="A29" s="109"/>
    </row>
    <row r="30" spans="1:6" s="105" customFormat="1" x14ac:dyDescent="0.15">
      <c r="A30" s="109"/>
    </row>
    <row r="31" spans="1:6" s="105" customFormat="1" x14ac:dyDescent="0.15">
      <c r="A31" s="109"/>
    </row>
    <row r="32" spans="1:6" s="105" customFormat="1" x14ac:dyDescent="0.15">
      <c r="A32" s="109"/>
    </row>
    <row r="33" spans="1:3" s="105" customFormat="1" x14ac:dyDescent="0.15">
      <c r="A33" s="109"/>
    </row>
    <row r="34" spans="1:3" s="105" customFormat="1" x14ac:dyDescent="0.15">
      <c r="A34" s="109"/>
    </row>
    <row r="35" spans="1:3" s="105" customFormat="1" x14ac:dyDescent="0.15">
      <c r="A35" s="109"/>
    </row>
    <row r="40" spans="1:3" x14ac:dyDescent="0.15">
      <c r="C40" s="107"/>
    </row>
    <row r="41" spans="1:3" x14ac:dyDescent="0.15">
      <c r="C41" s="107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5:F25"/>
    <mergeCell ref="D24:F24"/>
    <mergeCell ref="D26:F26"/>
    <mergeCell ref="D27:F27"/>
  </mergeCells>
  <phoneticPr fontId="4"/>
  <conditionalFormatting sqref="D12:D13">
    <cfRule type="expression" dxfId="6" priority="3">
      <formula>$D$7&lt;&gt;""</formula>
    </cfRule>
  </conditionalFormatting>
  <conditionalFormatting sqref="E13">
    <cfRule type="expression" dxfId="5" priority="1">
      <formula>$D$7&lt;&gt;""</formula>
    </cfRule>
  </conditionalFormatting>
  <conditionalFormatting sqref="F12">
    <cfRule type="expression" dxfId="4" priority="2">
      <formula>$D$7&lt;&gt;""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0000000-0002-0000-0500-000006000000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00000000-0002-0000-0500-000007000000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90" workbookViewId="0">
      <selection activeCell="J6" sqref="J6"/>
    </sheetView>
  </sheetViews>
  <sheetFormatPr defaultColWidth="9" defaultRowHeight="15" x14ac:dyDescent="0.15"/>
  <cols>
    <col min="1" max="1" width="2.5" style="8" hidden="1" customWidth="1"/>
    <col min="2" max="2" width="6.875" style="8" customWidth="1"/>
    <col min="3" max="3" width="14.125" style="8" customWidth="1"/>
    <col min="4" max="4" width="18.875" style="8" customWidth="1"/>
    <col min="5" max="5" width="26.125" style="8" customWidth="1"/>
    <col min="6" max="6" width="23.5" style="8" customWidth="1"/>
    <col min="7" max="7" width="24.625" style="8" customWidth="1"/>
    <col min="8" max="16384" width="9" style="8"/>
  </cols>
  <sheetData>
    <row r="1" spans="1:7" ht="18.75" x14ac:dyDescent="0.15">
      <c r="B1" s="95" t="s">
        <v>266</v>
      </c>
    </row>
    <row r="2" spans="1:7" x14ac:dyDescent="0.15">
      <c r="A2" s="16">
        <f>IF(COUNTA(D4:G21)&lt;&gt;0,1,2)</f>
        <v>1</v>
      </c>
      <c r="B2" s="9" t="s">
        <v>31</v>
      </c>
      <c r="D2" s="9"/>
      <c r="E2" s="10"/>
      <c r="F2" s="10"/>
      <c r="G2" s="10"/>
    </row>
    <row r="3" spans="1:7" ht="18.75" customHeight="1" x14ac:dyDescent="0.15">
      <c r="B3" s="298" t="str">
        <f>IF(ｼｰﾄ0!C4="","",ｼｰﾄ0!C3   &amp; (ｼｰﾄ0!C4) )</f>
        <v>福島県原町</v>
      </c>
      <c r="C3" s="298"/>
      <c r="D3" s="138"/>
      <c r="E3" s="138"/>
      <c r="F3" s="138"/>
      <c r="G3" s="138"/>
    </row>
    <row r="4" spans="1:7" ht="27" customHeight="1" x14ac:dyDescent="0.15">
      <c r="B4" s="282" t="s">
        <v>173</v>
      </c>
      <c r="C4" s="283"/>
      <c r="D4" s="139"/>
      <c r="E4" s="140"/>
      <c r="F4" s="140"/>
      <c r="G4" s="140"/>
    </row>
    <row r="5" spans="1:7" ht="27" customHeight="1" x14ac:dyDescent="0.15">
      <c r="B5" s="282" t="s">
        <v>170</v>
      </c>
      <c r="C5" s="283"/>
      <c r="D5" s="141" t="s">
        <v>408</v>
      </c>
      <c r="E5" s="141" t="s">
        <v>409</v>
      </c>
      <c r="F5" s="142"/>
      <c r="G5" s="142"/>
    </row>
    <row r="6" spans="1:7" ht="27" customHeight="1" x14ac:dyDescent="0.15">
      <c r="B6" s="282" t="s">
        <v>19</v>
      </c>
      <c r="C6" s="283"/>
      <c r="D6" s="141" t="s">
        <v>410</v>
      </c>
      <c r="E6" s="141" t="s">
        <v>411</v>
      </c>
      <c r="F6" s="142"/>
      <c r="G6" s="142"/>
    </row>
    <row r="7" spans="1:7" ht="27" customHeight="1" x14ac:dyDescent="0.15">
      <c r="B7" s="282" t="s">
        <v>34</v>
      </c>
      <c r="C7" s="283"/>
      <c r="D7" s="141" t="s">
        <v>412</v>
      </c>
      <c r="E7" s="141" t="s">
        <v>413</v>
      </c>
      <c r="F7" s="142"/>
      <c r="G7" s="142"/>
    </row>
    <row r="8" spans="1:7" ht="27" customHeight="1" x14ac:dyDescent="0.15">
      <c r="B8" s="282" t="s">
        <v>35</v>
      </c>
      <c r="C8" s="283"/>
      <c r="D8" s="141" t="s">
        <v>414</v>
      </c>
      <c r="E8" s="141" t="s">
        <v>411</v>
      </c>
      <c r="F8" s="142"/>
      <c r="G8" s="142"/>
    </row>
    <row r="9" spans="1:7" ht="27" customHeight="1" x14ac:dyDescent="0.15">
      <c r="B9" s="282" t="s">
        <v>20</v>
      </c>
      <c r="C9" s="283"/>
      <c r="D9" s="141" t="s">
        <v>415</v>
      </c>
      <c r="E9" s="141" t="s">
        <v>416</v>
      </c>
      <c r="F9" s="142"/>
      <c r="G9" s="142"/>
    </row>
    <row r="10" spans="1:7" ht="27" customHeight="1" x14ac:dyDescent="0.15">
      <c r="B10" s="282" t="s">
        <v>172</v>
      </c>
      <c r="C10" s="283"/>
      <c r="D10" s="141" t="s">
        <v>417</v>
      </c>
      <c r="E10" s="141" t="s">
        <v>417</v>
      </c>
      <c r="F10" s="142"/>
      <c r="G10" s="142"/>
    </row>
    <row r="11" spans="1:7" ht="27" customHeight="1" x14ac:dyDescent="0.15">
      <c r="B11" s="288" t="s">
        <v>36</v>
      </c>
      <c r="C11" s="289"/>
      <c r="D11" s="143" t="s">
        <v>418</v>
      </c>
      <c r="E11" s="143" t="s">
        <v>419</v>
      </c>
      <c r="F11" s="144"/>
      <c r="G11" s="144"/>
    </row>
    <row r="12" spans="1:7" ht="18.75" customHeight="1" x14ac:dyDescent="0.15">
      <c r="B12" s="290" t="s">
        <v>18</v>
      </c>
      <c r="C12" s="140" t="s">
        <v>46</v>
      </c>
      <c r="D12" s="145">
        <v>7.43</v>
      </c>
      <c r="E12" s="145">
        <v>6.7</v>
      </c>
      <c r="F12" s="146"/>
      <c r="G12" s="146"/>
    </row>
    <row r="13" spans="1:7" ht="18.75" customHeight="1" x14ac:dyDescent="0.15">
      <c r="B13" s="291"/>
      <c r="C13" s="140" t="s">
        <v>174</v>
      </c>
      <c r="D13" s="145">
        <v>7.42</v>
      </c>
      <c r="E13" s="145">
        <v>6.95</v>
      </c>
      <c r="F13" s="146"/>
      <c r="G13" s="146"/>
    </row>
    <row r="14" spans="1:7" ht="18.75" customHeight="1" x14ac:dyDescent="0.15">
      <c r="B14" s="291"/>
      <c r="C14" s="140" t="s">
        <v>49</v>
      </c>
      <c r="D14" s="145">
        <v>7.35</v>
      </c>
      <c r="E14" s="145">
        <v>6.68</v>
      </c>
      <c r="F14" s="146"/>
      <c r="G14" s="146"/>
    </row>
    <row r="15" spans="1:7" ht="18.75" customHeight="1" x14ac:dyDescent="0.15">
      <c r="B15" s="291"/>
      <c r="C15" s="140" t="s">
        <v>48</v>
      </c>
      <c r="D15" s="145">
        <v>7.37</v>
      </c>
      <c r="E15" s="145">
        <v>6.66</v>
      </c>
      <c r="F15" s="146"/>
      <c r="G15" s="146"/>
    </row>
    <row r="16" spans="1:7" ht="18.75" customHeight="1" x14ac:dyDescent="0.15">
      <c r="B16" s="292" t="s">
        <v>37</v>
      </c>
      <c r="C16" s="140" t="s">
        <v>134</v>
      </c>
      <c r="D16" s="145">
        <v>7.29</v>
      </c>
      <c r="E16" s="145">
        <v>6.59</v>
      </c>
      <c r="F16" s="146"/>
      <c r="G16" s="146"/>
    </row>
    <row r="17" spans="2:7" ht="18.75" customHeight="1" x14ac:dyDescent="0.15">
      <c r="B17" s="292"/>
      <c r="C17" s="11" t="s">
        <v>192</v>
      </c>
      <c r="D17" s="145">
        <v>7.26</v>
      </c>
      <c r="E17" s="145">
        <v>6.55</v>
      </c>
      <c r="F17" s="146"/>
      <c r="G17" s="146"/>
    </row>
    <row r="18" spans="2:7" ht="18.75" customHeight="1" x14ac:dyDescent="0.15">
      <c r="B18" s="292"/>
      <c r="C18" s="11" t="s">
        <v>208</v>
      </c>
      <c r="D18" s="145">
        <v>7.22</v>
      </c>
      <c r="E18" s="145">
        <v>6.61</v>
      </c>
      <c r="F18" s="146"/>
      <c r="G18" s="146"/>
    </row>
    <row r="19" spans="2:7" ht="18.75" customHeight="1" x14ac:dyDescent="0.15">
      <c r="B19" s="292"/>
      <c r="C19" s="11" t="s">
        <v>272</v>
      </c>
      <c r="D19" s="145">
        <v>7.12</v>
      </c>
      <c r="E19" s="145">
        <v>6.7</v>
      </c>
      <c r="F19" s="146"/>
      <c r="G19" s="146"/>
    </row>
    <row r="20" spans="2:7" ht="18.75" customHeight="1" x14ac:dyDescent="0.15">
      <c r="B20" s="292"/>
      <c r="C20" s="11" t="s">
        <v>280</v>
      </c>
      <c r="D20" s="145">
        <v>7.12</v>
      </c>
      <c r="E20" s="145">
        <v>6.64</v>
      </c>
      <c r="F20" s="146"/>
      <c r="G20" s="146"/>
    </row>
    <row r="21" spans="2:7" ht="18.75" customHeight="1" x14ac:dyDescent="0.15">
      <c r="B21" s="293"/>
      <c r="C21" s="11" t="s">
        <v>393</v>
      </c>
      <c r="D21" s="145">
        <v>7.17</v>
      </c>
      <c r="E21" s="145">
        <v>6.63</v>
      </c>
      <c r="F21" s="146"/>
      <c r="G21" s="146"/>
    </row>
    <row r="22" spans="2:7" x14ac:dyDescent="0.15">
      <c r="B22" s="10"/>
      <c r="C22" s="147" t="s">
        <v>177</v>
      </c>
      <c r="D22" s="294" t="s">
        <v>50</v>
      </c>
      <c r="E22" s="295"/>
      <c r="F22" s="295"/>
      <c r="G22" s="296"/>
    </row>
    <row r="23" spans="2:7" ht="14.45" customHeight="1" x14ac:dyDescent="0.15">
      <c r="B23" s="10"/>
      <c r="C23" s="10"/>
      <c r="D23" s="297" t="s">
        <v>426</v>
      </c>
      <c r="E23" s="272"/>
      <c r="F23" s="272"/>
      <c r="G23" s="273"/>
    </row>
    <row r="24" spans="2:7" x14ac:dyDescent="0.15">
      <c r="B24" s="10"/>
      <c r="C24" s="10"/>
      <c r="D24" s="284"/>
      <c r="E24" s="285"/>
      <c r="F24" s="285"/>
      <c r="G24" s="286"/>
    </row>
    <row r="25" spans="2:7" x14ac:dyDescent="0.15">
      <c r="B25" s="10"/>
      <c r="C25" s="10"/>
      <c r="D25" s="287"/>
      <c r="E25" s="260"/>
      <c r="F25" s="260"/>
      <c r="G25" s="261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4:G24"/>
    <mergeCell ref="D25:G25"/>
    <mergeCell ref="B9:C9"/>
    <mergeCell ref="B10:C10"/>
    <mergeCell ref="B11:C11"/>
    <mergeCell ref="B12:B15"/>
    <mergeCell ref="B16:B21"/>
    <mergeCell ref="D22:G22"/>
    <mergeCell ref="D23:G23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3"/>
  <sheetViews>
    <sheetView showGridLines="0" zoomScale="80" zoomScaleNormal="80" zoomScaleSheetLayoutView="90" workbookViewId="0">
      <pane xSplit="1" ySplit="7" topLeftCell="E66" activePane="bottomRight" state="frozen"/>
      <selection sqref="A1:B1"/>
      <selection pane="topRight" sqref="A1:B1"/>
      <selection pane="bottomLeft" sqref="A1:B1"/>
      <selection pane="bottomRight" activeCell="K108" sqref="K108"/>
    </sheetView>
  </sheetViews>
  <sheetFormatPr defaultColWidth="9" defaultRowHeight="15" x14ac:dyDescent="0.15"/>
  <cols>
    <col min="1" max="1" width="2.625" style="22" hidden="1" customWidth="1"/>
    <col min="2" max="2" width="16.625" style="16" customWidth="1"/>
    <col min="3" max="3" width="12.875" style="16" customWidth="1"/>
    <col min="4" max="4" width="10.375" style="16" customWidth="1"/>
    <col min="5" max="8" width="8.875" style="16" customWidth="1"/>
    <col min="9" max="12" width="12" style="16" customWidth="1"/>
    <col min="13" max="16384" width="9" style="16"/>
  </cols>
  <sheetData>
    <row r="1" spans="1:18" s="8" customFormat="1" ht="18.75" x14ac:dyDescent="0.15">
      <c r="B1" s="95" t="s">
        <v>392</v>
      </c>
    </row>
    <row r="2" spans="1:18" s="8" customFormat="1" x14ac:dyDescent="0.15">
      <c r="A2" s="17">
        <v>2</v>
      </c>
      <c r="C2" s="9"/>
      <c r="D2" s="9"/>
      <c r="E2" s="18"/>
      <c r="F2" s="18"/>
      <c r="G2" s="18"/>
      <c r="H2" s="18"/>
    </row>
    <row r="3" spans="1:18" s="8" customFormat="1" x14ac:dyDescent="0.15">
      <c r="A3" s="17">
        <f>IF(COUNTA(B8:L66)&lt;&gt;0,1,2)</f>
        <v>1</v>
      </c>
      <c r="B3" s="9" t="s">
        <v>125</v>
      </c>
      <c r="C3" s="19"/>
      <c r="D3" s="9"/>
      <c r="E3" s="18"/>
      <c r="F3" s="18"/>
      <c r="G3" s="18"/>
      <c r="H3" s="18"/>
    </row>
    <row r="4" spans="1:18" s="8" customFormat="1" ht="15.75" thickBot="1" x14ac:dyDescent="0.2">
      <c r="A4" s="17"/>
      <c r="B4" s="306" t="str">
        <f>IF(ｼｰﾄ0!C4="","",ｼｰﾄ0!C3   &amp; (ｼｰﾄ0!C4) )</f>
        <v>福島県原町</v>
      </c>
      <c r="C4" s="306"/>
      <c r="D4" s="9"/>
      <c r="E4" s="18"/>
      <c r="F4" s="18"/>
      <c r="G4" s="18"/>
      <c r="H4" s="18"/>
    </row>
    <row r="5" spans="1:18" ht="48.6" customHeight="1" x14ac:dyDescent="0.15">
      <c r="A5" s="20"/>
      <c r="B5" s="307" t="s">
        <v>377</v>
      </c>
      <c r="C5" s="310" t="s">
        <v>195</v>
      </c>
      <c r="D5" s="148"/>
      <c r="E5" s="313" t="s">
        <v>398</v>
      </c>
      <c r="F5" s="314"/>
      <c r="G5" s="314"/>
      <c r="H5" s="315"/>
      <c r="I5" s="322" t="s">
        <v>378</v>
      </c>
      <c r="J5" s="323"/>
      <c r="K5" s="324" t="s">
        <v>379</v>
      </c>
      <c r="L5" s="325"/>
    </row>
    <row r="6" spans="1:18" ht="37.5" customHeight="1" x14ac:dyDescent="0.15">
      <c r="A6" s="20"/>
      <c r="B6" s="308"/>
      <c r="C6" s="311"/>
      <c r="D6" s="316" t="s">
        <v>273</v>
      </c>
      <c r="E6" s="318" t="s">
        <v>217</v>
      </c>
      <c r="F6" s="320" t="s">
        <v>216</v>
      </c>
      <c r="G6" s="320" t="s">
        <v>126</v>
      </c>
      <c r="H6" s="316" t="s">
        <v>209</v>
      </c>
      <c r="I6" s="149" t="s">
        <v>250</v>
      </c>
      <c r="J6" s="150" t="s">
        <v>251</v>
      </c>
      <c r="K6" s="149" t="s">
        <v>269</v>
      </c>
      <c r="L6" s="151" t="s">
        <v>252</v>
      </c>
    </row>
    <row r="7" spans="1:18" ht="29.1" customHeight="1" thickBot="1" x14ac:dyDescent="0.2">
      <c r="A7" s="20"/>
      <c r="B7" s="309"/>
      <c r="C7" s="312"/>
      <c r="D7" s="317"/>
      <c r="E7" s="319"/>
      <c r="F7" s="321"/>
      <c r="G7" s="321"/>
      <c r="H7" s="317"/>
      <c r="I7" s="152" t="s">
        <v>253</v>
      </c>
      <c r="J7" s="153" t="s">
        <v>256</v>
      </c>
      <c r="K7" s="154" t="s">
        <v>255</v>
      </c>
      <c r="L7" s="155" t="s">
        <v>254</v>
      </c>
    </row>
    <row r="8" spans="1:18" ht="19.5" customHeight="1" thickTop="1" x14ac:dyDescent="0.15">
      <c r="A8" s="21">
        <f>IF(COUNTIF(E8:E66,"/")&gt;=1,1,"")</f>
        <v>1</v>
      </c>
      <c r="B8" s="156" t="s">
        <v>420</v>
      </c>
      <c r="C8" s="157">
        <v>25</v>
      </c>
      <c r="D8" s="157">
        <v>0</v>
      </c>
      <c r="E8" s="158" t="s">
        <v>421</v>
      </c>
      <c r="F8" s="158" t="s">
        <v>421</v>
      </c>
      <c r="G8" s="158" t="s">
        <v>421</v>
      </c>
      <c r="H8" s="158" t="s">
        <v>421</v>
      </c>
      <c r="I8" s="158"/>
      <c r="J8" s="158"/>
      <c r="K8" s="158" t="s">
        <v>212</v>
      </c>
      <c r="L8" s="158"/>
    </row>
    <row r="9" spans="1:18" ht="19.5" customHeight="1" x14ac:dyDescent="0.15">
      <c r="A9" s="21" t="str">
        <f>IF(COUNTIF(E8:E66,"-")&gt;=1,2,"")</f>
        <v/>
      </c>
      <c r="B9" s="159"/>
      <c r="C9" s="160"/>
      <c r="D9" s="160"/>
      <c r="E9" s="161"/>
      <c r="F9" s="161"/>
      <c r="G9" s="161"/>
      <c r="H9" s="161"/>
      <c r="I9" s="162"/>
      <c r="J9" s="163"/>
      <c r="K9" s="163"/>
      <c r="L9" s="163"/>
    </row>
    <row r="10" spans="1:18" ht="19.5" customHeight="1" x14ac:dyDescent="0.15">
      <c r="A10" s="21" t="str">
        <f>IF(COUNTIF(E8:E66,"#")&gt;=1,4,"")</f>
        <v/>
      </c>
      <c r="B10" s="159"/>
      <c r="C10" s="160"/>
      <c r="D10" s="160"/>
      <c r="E10" s="161"/>
      <c r="F10" s="161"/>
      <c r="G10" s="161"/>
      <c r="H10" s="161"/>
      <c r="I10" s="162"/>
      <c r="J10" s="163"/>
      <c r="K10" s="163"/>
      <c r="L10" s="163"/>
    </row>
    <row r="11" spans="1:18" ht="19.5" customHeight="1" x14ac:dyDescent="0.15">
      <c r="A11" s="20"/>
      <c r="B11" s="159"/>
      <c r="C11" s="160"/>
      <c r="D11" s="160"/>
      <c r="E11" s="161"/>
      <c r="F11" s="161"/>
      <c r="G11" s="161"/>
      <c r="H11" s="161"/>
      <c r="I11" s="162"/>
      <c r="J11" s="163"/>
      <c r="K11" s="163"/>
      <c r="L11" s="163"/>
    </row>
    <row r="12" spans="1:18" ht="19.5" customHeight="1" x14ac:dyDescent="0.15">
      <c r="A12" s="21" t="str">
        <f>IF(COUNTIF(F8:F66,"-")&gt;=1,2,"")</f>
        <v/>
      </c>
      <c r="B12" s="159"/>
      <c r="C12" s="160"/>
      <c r="D12" s="160"/>
      <c r="E12" s="161"/>
      <c r="F12" s="161"/>
      <c r="G12" s="161"/>
      <c r="H12" s="161"/>
      <c r="I12" s="162"/>
      <c r="J12" s="163"/>
      <c r="K12" s="163"/>
      <c r="L12" s="163"/>
    </row>
    <row r="13" spans="1:18" ht="19.5" customHeight="1" x14ac:dyDescent="0.15">
      <c r="A13" s="21">
        <f>IF(COUNTIF(F8:F66,"/")&gt;=1,1,"")</f>
        <v>1</v>
      </c>
      <c r="B13" s="159"/>
      <c r="C13" s="160"/>
      <c r="D13" s="160"/>
      <c r="E13" s="161"/>
      <c r="F13" s="161"/>
      <c r="G13" s="161"/>
      <c r="H13" s="161"/>
      <c r="I13" s="162"/>
      <c r="J13" s="163"/>
      <c r="K13" s="163"/>
      <c r="L13" s="163"/>
      <c r="R13" s="16" t="s">
        <v>391</v>
      </c>
    </row>
    <row r="14" spans="1:18" ht="19.5" customHeight="1" x14ac:dyDescent="0.15">
      <c r="A14" s="21" t="str">
        <f>IF(COUNTIF(F8:F66,"#")&gt;=1,4,"")</f>
        <v/>
      </c>
      <c r="B14" s="159"/>
      <c r="C14" s="160"/>
      <c r="D14" s="160"/>
      <c r="E14" s="161"/>
      <c r="F14" s="161"/>
      <c r="G14" s="161"/>
      <c r="H14" s="161"/>
      <c r="I14" s="162"/>
      <c r="J14" s="163"/>
      <c r="K14" s="163"/>
      <c r="L14" s="163"/>
    </row>
    <row r="15" spans="1:18" ht="19.5" customHeight="1" x14ac:dyDescent="0.15">
      <c r="A15" s="20"/>
      <c r="B15" s="159"/>
      <c r="C15" s="160"/>
      <c r="D15" s="160"/>
      <c r="E15" s="161"/>
      <c r="F15" s="161"/>
      <c r="G15" s="161"/>
      <c r="H15" s="161"/>
      <c r="I15" s="162"/>
      <c r="J15" s="163"/>
      <c r="K15" s="163"/>
      <c r="L15" s="163"/>
    </row>
    <row r="16" spans="1:18" ht="19.5" customHeight="1" x14ac:dyDescent="0.15">
      <c r="A16" s="21">
        <f>IF(COUNTIF(G8:G66,"/")&gt;=1,1,"")</f>
        <v>1</v>
      </c>
      <c r="B16" s="159"/>
      <c r="C16" s="160"/>
      <c r="D16" s="160"/>
      <c r="E16" s="161"/>
      <c r="F16" s="161"/>
      <c r="G16" s="161"/>
      <c r="H16" s="161"/>
      <c r="I16" s="162"/>
      <c r="J16" s="163"/>
      <c r="K16" s="163"/>
      <c r="L16" s="163"/>
    </row>
    <row r="17" spans="1:12" ht="19.5" customHeight="1" x14ac:dyDescent="0.15">
      <c r="A17" s="21" t="str">
        <f>IF(COUNTIF(G8:G66,"-")&gt;=1,2,"")</f>
        <v/>
      </c>
      <c r="B17" s="159"/>
      <c r="C17" s="160"/>
      <c r="D17" s="160"/>
      <c r="E17" s="161"/>
      <c r="F17" s="161"/>
      <c r="G17" s="161"/>
      <c r="H17" s="161"/>
      <c r="I17" s="162"/>
      <c r="J17" s="163"/>
      <c r="K17" s="163"/>
      <c r="L17" s="163"/>
    </row>
    <row r="18" spans="1:12" ht="19.5" customHeight="1" x14ac:dyDescent="0.15">
      <c r="A18" s="21" t="str">
        <f>IF(COUNTIF(G8:G66,"#")&gt;=1,4,"")</f>
        <v/>
      </c>
      <c r="B18" s="159"/>
      <c r="C18" s="160"/>
      <c r="D18" s="160"/>
      <c r="E18" s="161"/>
      <c r="F18" s="161"/>
      <c r="G18" s="161"/>
      <c r="H18" s="161"/>
      <c r="I18" s="162"/>
      <c r="J18" s="163"/>
      <c r="K18" s="163"/>
      <c r="L18" s="163"/>
    </row>
    <row r="19" spans="1:12" ht="19.5" customHeight="1" x14ac:dyDescent="0.15">
      <c r="A19" s="20"/>
      <c r="B19" s="159"/>
      <c r="C19" s="160"/>
      <c r="D19" s="160"/>
      <c r="E19" s="161"/>
      <c r="F19" s="161"/>
      <c r="G19" s="161"/>
      <c r="H19" s="161"/>
      <c r="I19" s="162"/>
      <c r="J19" s="163"/>
      <c r="K19" s="163"/>
      <c r="L19" s="163"/>
    </row>
    <row r="20" spans="1:12" ht="19.5" customHeight="1" x14ac:dyDescent="0.15">
      <c r="A20" s="21">
        <f>IF(COUNTIF(H8:H66,"/")&gt;=1,1,"")</f>
        <v>1</v>
      </c>
      <c r="B20" s="159"/>
      <c r="C20" s="160"/>
      <c r="D20" s="160"/>
      <c r="E20" s="161"/>
      <c r="F20" s="161"/>
      <c r="G20" s="161"/>
      <c r="H20" s="161"/>
      <c r="I20" s="162"/>
      <c r="J20" s="163"/>
      <c r="K20" s="163"/>
      <c r="L20" s="163"/>
    </row>
    <row r="21" spans="1:12" ht="19.5" customHeight="1" x14ac:dyDescent="0.15">
      <c r="A21" s="21" t="str">
        <f>IF(COUNTIF(H8:H66,"-")&gt;=1,2,"")</f>
        <v/>
      </c>
      <c r="B21" s="159"/>
      <c r="C21" s="160"/>
      <c r="D21" s="160"/>
      <c r="E21" s="161"/>
      <c r="F21" s="161"/>
      <c r="G21" s="161"/>
      <c r="H21" s="161"/>
      <c r="I21" s="162"/>
      <c r="J21" s="163"/>
      <c r="K21" s="163"/>
      <c r="L21" s="163"/>
    </row>
    <row r="22" spans="1:12" ht="19.5" customHeight="1" x14ac:dyDescent="0.15">
      <c r="A22" s="21" t="str">
        <f>IF(COUNTIF(H8:H66,"#")&gt;=1,4,"")</f>
        <v/>
      </c>
      <c r="B22" s="159"/>
      <c r="C22" s="160"/>
      <c r="D22" s="160"/>
      <c r="E22" s="161"/>
      <c r="F22" s="161"/>
      <c r="G22" s="161"/>
      <c r="H22" s="161"/>
      <c r="I22" s="162"/>
      <c r="J22" s="163"/>
      <c r="K22" s="163"/>
      <c r="L22" s="163"/>
    </row>
    <row r="23" spans="1:12" ht="19.5" customHeight="1" x14ac:dyDescent="0.15">
      <c r="B23" s="159"/>
      <c r="C23" s="160"/>
      <c r="D23" s="160"/>
      <c r="E23" s="161"/>
      <c r="F23" s="161"/>
      <c r="G23" s="161"/>
      <c r="H23" s="161"/>
      <c r="I23" s="162"/>
      <c r="J23" s="163"/>
      <c r="K23" s="163"/>
      <c r="L23" s="163"/>
    </row>
    <row r="24" spans="1:12" ht="19.5" customHeight="1" x14ac:dyDescent="0.15">
      <c r="B24" s="159"/>
      <c r="C24" s="160"/>
      <c r="D24" s="160"/>
      <c r="E24" s="161"/>
      <c r="F24" s="161"/>
      <c r="G24" s="161"/>
      <c r="H24" s="161"/>
      <c r="I24" s="162"/>
      <c r="J24" s="163"/>
      <c r="K24" s="163"/>
      <c r="L24" s="163"/>
    </row>
    <row r="25" spans="1:12" ht="19.5" customHeight="1" x14ac:dyDescent="0.15">
      <c r="B25" s="159"/>
      <c r="C25" s="160"/>
      <c r="D25" s="160"/>
      <c r="E25" s="161"/>
      <c r="F25" s="161"/>
      <c r="G25" s="161"/>
      <c r="H25" s="161"/>
      <c r="I25" s="162"/>
      <c r="J25" s="163"/>
      <c r="K25" s="163"/>
      <c r="L25" s="163"/>
    </row>
    <row r="26" spans="1:12" ht="19.5" customHeight="1" x14ac:dyDescent="0.15">
      <c r="B26" s="159"/>
      <c r="C26" s="160"/>
      <c r="D26" s="160"/>
      <c r="E26" s="161"/>
      <c r="F26" s="161"/>
      <c r="G26" s="161"/>
      <c r="H26" s="161"/>
      <c r="I26" s="162"/>
      <c r="J26" s="163"/>
      <c r="K26" s="163"/>
      <c r="L26" s="163"/>
    </row>
    <row r="27" spans="1:12" ht="19.5" customHeight="1" x14ac:dyDescent="0.15">
      <c r="B27" s="159"/>
      <c r="C27" s="160"/>
      <c r="D27" s="160"/>
      <c r="E27" s="161"/>
      <c r="F27" s="161"/>
      <c r="G27" s="161"/>
      <c r="H27" s="161"/>
      <c r="I27" s="162"/>
      <c r="J27" s="163"/>
      <c r="K27" s="163"/>
      <c r="L27" s="163"/>
    </row>
    <row r="28" spans="1:12" ht="19.5" customHeight="1" x14ac:dyDescent="0.15">
      <c r="B28" s="159"/>
      <c r="C28" s="160"/>
      <c r="D28" s="160"/>
      <c r="E28" s="161"/>
      <c r="F28" s="161"/>
      <c r="G28" s="161"/>
      <c r="H28" s="161"/>
      <c r="I28" s="162"/>
      <c r="J28" s="163"/>
      <c r="K28" s="163"/>
      <c r="L28" s="163"/>
    </row>
    <row r="29" spans="1:12" ht="19.5" customHeight="1" x14ac:dyDescent="0.15">
      <c r="B29" s="159"/>
      <c r="C29" s="160"/>
      <c r="D29" s="160"/>
      <c r="E29" s="161"/>
      <c r="F29" s="161"/>
      <c r="G29" s="161"/>
      <c r="H29" s="161"/>
      <c r="I29" s="162"/>
      <c r="J29" s="163"/>
      <c r="K29" s="163"/>
      <c r="L29" s="163"/>
    </row>
    <row r="30" spans="1:12" ht="19.5" customHeight="1" x14ac:dyDescent="0.15">
      <c r="B30" s="159"/>
      <c r="C30" s="160"/>
      <c r="D30" s="160"/>
      <c r="E30" s="161"/>
      <c r="F30" s="161"/>
      <c r="G30" s="161"/>
      <c r="H30" s="161"/>
      <c r="I30" s="162"/>
      <c r="J30" s="163"/>
      <c r="K30" s="163"/>
      <c r="L30" s="163"/>
    </row>
    <row r="31" spans="1:12" ht="19.5" customHeight="1" x14ac:dyDescent="0.15">
      <c r="B31" s="159"/>
      <c r="C31" s="160"/>
      <c r="D31" s="160"/>
      <c r="E31" s="161"/>
      <c r="F31" s="161"/>
      <c r="G31" s="161"/>
      <c r="H31" s="161"/>
      <c r="I31" s="162"/>
      <c r="J31" s="163"/>
      <c r="K31" s="163"/>
      <c r="L31" s="163"/>
    </row>
    <row r="32" spans="1:12" ht="19.5" customHeight="1" x14ac:dyDescent="0.15">
      <c r="B32" s="159"/>
      <c r="C32" s="160"/>
      <c r="D32" s="160"/>
      <c r="E32" s="161"/>
      <c r="F32" s="161"/>
      <c r="G32" s="161"/>
      <c r="H32" s="161"/>
      <c r="I32" s="162"/>
      <c r="J32" s="163"/>
      <c r="K32" s="163"/>
      <c r="L32" s="163"/>
    </row>
    <row r="33" spans="2:12" ht="19.5" customHeight="1" x14ac:dyDescent="0.15">
      <c r="B33" s="159"/>
      <c r="C33" s="160"/>
      <c r="D33" s="160"/>
      <c r="E33" s="161"/>
      <c r="F33" s="161"/>
      <c r="G33" s="161"/>
      <c r="H33" s="161"/>
      <c r="I33" s="162"/>
      <c r="J33" s="163"/>
      <c r="K33" s="163"/>
      <c r="L33" s="163"/>
    </row>
    <row r="34" spans="2:12" ht="19.5" customHeight="1" x14ac:dyDescent="0.15">
      <c r="B34" s="159"/>
      <c r="C34" s="160"/>
      <c r="D34" s="160"/>
      <c r="E34" s="161"/>
      <c r="F34" s="161"/>
      <c r="G34" s="161"/>
      <c r="H34" s="161"/>
      <c r="I34" s="162"/>
      <c r="J34" s="163"/>
      <c r="K34" s="163"/>
      <c r="L34" s="163"/>
    </row>
    <row r="35" spans="2:12" ht="19.5" customHeight="1" x14ac:dyDescent="0.15">
      <c r="B35" s="159"/>
      <c r="C35" s="160"/>
      <c r="D35" s="160"/>
      <c r="E35" s="161"/>
      <c r="F35" s="161"/>
      <c r="G35" s="161"/>
      <c r="H35" s="161"/>
      <c r="I35" s="162"/>
      <c r="J35" s="163"/>
      <c r="K35" s="163"/>
      <c r="L35" s="163"/>
    </row>
    <row r="36" spans="2:12" ht="19.5" customHeight="1" x14ac:dyDescent="0.15">
      <c r="B36" s="159"/>
      <c r="C36" s="160"/>
      <c r="D36" s="160"/>
      <c r="E36" s="161"/>
      <c r="F36" s="161"/>
      <c r="G36" s="161"/>
      <c r="H36" s="161"/>
      <c r="I36" s="162"/>
      <c r="J36" s="163"/>
      <c r="K36" s="163"/>
      <c r="L36" s="163"/>
    </row>
    <row r="37" spans="2:12" ht="19.5" customHeight="1" x14ac:dyDescent="0.15">
      <c r="B37" s="159"/>
      <c r="C37" s="160"/>
      <c r="D37" s="160"/>
      <c r="E37" s="161"/>
      <c r="F37" s="161"/>
      <c r="G37" s="161"/>
      <c r="H37" s="161"/>
      <c r="I37" s="162"/>
      <c r="J37" s="163"/>
      <c r="K37" s="163"/>
      <c r="L37" s="163"/>
    </row>
    <row r="38" spans="2:12" ht="19.5" customHeight="1" x14ac:dyDescent="0.15">
      <c r="B38" s="159"/>
      <c r="C38" s="160"/>
      <c r="D38" s="160"/>
      <c r="E38" s="161"/>
      <c r="F38" s="161"/>
      <c r="G38" s="161"/>
      <c r="H38" s="161"/>
      <c r="I38" s="162"/>
      <c r="J38" s="163"/>
      <c r="K38" s="163"/>
      <c r="L38" s="163"/>
    </row>
    <row r="39" spans="2:12" ht="19.5" customHeight="1" x14ac:dyDescent="0.15">
      <c r="B39" s="159"/>
      <c r="C39" s="160"/>
      <c r="D39" s="160"/>
      <c r="E39" s="161"/>
      <c r="F39" s="161"/>
      <c r="G39" s="161"/>
      <c r="H39" s="161"/>
      <c r="I39" s="162"/>
      <c r="J39" s="163"/>
      <c r="K39" s="163"/>
      <c r="L39" s="163"/>
    </row>
    <row r="40" spans="2:12" ht="19.5" customHeight="1" x14ac:dyDescent="0.15">
      <c r="B40" s="159"/>
      <c r="C40" s="160"/>
      <c r="D40" s="160"/>
      <c r="E40" s="161"/>
      <c r="F40" s="161"/>
      <c r="G40" s="161"/>
      <c r="H40" s="161"/>
      <c r="I40" s="162"/>
      <c r="J40" s="163"/>
      <c r="K40" s="163"/>
      <c r="L40" s="163"/>
    </row>
    <row r="41" spans="2:12" ht="19.5" customHeight="1" x14ac:dyDescent="0.15">
      <c r="B41" s="159"/>
      <c r="C41" s="160"/>
      <c r="D41" s="160"/>
      <c r="E41" s="161"/>
      <c r="F41" s="161"/>
      <c r="G41" s="161"/>
      <c r="H41" s="161"/>
      <c r="I41" s="162"/>
      <c r="J41" s="163"/>
      <c r="K41" s="163"/>
      <c r="L41" s="163"/>
    </row>
    <row r="42" spans="2:12" ht="19.5" customHeight="1" x14ac:dyDescent="0.15">
      <c r="B42" s="159"/>
      <c r="C42" s="160"/>
      <c r="D42" s="160"/>
      <c r="E42" s="161"/>
      <c r="F42" s="161"/>
      <c r="G42" s="161"/>
      <c r="H42" s="161"/>
      <c r="I42" s="162"/>
      <c r="J42" s="163"/>
      <c r="K42" s="163"/>
      <c r="L42" s="163"/>
    </row>
    <row r="43" spans="2:12" ht="19.5" customHeight="1" x14ac:dyDescent="0.15">
      <c r="B43" s="159"/>
      <c r="C43" s="160"/>
      <c r="D43" s="160"/>
      <c r="E43" s="161"/>
      <c r="F43" s="161"/>
      <c r="G43" s="161"/>
      <c r="H43" s="161"/>
      <c r="I43" s="162"/>
      <c r="J43" s="163"/>
      <c r="K43" s="163"/>
      <c r="L43" s="163"/>
    </row>
    <row r="44" spans="2:12" ht="19.5" customHeight="1" x14ac:dyDescent="0.15">
      <c r="B44" s="159"/>
      <c r="C44" s="160"/>
      <c r="D44" s="160"/>
      <c r="E44" s="161"/>
      <c r="F44" s="161"/>
      <c r="G44" s="161"/>
      <c r="H44" s="161"/>
      <c r="I44" s="162"/>
      <c r="J44" s="163"/>
      <c r="K44" s="163"/>
      <c r="L44" s="163"/>
    </row>
    <row r="45" spans="2:12" ht="19.5" customHeight="1" x14ac:dyDescent="0.15">
      <c r="B45" s="159"/>
      <c r="C45" s="160"/>
      <c r="D45" s="160"/>
      <c r="E45" s="161"/>
      <c r="F45" s="161"/>
      <c r="G45" s="161"/>
      <c r="H45" s="161"/>
      <c r="I45" s="162"/>
      <c r="J45" s="163"/>
      <c r="K45" s="163"/>
      <c r="L45" s="163"/>
    </row>
    <row r="46" spans="2:12" ht="19.5" customHeight="1" x14ac:dyDescent="0.15">
      <c r="B46" s="159"/>
      <c r="C46" s="160"/>
      <c r="D46" s="160"/>
      <c r="E46" s="161"/>
      <c r="F46" s="161"/>
      <c r="G46" s="161"/>
      <c r="H46" s="161"/>
      <c r="I46" s="162"/>
      <c r="J46" s="163"/>
      <c r="K46" s="163"/>
      <c r="L46" s="163"/>
    </row>
    <row r="47" spans="2:12" ht="19.5" customHeight="1" x14ac:dyDescent="0.15">
      <c r="B47" s="159"/>
      <c r="C47" s="160"/>
      <c r="D47" s="160"/>
      <c r="E47" s="161"/>
      <c r="F47" s="161"/>
      <c r="G47" s="161"/>
      <c r="H47" s="161"/>
      <c r="I47" s="162"/>
      <c r="J47" s="163"/>
      <c r="K47" s="163"/>
      <c r="L47" s="163"/>
    </row>
    <row r="48" spans="2:12" ht="19.5" customHeight="1" x14ac:dyDescent="0.15">
      <c r="B48" s="159"/>
      <c r="C48" s="160"/>
      <c r="D48" s="160"/>
      <c r="E48" s="161"/>
      <c r="F48" s="161"/>
      <c r="G48" s="161"/>
      <c r="H48" s="161"/>
      <c r="I48" s="162"/>
      <c r="J48" s="163"/>
      <c r="K48" s="163"/>
      <c r="L48" s="163"/>
    </row>
    <row r="49" spans="2:12" ht="19.5" customHeight="1" x14ac:dyDescent="0.15">
      <c r="B49" s="159"/>
      <c r="C49" s="160"/>
      <c r="D49" s="160"/>
      <c r="E49" s="161"/>
      <c r="F49" s="161"/>
      <c r="G49" s="161"/>
      <c r="H49" s="161"/>
      <c r="I49" s="162"/>
      <c r="J49" s="163"/>
      <c r="K49" s="163"/>
      <c r="L49" s="163"/>
    </row>
    <row r="50" spans="2:12" ht="19.5" customHeight="1" x14ac:dyDescent="0.15">
      <c r="B50" s="159"/>
      <c r="C50" s="160"/>
      <c r="D50" s="160"/>
      <c r="E50" s="161"/>
      <c r="F50" s="161"/>
      <c r="G50" s="161"/>
      <c r="H50" s="161"/>
      <c r="I50" s="162"/>
      <c r="J50" s="163"/>
      <c r="K50" s="163"/>
      <c r="L50" s="163"/>
    </row>
    <row r="51" spans="2:12" ht="19.5" customHeight="1" x14ac:dyDescent="0.15">
      <c r="B51" s="159"/>
      <c r="C51" s="160"/>
      <c r="D51" s="160"/>
      <c r="E51" s="161"/>
      <c r="F51" s="161"/>
      <c r="G51" s="161"/>
      <c r="H51" s="161"/>
      <c r="I51" s="162"/>
      <c r="J51" s="163"/>
      <c r="K51" s="163"/>
      <c r="L51" s="163"/>
    </row>
    <row r="52" spans="2:12" ht="19.5" customHeight="1" x14ac:dyDescent="0.15">
      <c r="B52" s="159"/>
      <c r="C52" s="160"/>
      <c r="D52" s="160"/>
      <c r="E52" s="161"/>
      <c r="F52" s="161"/>
      <c r="G52" s="161"/>
      <c r="H52" s="161"/>
      <c r="I52" s="162"/>
      <c r="J52" s="163"/>
      <c r="K52" s="163"/>
      <c r="L52" s="163"/>
    </row>
    <row r="53" spans="2:12" ht="19.5" customHeight="1" x14ac:dyDescent="0.15">
      <c r="B53" s="159"/>
      <c r="C53" s="160"/>
      <c r="D53" s="160"/>
      <c r="E53" s="161"/>
      <c r="F53" s="161"/>
      <c r="G53" s="161"/>
      <c r="H53" s="161"/>
      <c r="I53" s="162"/>
      <c r="J53" s="163"/>
      <c r="K53" s="163"/>
      <c r="L53" s="163"/>
    </row>
    <row r="54" spans="2:12" ht="19.5" customHeight="1" x14ac:dyDescent="0.15">
      <c r="B54" s="159"/>
      <c r="C54" s="160"/>
      <c r="D54" s="160"/>
      <c r="E54" s="161"/>
      <c r="F54" s="161"/>
      <c r="G54" s="161"/>
      <c r="H54" s="161"/>
      <c r="I54" s="162"/>
      <c r="J54" s="163"/>
      <c r="K54" s="163"/>
      <c r="L54" s="163"/>
    </row>
    <row r="55" spans="2:12" ht="19.5" customHeight="1" x14ac:dyDescent="0.15">
      <c r="B55" s="159"/>
      <c r="C55" s="160"/>
      <c r="D55" s="160"/>
      <c r="E55" s="161"/>
      <c r="F55" s="161"/>
      <c r="G55" s="161"/>
      <c r="H55" s="161"/>
      <c r="I55" s="162"/>
      <c r="J55" s="163"/>
      <c r="K55" s="163"/>
      <c r="L55" s="163"/>
    </row>
    <row r="56" spans="2:12" ht="19.5" customHeight="1" x14ac:dyDescent="0.15">
      <c r="B56" s="159"/>
      <c r="C56" s="160"/>
      <c r="D56" s="160"/>
      <c r="E56" s="161"/>
      <c r="F56" s="161"/>
      <c r="G56" s="161"/>
      <c r="H56" s="161"/>
      <c r="I56" s="162"/>
      <c r="J56" s="163"/>
      <c r="K56" s="163"/>
      <c r="L56" s="163"/>
    </row>
    <row r="57" spans="2:12" ht="19.5" customHeight="1" x14ac:dyDescent="0.15">
      <c r="B57" s="159"/>
      <c r="C57" s="160"/>
      <c r="D57" s="160"/>
      <c r="E57" s="161"/>
      <c r="F57" s="161"/>
      <c r="G57" s="161"/>
      <c r="H57" s="161"/>
      <c r="I57" s="162"/>
      <c r="J57" s="163"/>
      <c r="K57" s="163"/>
      <c r="L57" s="163"/>
    </row>
    <row r="58" spans="2:12" ht="19.5" customHeight="1" x14ac:dyDescent="0.15">
      <c r="B58" s="159"/>
      <c r="C58" s="160"/>
      <c r="D58" s="160"/>
      <c r="E58" s="161"/>
      <c r="F58" s="161"/>
      <c r="G58" s="161"/>
      <c r="H58" s="161"/>
      <c r="I58" s="162"/>
      <c r="J58" s="163"/>
      <c r="K58" s="163"/>
      <c r="L58" s="163"/>
    </row>
    <row r="59" spans="2:12" ht="19.5" customHeight="1" x14ac:dyDescent="0.15">
      <c r="B59" s="159"/>
      <c r="C59" s="160"/>
      <c r="D59" s="160"/>
      <c r="E59" s="161"/>
      <c r="F59" s="161"/>
      <c r="G59" s="161"/>
      <c r="H59" s="161"/>
      <c r="I59" s="162"/>
      <c r="J59" s="163"/>
      <c r="K59" s="163"/>
      <c r="L59" s="163"/>
    </row>
    <row r="60" spans="2:12" ht="19.5" customHeight="1" x14ac:dyDescent="0.15">
      <c r="B60" s="159"/>
      <c r="C60" s="160"/>
      <c r="D60" s="160"/>
      <c r="E60" s="161"/>
      <c r="F60" s="161"/>
      <c r="G60" s="161"/>
      <c r="H60" s="161"/>
      <c r="I60" s="162"/>
      <c r="J60" s="163"/>
      <c r="K60" s="163"/>
      <c r="L60" s="163"/>
    </row>
    <row r="61" spans="2:12" ht="19.5" customHeight="1" x14ac:dyDescent="0.15">
      <c r="B61" s="159"/>
      <c r="C61" s="160"/>
      <c r="D61" s="160"/>
      <c r="E61" s="161"/>
      <c r="F61" s="161"/>
      <c r="G61" s="161"/>
      <c r="H61" s="161"/>
      <c r="I61" s="162"/>
      <c r="J61" s="163"/>
      <c r="K61" s="163"/>
      <c r="L61" s="163"/>
    </row>
    <row r="62" spans="2:12" ht="19.5" customHeight="1" x14ac:dyDescent="0.15">
      <c r="B62" s="159"/>
      <c r="C62" s="160"/>
      <c r="D62" s="160"/>
      <c r="E62" s="161"/>
      <c r="F62" s="161"/>
      <c r="G62" s="161"/>
      <c r="H62" s="161"/>
      <c r="I62" s="162"/>
      <c r="J62" s="163"/>
      <c r="K62" s="163"/>
      <c r="L62" s="163"/>
    </row>
    <row r="63" spans="2:12" ht="19.5" customHeight="1" x14ac:dyDescent="0.15">
      <c r="B63" s="159"/>
      <c r="C63" s="160"/>
      <c r="D63" s="160"/>
      <c r="E63" s="161"/>
      <c r="F63" s="161"/>
      <c r="G63" s="161"/>
      <c r="H63" s="161"/>
      <c r="I63" s="162"/>
      <c r="J63" s="163"/>
      <c r="K63" s="163"/>
      <c r="L63" s="163"/>
    </row>
    <row r="64" spans="2:12" ht="19.5" customHeight="1" x14ac:dyDescent="0.15">
      <c r="B64" s="159"/>
      <c r="C64" s="160"/>
      <c r="D64" s="160"/>
      <c r="E64" s="161"/>
      <c r="F64" s="161"/>
      <c r="G64" s="161"/>
      <c r="H64" s="161"/>
      <c r="I64" s="162"/>
      <c r="J64" s="163"/>
      <c r="K64" s="163"/>
      <c r="L64" s="163"/>
    </row>
    <row r="65" spans="2:13" ht="19.5" customHeight="1" x14ac:dyDescent="0.15">
      <c r="B65" s="159"/>
      <c r="C65" s="160"/>
      <c r="D65" s="160"/>
      <c r="E65" s="161"/>
      <c r="F65" s="161"/>
      <c r="G65" s="161"/>
      <c r="H65" s="161"/>
      <c r="I65" s="162"/>
      <c r="J65" s="163"/>
      <c r="K65" s="163"/>
      <c r="L65" s="163"/>
    </row>
    <row r="66" spans="2:13" ht="19.5" customHeight="1" x14ac:dyDescent="0.15">
      <c r="B66" s="159"/>
      <c r="C66" s="160"/>
      <c r="D66" s="160"/>
      <c r="E66" s="161"/>
      <c r="F66" s="161"/>
      <c r="G66" s="161"/>
      <c r="H66" s="161"/>
      <c r="I66" s="162"/>
      <c r="J66" s="163"/>
      <c r="K66" s="163"/>
      <c r="L66" s="163"/>
    </row>
    <row r="67" spans="2:13" ht="37.5" customHeight="1" x14ac:dyDescent="0.15">
      <c r="B67" s="164"/>
      <c r="C67" s="165">
        <f>IF(COUNTA(C8:C66)&lt;&gt;0,SUM(C8:C66),"")</f>
        <v>25</v>
      </c>
      <c r="D67" s="165">
        <f>IF(COUNTA(D8:D66)&lt;&gt;0,SUM(D8:D66),"")</f>
        <v>0</v>
      </c>
      <c r="E67" s="165" t="str">
        <f>IF(COUNT(E8:E66)&gt;=1,SUM(E8:E66),IF(SUM(A8:A10)=1,"/",IF(SUM(A8:A10)=2,"-",IF(SUM(A8:A10)=4,"#",IF(SUM(A8:A10)=3,"/ -",IF(SUM(A8:A10)=5,"/ #",IF(SUM(A8:A10)=6,"- #",IF(SUM(A8:A10)=7,"/ - #",""))))))))</f>
        <v>/</v>
      </c>
      <c r="F67" s="165" t="str">
        <f>IF(COUNT(F8:F66)&gt;=1,SUM(F8:F66),IF(SUM(A12:A14)=1,"/",IF(SUM(A12:A14)=2,"-",IF(SUM(A12:A14)=4,"#",IF(SUM(A12:A14)=3,"/ -",IF(SUM(A12:A14)=5,"/ #",IF(SUM(A12:A14)=6,"- #",IF(SUM(A12:A14)=7,"/ - #",""))))))))</f>
        <v>/</v>
      </c>
      <c r="G67" s="165" t="str">
        <f>IF(COUNT(G8:G66)&gt;=1,SUM(G8:G66),IF(SUM(A16:A18)=1,"/",IF(SUM(A16:A18)=2,"-",IF(SUM(A16:A18)=4,"#",IF(SUM(A16:A18)=3,"/ -",IF(SUM(A16:A18)=5,"/ #",IF(SUM(A16:A18)=6,"- #",IF(SUM(A16:A18)=7,"/ - #",""))))))))</f>
        <v>/</v>
      </c>
      <c r="H67" s="165" t="str">
        <f>IF(COUNT(H8:H66)&gt;=1,SUM(H8:H66),IF(SUM(A20:A22)=1,"/",IF(SUM(A20:A22)=2,"-",IF(SUM(A20:A22)=4,"#",IF(SUM(A20:A22)=3,"/ -",IF(SUM(A20:A22)=5,"/ #",IF(SUM(A20:A22)=6,"- #",IF(SUM(A20:A22)=7,"/ - #",""))))))))</f>
        <v>/</v>
      </c>
      <c r="I67" s="299" t="str">
        <f>IF($I$79=0,"",VLOOKUP($I$79,$K$79:$L$93,2,FALSE))</f>
        <v>□</v>
      </c>
      <c r="J67" s="299"/>
      <c r="K67" s="299"/>
      <c r="L67" s="299"/>
    </row>
    <row r="68" spans="2:13" x14ac:dyDescent="0.15">
      <c r="B68" s="23"/>
      <c r="C68" s="24" t="s">
        <v>177</v>
      </c>
      <c r="D68" s="25"/>
      <c r="E68" s="25"/>
      <c r="F68" s="25"/>
      <c r="G68" s="25"/>
      <c r="H68" s="26"/>
    </row>
    <row r="69" spans="2:13" x14ac:dyDescent="0.15">
      <c r="B69" s="27"/>
      <c r="C69" s="300"/>
      <c r="D69" s="301"/>
      <c r="E69" s="301"/>
      <c r="F69" s="301"/>
      <c r="G69" s="301"/>
      <c r="H69" s="302"/>
    </row>
    <row r="70" spans="2:13" x14ac:dyDescent="0.15">
      <c r="B70" s="28"/>
      <c r="C70" s="300"/>
      <c r="D70" s="301"/>
      <c r="E70" s="301"/>
      <c r="F70" s="301"/>
      <c r="G70" s="301"/>
      <c r="H70" s="302"/>
    </row>
    <row r="71" spans="2:13" x14ac:dyDescent="0.15">
      <c r="B71" s="28"/>
      <c r="C71" s="303"/>
      <c r="D71" s="304"/>
      <c r="E71" s="304"/>
      <c r="F71" s="304"/>
      <c r="G71" s="304"/>
      <c r="H71" s="305"/>
    </row>
    <row r="77" spans="2:13" hidden="1" x14ac:dyDescent="0.15"/>
    <row r="78" spans="2:13" hidden="1" x14ac:dyDescent="0.15">
      <c r="E78" s="29" t="s">
        <v>210</v>
      </c>
      <c r="F78" s="29" t="s">
        <v>211</v>
      </c>
      <c r="G78" s="29" t="s">
        <v>212</v>
      </c>
      <c r="H78" s="30" t="s">
        <v>213</v>
      </c>
      <c r="I78" s="31"/>
      <c r="J78" s="31"/>
      <c r="K78" s="31"/>
      <c r="L78" s="31"/>
      <c r="M78" s="31"/>
    </row>
    <row r="79" spans="2:13" hidden="1" x14ac:dyDescent="0.15">
      <c r="E79" s="32">
        <f>IF(COUNTA($I$8:$I$66)=0,0,1)</f>
        <v>0</v>
      </c>
      <c r="F79" s="32">
        <f>IF(COUNTA($J$8:$J$66)=0,0,2)</f>
        <v>0</v>
      </c>
      <c r="G79" s="32">
        <f>IF(COUNTA($K$8:$K$66)=0,0,4)</f>
        <v>4</v>
      </c>
      <c r="H79" s="32">
        <f>IF(COUNTA($L$8:$L$66)=0,0,8)</f>
        <v>0</v>
      </c>
      <c r="I79" s="32">
        <f>SUM($E$79:$H$79)</f>
        <v>4</v>
      </c>
      <c r="J79" s="31"/>
      <c r="K79" s="32">
        <v>1</v>
      </c>
      <c r="L79" s="326" t="s">
        <v>155</v>
      </c>
      <c r="M79" s="326"/>
    </row>
    <row r="80" spans="2:13" hidden="1" x14ac:dyDescent="0.15">
      <c r="E80" s="32"/>
      <c r="F80" s="32"/>
      <c r="G80" s="32"/>
      <c r="H80" s="32"/>
      <c r="I80" s="32"/>
      <c r="J80" s="31"/>
      <c r="K80" s="32">
        <v>2</v>
      </c>
      <c r="L80" s="326" t="s">
        <v>160</v>
      </c>
      <c r="M80" s="326"/>
    </row>
    <row r="81" spans="5:13" hidden="1" x14ac:dyDescent="0.15">
      <c r="E81" s="32"/>
      <c r="F81" s="32"/>
      <c r="G81" s="32"/>
      <c r="H81" s="32"/>
      <c r="I81" s="32"/>
      <c r="J81" s="31"/>
      <c r="K81" s="32">
        <v>3</v>
      </c>
      <c r="L81" s="326" t="s">
        <v>158</v>
      </c>
      <c r="M81" s="326"/>
    </row>
    <row r="82" spans="5:13" hidden="1" x14ac:dyDescent="0.15">
      <c r="E82" s="32"/>
      <c r="F82" s="32"/>
      <c r="G82" s="32"/>
      <c r="H82" s="32"/>
      <c r="I82" s="32"/>
      <c r="J82" s="31"/>
      <c r="K82" s="32">
        <v>4</v>
      </c>
      <c r="L82" s="326" t="s">
        <v>156</v>
      </c>
      <c r="M82" s="326"/>
    </row>
    <row r="83" spans="5:13" hidden="1" x14ac:dyDescent="0.15">
      <c r="E83" s="32"/>
      <c r="F83" s="32"/>
      <c r="G83" s="32"/>
      <c r="H83" s="32"/>
      <c r="I83" s="32"/>
      <c r="J83" s="31"/>
      <c r="K83" s="32">
        <v>5</v>
      </c>
      <c r="L83" s="326" t="s">
        <v>159</v>
      </c>
      <c r="M83" s="326"/>
    </row>
    <row r="84" spans="5:13" hidden="1" x14ac:dyDescent="0.15">
      <c r="E84" s="32"/>
      <c r="F84" s="32"/>
      <c r="G84" s="32"/>
      <c r="H84" s="32"/>
      <c r="I84" s="32"/>
      <c r="J84" s="31"/>
      <c r="K84" s="32">
        <v>6</v>
      </c>
      <c r="L84" s="326" t="s">
        <v>161</v>
      </c>
      <c r="M84" s="326"/>
    </row>
    <row r="85" spans="5:13" hidden="1" x14ac:dyDescent="0.15">
      <c r="E85" s="32"/>
      <c r="F85" s="32"/>
      <c r="G85" s="32"/>
      <c r="H85" s="32"/>
      <c r="I85" s="32"/>
      <c r="J85" s="31"/>
      <c r="K85" s="32">
        <v>7</v>
      </c>
      <c r="L85" s="326" t="s">
        <v>168</v>
      </c>
      <c r="M85" s="326"/>
    </row>
    <row r="86" spans="5:13" hidden="1" x14ac:dyDescent="0.15">
      <c r="E86" s="32"/>
      <c r="F86" s="32"/>
      <c r="G86" s="32"/>
      <c r="H86" s="32"/>
      <c r="I86" s="32"/>
      <c r="J86" s="31"/>
      <c r="K86" s="32">
        <v>8</v>
      </c>
      <c r="L86" s="326" t="s">
        <v>157</v>
      </c>
      <c r="M86" s="326"/>
    </row>
    <row r="87" spans="5:13" hidden="1" x14ac:dyDescent="0.15">
      <c r="E87" s="32"/>
      <c r="F87" s="32"/>
      <c r="G87" s="32"/>
      <c r="H87" s="32"/>
      <c r="I87" s="32"/>
      <c r="J87" s="31"/>
      <c r="K87" s="32">
        <v>9</v>
      </c>
      <c r="L87" s="326" t="s">
        <v>162</v>
      </c>
      <c r="M87" s="326"/>
    </row>
    <row r="88" spans="5:13" hidden="1" x14ac:dyDescent="0.15">
      <c r="E88" s="32"/>
      <c r="F88" s="32"/>
      <c r="G88" s="32"/>
      <c r="H88" s="32"/>
      <c r="I88" s="32"/>
      <c r="J88" s="31"/>
      <c r="K88" s="32">
        <v>10</v>
      </c>
      <c r="L88" s="326" t="s">
        <v>163</v>
      </c>
      <c r="M88" s="326"/>
    </row>
    <row r="89" spans="5:13" hidden="1" x14ac:dyDescent="0.15">
      <c r="E89" s="32"/>
      <c r="F89" s="32"/>
      <c r="G89" s="32"/>
      <c r="H89" s="32"/>
      <c r="I89" s="32"/>
      <c r="J89" s="31"/>
      <c r="K89" s="32">
        <v>11</v>
      </c>
      <c r="L89" s="326" t="s">
        <v>167</v>
      </c>
      <c r="M89" s="326"/>
    </row>
    <row r="90" spans="5:13" hidden="1" x14ac:dyDescent="0.15">
      <c r="E90" s="32"/>
      <c r="F90" s="32"/>
      <c r="G90" s="32"/>
      <c r="H90" s="32"/>
      <c r="I90" s="32"/>
      <c r="J90" s="31"/>
      <c r="K90" s="32">
        <v>12</v>
      </c>
      <c r="L90" s="326" t="s">
        <v>164</v>
      </c>
      <c r="M90" s="326"/>
    </row>
    <row r="91" spans="5:13" hidden="1" x14ac:dyDescent="0.15">
      <c r="E91" s="32"/>
      <c r="F91" s="32"/>
      <c r="G91" s="32"/>
      <c r="H91" s="32"/>
      <c r="I91" s="32"/>
      <c r="J91" s="31"/>
      <c r="K91" s="32">
        <v>13</v>
      </c>
      <c r="L91" s="326" t="s">
        <v>165</v>
      </c>
      <c r="M91" s="326"/>
    </row>
    <row r="92" spans="5:13" hidden="1" x14ac:dyDescent="0.15">
      <c r="E92" s="32"/>
      <c r="F92" s="32"/>
      <c r="G92" s="32"/>
      <c r="H92" s="32"/>
      <c r="I92" s="32"/>
      <c r="J92" s="31"/>
      <c r="K92" s="32">
        <v>14</v>
      </c>
      <c r="L92" s="326" t="s">
        <v>169</v>
      </c>
      <c r="M92" s="326"/>
    </row>
    <row r="93" spans="5:13" hidden="1" x14ac:dyDescent="0.15">
      <c r="E93" s="32"/>
      <c r="F93" s="32"/>
      <c r="G93" s="32"/>
      <c r="H93" s="32"/>
      <c r="I93" s="32"/>
      <c r="J93" s="31"/>
      <c r="K93" s="32">
        <v>15</v>
      </c>
      <c r="L93" s="326" t="s">
        <v>166</v>
      </c>
      <c r="M93" s="326"/>
    </row>
  </sheetData>
  <mergeCells count="30">
    <mergeCell ref="L91:M91"/>
    <mergeCell ref="L92:M92"/>
    <mergeCell ref="L93:M93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I67:L67"/>
    <mergeCell ref="C69:H69"/>
    <mergeCell ref="C70:H70"/>
    <mergeCell ref="C71:H71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8">
    <cfRule type="expression" dxfId="3" priority="7">
      <formula>($B8:$B121)&lt;&gt;""</formula>
    </cfRule>
  </conditionalFormatting>
  <conditionalFormatting sqref="E9:L62">
    <cfRule type="expression" dxfId="2" priority="8">
      <formula>($B9:$B67)&lt;&gt;""</formula>
    </cfRule>
  </conditionalFormatting>
  <conditionalFormatting sqref="E63:L66">
    <cfRule type="expression" dxfId="1" priority="2">
      <formula>($B63:$B122)&lt;&gt;""</formula>
    </cfRule>
  </conditionalFormatting>
  <conditionalFormatting sqref="I8:L66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63:H66 E8:H62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63:D66 C8:D62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63:L66 L8:L62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63:K66 K8:K62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63:J66 J8:J62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63:I66 I8:I62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7197-BAF7-4189-9D49-EEE6B826455D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G28" sqref="G28"/>
    </sheetView>
  </sheetViews>
  <sheetFormatPr defaultColWidth="9" defaultRowHeight="15" x14ac:dyDescent="0.15"/>
  <cols>
    <col min="1" max="1" width="2.5" style="175" hidden="1" customWidth="1"/>
    <col min="2" max="2" width="13.375" style="175" customWidth="1"/>
    <col min="3" max="3" width="10.125" style="175" customWidth="1"/>
    <col min="4" max="11" width="8.625" style="175" customWidth="1"/>
    <col min="12" max="12" width="11.125" style="175" customWidth="1"/>
    <col min="13" max="13" width="31.125" style="175" customWidth="1"/>
    <col min="14" max="15" width="8.625" style="175" customWidth="1"/>
    <col min="16" max="16384" width="9" style="175"/>
  </cols>
  <sheetData>
    <row r="1" spans="1:15" ht="18.75" x14ac:dyDescent="0.15">
      <c r="B1" s="176" t="s">
        <v>428</v>
      </c>
    </row>
    <row r="2" spans="1:15" ht="21" customHeight="1" x14ac:dyDescent="0.15">
      <c r="A2" s="177">
        <v>2</v>
      </c>
    </row>
    <row r="3" spans="1:15" ht="24.6" customHeight="1" x14ac:dyDescent="0.15">
      <c r="A3" s="177">
        <f>IF(COUNTA(C8:L8)&lt;&gt;0,1,2)</f>
        <v>2</v>
      </c>
      <c r="B3" s="178"/>
      <c r="C3" s="179"/>
      <c r="D3" s="178"/>
    </row>
    <row r="4" spans="1:15" s="180" customFormat="1" ht="14.25" customHeight="1" x14ac:dyDescent="0.15">
      <c r="B4" s="327" t="s">
        <v>22</v>
      </c>
      <c r="C4" s="329" t="s">
        <v>429</v>
      </c>
      <c r="D4" s="330"/>
      <c r="E4" s="330"/>
      <c r="F4" s="330"/>
      <c r="G4" s="330"/>
      <c r="H4" s="330"/>
      <c r="I4" s="330"/>
      <c r="J4" s="330"/>
      <c r="K4" s="330"/>
      <c r="L4" s="331"/>
      <c r="M4" s="327" t="s">
        <v>430</v>
      </c>
    </row>
    <row r="5" spans="1:15" s="180" customFormat="1" ht="18" customHeight="1" x14ac:dyDescent="0.15">
      <c r="B5" s="328"/>
      <c r="C5" s="332" t="s">
        <v>431</v>
      </c>
      <c r="D5" s="333"/>
      <c r="E5" s="333"/>
      <c r="F5" s="333"/>
      <c r="G5" s="333"/>
      <c r="H5" s="333"/>
      <c r="I5" s="333"/>
      <c r="J5" s="332" t="s">
        <v>23</v>
      </c>
      <c r="K5" s="333"/>
      <c r="L5" s="334" t="s">
        <v>432</v>
      </c>
      <c r="M5" s="328"/>
    </row>
    <row r="6" spans="1:15" s="180" customFormat="1" ht="18" customHeight="1" x14ac:dyDescent="0.15">
      <c r="B6" s="328"/>
      <c r="C6" s="334" t="s">
        <v>24</v>
      </c>
      <c r="D6" s="336"/>
      <c r="E6" s="334" t="s">
        <v>433</v>
      </c>
      <c r="F6" s="336"/>
      <c r="G6" s="336"/>
      <c r="H6" s="336"/>
      <c r="I6" s="336"/>
      <c r="J6" s="337" t="s">
        <v>434</v>
      </c>
      <c r="K6" s="334" t="s">
        <v>435</v>
      </c>
      <c r="L6" s="335"/>
      <c r="M6" s="328"/>
    </row>
    <row r="7" spans="1:15" s="180" customFormat="1" ht="45" customHeight="1" x14ac:dyDescent="0.15">
      <c r="B7" s="328"/>
      <c r="C7" s="181" t="s">
        <v>436</v>
      </c>
      <c r="D7" s="181" t="s">
        <v>10</v>
      </c>
      <c r="E7" s="181" t="s">
        <v>437</v>
      </c>
      <c r="F7" s="181" t="s">
        <v>12</v>
      </c>
      <c r="G7" s="181" t="s">
        <v>25</v>
      </c>
      <c r="H7" s="181" t="s">
        <v>26</v>
      </c>
      <c r="I7" s="181" t="s">
        <v>13</v>
      </c>
      <c r="J7" s="338"/>
      <c r="K7" s="335"/>
      <c r="L7" s="335"/>
      <c r="M7" s="328"/>
    </row>
    <row r="8" spans="1:15" s="180" customFormat="1" ht="52.5" customHeight="1" x14ac:dyDescent="0.15">
      <c r="B8" s="187" t="str">
        <f>IF([1]ｼｰﾄ0!C4="","",[1]ｼｰﾄ0!C3&amp;[1]ｼｰﾄ0!C4)</f>
        <v>福島県原町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182"/>
      <c r="O8" s="182"/>
    </row>
    <row r="9" spans="1:15" s="180" customFormat="1" ht="14.25" customHeight="1" x14ac:dyDescent="0.15"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82"/>
    </row>
    <row r="10" spans="1:15" x14ac:dyDescent="0.15">
      <c r="B10" s="183" t="s">
        <v>438</v>
      </c>
      <c r="C10" s="179" t="s">
        <v>439</v>
      </c>
    </row>
    <row r="11" spans="1:15" x14ac:dyDescent="0.15">
      <c r="C11" s="179" t="s">
        <v>440</v>
      </c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5" x14ac:dyDescent="0.15">
      <c r="C12" s="179" t="s">
        <v>441</v>
      </c>
    </row>
    <row r="13" spans="1:15" ht="18" customHeight="1" x14ac:dyDescent="0.15">
      <c r="C13" s="179" t="s">
        <v>442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9B92183D-3DA7-49BF-AB6D-1BB64E34EDE5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3"/>
  <sheetViews>
    <sheetView showGridLines="0" tabSelected="1" topLeftCell="B1" zoomScaleNormal="100" zoomScaleSheetLayoutView="85" workbookViewId="0">
      <selection activeCell="F13" sqref="F13"/>
    </sheetView>
  </sheetViews>
  <sheetFormatPr defaultColWidth="9" defaultRowHeight="15" x14ac:dyDescent="0.15"/>
  <cols>
    <col min="1" max="1" width="3" style="9" hidden="1" customWidth="1"/>
    <col min="2" max="2" width="3" style="9" customWidth="1"/>
    <col min="3" max="3" width="13.625" style="9" customWidth="1"/>
    <col min="4" max="4" width="18.625" style="9" customWidth="1"/>
    <col min="5" max="9" width="15.625" style="9" customWidth="1"/>
    <col min="10" max="16384" width="9" style="9"/>
  </cols>
  <sheetData>
    <row r="1" spans="1:8" ht="19.5" x14ac:dyDescent="0.15">
      <c r="C1" s="111" t="s">
        <v>399</v>
      </c>
    </row>
    <row r="2" spans="1:8" x14ac:dyDescent="0.15">
      <c r="A2" s="114">
        <v>2</v>
      </c>
      <c r="B2" s="114"/>
    </row>
    <row r="3" spans="1:8" ht="15" customHeight="1" x14ac:dyDescent="0.15">
      <c r="B3" s="118" t="s">
        <v>397</v>
      </c>
      <c r="C3" s="168"/>
    </row>
    <row r="4" spans="1:8" ht="15" customHeight="1" x14ac:dyDescent="0.15">
      <c r="C4" s="19"/>
    </row>
    <row r="5" spans="1:8" x14ac:dyDescent="0.15">
      <c r="C5" s="341" t="s">
        <v>27</v>
      </c>
      <c r="D5" s="339" t="s">
        <v>17</v>
      </c>
      <c r="E5" s="119" t="s">
        <v>29</v>
      </c>
      <c r="F5" s="169"/>
      <c r="G5" s="120"/>
      <c r="H5" s="339" t="s">
        <v>16</v>
      </c>
    </row>
    <row r="6" spans="1:8" ht="12" customHeight="1" x14ac:dyDescent="0.15">
      <c r="C6" s="341"/>
      <c r="D6" s="340"/>
      <c r="E6" s="166" t="s">
        <v>146</v>
      </c>
      <c r="F6" s="166" t="s">
        <v>147</v>
      </c>
      <c r="G6" s="166" t="s">
        <v>148</v>
      </c>
      <c r="H6" s="340"/>
    </row>
    <row r="7" spans="1:8" ht="30" x14ac:dyDescent="0.15">
      <c r="C7" s="342" t="str">
        <f>IF(OR(ｼｰﾄ0!C4="",ｼｰﾄ0!C3=""),"",ｼｰﾄ0!C3&amp;ｼｰﾄ0!C4)</f>
        <v>福島県原町</v>
      </c>
      <c r="D7" s="166" t="s">
        <v>42</v>
      </c>
      <c r="E7" s="170"/>
      <c r="F7" s="170"/>
      <c r="G7" s="170">
        <v>2</v>
      </c>
      <c r="H7" s="171" t="str">
        <f>IF(COUNTA(E8:G8)=0,"",SUM(E8:G8))</f>
        <v/>
      </c>
    </row>
    <row r="8" spans="1:8" ht="40.5" customHeight="1" x14ac:dyDescent="0.15">
      <c r="C8" s="343"/>
      <c r="D8" s="167" t="s">
        <v>28</v>
      </c>
      <c r="E8" s="170"/>
      <c r="F8" s="170"/>
      <c r="G8" s="170"/>
      <c r="H8" s="171" t="str">
        <f>IF(COUNTA(E9:G9)=0,"",SUM(E9:G9))</f>
        <v/>
      </c>
    </row>
    <row r="9" spans="1:8" ht="40.5" customHeight="1" x14ac:dyDescent="0.15">
      <c r="C9" s="343"/>
      <c r="D9" s="166" t="s">
        <v>143</v>
      </c>
      <c r="E9" s="170"/>
      <c r="F9" s="170"/>
      <c r="G9" s="170"/>
      <c r="H9" s="171" t="str">
        <f>IF(COUNTA(E10:G10)=0,"",SUM(E10:G10))</f>
        <v/>
      </c>
    </row>
    <row r="10" spans="1:8" ht="40.5" customHeight="1" x14ac:dyDescent="0.15">
      <c r="C10" s="344"/>
      <c r="D10" s="167" t="s">
        <v>144</v>
      </c>
      <c r="E10" s="170"/>
      <c r="F10" s="170"/>
      <c r="G10" s="170"/>
      <c r="H10" s="171">
        <f>IF(COUNTA(E11:G11)=0,"",SUM(E11:G11))</f>
        <v>2</v>
      </c>
    </row>
    <row r="11" spans="1:8" ht="40.5" customHeight="1" x14ac:dyDescent="0.15">
      <c r="C11" s="277" t="s">
        <v>145</v>
      </c>
      <c r="D11" s="278"/>
      <c r="E11" s="172" t="str">
        <f>IF(SUM(E7:E10)=0,"",SUM(E7:E10))</f>
        <v/>
      </c>
      <c r="F11" s="172" t="str">
        <f>IF(SUM(F7:F10)=0,"",SUM(F7:F10))</f>
        <v/>
      </c>
      <c r="G11" s="172">
        <f>IF(SUM(G7:G10)=0,"",SUM(G7:G10))</f>
        <v>2</v>
      </c>
      <c r="H11" s="172">
        <f>IF(SUM(H7:H10)=0,"",SUM(H7:H10))</f>
        <v>2</v>
      </c>
    </row>
    <row r="12" spans="1:8" ht="15" customHeight="1" x14ac:dyDescent="0.15">
      <c r="C12" s="173"/>
      <c r="D12" s="173"/>
      <c r="E12" s="174"/>
      <c r="F12" s="174"/>
      <c r="G12" s="174"/>
      <c r="H12" s="174"/>
    </row>
    <row r="13" spans="1:8" ht="53.25" customHeight="1" x14ac:dyDescent="0.15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.5" x14ac:dyDescent="0.15"/>
  <cols>
    <col min="1" max="1" width="8.6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52</vt:i4>
      </vt:variant>
    </vt:vector>
  </HeadingPairs>
  <TitlesOfParts>
    <vt:vector size="61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Sheet1</vt:lpstr>
      <vt:lpstr>ｼｰﾄ0!Print_Area</vt:lpstr>
      <vt:lpstr>ｼｰﾄ1!Print_Area</vt:lpstr>
      <vt:lpstr>ｼｰﾄ3!Print_Area</vt:lpstr>
      <vt:lpstr>ｼｰﾄ5!Print_Area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