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110158\Dropbox (MRI)\P119228-01_温室効果ガス排出削減等指針策定調査（R05）\【社内限定】P119228-01_温室効果ガス排出削減等指針策定調査（R05）\04_遂行\01_ファクトリスト\Call for Evidence\"/>
    </mc:Choice>
  </mc:AlternateContent>
  <xr:revisionPtr revIDLastSave="0" documentId="13_ncr:1_{2DA0F1D9-5531-431D-9E3C-BCCF5F480348}" xr6:coauthVersionLast="47" xr6:coauthVersionMax="47" xr10:uidLastSave="{00000000-0000-0000-0000-000000000000}"/>
  <bookViews>
    <workbookView xWindow="-98" yWindow="-98" windowWidth="21795" windowHeight="13996" activeTab="3" xr2:uid="{00000000-000D-0000-FFFF-FFFF00000000}"/>
  </bookViews>
  <sheets>
    <sheet name="表紙" sheetId="24" r:id="rId1"/>
    <sheet name="はじめに（※まずこちらをお読みください）" sheetId="25" r:id="rId2"/>
    <sheet name="目次" sheetId="3" r:id="rId3"/>
    <sheet name="1.1" sheetId="8" r:id="rId4"/>
    <sheet name="1.2(1)①" sheetId="1" r:id="rId5"/>
    <sheet name="1.2(1)②" sheetId="4" r:id="rId6"/>
    <sheet name="1.2(1)③" sheetId="26" r:id="rId7"/>
    <sheet name="1.2(1)④" sheetId="6" r:id="rId8"/>
    <sheet name="1.2(2)" sheetId="7" r:id="rId9"/>
  </sheets>
  <definedNames>
    <definedName name="_xlnm._FilterDatabase" localSheetId="4" hidden="1">'1.2(1)①'!$A$4:$O$424</definedName>
    <definedName name="_xlnm._FilterDatabase" localSheetId="5" hidden="1">'1.2(1)②'!$A$6:$M$325</definedName>
    <definedName name="_xlnm._FilterDatabase" localSheetId="6" hidden="1">'1.2(1)③'!$A$6:$L$256</definedName>
    <definedName name="_xlnm._FilterDatabase" localSheetId="7" hidden="1">'1.2(1)④'!$A$6:$M$180</definedName>
    <definedName name="_xlnm._FilterDatabase" localSheetId="8" hidden="1">'1.2(2)'!$A$6:$Y$788</definedName>
    <definedName name="_xlnm.Print_Area" localSheetId="4">'1.2(1)①'!$B$1:$N$424</definedName>
    <definedName name="_xlnm.Print_Area" localSheetId="5">'1.2(1)②'!$B$1:$L$325</definedName>
    <definedName name="_xlnm.Print_Area" localSheetId="0">表紙!$A$1:$M$34</definedName>
    <definedName name="_xlnm.Print_Titles" localSheetId="3">'1.1'!$1:$10</definedName>
    <definedName name="_xlnm.Print_Titles" localSheetId="4">'1.2(1)①'!$1:$6</definedName>
    <definedName name="_xlnm.Print_Titles" localSheetId="5">'1.2(1)②'!$1:$6</definedName>
    <definedName name="_xlnm.Print_Titles" localSheetId="6">'1.2(1)③'!$1:$6</definedName>
    <definedName name="_xlnm.Print_Titles" localSheetId="7">'1.2(1)④'!$1:$6</definedName>
    <definedName name="_xlnm.Print_Titles" localSheetId="8">'1.2(2)'!$1:$6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6" i="3" l="1"/>
  <c r="AI34" i="3"/>
  <c r="AH34" i="3"/>
  <c r="AH39" i="3"/>
  <c r="AI39" i="3"/>
  <c r="AH42" i="3"/>
  <c r="AI42"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E786" i="7"/>
  <c r="AO91" i="3" s="1"/>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28" i="4"/>
  <c r="A29" i="4"/>
  <c r="A30" i="4"/>
  <c r="A31" i="4"/>
  <c r="A32" i="4"/>
  <c r="A33" i="4"/>
  <c r="A34" i="4"/>
  <c r="A35" i="4"/>
  <c r="A8" i="4"/>
  <c r="A9" i="4"/>
  <c r="A10" i="4"/>
  <c r="A11" i="4"/>
  <c r="A12" i="4"/>
  <c r="A13" i="4"/>
  <c r="A14" i="4"/>
  <c r="A15" i="4"/>
  <c r="A16" i="4"/>
  <c r="A17" i="4"/>
  <c r="A18" i="4"/>
  <c r="A19" i="4"/>
  <c r="A20" i="4"/>
  <c r="A21" i="4"/>
  <c r="A22" i="4"/>
  <c r="A23" i="4"/>
  <c r="A24" i="4"/>
  <c r="A25" i="4"/>
  <c r="A26" i="4"/>
  <c r="A27" i="4"/>
  <c r="A384" i="1"/>
  <c r="A383" i="1"/>
  <c r="A382" i="1"/>
  <c r="A373" i="1"/>
  <c r="A357" i="1"/>
  <c r="A337" i="1"/>
  <c r="A171" i="1"/>
  <c r="L371" i="3" l="1"/>
  <c r="N367" i="3"/>
  <c r="L367" i="3" s="1"/>
  <c r="P367" i="3" s="1"/>
  <c r="N366" i="3"/>
  <c r="L366" i="3" s="1"/>
  <c r="P366" i="3" s="1"/>
  <c r="N365" i="3"/>
  <c r="L365" i="3" s="1"/>
  <c r="M364" i="3" l="1"/>
  <c r="P365" i="3"/>
  <c r="M366" i="3"/>
  <c r="M365" i="3"/>
  <c r="Q365" i="3" s="1"/>
  <c r="B173" i="6"/>
  <c r="A173" i="6"/>
  <c r="B172" i="6"/>
  <c r="A172" i="6"/>
  <c r="B171" i="6"/>
  <c r="A171" i="6"/>
  <c r="B170" i="6"/>
  <c r="A170" i="6"/>
  <c r="B169" i="6"/>
  <c r="A169" i="6"/>
  <c r="B161" i="6"/>
  <c r="A161" i="6"/>
  <c r="B160" i="6"/>
  <c r="A160" i="6"/>
  <c r="N370" i="3"/>
  <c r="N369" i="3"/>
  <c r="N368"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7" i="3"/>
  <c r="A180" i="6"/>
  <c r="A179" i="6"/>
  <c r="A178" i="6"/>
  <c r="A177" i="6"/>
  <c r="A176" i="6"/>
  <c r="A175" i="6"/>
  <c r="A174" i="6"/>
  <c r="A168" i="6"/>
  <c r="A167" i="6"/>
  <c r="A166" i="6"/>
  <c r="A165" i="6"/>
  <c r="A164" i="6"/>
  <c r="A163" i="6"/>
  <c r="A162"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7" i="6"/>
  <c r="A16" i="6"/>
  <c r="A15" i="6"/>
  <c r="A14" i="6"/>
  <c r="A13" i="6"/>
  <c r="A12" i="6"/>
  <c r="A11" i="6"/>
  <c r="A10" i="6"/>
  <c r="A9" i="6"/>
  <c r="A8" i="6"/>
  <c r="A7" i="6"/>
  <c r="A18" i="6"/>
  <c r="N318" i="3"/>
  <c r="N286" i="3"/>
  <c r="N301" i="3"/>
  <c r="N302" i="3"/>
  <c r="N292" i="3"/>
  <c r="N293" i="3"/>
  <c r="N287" i="3"/>
  <c r="N288" i="3"/>
  <c r="N289" i="3"/>
  <c r="N282" i="3"/>
  <c r="N283" i="3"/>
  <c r="N277" i="3"/>
  <c r="N278" i="3"/>
  <c r="N279" i="3"/>
  <c r="N280" i="3"/>
  <c r="N273" i="3"/>
  <c r="N274" i="3"/>
  <c r="N275" i="3"/>
  <c r="N276" i="3"/>
  <c r="N312" i="3"/>
  <c r="N311" i="3"/>
  <c r="N310" i="3"/>
  <c r="N309" i="3"/>
  <c r="N308" i="3"/>
  <c r="N307" i="3"/>
  <c r="N306" i="3"/>
  <c r="N305" i="3"/>
  <c r="N304" i="3"/>
  <c r="N303" i="3"/>
  <c r="N300" i="3"/>
  <c r="N299" i="3"/>
  <c r="N298" i="3"/>
  <c r="N297" i="3"/>
  <c r="N296" i="3"/>
  <c r="N295" i="3"/>
  <c r="N294" i="3"/>
  <c r="N291" i="3"/>
  <c r="N290" i="3"/>
  <c r="N285" i="3"/>
  <c r="N284" i="3"/>
  <c r="N281" i="3"/>
  <c r="N272" i="3"/>
  <c r="N271" i="3"/>
  <c r="N270" i="3"/>
  <c r="N269" i="3"/>
  <c r="N268" i="3"/>
  <c r="N267" i="3"/>
  <c r="N266" i="3"/>
  <c r="N265" i="3"/>
  <c r="N264" i="3"/>
  <c r="N263" i="3"/>
  <c r="N262" i="3"/>
  <c r="N261" i="3"/>
  <c r="N260" i="3"/>
  <c r="N259" i="3"/>
  <c r="N258" i="3"/>
  <c r="N257" i="3"/>
  <c r="N256" i="3"/>
  <c r="N255" i="3"/>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36"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N254" i="3"/>
  <c r="B36" i="26"/>
  <c r="N234" i="3"/>
  <c r="L234" i="3" s="1"/>
  <c r="G136" i="3"/>
  <c r="G137" i="3" s="1"/>
  <c r="N137" i="3" s="1"/>
  <c r="L137" i="3" s="1"/>
  <c r="P137" i="3" s="1"/>
  <c r="H30" i="3"/>
  <c r="N30" i="3" s="1"/>
  <c r="L30" i="3" s="1"/>
  <c r="H27" i="3"/>
  <c r="N27" i="3" s="1"/>
  <c r="L27" i="3" s="1"/>
  <c r="H25" i="3"/>
  <c r="N25" i="3" s="1"/>
  <c r="L25" i="3" s="1"/>
  <c r="M233" i="3" l="1"/>
  <c r="P234" i="3"/>
  <c r="J366" i="3"/>
  <c r="Q366" i="3"/>
  <c r="M24" i="3"/>
  <c r="M26" i="3"/>
  <c r="P27" i="3"/>
  <c r="M29" i="3"/>
  <c r="P30" i="3"/>
  <c r="M136" i="3"/>
  <c r="P25" i="3"/>
  <c r="B645" i="7" l="1"/>
  <c r="B646" i="7"/>
  <c r="B647" i="7"/>
  <c r="B639" i="7"/>
  <c r="B640" i="7"/>
  <c r="B547" i="7"/>
  <c r="B548" i="7"/>
  <c r="B549" i="7"/>
  <c r="B550" i="7"/>
  <c r="B551" i="7"/>
  <c r="B552" i="7"/>
  <c r="B553" i="7"/>
  <c r="B554" i="7"/>
  <c r="B555" i="7"/>
  <c r="B556" i="7"/>
  <c r="B529" i="7"/>
  <c r="B530" i="7"/>
  <c r="B531" i="7"/>
  <c r="B532" i="7"/>
  <c r="B533" i="7"/>
  <c r="B534" i="7"/>
  <c r="B535" i="7"/>
  <c r="B536" i="7"/>
  <c r="B537" i="7"/>
  <c r="B538" i="7"/>
  <c r="B511" i="7" l="1"/>
  <c r="B512" i="7"/>
  <c r="B513" i="7"/>
  <c r="B514" i="7"/>
  <c r="B515" i="7"/>
  <c r="B516" i="7"/>
  <c r="B517" i="7"/>
  <c r="B518" i="7"/>
  <c r="B519" i="7"/>
  <c r="B520" i="7"/>
  <c r="B493" i="7"/>
  <c r="B494" i="7"/>
  <c r="B495" i="7"/>
  <c r="B496" i="7"/>
  <c r="B497" i="7"/>
  <c r="B498" i="7"/>
  <c r="B499" i="7"/>
  <c r="B500" i="7"/>
  <c r="B501" i="7"/>
  <c r="B502" i="7"/>
  <c r="B131" i="7"/>
  <c r="B125" i="7"/>
  <c r="B79" i="7"/>
  <c r="B73" i="7"/>
  <c r="B67" i="7"/>
  <c r="B11" i="7" l="1"/>
  <c r="B786" i="7" l="1"/>
  <c r="L444" i="3" s="1"/>
  <c r="M443" i="3" s="1"/>
  <c r="B787" i="7"/>
  <c r="L445" i="3" s="1"/>
  <c r="M444" i="3" s="1"/>
  <c r="B788" i="7"/>
  <c r="L446" i="3" s="1"/>
  <c r="M445" i="3" s="1"/>
  <c r="B780" i="7"/>
  <c r="L441" i="3" s="1"/>
  <c r="M440" i="3" s="1"/>
  <c r="B781" i="7"/>
  <c r="B782" i="7"/>
  <c r="B783" i="7"/>
  <c r="B784" i="7"/>
  <c r="L442" i="3" s="1"/>
  <c r="M441" i="3" s="1"/>
  <c r="J441" i="3" l="1"/>
  <c r="L447" i="3"/>
  <c r="M446" i="3" s="1"/>
  <c r="J444" i="3"/>
  <c r="B746" i="7"/>
  <c r="L438" i="3" s="1"/>
  <c r="M437" i="3" s="1"/>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J445" i="3" l="1"/>
  <c r="J446" i="3"/>
  <c r="B593" i="7"/>
  <c r="L416" i="3" s="1"/>
  <c r="M415" i="3" s="1"/>
  <c r="B594" i="7"/>
  <c r="B382" i="1" l="1"/>
  <c r="B383" i="1"/>
  <c r="B384" i="1"/>
  <c r="B785" i="7"/>
  <c r="L443" i="3" s="1"/>
  <c r="M442" i="3" s="1"/>
  <c r="B779" i="7"/>
  <c r="L440" i="3" s="1"/>
  <c r="M439" i="3" s="1"/>
  <c r="B778" i="7"/>
  <c r="L439" i="3" s="1"/>
  <c r="M438" i="3" s="1"/>
  <c r="B745" i="7"/>
  <c r="B744" i="7"/>
  <c r="B743" i="7"/>
  <c r="B742" i="7"/>
  <c r="L437" i="3" s="1"/>
  <c r="M436" i="3" s="1"/>
  <c r="B741" i="7"/>
  <c r="B740" i="7"/>
  <c r="B739" i="7"/>
  <c r="B738" i="7"/>
  <c r="B737" i="7"/>
  <c r="B736" i="7"/>
  <c r="B735" i="7"/>
  <c r="B734" i="7"/>
  <c r="L436" i="3" s="1"/>
  <c r="M435" i="3" s="1"/>
  <c r="B733" i="7"/>
  <c r="B732" i="7"/>
  <c r="B731" i="7"/>
  <c r="B730" i="7"/>
  <c r="B729" i="7"/>
  <c r="B728" i="7"/>
  <c r="B727" i="7"/>
  <c r="B726" i="7"/>
  <c r="L435" i="3" s="1"/>
  <c r="M434" i="3" s="1"/>
  <c r="B725" i="7"/>
  <c r="B724" i="7"/>
  <c r="B723" i="7"/>
  <c r="B722" i="7"/>
  <c r="B721" i="7"/>
  <c r="B720" i="7"/>
  <c r="B719" i="7"/>
  <c r="B718" i="7"/>
  <c r="B717" i="7"/>
  <c r="B716" i="7"/>
  <c r="B715" i="7"/>
  <c r="B714" i="7"/>
  <c r="L434" i="3" s="1"/>
  <c r="M433" i="3" s="1"/>
  <c r="B713" i="7"/>
  <c r="B712" i="7"/>
  <c r="B711" i="7"/>
  <c r="B710" i="7"/>
  <c r="B709" i="7"/>
  <c r="B708" i="7"/>
  <c r="B707" i="7"/>
  <c r="B706" i="7"/>
  <c r="B705" i="7"/>
  <c r="B704" i="7"/>
  <c r="B703" i="7"/>
  <c r="B702" i="7"/>
  <c r="B701" i="7"/>
  <c r="B700" i="7"/>
  <c r="B699" i="7"/>
  <c r="B698" i="7"/>
  <c r="B697" i="7"/>
  <c r="B696" i="7"/>
  <c r="B695" i="7"/>
  <c r="B694" i="7"/>
  <c r="B693" i="7"/>
  <c r="B692" i="7"/>
  <c r="B691" i="7"/>
  <c r="B690" i="7"/>
  <c r="B689" i="7"/>
  <c r="B688" i="7"/>
  <c r="B687" i="7"/>
  <c r="B686" i="7"/>
  <c r="B685" i="7"/>
  <c r="B684" i="7"/>
  <c r="B683" i="7"/>
  <c r="B682" i="7"/>
  <c r="B681" i="7"/>
  <c r="B680" i="7"/>
  <c r="B679" i="7"/>
  <c r="B678" i="7"/>
  <c r="L433" i="3" s="1"/>
  <c r="M432" i="3" s="1"/>
  <c r="B677" i="7"/>
  <c r="L432" i="3" s="1"/>
  <c r="M431" i="3" s="1"/>
  <c r="B676" i="7"/>
  <c r="L431" i="3" s="1"/>
  <c r="M430" i="3" s="1"/>
  <c r="B675" i="7"/>
  <c r="L430" i="3" s="1"/>
  <c r="M429" i="3" s="1"/>
  <c r="B674" i="7"/>
  <c r="B673" i="7"/>
  <c r="L429" i="3" s="1"/>
  <c r="M428" i="3" s="1"/>
  <c r="B672" i="7"/>
  <c r="L428" i="3" s="1"/>
  <c r="M427" i="3" s="1"/>
  <c r="B671" i="7"/>
  <c r="L427" i="3" s="1"/>
  <c r="M426" i="3" s="1"/>
  <c r="B670" i="7"/>
  <c r="L426" i="3" s="1"/>
  <c r="M425" i="3" s="1"/>
  <c r="B669" i="7"/>
  <c r="B668" i="7"/>
  <c r="L425" i="3" s="1"/>
  <c r="M424" i="3" s="1"/>
  <c r="B667" i="7"/>
  <c r="L424" i="3" s="1"/>
  <c r="M423" i="3" s="1"/>
  <c r="B666" i="7"/>
  <c r="L423" i="3" s="1"/>
  <c r="M422" i="3" s="1"/>
  <c r="B665" i="7"/>
  <c r="B664" i="7"/>
  <c r="B663" i="7"/>
  <c r="B662" i="7"/>
  <c r="B661" i="7"/>
  <c r="B660" i="7"/>
  <c r="B659" i="7"/>
  <c r="B658" i="7"/>
  <c r="B657" i="7"/>
  <c r="B656" i="7"/>
  <c r="B655" i="7"/>
  <c r="B654" i="7"/>
  <c r="B653" i="7"/>
  <c r="B652" i="7"/>
  <c r="B651" i="7"/>
  <c r="B650" i="7"/>
  <c r="B649" i="7"/>
  <c r="B648" i="7"/>
  <c r="B644" i="7"/>
  <c r="B643" i="7"/>
  <c r="B642" i="7"/>
  <c r="B641" i="7"/>
  <c r="B638" i="7"/>
  <c r="B637" i="7"/>
  <c r="B636" i="7"/>
  <c r="B635" i="7"/>
  <c r="L422" i="3" s="1"/>
  <c r="M421" i="3" s="1"/>
  <c r="B634" i="7"/>
  <c r="B633" i="7"/>
  <c r="B632" i="7"/>
  <c r="L421" i="3" s="1"/>
  <c r="M420" i="3" s="1"/>
  <c r="B631" i="7"/>
  <c r="B630" i="7"/>
  <c r="B629" i="7"/>
  <c r="B628" i="7"/>
  <c r="B627" i="7"/>
  <c r="B626" i="7"/>
  <c r="B625" i="7"/>
  <c r="B624" i="7"/>
  <c r="B623" i="7"/>
  <c r="B622" i="7"/>
  <c r="B621" i="7"/>
  <c r="L420" i="3" s="1"/>
  <c r="M419" i="3" s="1"/>
  <c r="B620" i="7"/>
  <c r="B619" i="7"/>
  <c r="L419" i="3" s="1"/>
  <c r="M418" i="3" s="1"/>
  <c r="B618" i="7"/>
  <c r="B617" i="7"/>
  <c r="B616" i="7"/>
  <c r="B615" i="7"/>
  <c r="L418" i="3" s="1"/>
  <c r="M417" i="3" s="1"/>
  <c r="B614" i="7"/>
  <c r="B613" i="7"/>
  <c r="B612" i="7"/>
  <c r="B611" i="7"/>
  <c r="B610" i="7"/>
  <c r="B609" i="7"/>
  <c r="B608" i="7"/>
  <c r="B607" i="7"/>
  <c r="B606" i="7"/>
  <c r="B605" i="7"/>
  <c r="B604" i="7"/>
  <c r="B603" i="7"/>
  <c r="B602" i="7"/>
  <c r="B601" i="7"/>
  <c r="B600" i="7"/>
  <c r="B599" i="7"/>
  <c r="B598" i="7"/>
  <c r="B597" i="7"/>
  <c r="B596" i="7"/>
  <c r="B595" i="7"/>
  <c r="L417" i="3" s="1"/>
  <c r="M416" i="3" s="1"/>
  <c r="B592" i="7"/>
  <c r="B591" i="7"/>
  <c r="B590" i="7"/>
  <c r="B589" i="7"/>
  <c r="B588" i="7"/>
  <c r="B587" i="7"/>
  <c r="B586" i="7"/>
  <c r="B585" i="7"/>
  <c r="B584" i="7"/>
  <c r="B583" i="7"/>
  <c r="B582" i="7"/>
  <c r="B581" i="7"/>
  <c r="B580" i="7"/>
  <c r="B579" i="7"/>
  <c r="B578" i="7"/>
  <c r="B577" i="7"/>
  <c r="B576" i="7"/>
  <c r="B575" i="7"/>
  <c r="B574" i="7"/>
  <c r="B573" i="7"/>
  <c r="B572" i="7"/>
  <c r="B571" i="7"/>
  <c r="B570" i="7"/>
  <c r="B569" i="7"/>
  <c r="B568" i="7"/>
  <c r="B567" i="7"/>
  <c r="B566" i="7"/>
  <c r="B565" i="7"/>
  <c r="B564" i="7"/>
  <c r="B563" i="7"/>
  <c r="B562" i="7"/>
  <c r="B561" i="7"/>
  <c r="B560" i="7"/>
  <c r="B559" i="7"/>
  <c r="B558" i="7"/>
  <c r="B557" i="7"/>
  <c r="L415" i="3" s="1"/>
  <c r="M414" i="3" s="1"/>
  <c r="B546" i="7"/>
  <c r="B545" i="7"/>
  <c r="B544" i="7"/>
  <c r="B543" i="7"/>
  <c r="B542" i="7"/>
  <c r="B541" i="7"/>
  <c r="B540" i="7"/>
  <c r="B539" i="7"/>
  <c r="B528" i="7"/>
  <c r="B527" i="7"/>
  <c r="B526" i="7"/>
  <c r="B525" i="7"/>
  <c r="B524" i="7"/>
  <c r="B523" i="7"/>
  <c r="B522" i="7"/>
  <c r="B521" i="7"/>
  <c r="B510" i="7"/>
  <c r="B509" i="7"/>
  <c r="B508" i="7"/>
  <c r="B507" i="7"/>
  <c r="B506" i="7"/>
  <c r="B505" i="7"/>
  <c r="B504" i="7"/>
  <c r="B503" i="7"/>
  <c r="B492" i="7"/>
  <c r="B491" i="7"/>
  <c r="B490" i="7"/>
  <c r="B489" i="7"/>
  <c r="B488" i="7"/>
  <c r="B487" i="7"/>
  <c r="B486" i="7"/>
  <c r="B485" i="7"/>
  <c r="L414" i="3" s="1"/>
  <c r="M413" i="3" s="1"/>
  <c r="B484" i="7"/>
  <c r="B483" i="7"/>
  <c r="B482" i="7"/>
  <c r="B481" i="7"/>
  <c r="B480" i="7"/>
  <c r="B479" i="7"/>
  <c r="B478" i="7"/>
  <c r="B477" i="7"/>
  <c r="B476" i="7"/>
  <c r="B475" i="7"/>
  <c r="B474" i="7"/>
  <c r="B473" i="7"/>
  <c r="B472" i="7"/>
  <c r="B471" i="7"/>
  <c r="B470" i="7"/>
  <c r="B469" i="7"/>
  <c r="B468" i="7"/>
  <c r="B467" i="7"/>
  <c r="B466" i="7"/>
  <c r="B465" i="7"/>
  <c r="B464" i="7"/>
  <c r="B463" i="7"/>
  <c r="B462" i="7"/>
  <c r="B461" i="7"/>
  <c r="B460" i="7"/>
  <c r="B459" i="7"/>
  <c r="B458" i="7"/>
  <c r="B457" i="7"/>
  <c r="B456" i="7"/>
  <c r="B455" i="7"/>
  <c r="B454" i="7"/>
  <c r="B453" i="7"/>
  <c r="B452" i="7"/>
  <c r="B451" i="7"/>
  <c r="B450" i="7"/>
  <c r="B449" i="7"/>
  <c r="B448" i="7"/>
  <c r="B447" i="7"/>
  <c r="B446" i="7"/>
  <c r="B445" i="7"/>
  <c r="B444" i="7"/>
  <c r="B443" i="7"/>
  <c r="B442" i="7"/>
  <c r="B441" i="7"/>
  <c r="B440" i="7"/>
  <c r="B439" i="7"/>
  <c r="B438" i="7"/>
  <c r="B437" i="7"/>
  <c r="B436" i="7"/>
  <c r="B435" i="7"/>
  <c r="B434" i="7"/>
  <c r="B433" i="7"/>
  <c r="L413" i="3" s="1"/>
  <c r="M412" i="3" s="1"/>
  <c r="B432" i="7"/>
  <c r="B431" i="7"/>
  <c r="B430" i="7"/>
  <c r="L412" i="3" s="1"/>
  <c r="M411" i="3" s="1"/>
  <c r="B429" i="7"/>
  <c r="B428" i="7"/>
  <c r="B427" i="7"/>
  <c r="L411" i="3" s="1"/>
  <c r="M410" i="3" s="1"/>
  <c r="B426" i="7"/>
  <c r="B425" i="7"/>
  <c r="L410" i="3" s="1"/>
  <c r="M409" i="3" s="1"/>
  <c r="B424" i="7"/>
  <c r="B423" i="7"/>
  <c r="B422" i="7"/>
  <c r="L409" i="3" s="1"/>
  <c r="M408" i="3" s="1"/>
  <c r="B421" i="7"/>
  <c r="B420" i="7"/>
  <c r="B419" i="7"/>
  <c r="L408" i="3" s="1"/>
  <c r="M407" i="3" s="1"/>
  <c r="B418" i="7"/>
  <c r="L407" i="3" s="1"/>
  <c r="M406" i="3" s="1"/>
  <c r="B417" i="7"/>
  <c r="B416" i="7"/>
  <c r="L406" i="3" s="1"/>
  <c r="M405" i="3" s="1"/>
  <c r="B415" i="7"/>
  <c r="B414" i="7"/>
  <c r="B413" i="7"/>
  <c r="L405" i="3" s="1"/>
  <c r="M404" i="3" s="1"/>
  <c r="B412" i="7"/>
  <c r="B411" i="7"/>
  <c r="B410" i="7"/>
  <c r="B409" i="7"/>
  <c r="L404" i="3" s="1"/>
  <c r="M403" i="3" s="1"/>
  <c r="B408" i="7"/>
  <c r="B407" i="7"/>
  <c r="B406" i="7"/>
  <c r="B405" i="7"/>
  <c r="B404" i="7"/>
  <c r="B403" i="7"/>
  <c r="B402" i="7"/>
  <c r="B401" i="7"/>
  <c r="B400" i="7"/>
  <c r="B399" i="7"/>
  <c r="B398" i="7"/>
  <c r="B397" i="7"/>
  <c r="B396" i="7"/>
  <c r="B395" i="7"/>
  <c r="B394" i="7"/>
  <c r="B393" i="7"/>
  <c r="B392"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3" i="7"/>
  <c r="B362" i="7"/>
  <c r="B361" i="7"/>
  <c r="B360" i="7"/>
  <c r="B359" i="7"/>
  <c r="B358" i="7"/>
  <c r="B357" i="7"/>
  <c r="B356" i="7"/>
  <c r="B355" i="7"/>
  <c r="B354" i="7"/>
  <c r="B353" i="7"/>
  <c r="B352" i="7"/>
  <c r="B351" i="7"/>
  <c r="B350" i="7"/>
  <c r="B349" i="7"/>
  <c r="B348" i="7"/>
  <c r="B347" i="7"/>
  <c r="B346" i="7"/>
  <c r="B345" i="7"/>
  <c r="L403" i="3" s="1"/>
  <c r="M402" i="3" s="1"/>
  <c r="B344" i="7"/>
  <c r="L402" i="3" s="1"/>
  <c r="M401" i="3" s="1"/>
  <c r="B343" i="7"/>
  <c r="B342" i="7"/>
  <c r="B341" i="7"/>
  <c r="B340" i="7"/>
  <c r="L401" i="3" s="1"/>
  <c r="M400" i="3" s="1"/>
  <c r="B339" i="7"/>
  <c r="B338" i="7"/>
  <c r="L400" i="3" s="1"/>
  <c r="M399" i="3" s="1"/>
  <c r="B337" i="7"/>
  <c r="B336" i="7"/>
  <c r="B335" i="7"/>
  <c r="L399" i="3" s="1"/>
  <c r="M398" i="3" s="1"/>
  <c r="B334" i="7"/>
  <c r="B333" i="7"/>
  <c r="B332" i="7"/>
  <c r="B331" i="7"/>
  <c r="B330" i="7"/>
  <c r="B329" i="7"/>
  <c r="B328" i="7"/>
  <c r="B327" i="7"/>
  <c r="B326" i="7"/>
  <c r="B325" i="7"/>
  <c r="B324" i="7"/>
  <c r="B323" i="7"/>
  <c r="B322" i="7"/>
  <c r="B321" i="7"/>
  <c r="B320" i="7"/>
  <c r="B319" i="7"/>
  <c r="B318" i="7"/>
  <c r="B317" i="7"/>
  <c r="L398" i="3" s="1"/>
  <c r="M397" i="3" s="1"/>
  <c r="B316" i="7"/>
  <c r="B315" i="7"/>
  <c r="B314" i="7"/>
  <c r="L397" i="3" s="1"/>
  <c r="M396" i="3" s="1"/>
  <c r="B313" i="7"/>
  <c r="B312" i="7"/>
  <c r="B311" i="7"/>
  <c r="B310" i="7"/>
  <c r="B309" i="7"/>
  <c r="L396" i="3" s="1"/>
  <c r="M395" i="3" s="1"/>
  <c r="B308" i="7"/>
  <c r="B307" i="7"/>
  <c r="B306" i="7"/>
  <c r="B305" i="7"/>
  <c r="B304" i="7"/>
  <c r="B303" i="7"/>
  <c r="B302" i="7"/>
  <c r="B301" i="7"/>
  <c r="L395" i="3" s="1"/>
  <c r="M394" i="3" s="1"/>
  <c r="B300" i="7"/>
  <c r="B299" i="7"/>
  <c r="B298" i="7"/>
  <c r="B297" i="7"/>
  <c r="B296" i="7"/>
  <c r="B295" i="7"/>
  <c r="B294" i="7"/>
  <c r="L394" i="3" s="1"/>
  <c r="M393" i="3" s="1"/>
  <c r="B293" i="7"/>
  <c r="L393" i="3" s="1"/>
  <c r="M392" i="3" s="1"/>
  <c r="B292" i="7"/>
  <c r="B291" i="7"/>
  <c r="B290" i="7"/>
  <c r="B289" i="7"/>
  <c r="B288" i="7"/>
  <c r="B287" i="7"/>
  <c r="B286" i="7"/>
  <c r="B285" i="7"/>
  <c r="B284" i="7"/>
  <c r="B283" i="7"/>
  <c r="B282" i="7"/>
  <c r="B281" i="7"/>
  <c r="L392" i="3" s="1"/>
  <c r="M391" i="3" s="1"/>
  <c r="B280" i="7"/>
  <c r="L391" i="3" s="1"/>
  <c r="M390" i="3" s="1"/>
  <c r="B279" i="7"/>
  <c r="L390" i="3" s="1"/>
  <c r="M389" i="3" s="1"/>
  <c r="B278" i="7"/>
  <c r="B277" i="7"/>
  <c r="B276" i="7"/>
  <c r="B275" i="7"/>
  <c r="B274" i="7"/>
  <c r="B273" i="7"/>
  <c r="B272" i="7"/>
  <c r="L389" i="3" s="1"/>
  <c r="M388" i="3" s="1"/>
  <c r="B271" i="7"/>
  <c r="B270" i="7"/>
  <c r="B269" i="7"/>
  <c r="B268" i="7"/>
  <c r="L388" i="3" s="1"/>
  <c r="M387" i="3" s="1"/>
  <c r="B267" i="7"/>
  <c r="B266" i="7"/>
  <c r="B265" i="7"/>
  <c r="L387" i="3" s="1"/>
  <c r="M386" i="3" s="1"/>
  <c r="B264" i="7"/>
  <c r="B263" i="7"/>
  <c r="B262" i="7"/>
  <c r="B261" i="7"/>
  <c r="B260" i="7"/>
  <c r="B259" i="7"/>
  <c r="L386" i="3" s="1"/>
  <c r="M385" i="3" s="1"/>
  <c r="B258" i="7"/>
  <c r="L385" i="3" s="1"/>
  <c r="M384" i="3" s="1"/>
  <c r="B257" i="7"/>
  <c r="B256" i="7"/>
  <c r="B255" i="7"/>
  <c r="B254" i="7"/>
  <c r="B253" i="7"/>
  <c r="B252" i="7"/>
  <c r="L384" i="3" s="1"/>
  <c r="M383" i="3" s="1"/>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L383" i="3" s="1"/>
  <c r="M382" i="3" s="1"/>
  <c r="B223" i="7"/>
  <c r="B222" i="7"/>
  <c r="B221" i="7"/>
  <c r="B220" i="7"/>
  <c r="B219" i="7"/>
  <c r="B218" i="7"/>
  <c r="B217" i="7"/>
  <c r="B216" i="7"/>
  <c r="B215" i="7"/>
  <c r="L382" i="3" s="1"/>
  <c r="M381" i="3" s="1"/>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L381" i="3" s="1"/>
  <c r="M380" i="3" s="1"/>
  <c r="B184" i="7"/>
  <c r="B183" i="7"/>
  <c r="B182" i="7"/>
  <c r="B181" i="7"/>
  <c r="L380" i="3" s="1"/>
  <c r="M379" i="3" s="1"/>
  <c r="B180" i="7"/>
  <c r="B179" i="7"/>
  <c r="B178" i="7"/>
  <c r="B177" i="7"/>
  <c r="B176" i="7"/>
  <c r="B175" i="7"/>
  <c r="B174" i="7"/>
  <c r="L379" i="3" s="1"/>
  <c r="M378" i="3" s="1"/>
  <c r="B173" i="7"/>
  <c r="B172" i="7"/>
  <c r="B171" i="7"/>
  <c r="B170" i="7"/>
  <c r="B169" i="7"/>
  <c r="B168" i="7"/>
  <c r="B167" i="7"/>
  <c r="B166" i="7"/>
  <c r="B165" i="7"/>
  <c r="B164" i="7"/>
  <c r="B163" i="7"/>
  <c r="B162" i="7"/>
  <c r="B161" i="7"/>
  <c r="B160" i="7"/>
  <c r="B159" i="7"/>
  <c r="B158" i="7"/>
  <c r="B157" i="7"/>
  <c r="B156" i="7"/>
  <c r="B155" i="7"/>
  <c r="B154" i="7"/>
  <c r="B153" i="7"/>
  <c r="B152" i="7"/>
  <c r="L378" i="3" s="1"/>
  <c r="M377" i="3" s="1"/>
  <c r="B151" i="7"/>
  <c r="B150" i="7"/>
  <c r="B149" i="7"/>
  <c r="B148" i="7"/>
  <c r="B147" i="7"/>
  <c r="B146" i="7"/>
  <c r="B145" i="7"/>
  <c r="B144" i="7"/>
  <c r="B143" i="7"/>
  <c r="B142" i="7"/>
  <c r="B141" i="7"/>
  <c r="B140" i="7"/>
  <c r="B139" i="7"/>
  <c r="B138" i="7"/>
  <c r="B137" i="7"/>
  <c r="B136" i="7"/>
  <c r="B135" i="7"/>
  <c r="B134" i="7"/>
  <c r="B133" i="7"/>
  <c r="B132" i="7"/>
  <c r="B130" i="7"/>
  <c r="B129" i="7"/>
  <c r="B128" i="7"/>
  <c r="B127" i="7"/>
  <c r="B126"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8" i="7"/>
  <c r="B77" i="7"/>
  <c r="B76" i="7"/>
  <c r="B75" i="7"/>
  <c r="B74" i="7"/>
  <c r="B72" i="7"/>
  <c r="B71" i="7"/>
  <c r="B70" i="7"/>
  <c r="B69" i="7"/>
  <c r="B68"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L377" i="3" s="1"/>
  <c r="B21" i="7"/>
  <c r="B20" i="7"/>
  <c r="B19" i="7"/>
  <c r="B18" i="7"/>
  <c r="B17" i="7"/>
  <c r="B16" i="7"/>
  <c r="B15" i="7"/>
  <c r="B14" i="7"/>
  <c r="B13" i="7"/>
  <c r="B12" i="7"/>
  <c r="B10" i="7"/>
  <c r="B9" i="7"/>
  <c r="B8" i="7"/>
  <c r="B7" i="7"/>
  <c r="B180" i="6"/>
  <c r="B179" i="6"/>
  <c r="B178" i="6"/>
  <c r="B177" i="6"/>
  <c r="B176" i="6"/>
  <c r="B175" i="6"/>
  <c r="B174" i="6"/>
  <c r="B168" i="6"/>
  <c r="B167" i="6"/>
  <c r="B166" i="6"/>
  <c r="B165" i="6"/>
  <c r="B164" i="6"/>
  <c r="B163" i="6"/>
  <c r="B162"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L323" i="3" s="1"/>
  <c r="B35" i="6"/>
  <c r="B34" i="6"/>
  <c r="B33" i="6"/>
  <c r="B32" i="6"/>
  <c r="L322" i="3" s="1"/>
  <c r="B31" i="6"/>
  <c r="B30" i="6"/>
  <c r="L321" i="3" s="1"/>
  <c r="B29" i="6"/>
  <c r="B28" i="6"/>
  <c r="B27" i="6"/>
  <c r="B26" i="6"/>
  <c r="B25" i="6"/>
  <c r="B24" i="6"/>
  <c r="B23" i="6"/>
  <c r="B22" i="6"/>
  <c r="B21" i="6"/>
  <c r="B20" i="6"/>
  <c r="B19" i="6"/>
  <c r="B18" i="6"/>
  <c r="B17" i="6"/>
  <c r="B16" i="6"/>
  <c r="B15" i="6"/>
  <c r="B14" i="6"/>
  <c r="L320" i="3" s="1"/>
  <c r="B13" i="6"/>
  <c r="B12" i="6"/>
  <c r="B11" i="6"/>
  <c r="L319" i="3" s="1"/>
  <c r="B10" i="6"/>
  <c r="B9" i="6"/>
  <c r="B8" i="6"/>
  <c r="B7" i="6"/>
  <c r="B323" i="4"/>
  <c r="B322" i="4"/>
  <c r="B321" i="4"/>
  <c r="B320" i="4"/>
  <c r="B319" i="4"/>
  <c r="B318" i="4"/>
  <c r="B317" i="4"/>
  <c r="B316" i="4"/>
  <c r="B315" i="4"/>
  <c r="B314" i="4"/>
  <c r="B313" i="4"/>
  <c r="B312" i="4"/>
  <c r="B311" i="4"/>
  <c r="B310"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7" i="4"/>
  <c r="B26" i="4"/>
  <c r="B25" i="4"/>
  <c r="B24" i="4"/>
  <c r="B23" i="4"/>
  <c r="B22" i="4"/>
  <c r="B21" i="4"/>
  <c r="B20" i="4"/>
  <c r="B19" i="4"/>
  <c r="B18" i="4"/>
  <c r="B17" i="4"/>
  <c r="B16" i="4"/>
  <c r="B15" i="4"/>
  <c r="B14" i="4"/>
  <c r="B13" i="4"/>
  <c r="B12" i="4"/>
  <c r="B11" i="4"/>
  <c r="B10" i="4"/>
  <c r="B9" i="4"/>
  <c r="B8" i="4"/>
  <c r="B7" i="4"/>
  <c r="N235" i="3"/>
  <c r="N233" i="3"/>
  <c r="N238" i="3"/>
  <c r="N241" i="3"/>
  <c r="N240" i="3"/>
  <c r="N239" i="3"/>
  <c r="M322" i="3" l="1"/>
  <c r="Q322" i="3" s="1"/>
  <c r="P323" i="3"/>
  <c r="M318" i="3"/>
  <c r="P319" i="3"/>
  <c r="M319" i="3"/>
  <c r="Q319" i="3" s="1"/>
  <c r="P320" i="3"/>
  <c r="M320" i="3"/>
  <c r="Q320" i="3" s="1"/>
  <c r="P321" i="3"/>
  <c r="M321" i="3"/>
  <c r="Q321" i="3" s="1"/>
  <c r="P322" i="3"/>
  <c r="J443" i="3"/>
  <c r="J442" i="3"/>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L302" i="3" s="1"/>
  <c r="B222" i="26"/>
  <c r="B221" i="26"/>
  <c r="B220" i="26"/>
  <c r="B219" i="26"/>
  <c r="B218" i="26"/>
  <c r="B217" i="26"/>
  <c r="B216" i="26"/>
  <c r="B215" i="26"/>
  <c r="L301" i="3" s="1"/>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L293" i="3" s="1"/>
  <c r="B172" i="26"/>
  <c r="B171" i="26"/>
  <c r="L292" i="3" s="1"/>
  <c r="B170" i="26"/>
  <c r="B169" i="26"/>
  <c r="B168" i="26"/>
  <c r="B167" i="26"/>
  <c r="B166" i="26"/>
  <c r="B165" i="26"/>
  <c r="B164" i="26"/>
  <c r="B163" i="26"/>
  <c r="B162" i="26"/>
  <c r="B161" i="26"/>
  <c r="B160" i="26"/>
  <c r="B159" i="26"/>
  <c r="B158" i="26"/>
  <c r="B157" i="26"/>
  <c r="B156" i="26"/>
  <c r="B155" i="26"/>
  <c r="L289" i="3" s="1"/>
  <c r="B154" i="26"/>
  <c r="L288" i="3" s="1"/>
  <c r="B153" i="26"/>
  <c r="L287" i="3" s="1"/>
  <c r="B152" i="26"/>
  <c r="B151" i="26"/>
  <c r="B150" i="26"/>
  <c r="B149" i="26"/>
  <c r="B148" i="26"/>
  <c r="L286" i="3" s="1"/>
  <c r="B147" i="26"/>
  <c r="B146" i="26"/>
  <c r="B145" i="26"/>
  <c r="B144" i="26"/>
  <c r="B143" i="26"/>
  <c r="L283" i="3" s="1"/>
  <c r="B142" i="26"/>
  <c r="L282" i="3" s="1"/>
  <c r="B141" i="26"/>
  <c r="B140" i="26"/>
  <c r="B139" i="26"/>
  <c r="B138" i="26"/>
  <c r="B137" i="26"/>
  <c r="B136" i="26"/>
  <c r="B135" i="26"/>
  <c r="B134" i="26"/>
  <c r="B133" i="26"/>
  <c r="B132" i="26"/>
  <c r="B131" i="26"/>
  <c r="B130" i="26"/>
  <c r="B129" i="26"/>
  <c r="B128" i="26"/>
  <c r="B127" i="26"/>
  <c r="B126" i="26"/>
  <c r="B125" i="26"/>
  <c r="L280" i="3" s="1"/>
  <c r="B124" i="26"/>
  <c r="B123" i="26"/>
  <c r="B122" i="26"/>
  <c r="B121" i="26"/>
  <c r="B120" i="26"/>
  <c r="B119" i="26"/>
  <c r="L279" i="3" s="1"/>
  <c r="B118" i="26"/>
  <c r="B117" i="26"/>
  <c r="B116" i="26"/>
  <c r="B115" i="26"/>
  <c r="B114" i="26"/>
  <c r="B113" i="26"/>
  <c r="B112" i="26"/>
  <c r="L278" i="3" s="1"/>
  <c r="B111" i="26"/>
  <c r="B110" i="26"/>
  <c r="L277" i="3" s="1"/>
  <c r="B109" i="26"/>
  <c r="B108" i="26"/>
  <c r="B107" i="26"/>
  <c r="B106" i="26"/>
  <c r="B105" i="26"/>
  <c r="B104" i="26"/>
  <c r="B103" i="26"/>
  <c r="B102" i="26"/>
  <c r="B101" i="26"/>
  <c r="B100" i="26"/>
  <c r="B99" i="26"/>
  <c r="B98" i="26"/>
  <c r="L275" i="3" s="1"/>
  <c r="B97" i="26"/>
  <c r="B96" i="26"/>
  <c r="B95" i="26"/>
  <c r="B94" i="26"/>
  <c r="B93" i="26"/>
  <c r="B92" i="26"/>
  <c r="B91" i="26"/>
  <c r="B90" i="26"/>
  <c r="L274" i="3" s="1"/>
  <c r="B89" i="26"/>
  <c r="B88" i="26"/>
  <c r="B87" i="26"/>
  <c r="B86" i="26"/>
  <c r="B85" i="26"/>
  <c r="B84" i="26"/>
  <c r="B83" i="26"/>
  <c r="B82" i="26"/>
  <c r="B81" i="26"/>
  <c r="B80" i="26"/>
  <c r="L273" i="3" s="1"/>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L248" i="3"/>
  <c r="M247" i="3" s="1"/>
  <c r="A7" i="4"/>
  <c r="B424" i="1"/>
  <c r="L122" i="3" s="1"/>
  <c r="M121" i="3" s="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A393" i="1"/>
  <c r="B392" i="1"/>
  <c r="A392" i="1"/>
  <c r="B391" i="1"/>
  <c r="A391" i="1"/>
  <c r="B390" i="1"/>
  <c r="A390" i="1"/>
  <c r="B389" i="1"/>
  <c r="A389" i="1"/>
  <c r="B388" i="1"/>
  <c r="A388" i="1"/>
  <c r="B387" i="1"/>
  <c r="A387" i="1"/>
  <c r="B386" i="1"/>
  <c r="A386" i="1"/>
  <c r="B385" i="1"/>
  <c r="A385" i="1"/>
  <c r="B381" i="1"/>
  <c r="A381" i="1"/>
  <c r="B380" i="1"/>
  <c r="A380" i="1"/>
  <c r="B379" i="1"/>
  <c r="A379" i="1"/>
  <c r="B378" i="1"/>
  <c r="A378" i="1"/>
  <c r="B377" i="1"/>
  <c r="A377" i="1"/>
  <c r="B376" i="1"/>
  <c r="A376" i="1"/>
  <c r="B375" i="1"/>
  <c r="A375" i="1"/>
  <c r="B374" i="1"/>
  <c r="A374" i="1"/>
  <c r="B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A359" i="1"/>
  <c r="B358" i="1"/>
  <c r="A358" i="1"/>
  <c r="B357" i="1"/>
  <c r="B356" i="1"/>
  <c r="A356" i="1"/>
  <c r="B355" i="1"/>
  <c r="A355" i="1"/>
  <c r="B354" i="1"/>
  <c r="A354" i="1"/>
  <c r="B353" i="1"/>
  <c r="A353" i="1"/>
  <c r="B352" i="1"/>
  <c r="A352" i="1"/>
  <c r="B351" i="1"/>
  <c r="A351" i="1"/>
  <c r="B350" i="1"/>
  <c r="A350" i="1"/>
  <c r="B349" i="1"/>
  <c r="A349" i="1"/>
  <c r="B348" i="1"/>
  <c r="A348" i="1"/>
  <c r="B347" i="1"/>
  <c r="A347" i="1"/>
  <c r="B346" i="1"/>
  <c r="E784" i="7" s="1"/>
  <c r="E837" i="7" s="1"/>
  <c r="A346" i="1"/>
  <c r="B345" i="1"/>
  <c r="A345" i="1"/>
  <c r="B344" i="1"/>
  <c r="A344" i="1"/>
  <c r="B343" i="1"/>
  <c r="A343" i="1"/>
  <c r="B342" i="1"/>
  <c r="A342" i="1"/>
  <c r="B341" i="1"/>
  <c r="A341" i="1"/>
  <c r="B340" i="1"/>
  <c r="A340" i="1"/>
  <c r="B339" i="1"/>
  <c r="A339" i="1"/>
  <c r="B338" i="1"/>
  <c r="A338" i="1"/>
  <c r="B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K321" i="1" s="1"/>
  <c r="A298" i="1"/>
  <c r="B297" i="1"/>
  <c r="A297" i="1"/>
  <c r="B296" i="1"/>
  <c r="A296" i="1"/>
  <c r="B295" i="1"/>
  <c r="A295" i="1"/>
  <c r="B294" i="1"/>
  <c r="A294" i="1"/>
  <c r="B293" i="1"/>
  <c r="A293" i="1"/>
  <c r="B292" i="1"/>
  <c r="A292" i="1"/>
  <c r="B291" i="1"/>
  <c r="A291" i="1"/>
  <c r="B290" i="1"/>
  <c r="A290" i="1"/>
  <c r="B289" i="1"/>
  <c r="A289" i="1"/>
  <c r="B288" i="1"/>
  <c r="K318" i="1" s="1"/>
  <c r="A288" i="1"/>
  <c r="B287" i="1"/>
  <c r="A287" i="1"/>
  <c r="B286" i="1"/>
  <c r="A286" i="1"/>
  <c r="B285" i="1"/>
  <c r="A285" i="1"/>
  <c r="B284" i="1"/>
  <c r="A284" i="1"/>
  <c r="B283" i="1"/>
  <c r="A283" i="1"/>
  <c r="B282" i="1"/>
  <c r="A282" i="1"/>
  <c r="B281" i="1"/>
  <c r="A281" i="1"/>
  <c r="B280" i="1"/>
  <c r="A280" i="1"/>
  <c r="B279" i="1"/>
  <c r="A279" i="1"/>
  <c r="B278" i="1"/>
  <c r="A278" i="1"/>
  <c r="B277" i="1"/>
  <c r="E779" i="7" s="1"/>
  <c r="E835" i="7" s="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K297" i="1" s="1"/>
  <c r="A260" i="1"/>
  <c r="B259" i="1"/>
  <c r="A259" i="1"/>
  <c r="B258" i="1"/>
  <c r="A258" i="1"/>
  <c r="B257" i="1"/>
  <c r="A257" i="1"/>
  <c r="B256" i="1"/>
  <c r="A256" i="1"/>
  <c r="B255" i="1"/>
  <c r="A255" i="1"/>
  <c r="B254" i="1"/>
  <c r="A254" i="1"/>
  <c r="B253" i="1"/>
  <c r="A253" i="1"/>
  <c r="B252" i="1"/>
  <c r="A252" i="1"/>
  <c r="B251" i="1"/>
  <c r="A251" i="1"/>
  <c r="B250" i="1"/>
  <c r="A250" i="1"/>
  <c r="B249" i="1"/>
  <c r="A249" i="1"/>
  <c r="B248" i="1"/>
  <c r="A248" i="1"/>
  <c r="B247" i="1"/>
  <c r="K266" i="1" s="1"/>
  <c r="A247" i="1"/>
  <c r="B246" i="1"/>
  <c r="A246" i="1"/>
  <c r="B245" i="1"/>
  <c r="A245" i="1"/>
  <c r="B244" i="1"/>
  <c r="A244" i="1"/>
  <c r="B243" i="1"/>
  <c r="A243" i="1"/>
  <c r="B242" i="1"/>
  <c r="A242" i="1"/>
  <c r="B241" i="1"/>
  <c r="A241" i="1"/>
  <c r="B240" i="1"/>
  <c r="A240" i="1"/>
  <c r="B239" i="1"/>
  <c r="K248" i="1" s="1"/>
  <c r="A239" i="1"/>
  <c r="B238" i="1"/>
  <c r="A238" i="1"/>
  <c r="B237" i="1"/>
  <c r="A237" i="1"/>
  <c r="B236" i="1"/>
  <c r="A236" i="1"/>
  <c r="B235" i="1"/>
  <c r="A235" i="1"/>
  <c r="B234" i="1"/>
  <c r="K320" i="1" s="1"/>
  <c r="A234" i="1"/>
  <c r="B233" i="1"/>
  <c r="A233" i="1"/>
  <c r="B232" i="1"/>
  <c r="K253" i="1" s="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K254" i="1" s="1"/>
  <c r="A203" i="1"/>
  <c r="B202" i="1"/>
  <c r="A202" i="1"/>
  <c r="B201" i="1"/>
  <c r="A201" i="1"/>
  <c r="B200" i="1"/>
  <c r="A200" i="1"/>
  <c r="B199" i="1"/>
  <c r="A199" i="1"/>
  <c r="B198" i="1"/>
  <c r="A198" i="1"/>
  <c r="B197" i="1"/>
  <c r="A197" i="1"/>
  <c r="B196" i="1"/>
  <c r="A196" i="1"/>
  <c r="B195" i="1"/>
  <c r="A195" i="1"/>
  <c r="B194" i="1"/>
  <c r="A194" i="1"/>
  <c r="B193" i="1"/>
  <c r="A193" i="1"/>
  <c r="B192" i="1"/>
  <c r="A192" i="1"/>
  <c r="B191" i="1"/>
  <c r="K220" i="1" s="1"/>
  <c r="A191" i="1"/>
  <c r="B190" i="1"/>
  <c r="K219" i="1" s="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E778" i="7" s="1"/>
  <c r="A174" i="1"/>
  <c r="B173" i="1"/>
  <c r="A173" i="1"/>
  <c r="B172" i="1"/>
  <c r="A172" i="1"/>
  <c r="B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K308" i="1" s="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E667" i="7" s="1"/>
  <c r="E827" i="7" s="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E293" i="7" s="1"/>
  <c r="E805" i="7" s="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J416" i="3"/>
  <c r="M376" i="3"/>
  <c r="N376" i="3"/>
  <c r="L376" i="3" s="1"/>
  <c r="M370" i="3"/>
  <c r="L313" i="3"/>
  <c r="M312" i="3" s="1"/>
  <c r="N247" i="3"/>
  <c r="N246" i="3"/>
  <c r="N245" i="3"/>
  <c r="N244" i="3"/>
  <c r="N243" i="3"/>
  <c r="N242" i="3"/>
  <c r="N237" i="3"/>
  <c r="N236"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6" i="3"/>
  <c r="N135" i="3"/>
  <c r="N134" i="3"/>
  <c r="N133" i="3"/>
  <c r="N132" i="3"/>
  <c r="N131" i="3"/>
  <c r="N130" i="3"/>
  <c r="N129" i="3"/>
  <c r="N128" i="3"/>
  <c r="N127" i="3"/>
  <c r="N122" i="3"/>
  <c r="N121" i="3"/>
  <c r="F120" i="3"/>
  <c r="N120" i="3" s="1"/>
  <c r="N119" i="3"/>
  <c r="N118" i="3"/>
  <c r="H113" i="3"/>
  <c r="H104" i="3"/>
  <c r="H105" i="3" s="1"/>
  <c r="H106" i="3" s="1"/>
  <c r="H107" i="3" s="1"/>
  <c r="H108" i="3" s="1"/>
  <c r="H109" i="3" s="1"/>
  <c r="H110" i="3" s="1"/>
  <c r="H111" i="3" s="1"/>
  <c r="H100" i="3"/>
  <c r="H101" i="3" s="1"/>
  <c r="H102" i="3" s="1"/>
  <c r="H96" i="3"/>
  <c r="H97" i="3" s="1"/>
  <c r="H98" i="3" s="1"/>
  <c r="H76" i="3"/>
  <c r="H77" i="3" s="1"/>
  <c r="H78" i="3" s="1"/>
  <c r="H79" i="3" s="1"/>
  <c r="H80" i="3" s="1"/>
  <c r="H81" i="3" s="1"/>
  <c r="H82" i="3" s="1"/>
  <c r="H83" i="3" s="1"/>
  <c r="H84" i="3" s="1"/>
  <c r="H85" i="3" s="1"/>
  <c r="H86" i="3" s="1"/>
  <c r="H87" i="3" s="1"/>
  <c r="H88" i="3" s="1"/>
  <c r="H89" i="3" s="1"/>
  <c r="H90" i="3" s="1"/>
  <c r="H91" i="3" s="1"/>
  <c r="H92" i="3" s="1"/>
  <c r="H93" i="3" s="1"/>
  <c r="H94" i="3" s="1"/>
  <c r="H70" i="3"/>
  <c r="H71" i="3" s="1"/>
  <c r="H72" i="3" s="1"/>
  <c r="H73" i="3" s="1"/>
  <c r="H74" i="3" s="1"/>
  <c r="H67" i="3"/>
  <c r="H68" i="3" s="1"/>
  <c r="H64" i="3"/>
  <c r="H65" i="3" s="1"/>
  <c r="H61" i="3"/>
  <c r="H62" i="3" s="1"/>
  <c r="H56" i="3"/>
  <c r="H57" i="3" s="1"/>
  <c r="H58" i="3" s="1"/>
  <c r="H59" i="3" s="1"/>
  <c r="AI48" i="3"/>
  <c r="AH48" i="3"/>
  <c r="AI47" i="3"/>
  <c r="AH47" i="3"/>
  <c r="AI46" i="3"/>
  <c r="H49" i="3"/>
  <c r="G49" i="3"/>
  <c r="N48" i="3"/>
  <c r="N47" i="3"/>
  <c r="H46" i="3"/>
  <c r="N46" i="3" s="1"/>
  <c r="N45" i="3"/>
  <c r="N44" i="3"/>
  <c r="H42" i="3"/>
  <c r="H43" i="3" s="1"/>
  <c r="N43" i="3" s="1"/>
  <c r="N41" i="3"/>
  <c r="H38" i="3"/>
  <c r="N38" i="3" s="1"/>
  <c r="N37" i="3"/>
  <c r="N36" i="3"/>
  <c r="H32" i="3"/>
  <c r="N31" i="3"/>
  <c r="N29" i="3"/>
  <c r="N28" i="3"/>
  <c r="N26" i="3"/>
  <c r="N24" i="3"/>
  <c r="B15" i="3"/>
  <c r="B14" i="3"/>
  <c r="B13" i="3"/>
  <c r="B12" i="3"/>
  <c r="B11" i="3"/>
  <c r="B10" i="3"/>
  <c r="E834" i="7" l="1"/>
  <c r="AO87" i="3"/>
  <c r="M279" i="3"/>
  <c r="Q279" i="3" s="1"/>
  <c r="P280" i="3"/>
  <c r="M292" i="3"/>
  <c r="Q292" i="3" s="1"/>
  <c r="P293" i="3"/>
  <c r="M276" i="3"/>
  <c r="P277" i="3"/>
  <c r="M281" i="3"/>
  <c r="P282" i="3"/>
  <c r="M278" i="3"/>
  <c r="Q278" i="3" s="1"/>
  <c r="P279" i="3"/>
  <c r="M282" i="3"/>
  <c r="P283" i="3"/>
  <c r="M300" i="3"/>
  <c r="P301" i="3"/>
  <c r="M301" i="3"/>
  <c r="Q301" i="3" s="1"/>
  <c r="P302" i="3"/>
  <c r="P273" i="3"/>
  <c r="M277" i="3"/>
  <c r="Q277" i="3" s="1"/>
  <c r="P278" i="3"/>
  <c r="P287" i="3"/>
  <c r="P274" i="3"/>
  <c r="M274" i="3"/>
  <c r="Q274" i="3" s="1"/>
  <c r="P275" i="3"/>
  <c r="P288" i="3"/>
  <c r="M288" i="3"/>
  <c r="Q288" i="3" s="1"/>
  <c r="P289" i="3"/>
  <c r="P292" i="3"/>
  <c r="P286" i="3"/>
  <c r="M286" i="3"/>
  <c r="Q286" i="3" s="1"/>
  <c r="M273" i="3"/>
  <c r="M287" i="3"/>
  <c r="J288" i="3"/>
  <c r="M291" i="3"/>
  <c r="J292" i="3"/>
  <c r="M285" i="3"/>
  <c r="J286" i="3"/>
  <c r="M272" i="3"/>
  <c r="J438" i="3"/>
  <c r="E787" i="7"/>
  <c r="E788" i="7"/>
  <c r="E125" i="7"/>
  <c r="E67" i="7"/>
  <c r="E73" i="7"/>
  <c r="E79" i="7"/>
  <c r="E131" i="7"/>
  <c r="E11" i="7"/>
  <c r="E529" i="7"/>
  <c r="E537" i="7"/>
  <c r="E549" i="7"/>
  <c r="E550" i="7"/>
  <c r="E554" i="7"/>
  <c r="E533" i="7"/>
  <c r="E531" i="7"/>
  <c r="E547" i="7"/>
  <c r="E530" i="7"/>
  <c r="E538" i="7"/>
  <c r="E553" i="7"/>
  <c r="E551" i="7"/>
  <c r="E555" i="7"/>
  <c r="E534" i="7"/>
  <c r="E535" i="7"/>
  <c r="E548" i="7"/>
  <c r="E552" i="7"/>
  <c r="E556" i="7"/>
  <c r="E536" i="7"/>
  <c r="E532" i="7"/>
  <c r="E518" i="7"/>
  <c r="E497" i="7"/>
  <c r="E494" i="7"/>
  <c r="E499" i="7"/>
  <c r="E500" i="7"/>
  <c r="E514" i="7"/>
  <c r="E493" i="7"/>
  <c r="E501" i="7"/>
  <c r="E502" i="7"/>
  <c r="E513" i="7"/>
  <c r="E515" i="7"/>
  <c r="E519" i="7"/>
  <c r="E520" i="7"/>
  <c r="E496" i="7"/>
  <c r="E511" i="7"/>
  <c r="E498" i="7"/>
  <c r="E495" i="7"/>
  <c r="E516" i="7"/>
  <c r="E517" i="7"/>
  <c r="E512" i="7"/>
  <c r="E647" i="7"/>
  <c r="E645" i="7"/>
  <c r="E639" i="7"/>
  <c r="E646" i="7"/>
  <c r="E640" i="7"/>
  <c r="E594" i="7"/>
  <c r="E593" i="7"/>
  <c r="E749" i="7"/>
  <c r="E757" i="7"/>
  <c r="E765" i="7"/>
  <c r="E773" i="7"/>
  <c r="E750" i="7"/>
  <c r="E758" i="7"/>
  <c r="E766" i="7"/>
  <c r="E774" i="7"/>
  <c r="E754" i="7"/>
  <c r="E762" i="7"/>
  <c r="E770" i="7"/>
  <c r="E755" i="7"/>
  <c r="E771" i="7"/>
  <c r="E756" i="7"/>
  <c r="E751" i="7"/>
  <c r="E759" i="7"/>
  <c r="E767" i="7"/>
  <c r="E775" i="7"/>
  <c r="E776" i="7"/>
  <c r="E777" i="7"/>
  <c r="E746" i="7"/>
  <c r="E752" i="7"/>
  <c r="E760" i="7"/>
  <c r="E768" i="7"/>
  <c r="E769" i="7"/>
  <c r="E772" i="7"/>
  <c r="E753" i="7"/>
  <c r="E761" i="7"/>
  <c r="E763" i="7"/>
  <c r="E748" i="7"/>
  <c r="E764" i="7"/>
  <c r="E747" i="7"/>
  <c r="E780" i="7"/>
  <c r="E781" i="7"/>
  <c r="E782" i="7"/>
  <c r="E783" i="7"/>
  <c r="F439" i="3"/>
  <c r="K42" i="1"/>
  <c r="E190" i="7"/>
  <c r="E198" i="7"/>
  <c r="E206" i="7"/>
  <c r="E214" i="7"/>
  <c r="E191" i="7"/>
  <c r="E199" i="7"/>
  <c r="E207" i="7"/>
  <c r="E192" i="7"/>
  <c r="E200" i="7"/>
  <c r="E208" i="7"/>
  <c r="E185" i="7"/>
  <c r="E796" i="7" s="1"/>
  <c r="E193" i="7"/>
  <c r="E201" i="7"/>
  <c r="E209" i="7"/>
  <c r="E186" i="7"/>
  <c r="E194" i="7"/>
  <c r="E202" i="7"/>
  <c r="E210" i="7"/>
  <c r="E187" i="7"/>
  <c r="E195" i="7"/>
  <c r="E203" i="7"/>
  <c r="E211" i="7"/>
  <c r="E188" i="7"/>
  <c r="E196" i="7"/>
  <c r="E204" i="7"/>
  <c r="E212" i="7"/>
  <c r="E213" i="7"/>
  <c r="E189" i="7"/>
  <c r="E197" i="7"/>
  <c r="E205" i="7"/>
  <c r="K43" i="1"/>
  <c r="E254" i="7"/>
  <c r="E262" i="7"/>
  <c r="E255" i="7"/>
  <c r="E263" i="7"/>
  <c r="E256" i="7"/>
  <c r="E264" i="7"/>
  <c r="E257" i="7"/>
  <c r="E265" i="7"/>
  <c r="E258" i="7"/>
  <c r="E266" i="7"/>
  <c r="E259" i="7"/>
  <c r="E267" i="7"/>
  <c r="E252" i="7"/>
  <c r="E799" i="7" s="1"/>
  <c r="E260" i="7"/>
  <c r="E253" i="7"/>
  <c r="E261" i="7"/>
  <c r="E280" i="7"/>
  <c r="E803" i="7" s="1"/>
  <c r="E335" i="7"/>
  <c r="E336" i="7"/>
  <c r="E337" i="7"/>
  <c r="E342" i="7"/>
  <c r="E350" i="7"/>
  <c r="E358" i="7"/>
  <c r="E366" i="7"/>
  <c r="E374" i="7"/>
  <c r="E382" i="7"/>
  <c r="E390" i="7"/>
  <c r="E398" i="7"/>
  <c r="E406" i="7"/>
  <c r="E414" i="7"/>
  <c r="E343" i="7"/>
  <c r="E351" i="7"/>
  <c r="E359" i="7"/>
  <c r="E367" i="7"/>
  <c r="E375" i="7"/>
  <c r="E383" i="7"/>
  <c r="E391" i="7"/>
  <c r="E399" i="7"/>
  <c r="E407" i="7"/>
  <c r="E415" i="7"/>
  <c r="E344" i="7"/>
  <c r="E352" i="7"/>
  <c r="E360" i="7"/>
  <c r="E368" i="7"/>
  <c r="E376" i="7"/>
  <c r="E384" i="7"/>
  <c r="E392" i="7"/>
  <c r="E400" i="7"/>
  <c r="E408" i="7"/>
  <c r="E416" i="7"/>
  <c r="E345" i="7"/>
  <c r="E353" i="7"/>
  <c r="E361" i="7"/>
  <c r="E369" i="7"/>
  <c r="E377" i="7"/>
  <c r="E385" i="7"/>
  <c r="E393" i="7"/>
  <c r="E401" i="7"/>
  <c r="E409" i="7"/>
  <c r="E417" i="7"/>
  <c r="E346" i="7"/>
  <c r="E354" i="7"/>
  <c r="E362" i="7"/>
  <c r="E370" i="7"/>
  <c r="E378" i="7"/>
  <c r="E386" i="7"/>
  <c r="E394" i="7"/>
  <c r="E402" i="7"/>
  <c r="E410" i="7"/>
  <c r="E347" i="7"/>
  <c r="E355" i="7"/>
  <c r="E363" i="7"/>
  <c r="E371" i="7"/>
  <c r="E379" i="7"/>
  <c r="E387" i="7"/>
  <c r="E395" i="7"/>
  <c r="E403" i="7"/>
  <c r="E411" i="7"/>
  <c r="E340" i="7"/>
  <c r="E348" i="7"/>
  <c r="E356" i="7"/>
  <c r="E364" i="7"/>
  <c r="E372" i="7"/>
  <c r="E380" i="7"/>
  <c r="E388" i="7"/>
  <c r="E396" i="7"/>
  <c r="E404" i="7"/>
  <c r="E412" i="7"/>
  <c r="E341" i="7"/>
  <c r="E405" i="7"/>
  <c r="E349" i="7"/>
  <c r="E413" i="7"/>
  <c r="E357" i="7"/>
  <c r="E365" i="7"/>
  <c r="E373" i="7"/>
  <c r="E381" i="7"/>
  <c r="E389" i="7"/>
  <c r="E397" i="7"/>
  <c r="E425" i="7"/>
  <c r="E814" i="7" s="1"/>
  <c r="E426" i="7"/>
  <c r="E624" i="7"/>
  <c r="E625" i="7"/>
  <c r="E626" i="7"/>
  <c r="E627" i="7"/>
  <c r="E628" i="7"/>
  <c r="E621" i="7"/>
  <c r="E823" i="7" s="1"/>
  <c r="E629" i="7"/>
  <c r="E622" i="7"/>
  <c r="E630" i="7"/>
  <c r="E623" i="7"/>
  <c r="E631" i="7"/>
  <c r="E677" i="7"/>
  <c r="E676" i="7"/>
  <c r="L265" i="3"/>
  <c r="L276" i="3"/>
  <c r="L312" i="3"/>
  <c r="L328" i="3"/>
  <c r="L352" i="3"/>
  <c r="P352" i="3" s="1"/>
  <c r="L360" i="3"/>
  <c r="K39" i="1"/>
  <c r="E158" i="7"/>
  <c r="E166" i="7"/>
  <c r="E159" i="7"/>
  <c r="E167" i="7"/>
  <c r="E152" i="7"/>
  <c r="E794" i="7" s="1"/>
  <c r="E160" i="7"/>
  <c r="E168" i="7"/>
  <c r="E153" i="7"/>
  <c r="E161" i="7"/>
  <c r="E169" i="7"/>
  <c r="E154" i="7"/>
  <c r="E162" i="7"/>
  <c r="E170" i="7"/>
  <c r="E155" i="7"/>
  <c r="E163" i="7"/>
  <c r="E171" i="7"/>
  <c r="E156" i="7"/>
  <c r="E164" i="7"/>
  <c r="E172" i="7"/>
  <c r="E157" i="7"/>
  <c r="E165" i="7"/>
  <c r="E173" i="7"/>
  <c r="E270" i="7"/>
  <c r="E271" i="7"/>
  <c r="E268" i="7"/>
  <c r="E800" i="7" s="1"/>
  <c r="E269" i="7"/>
  <c r="E438" i="7"/>
  <c r="E446" i="7"/>
  <c r="E454" i="7"/>
  <c r="E462" i="7"/>
  <c r="E470" i="7"/>
  <c r="E478" i="7"/>
  <c r="E439" i="7"/>
  <c r="E447" i="7"/>
  <c r="E455" i="7"/>
  <c r="E463" i="7"/>
  <c r="E471" i="7"/>
  <c r="E479" i="7"/>
  <c r="E440" i="7"/>
  <c r="E448" i="7"/>
  <c r="E456" i="7"/>
  <c r="E464" i="7"/>
  <c r="E472" i="7"/>
  <c r="E480" i="7"/>
  <c r="E433" i="7"/>
  <c r="E817" i="7" s="1"/>
  <c r="E441" i="7"/>
  <c r="E449" i="7"/>
  <c r="E457" i="7"/>
  <c r="E465" i="7"/>
  <c r="E473" i="7"/>
  <c r="E481" i="7"/>
  <c r="E434" i="7"/>
  <c r="E442" i="7"/>
  <c r="E450" i="7"/>
  <c r="E458" i="7"/>
  <c r="E466" i="7"/>
  <c r="E474" i="7"/>
  <c r="E482" i="7"/>
  <c r="E435" i="7"/>
  <c r="E443" i="7"/>
  <c r="E451" i="7"/>
  <c r="E459" i="7"/>
  <c r="E467" i="7"/>
  <c r="E475" i="7"/>
  <c r="E483" i="7"/>
  <c r="E436" i="7"/>
  <c r="E444" i="7"/>
  <c r="E452" i="7"/>
  <c r="E460" i="7"/>
  <c r="E468" i="7"/>
  <c r="E476" i="7"/>
  <c r="E484" i="7"/>
  <c r="E469" i="7"/>
  <c r="E477" i="7"/>
  <c r="E437" i="7"/>
  <c r="E445" i="7"/>
  <c r="E453" i="7"/>
  <c r="E461" i="7"/>
  <c r="E616" i="7"/>
  <c r="E617" i="7"/>
  <c r="E618" i="7"/>
  <c r="E615" i="7"/>
  <c r="E821" i="7" s="1"/>
  <c r="E632" i="7"/>
  <c r="E633" i="7"/>
  <c r="E634" i="7"/>
  <c r="E685" i="7"/>
  <c r="E693" i="7"/>
  <c r="E701" i="7"/>
  <c r="E709" i="7"/>
  <c r="E717" i="7"/>
  <c r="E725" i="7"/>
  <c r="E678" i="7"/>
  <c r="E686" i="7"/>
  <c r="E694" i="7"/>
  <c r="E702" i="7"/>
  <c r="E710" i="7"/>
  <c r="E718" i="7"/>
  <c r="E679" i="7"/>
  <c r="E687" i="7"/>
  <c r="E695" i="7"/>
  <c r="E703" i="7"/>
  <c r="E680" i="7"/>
  <c r="E688" i="7"/>
  <c r="E696" i="7"/>
  <c r="E704" i="7"/>
  <c r="E712" i="7"/>
  <c r="E720" i="7"/>
  <c r="E681" i="7"/>
  <c r="E689" i="7"/>
  <c r="E697" i="7"/>
  <c r="E705" i="7"/>
  <c r="E713" i="7"/>
  <c r="E682" i="7"/>
  <c r="E690" i="7"/>
  <c r="E698" i="7"/>
  <c r="E706" i="7"/>
  <c r="E714" i="7"/>
  <c r="E683" i="7"/>
  <c r="E691" i="7"/>
  <c r="E699" i="7"/>
  <c r="E707" i="7"/>
  <c r="E715" i="7"/>
  <c r="E723" i="7"/>
  <c r="E708" i="7"/>
  <c r="E711" i="7"/>
  <c r="E716" i="7"/>
  <c r="E719" i="7"/>
  <c r="E721" i="7"/>
  <c r="E684" i="7"/>
  <c r="E722" i="7"/>
  <c r="E692" i="7"/>
  <c r="E724" i="7"/>
  <c r="E700" i="7"/>
  <c r="E785" i="7"/>
  <c r="L257" i="3"/>
  <c r="L295" i="3"/>
  <c r="L305" i="3"/>
  <c r="K38" i="1"/>
  <c r="E139" i="7"/>
  <c r="E16" i="7"/>
  <c r="E24" i="7"/>
  <c r="E32" i="7"/>
  <c r="E40" i="7"/>
  <c r="E48" i="7"/>
  <c r="E56" i="7"/>
  <c r="E64" i="7"/>
  <c r="E74" i="7"/>
  <c r="E83" i="7"/>
  <c r="E91" i="7"/>
  <c r="E99" i="7"/>
  <c r="E107" i="7"/>
  <c r="E115" i="7"/>
  <c r="E123" i="7"/>
  <c r="E133" i="7"/>
  <c r="E142" i="7"/>
  <c r="E150" i="7"/>
  <c r="E8" i="7"/>
  <c r="E17" i="7"/>
  <c r="E25" i="7"/>
  <c r="E33" i="7"/>
  <c r="E41" i="7"/>
  <c r="E49" i="7"/>
  <c r="E57" i="7"/>
  <c r="E65" i="7"/>
  <c r="E75" i="7"/>
  <c r="E84" i="7"/>
  <c r="E92" i="7"/>
  <c r="E100" i="7"/>
  <c r="E108" i="7"/>
  <c r="E116" i="7"/>
  <c r="E124" i="7"/>
  <c r="E134" i="7"/>
  <c r="E143" i="7"/>
  <c r="E151" i="7"/>
  <c r="E9" i="7"/>
  <c r="E18" i="7"/>
  <c r="E26" i="7"/>
  <c r="E34" i="7"/>
  <c r="E42" i="7"/>
  <c r="E50" i="7"/>
  <c r="E58" i="7"/>
  <c r="E66" i="7"/>
  <c r="E76" i="7"/>
  <c r="E85" i="7"/>
  <c r="E93" i="7"/>
  <c r="E101" i="7"/>
  <c r="E109" i="7"/>
  <c r="E117" i="7"/>
  <c r="E126" i="7"/>
  <c r="E135" i="7"/>
  <c r="E144" i="7"/>
  <c r="E10" i="7"/>
  <c r="E19" i="7"/>
  <c r="E27" i="7"/>
  <c r="E35" i="7"/>
  <c r="E43" i="7"/>
  <c r="E51" i="7"/>
  <c r="E59" i="7"/>
  <c r="E68" i="7"/>
  <c r="E77" i="7"/>
  <c r="E86" i="7"/>
  <c r="E94" i="7"/>
  <c r="E102" i="7"/>
  <c r="E110" i="7"/>
  <c r="E118" i="7"/>
  <c r="E127" i="7"/>
  <c r="E136" i="7"/>
  <c r="E145" i="7"/>
  <c r="E12" i="7"/>
  <c r="E20" i="7"/>
  <c r="E28" i="7"/>
  <c r="E36" i="7"/>
  <c r="E44" i="7"/>
  <c r="E52" i="7"/>
  <c r="E60" i="7"/>
  <c r="E69" i="7"/>
  <c r="E78" i="7"/>
  <c r="E87" i="7"/>
  <c r="E95" i="7"/>
  <c r="E103" i="7"/>
  <c r="E111" i="7"/>
  <c r="E119" i="7"/>
  <c r="E128" i="7"/>
  <c r="E137" i="7"/>
  <c r="E146" i="7"/>
  <c r="E13" i="7"/>
  <c r="E21" i="7"/>
  <c r="E29" i="7"/>
  <c r="E37" i="7"/>
  <c r="E45" i="7"/>
  <c r="E53" i="7"/>
  <c r="E61" i="7"/>
  <c r="E70" i="7"/>
  <c r="E80" i="7"/>
  <c r="E88" i="7"/>
  <c r="E96" i="7"/>
  <c r="E104" i="7"/>
  <c r="E112" i="7"/>
  <c r="E120" i="7"/>
  <c r="E129" i="7"/>
  <c r="E138" i="7"/>
  <c r="E147" i="7"/>
  <c r="E14" i="7"/>
  <c r="E22" i="7"/>
  <c r="E30" i="7"/>
  <c r="E38" i="7"/>
  <c r="E46" i="7"/>
  <c r="E54" i="7"/>
  <c r="E62" i="7"/>
  <c r="E71" i="7"/>
  <c r="E81" i="7"/>
  <c r="E89" i="7"/>
  <c r="E97" i="7"/>
  <c r="E105" i="7"/>
  <c r="E113" i="7"/>
  <c r="E121" i="7"/>
  <c r="E130" i="7"/>
  <c r="E140" i="7"/>
  <c r="E148" i="7"/>
  <c r="E15" i="7"/>
  <c r="E82" i="7"/>
  <c r="E149" i="7"/>
  <c r="E7" i="7"/>
  <c r="E793" i="7" s="1"/>
  <c r="E23" i="7"/>
  <c r="E90" i="7"/>
  <c r="E31" i="7"/>
  <c r="E98" i="7"/>
  <c r="E39" i="7"/>
  <c r="E106" i="7"/>
  <c r="E47" i="7"/>
  <c r="E114" i="7"/>
  <c r="E55" i="7"/>
  <c r="E122" i="7"/>
  <c r="E63" i="7"/>
  <c r="E132" i="7"/>
  <c r="E72" i="7"/>
  <c r="E141" i="7"/>
  <c r="E222" i="7"/>
  <c r="E215" i="7"/>
  <c r="E797" i="7" s="1"/>
  <c r="E223" i="7"/>
  <c r="E216" i="7"/>
  <c r="E217" i="7"/>
  <c r="E218" i="7"/>
  <c r="E219" i="7"/>
  <c r="E220" i="7"/>
  <c r="E221" i="7"/>
  <c r="E278" i="7"/>
  <c r="E272" i="7"/>
  <c r="E801" i="7" s="1"/>
  <c r="E273" i="7"/>
  <c r="E274" i="7"/>
  <c r="E275" i="7"/>
  <c r="E276" i="7"/>
  <c r="E277" i="7"/>
  <c r="E314" i="7"/>
  <c r="E807" i="7" s="1"/>
  <c r="E315" i="7"/>
  <c r="E316" i="7"/>
  <c r="E294" i="7"/>
  <c r="E806" i="7" s="1"/>
  <c r="E302" i="7"/>
  <c r="E310" i="7"/>
  <c r="E295" i="7"/>
  <c r="E303" i="7"/>
  <c r="E311" i="7"/>
  <c r="E296" i="7"/>
  <c r="E304" i="7"/>
  <c r="E312" i="7"/>
  <c r="E297" i="7"/>
  <c r="E305" i="7"/>
  <c r="E313" i="7"/>
  <c r="E298" i="7"/>
  <c r="E306" i="7"/>
  <c r="E299" i="7"/>
  <c r="E307" i="7"/>
  <c r="E300" i="7"/>
  <c r="E308" i="7"/>
  <c r="E301" i="7"/>
  <c r="E309" i="7"/>
  <c r="E418" i="7"/>
  <c r="E419" i="7"/>
  <c r="E420" i="7"/>
  <c r="E421" i="7"/>
  <c r="E427" i="7"/>
  <c r="E815" i="7" s="1"/>
  <c r="E428" i="7"/>
  <c r="E429" i="7"/>
  <c r="E486" i="7"/>
  <c r="E504" i="7"/>
  <c r="E522" i="7"/>
  <c r="E540" i="7"/>
  <c r="E487" i="7"/>
  <c r="E505" i="7"/>
  <c r="E523" i="7"/>
  <c r="E541" i="7"/>
  <c r="E488" i="7"/>
  <c r="E506" i="7"/>
  <c r="E524" i="7"/>
  <c r="E542" i="7"/>
  <c r="E489" i="7"/>
  <c r="E507" i="7"/>
  <c r="E525" i="7"/>
  <c r="E543" i="7"/>
  <c r="E490" i="7"/>
  <c r="E508" i="7"/>
  <c r="E526" i="7"/>
  <c r="E544" i="7"/>
  <c r="E491" i="7"/>
  <c r="E509" i="7"/>
  <c r="E527" i="7"/>
  <c r="E545" i="7"/>
  <c r="E492" i="7"/>
  <c r="E510" i="7"/>
  <c r="E528" i="7"/>
  <c r="E546" i="7"/>
  <c r="E485" i="7"/>
  <c r="E818" i="7" s="1"/>
  <c r="E503" i="7"/>
  <c r="E521" i="7"/>
  <c r="E539" i="7"/>
  <c r="E642" i="7"/>
  <c r="E653" i="7"/>
  <c r="E661" i="7"/>
  <c r="E643" i="7"/>
  <c r="E654" i="7"/>
  <c r="E662" i="7"/>
  <c r="E644" i="7"/>
  <c r="E655" i="7"/>
  <c r="E663" i="7"/>
  <c r="E635" i="7"/>
  <c r="E648" i="7"/>
  <c r="E656" i="7"/>
  <c r="E664" i="7"/>
  <c r="E636" i="7"/>
  <c r="E649" i="7"/>
  <c r="E657" i="7"/>
  <c r="E665" i="7"/>
  <c r="E637" i="7"/>
  <c r="E650" i="7"/>
  <c r="E658" i="7"/>
  <c r="E638" i="7"/>
  <c r="E651" i="7"/>
  <c r="E659" i="7"/>
  <c r="E641" i="7"/>
  <c r="E652" i="7"/>
  <c r="E660" i="7"/>
  <c r="E666" i="7"/>
  <c r="E733" i="7"/>
  <c r="E726" i="7"/>
  <c r="E831" i="7" s="1"/>
  <c r="E734" i="7"/>
  <c r="E728" i="7"/>
  <c r="E736" i="7"/>
  <c r="E731" i="7"/>
  <c r="E739" i="7"/>
  <c r="E729" i="7"/>
  <c r="E730" i="7"/>
  <c r="E732" i="7"/>
  <c r="E735" i="7"/>
  <c r="E737" i="7"/>
  <c r="E738" i="7"/>
  <c r="E740" i="7"/>
  <c r="E727" i="7"/>
  <c r="E741" i="7"/>
  <c r="L261" i="3"/>
  <c r="L269" i="3"/>
  <c r="L285" i="3"/>
  <c r="L299" i="3"/>
  <c r="L309" i="3"/>
  <c r="K41" i="1"/>
  <c r="E174" i="7"/>
  <c r="E795" i="7" s="1"/>
  <c r="E182" i="7"/>
  <c r="E175" i="7"/>
  <c r="E183" i="7"/>
  <c r="E176" i="7"/>
  <c r="E184" i="7"/>
  <c r="E177" i="7"/>
  <c r="E178" i="7"/>
  <c r="E179" i="7"/>
  <c r="E180" i="7"/>
  <c r="E181" i="7"/>
  <c r="E230" i="7"/>
  <c r="E238" i="7"/>
  <c r="E246" i="7"/>
  <c r="E231" i="7"/>
  <c r="E239" i="7"/>
  <c r="E247" i="7"/>
  <c r="E224" i="7"/>
  <c r="E798" i="7" s="1"/>
  <c r="E232" i="7"/>
  <c r="E240" i="7"/>
  <c r="E248" i="7"/>
  <c r="E225" i="7"/>
  <c r="E233" i="7"/>
  <c r="E241" i="7"/>
  <c r="E249" i="7"/>
  <c r="E226" i="7"/>
  <c r="E234" i="7"/>
  <c r="E242" i="7"/>
  <c r="E250" i="7"/>
  <c r="E227" i="7"/>
  <c r="E235" i="7"/>
  <c r="E243" i="7"/>
  <c r="E251" i="7"/>
  <c r="E228" i="7"/>
  <c r="E236" i="7"/>
  <c r="E244" i="7"/>
  <c r="E229" i="7"/>
  <c r="E237" i="7"/>
  <c r="E245" i="7"/>
  <c r="E279" i="7"/>
  <c r="K44" i="1"/>
  <c r="E286" i="7"/>
  <c r="E287" i="7"/>
  <c r="E288" i="7"/>
  <c r="E281" i="7"/>
  <c r="E804" i="7" s="1"/>
  <c r="E289" i="7"/>
  <c r="E282" i="7"/>
  <c r="E290" i="7"/>
  <c r="E283" i="7"/>
  <c r="E291" i="7"/>
  <c r="E284" i="7"/>
  <c r="E292" i="7"/>
  <c r="E285" i="7"/>
  <c r="E318" i="7"/>
  <c r="E326" i="7"/>
  <c r="E334" i="7"/>
  <c r="E319" i="7"/>
  <c r="E327" i="7"/>
  <c r="E320" i="7"/>
  <c r="E328" i="7"/>
  <c r="E321" i="7"/>
  <c r="E329" i="7"/>
  <c r="E322" i="7"/>
  <c r="E330" i="7"/>
  <c r="E323" i="7"/>
  <c r="E331" i="7"/>
  <c r="E324" i="7"/>
  <c r="E332" i="7"/>
  <c r="E317" i="7"/>
  <c r="E325" i="7"/>
  <c r="E333" i="7"/>
  <c r="E338" i="7"/>
  <c r="E339" i="7"/>
  <c r="E422" i="7"/>
  <c r="E423" i="7"/>
  <c r="E424" i="7"/>
  <c r="E430" i="7"/>
  <c r="E431" i="7"/>
  <c r="E432" i="7"/>
  <c r="E558" i="7"/>
  <c r="E566" i="7"/>
  <c r="E574" i="7"/>
  <c r="E582" i="7"/>
  <c r="E590" i="7"/>
  <c r="E559" i="7"/>
  <c r="E567" i="7"/>
  <c r="E575" i="7"/>
  <c r="E583" i="7"/>
  <c r="E591" i="7"/>
  <c r="E560" i="7"/>
  <c r="E568" i="7"/>
  <c r="E576" i="7"/>
  <c r="E584" i="7"/>
  <c r="E592" i="7"/>
  <c r="E561" i="7"/>
  <c r="E569" i="7"/>
  <c r="E577" i="7"/>
  <c r="E585" i="7"/>
  <c r="E562" i="7"/>
  <c r="E570" i="7"/>
  <c r="E578" i="7"/>
  <c r="E586" i="7"/>
  <c r="E563" i="7"/>
  <c r="E571" i="7"/>
  <c r="E579" i="7"/>
  <c r="E587" i="7"/>
  <c r="E564" i="7"/>
  <c r="E572" i="7"/>
  <c r="E580" i="7"/>
  <c r="E588" i="7"/>
  <c r="E573" i="7"/>
  <c r="E581" i="7"/>
  <c r="E589" i="7"/>
  <c r="E557" i="7"/>
  <c r="F416" i="3" s="1"/>
  <c r="E565" i="7"/>
  <c r="E600" i="7"/>
  <c r="E608" i="7"/>
  <c r="E601" i="7"/>
  <c r="E609" i="7"/>
  <c r="E602" i="7"/>
  <c r="E610" i="7"/>
  <c r="E595" i="7"/>
  <c r="E820" i="7" s="1"/>
  <c r="E603" i="7"/>
  <c r="E611" i="7"/>
  <c r="E596" i="7"/>
  <c r="E604" i="7"/>
  <c r="E612" i="7"/>
  <c r="E597" i="7"/>
  <c r="E605" i="7"/>
  <c r="E613" i="7"/>
  <c r="E598" i="7"/>
  <c r="E606" i="7"/>
  <c r="E614" i="7"/>
  <c r="E599" i="7"/>
  <c r="E607" i="7"/>
  <c r="E619" i="7"/>
  <c r="E822" i="7" s="1"/>
  <c r="E620" i="7"/>
  <c r="E669" i="7"/>
  <c r="E670" i="7"/>
  <c r="E671" i="7"/>
  <c r="E672" i="7"/>
  <c r="E673" i="7"/>
  <c r="E674" i="7"/>
  <c r="E675" i="7"/>
  <c r="E668" i="7"/>
  <c r="E828" i="7" s="1"/>
  <c r="E742" i="7"/>
  <c r="E832" i="7" s="1"/>
  <c r="E743" i="7"/>
  <c r="E744" i="7"/>
  <c r="E745" i="7"/>
  <c r="L238" i="3"/>
  <c r="M237" i="3" s="1"/>
  <c r="K286" i="1"/>
  <c r="K317" i="1"/>
  <c r="L324" i="3"/>
  <c r="P324" i="3" s="1"/>
  <c r="L364" i="3"/>
  <c r="L356" i="3"/>
  <c r="L340" i="3"/>
  <c r="P340" i="3" s="1"/>
  <c r="L241" i="3"/>
  <c r="L240" i="3"/>
  <c r="L239" i="3"/>
  <c r="L24" i="3"/>
  <c r="L332" i="3"/>
  <c r="L348" i="3"/>
  <c r="L336" i="3"/>
  <c r="L344" i="3"/>
  <c r="P344" i="3" s="1"/>
  <c r="L258" i="3"/>
  <c r="L266" i="3"/>
  <c r="L296" i="3"/>
  <c r="L325" i="3"/>
  <c r="L337" i="3"/>
  <c r="P337" i="3" s="1"/>
  <c r="L254" i="3"/>
  <c r="L262" i="3"/>
  <c r="L270" i="3"/>
  <c r="L290" i="3"/>
  <c r="L300" i="3"/>
  <c r="L306" i="3"/>
  <c r="L329" i="3"/>
  <c r="P329" i="3" s="1"/>
  <c r="L333" i="3"/>
  <c r="P333" i="3" s="1"/>
  <c r="L341" i="3"/>
  <c r="P341" i="3" s="1"/>
  <c r="L345" i="3"/>
  <c r="P345" i="3" s="1"/>
  <c r="L349" i="3"/>
  <c r="P349" i="3" s="1"/>
  <c r="L353" i="3"/>
  <c r="P353" i="3" s="1"/>
  <c r="L357" i="3"/>
  <c r="P357" i="3" s="1"/>
  <c r="L361" i="3"/>
  <c r="P361" i="3" s="1"/>
  <c r="L368" i="3"/>
  <c r="L130" i="3"/>
  <c r="P130" i="3" s="1"/>
  <c r="L139" i="3"/>
  <c r="L147" i="3"/>
  <c r="M146" i="3" s="1"/>
  <c r="L155" i="3"/>
  <c r="M154" i="3" s="1"/>
  <c r="L163" i="3"/>
  <c r="M162" i="3" s="1"/>
  <c r="L171" i="3"/>
  <c r="P171" i="3" s="1"/>
  <c r="L183" i="3"/>
  <c r="L187" i="3"/>
  <c r="M186" i="3" s="1"/>
  <c r="L195" i="3"/>
  <c r="M194" i="3" s="1"/>
  <c r="L203" i="3"/>
  <c r="M202" i="3" s="1"/>
  <c r="L211" i="3"/>
  <c r="M210" i="3" s="1"/>
  <c r="L219" i="3"/>
  <c r="M218" i="3" s="1"/>
  <c r="L227" i="3"/>
  <c r="M226" i="3" s="1"/>
  <c r="L236" i="3"/>
  <c r="M235" i="3" s="1"/>
  <c r="L255" i="3"/>
  <c r="L263" i="3"/>
  <c r="L271" i="3"/>
  <c r="L291" i="3"/>
  <c r="L303" i="3"/>
  <c r="L310" i="3"/>
  <c r="L134" i="3"/>
  <c r="P134" i="3" s="1"/>
  <c r="L143" i="3"/>
  <c r="M142" i="3" s="1"/>
  <c r="L151" i="3"/>
  <c r="L159" i="3"/>
  <c r="P159" i="3" s="1"/>
  <c r="L167" i="3"/>
  <c r="P167" i="3" s="1"/>
  <c r="L175" i="3"/>
  <c r="M174" i="3" s="1"/>
  <c r="L179" i="3"/>
  <c r="M178" i="3" s="1"/>
  <c r="L191" i="3"/>
  <c r="M190" i="3" s="1"/>
  <c r="L199" i="3"/>
  <c r="M198" i="3" s="1"/>
  <c r="L207" i="3"/>
  <c r="M206" i="3" s="1"/>
  <c r="L215" i="3"/>
  <c r="M214" i="3" s="1"/>
  <c r="L223" i="3"/>
  <c r="M222" i="3" s="1"/>
  <c r="L231" i="3"/>
  <c r="M230" i="3" s="1"/>
  <c r="L243" i="3"/>
  <c r="M242" i="3" s="1"/>
  <c r="L259" i="3"/>
  <c r="L267" i="3"/>
  <c r="L281" i="3"/>
  <c r="L297" i="3"/>
  <c r="L307" i="3"/>
  <c r="L317" i="3"/>
  <c r="P317" i="3" s="1"/>
  <c r="L326" i="3"/>
  <c r="L330" i="3"/>
  <c r="P330" i="3" s="1"/>
  <c r="L334" i="3"/>
  <c r="P334" i="3" s="1"/>
  <c r="L338" i="3"/>
  <c r="P338" i="3" s="1"/>
  <c r="L342" i="3"/>
  <c r="P342" i="3" s="1"/>
  <c r="L346" i="3"/>
  <c r="P346" i="3" s="1"/>
  <c r="L350" i="3"/>
  <c r="L354" i="3"/>
  <c r="P354" i="3" s="1"/>
  <c r="L358" i="3"/>
  <c r="L362" i="3"/>
  <c r="P362" i="3" s="1"/>
  <c r="L369" i="3"/>
  <c r="P369" i="3" s="1"/>
  <c r="L256" i="3"/>
  <c r="L260" i="3"/>
  <c r="L264" i="3"/>
  <c r="L268" i="3"/>
  <c r="L272" i="3"/>
  <c r="L284" i="3"/>
  <c r="L294" i="3"/>
  <c r="L298" i="3"/>
  <c r="L304" i="3"/>
  <c r="L308" i="3"/>
  <c r="L311" i="3"/>
  <c r="L318" i="3"/>
  <c r="P318" i="3" s="1"/>
  <c r="L327" i="3"/>
  <c r="L331" i="3"/>
  <c r="P331" i="3" s="1"/>
  <c r="L335" i="3"/>
  <c r="P335" i="3" s="1"/>
  <c r="L339" i="3"/>
  <c r="P339" i="3" s="1"/>
  <c r="L343" i="3"/>
  <c r="P343" i="3" s="1"/>
  <c r="L347" i="3"/>
  <c r="L351" i="3"/>
  <c r="P351" i="3" s="1"/>
  <c r="L355" i="3"/>
  <c r="P355" i="3" s="1"/>
  <c r="L359" i="3"/>
  <c r="P359" i="3" s="1"/>
  <c r="L363" i="3"/>
  <c r="P363" i="3" s="1"/>
  <c r="L370" i="3"/>
  <c r="J382" i="3"/>
  <c r="J386" i="3"/>
  <c r="N49" i="3"/>
  <c r="L49" i="3" s="1"/>
  <c r="J383" i="3"/>
  <c r="J387" i="3"/>
  <c r="J377" i="3"/>
  <c r="L127" i="3"/>
  <c r="P127" i="3" s="1"/>
  <c r="L131" i="3"/>
  <c r="M130" i="3" s="1"/>
  <c r="L135" i="3"/>
  <c r="M134" i="3" s="1"/>
  <c r="L140" i="3"/>
  <c r="M139" i="3" s="1"/>
  <c r="L144" i="3"/>
  <c r="L148" i="3"/>
  <c r="P148" i="3" s="1"/>
  <c r="L152" i="3"/>
  <c r="M151" i="3" s="1"/>
  <c r="Q151" i="3" s="1"/>
  <c r="L156" i="3"/>
  <c r="P156" i="3" s="1"/>
  <c r="L160" i="3"/>
  <c r="M159" i="3" s="1"/>
  <c r="L164" i="3"/>
  <c r="M163" i="3" s="1"/>
  <c r="L168" i="3"/>
  <c r="M167" i="3" s="1"/>
  <c r="L172" i="3"/>
  <c r="M171" i="3" s="1"/>
  <c r="L176" i="3"/>
  <c r="L180" i="3"/>
  <c r="P180" i="3" s="1"/>
  <c r="L184" i="3"/>
  <c r="M183" i="3" s="1"/>
  <c r="Q183" i="3" s="1"/>
  <c r="L188" i="3"/>
  <c r="M187" i="3" s="1"/>
  <c r="L192" i="3"/>
  <c r="P192" i="3" s="1"/>
  <c r="L196" i="3"/>
  <c r="M195" i="3" s="1"/>
  <c r="L200" i="3"/>
  <c r="P200" i="3" s="1"/>
  <c r="L204" i="3"/>
  <c r="M203" i="3" s="1"/>
  <c r="L208" i="3"/>
  <c r="P208" i="3" s="1"/>
  <c r="L212" i="3"/>
  <c r="P212" i="3" s="1"/>
  <c r="L216" i="3"/>
  <c r="P216" i="3" s="1"/>
  <c r="L220" i="3"/>
  <c r="P220" i="3" s="1"/>
  <c r="L224" i="3"/>
  <c r="M223" i="3" s="1"/>
  <c r="Q223" i="3" s="1"/>
  <c r="L228" i="3"/>
  <c r="P228" i="3" s="1"/>
  <c r="L232" i="3"/>
  <c r="P232" i="3" s="1"/>
  <c r="L237" i="3"/>
  <c r="L244" i="3"/>
  <c r="P244" i="3" s="1"/>
  <c r="L247" i="3"/>
  <c r="M246" i="3" s="1"/>
  <c r="L128" i="3"/>
  <c r="P128" i="3" s="1"/>
  <c r="L132" i="3"/>
  <c r="P132" i="3" s="1"/>
  <c r="L136" i="3"/>
  <c r="L141" i="3"/>
  <c r="L145" i="3"/>
  <c r="P145" i="3" s="1"/>
  <c r="L149" i="3"/>
  <c r="M148" i="3" s="1"/>
  <c r="L153" i="3"/>
  <c r="M152" i="3" s="1"/>
  <c r="L157" i="3"/>
  <c r="M156" i="3" s="1"/>
  <c r="L161" i="3"/>
  <c r="P161" i="3" s="1"/>
  <c r="L165" i="3"/>
  <c r="M164" i="3" s="1"/>
  <c r="L169" i="3"/>
  <c r="P169" i="3" s="1"/>
  <c r="L173" i="3"/>
  <c r="P173" i="3" s="1"/>
  <c r="L177" i="3"/>
  <c r="M176" i="3" s="1"/>
  <c r="L181" i="3"/>
  <c r="M180" i="3" s="1"/>
  <c r="L185" i="3"/>
  <c r="M184" i="3" s="1"/>
  <c r="L189" i="3"/>
  <c r="M188" i="3" s="1"/>
  <c r="L193" i="3"/>
  <c r="M192" i="3" s="1"/>
  <c r="L197" i="3"/>
  <c r="M196" i="3" s="1"/>
  <c r="L201" i="3"/>
  <c r="M200" i="3" s="1"/>
  <c r="L205" i="3"/>
  <c r="M204" i="3" s="1"/>
  <c r="L209" i="3"/>
  <c r="M208" i="3" s="1"/>
  <c r="L213" i="3"/>
  <c r="M212" i="3" s="1"/>
  <c r="L217" i="3"/>
  <c r="M216" i="3" s="1"/>
  <c r="L221" i="3"/>
  <c r="M220" i="3" s="1"/>
  <c r="L225" i="3"/>
  <c r="M224" i="3" s="1"/>
  <c r="L229" i="3"/>
  <c r="M228" i="3" s="1"/>
  <c r="L233" i="3"/>
  <c r="L245" i="3"/>
  <c r="M244" i="3" s="1"/>
  <c r="L129" i="3"/>
  <c r="P129" i="3" s="1"/>
  <c r="L133" i="3"/>
  <c r="P133" i="3" s="1"/>
  <c r="L138" i="3"/>
  <c r="M137" i="3" s="1"/>
  <c r="L142" i="3"/>
  <c r="M141" i="3" s="1"/>
  <c r="L146" i="3"/>
  <c r="M145" i="3" s="1"/>
  <c r="L150" i="3"/>
  <c r="P150" i="3" s="1"/>
  <c r="L154" i="3"/>
  <c r="P154" i="3" s="1"/>
  <c r="L158" i="3"/>
  <c r="M157" i="3" s="1"/>
  <c r="L162" i="3"/>
  <c r="M161" i="3" s="1"/>
  <c r="L166" i="3"/>
  <c r="M165" i="3" s="1"/>
  <c r="L170" i="3"/>
  <c r="M169" i="3" s="1"/>
  <c r="L174" i="3"/>
  <c r="M173" i="3" s="1"/>
  <c r="L178" i="3"/>
  <c r="M177" i="3" s="1"/>
  <c r="L182" i="3"/>
  <c r="M181" i="3" s="1"/>
  <c r="L186" i="3"/>
  <c r="M185" i="3" s="1"/>
  <c r="L190" i="3"/>
  <c r="M189" i="3" s="1"/>
  <c r="L194" i="3"/>
  <c r="P194" i="3" s="1"/>
  <c r="L198" i="3"/>
  <c r="M197" i="3" s="1"/>
  <c r="L202" i="3"/>
  <c r="L206" i="3"/>
  <c r="L210" i="3"/>
  <c r="J210" i="3" s="1"/>
  <c r="L214" i="3"/>
  <c r="P214" i="3" s="1"/>
  <c r="L218" i="3"/>
  <c r="L222" i="3"/>
  <c r="P222" i="3" s="1"/>
  <c r="L226" i="3"/>
  <c r="P226" i="3" s="1"/>
  <c r="L230" i="3"/>
  <c r="M229" i="3" s="1"/>
  <c r="L235" i="3"/>
  <c r="L242" i="3"/>
  <c r="M241" i="3" s="1"/>
  <c r="L246" i="3"/>
  <c r="P246" i="3" s="1"/>
  <c r="L26" i="3"/>
  <c r="L31" i="3"/>
  <c r="L38" i="3"/>
  <c r="L41" i="3"/>
  <c r="L44" i="3"/>
  <c r="L46" i="3"/>
  <c r="AO89" i="3"/>
  <c r="F440" i="3"/>
  <c r="AO88" i="3"/>
  <c r="L28" i="3"/>
  <c r="L36" i="3"/>
  <c r="L43" i="3"/>
  <c r="L119" i="3"/>
  <c r="L29" i="3"/>
  <c r="L37" i="3"/>
  <c r="L45" i="3"/>
  <c r="L47" i="3"/>
  <c r="L48" i="3"/>
  <c r="L118" i="3"/>
  <c r="AO72" i="3"/>
  <c r="F424" i="3"/>
  <c r="L120" i="3"/>
  <c r="L121" i="3"/>
  <c r="P261" i="3"/>
  <c r="J419" i="3"/>
  <c r="J439" i="3"/>
  <c r="J393" i="3"/>
  <c r="J394" i="3"/>
  <c r="J397" i="3"/>
  <c r="J398" i="3"/>
  <c r="J401" i="3"/>
  <c r="J402" i="3"/>
  <c r="J405" i="3"/>
  <c r="J406" i="3"/>
  <c r="P257" i="3"/>
  <c r="J376" i="3"/>
  <c r="J437" i="3"/>
  <c r="J410" i="3"/>
  <c r="J417" i="3"/>
  <c r="J409" i="3"/>
  <c r="H50" i="3"/>
  <c r="N32" i="3"/>
  <c r="L32" i="3" s="1"/>
  <c r="H39" i="3"/>
  <c r="G50" i="3"/>
  <c r="N42" i="3"/>
  <c r="L42" i="3" s="1"/>
  <c r="H33" i="3"/>
  <c r="M150" i="3"/>
  <c r="P151" i="3"/>
  <c r="M158" i="3"/>
  <c r="M182" i="3"/>
  <c r="P183" i="3"/>
  <c r="P187" i="3"/>
  <c r="M143" i="3"/>
  <c r="Q143" i="3" s="1"/>
  <c r="P144" i="3"/>
  <c r="M175" i="3"/>
  <c r="P176" i="3"/>
  <c r="M207" i="3"/>
  <c r="P236" i="3"/>
  <c r="P223" i="3"/>
  <c r="J312" i="3"/>
  <c r="J396" i="3"/>
  <c r="J379" i="3"/>
  <c r="J404" i="3"/>
  <c r="J407" i="3"/>
  <c r="J408" i="3"/>
  <c r="J380" i="3"/>
  <c r="J413" i="3"/>
  <c r="J399" i="3"/>
  <c r="J395" i="3"/>
  <c r="J403" i="3"/>
  <c r="J411" i="3"/>
  <c r="J412" i="3"/>
  <c r="J418" i="3"/>
  <c r="J392" i="3"/>
  <c r="J400" i="3"/>
  <c r="J420" i="3"/>
  <c r="J434" i="3"/>
  <c r="J436" i="3"/>
  <c r="J421" i="3"/>
  <c r="J422" i="3"/>
  <c r="J431" i="3"/>
  <c r="J435" i="3"/>
  <c r="J301" i="3" l="1"/>
  <c r="J274" i="3"/>
  <c r="P195" i="3"/>
  <c r="M129" i="3"/>
  <c r="M166" i="3"/>
  <c r="Q195" i="3"/>
  <c r="M369" i="3"/>
  <c r="Q369" i="3" s="1"/>
  <c r="P370" i="3"/>
  <c r="M293" i="3"/>
  <c r="P294" i="3"/>
  <c r="M290" i="3"/>
  <c r="Q290" i="3" s="1"/>
  <c r="P291" i="3"/>
  <c r="P254" i="3"/>
  <c r="M347" i="3"/>
  <c r="Q347" i="3" s="1"/>
  <c r="P348" i="3"/>
  <c r="M363" i="3"/>
  <c r="Q363" i="3" s="1"/>
  <c r="P364" i="3"/>
  <c r="Q364" i="3"/>
  <c r="M283" i="3"/>
  <c r="P284" i="3"/>
  <c r="M357" i="3"/>
  <c r="Q357" i="3" s="1"/>
  <c r="P358" i="3"/>
  <c r="M325" i="3"/>
  <c r="Q325" i="3" s="1"/>
  <c r="P326" i="3"/>
  <c r="M270" i="3"/>
  <c r="M331" i="3"/>
  <c r="Q331" i="3" s="1"/>
  <c r="P332" i="3"/>
  <c r="M327" i="3"/>
  <c r="Q327" i="3" s="1"/>
  <c r="P328" i="3"/>
  <c r="Q291" i="3"/>
  <c r="Q318" i="3"/>
  <c r="M326" i="3"/>
  <c r="Q326" i="3" s="1"/>
  <c r="P327" i="3"/>
  <c r="M271" i="3"/>
  <c r="M262" i="3"/>
  <c r="M367" i="3"/>
  <c r="P368" i="3"/>
  <c r="M324" i="3"/>
  <c r="Q324" i="3" s="1"/>
  <c r="P325" i="3"/>
  <c r="M311" i="3"/>
  <c r="Q311" i="3" s="1"/>
  <c r="P312" i="3"/>
  <c r="M349" i="3"/>
  <c r="Q349" i="3" s="1"/>
  <c r="P350" i="3"/>
  <c r="P307" i="3"/>
  <c r="P255" i="3"/>
  <c r="M305" i="3"/>
  <c r="Q305" i="3" s="1"/>
  <c r="P306" i="3"/>
  <c r="M295" i="3"/>
  <c r="Q295" i="3" s="1"/>
  <c r="P296" i="3"/>
  <c r="M308" i="3"/>
  <c r="Q308" i="3" s="1"/>
  <c r="P309" i="3"/>
  <c r="P276" i="3"/>
  <c r="J287" i="3"/>
  <c r="Q287" i="3"/>
  <c r="J282" i="3"/>
  <c r="Q282" i="3"/>
  <c r="Q281" i="3"/>
  <c r="M310" i="3"/>
  <c r="Q310" i="3" s="1"/>
  <c r="P311" i="3"/>
  <c r="P264" i="3"/>
  <c r="M296" i="3"/>
  <c r="Q296" i="3" s="1"/>
  <c r="P297" i="3"/>
  <c r="M299" i="3"/>
  <c r="Q299" i="3" s="1"/>
  <c r="P300" i="3"/>
  <c r="P266" i="3"/>
  <c r="M298" i="3"/>
  <c r="Q298" i="3" s="1"/>
  <c r="P299" i="3"/>
  <c r="M264" i="3"/>
  <c r="J137" i="3"/>
  <c r="Q137" i="3"/>
  <c r="M346" i="3"/>
  <c r="Q346" i="3" s="1"/>
  <c r="P347" i="3"/>
  <c r="P308" i="3"/>
  <c r="P260" i="3"/>
  <c r="M280" i="3"/>
  <c r="P281" i="3"/>
  <c r="P290" i="3"/>
  <c r="P258" i="3"/>
  <c r="M284" i="3"/>
  <c r="Q284" i="3" s="1"/>
  <c r="P285" i="3"/>
  <c r="M304" i="3"/>
  <c r="Q304" i="3" s="1"/>
  <c r="P305" i="3"/>
  <c r="J273" i="3"/>
  <c r="Q273" i="3"/>
  <c r="M303" i="3"/>
  <c r="Q303" i="3" s="1"/>
  <c r="P304" i="3"/>
  <c r="P256" i="3"/>
  <c r="P267" i="3"/>
  <c r="M309" i="3"/>
  <c r="Q309" i="3" s="1"/>
  <c r="P310" i="3"/>
  <c r="M269" i="3"/>
  <c r="M268" i="3"/>
  <c r="M294" i="3"/>
  <c r="Q294" i="3" s="1"/>
  <c r="P295" i="3"/>
  <c r="Q370" i="3"/>
  <c r="M297" i="3"/>
  <c r="Q297" i="3" s="1"/>
  <c r="P298" i="3"/>
  <c r="P259" i="3"/>
  <c r="M302" i="3"/>
  <c r="P303" i="3"/>
  <c r="P262" i="3"/>
  <c r="M335" i="3"/>
  <c r="Q335" i="3" s="1"/>
  <c r="P336" i="3"/>
  <c r="M355" i="3"/>
  <c r="Q355" i="3" s="1"/>
  <c r="P356" i="3"/>
  <c r="M260" i="3"/>
  <c r="M256" i="3"/>
  <c r="M359" i="3"/>
  <c r="Q359" i="3" s="1"/>
  <c r="P360" i="3"/>
  <c r="Q285" i="3"/>
  <c r="Q312" i="3"/>
  <c r="Q300" i="3"/>
  <c r="Q276" i="3"/>
  <c r="M40" i="3"/>
  <c r="P41" i="3"/>
  <c r="P49" i="3"/>
  <c r="M35" i="3"/>
  <c r="P36" i="3"/>
  <c r="M37" i="3"/>
  <c r="Q37" i="3" s="1"/>
  <c r="P38" i="3"/>
  <c r="M27" i="3"/>
  <c r="J27" i="3" s="1"/>
  <c r="P28" i="3"/>
  <c r="P31" i="3"/>
  <c r="P118" i="3"/>
  <c r="P48" i="3"/>
  <c r="M41" i="3"/>
  <c r="Q41" i="3" s="1"/>
  <c r="P42" i="3"/>
  <c r="P47" i="3"/>
  <c r="P26" i="3"/>
  <c r="Q26" i="3"/>
  <c r="M36" i="3"/>
  <c r="Q36" i="3" s="1"/>
  <c r="P37" i="3"/>
  <c r="P121" i="3"/>
  <c r="M44" i="3"/>
  <c r="Q44" i="3" s="1"/>
  <c r="P45" i="3"/>
  <c r="P24" i="3"/>
  <c r="Q24" i="3"/>
  <c r="M28" i="3"/>
  <c r="Q28" i="3" s="1"/>
  <c r="P29" i="3"/>
  <c r="Q29" i="3"/>
  <c r="P46" i="3"/>
  <c r="P119" i="3"/>
  <c r="M43" i="3"/>
  <c r="Q43" i="3" s="1"/>
  <c r="P44" i="3"/>
  <c r="M119" i="3"/>
  <c r="Q119" i="3" s="1"/>
  <c r="P120" i="3"/>
  <c r="M31" i="3"/>
  <c r="Q31" i="3" s="1"/>
  <c r="P32" i="3"/>
  <c r="M42" i="3"/>
  <c r="Q42" i="3" s="1"/>
  <c r="P43" i="3"/>
  <c r="Q121" i="3"/>
  <c r="Q175" i="3"/>
  <c r="P172" i="3"/>
  <c r="J208" i="3"/>
  <c r="Q163" i="3"/>
  <c r="E836" i="7"/>
  <c r="I836" i="7" s="1"/>
  <c r="F441" i="3"/>
  <c r="E833" i="7"/>
  <c r="B833" i="7" s="1"/>
  <c r="F438" i="3"/>
  <c r="E839" i="7"/>
  <c r="I839" i="7" s="1"/>
  <c r="F445" i="3"/>
  <c r="F446" i="3"/>
  <c r="F444" i="3"/>
  <c r="P140" i="3"/>
  <c r="J428" i="3"/>
  <c r="J432" i="3"/>
  <c r="J423" i="3"/>
  <c r="J414" i="3"/>
  <c r="J440" i="3"/>
  <c r="J429" i="3"/>
  <c r="J425" i="3"/>
  <c r="P265" i="3"/>
  <c r="J365" i="3"/>
  <c r="M368" i="3"/>
  <c r="Q368" i="3" s="1"/>
  <c r="M170" i="3"/>
  <c r="J170" i="3" s="1"/>
  <c r="Q208" i="3"/>
  <c r="M144" i="3"/>
  <c r="Q144" i="3" s="1"/>
  <c r="M345" i="3"/>
  <c r="M342" i="3"/>
  <c r="Q342" i="3" s="1"/>
  <c r="M341" i="3"/>
  <c r="Q341" i="3" s="1"/>
  <c r="M352" i="3"/>
  <c r="Q352" i="3" s="1"/>
  <c r="M356" i="3"/>
  <c r="M338" i="3"/>
  <c r="M337" i="3"/>
  <c r="Q337" i="3" s="1"/>
  <c r="M348" i="3"/>
  <c r="Q348" i="3" s="1"/>
  <c r="M343" i="3"/>
  <c r="Q343" i="3" s="1"/>
  <c r="M339" i="3"/>
  <c r="Q339" i="3" s="1"/>
  <c r="M333" i="3"/>
  <c r="Q333" i="3" s="1"/>
  <c r="M344" i="3"/>
  <c r="Q344" i="3" s="1"/>
  <c r="M330" i="3"/>
  <c r="Q330" i="3" s="1"/>
  <c r="M340" i="3"/>
  <c r="Q340" i="3" s="1"/>
  <c r="J363" i="3"/>
  <c r="M351" i="3"/>
  <c r="M334" i="3"/>
  <c r="Q334" i="3" s="1"/>
  <c r="M329" i="3"/>
  <c r="Q329" i="3" s="1"/>
  <c r="M358" i="3"/>
  <c r="Q358" i="3" s="1"/>
  <c r="M332" i="3"/>
  <c r="M336" i="3"/>
  <c r="Q336" i="3" s="1"/>
  <c r="M323" i="3"/>
  <c r="M362" i="3"/>
  <c r="Q362" i="3" s="1"/>
  <c r="M354" i="3"/>
  <c r="Q354" i="3" s="1"/>
  <c r="M353" i="3"/>
  <c r="J364" i="3"/>
  <c r="M328" i="3"/>
  <c r="Q328" i="3" s="1"/>
  <c r="M361" i="3"/>
  <c r="Q361" i="3" s="1"/>
  <c r="M350" i="3"/>
  <c r="Q350" i="3" s="1"/>
  <c r="M360" i="3"/>
  <c r="J321" i="3"/>
  <c r="J320" i="3"/>
  <c r="J322" i="3"/>
  <c r="J319" i="3"/>
  <c r="M317" i="3"/>
  <c r="Q317" i="3" s="1"/>
  <c r="M231" i="3"/>
  <c r="Q231" i="3" s="1"/>
  <c r="P135" i="3"/>
  <c r="Q206" i="3"/>
  <c r="P177" i="3"/>
  <c r="Q207" i="3"/>
  <c r="P207" i="3"/>
  <c r="P168" i="3"/>
  <c r="P143" i="3"/>
  <c r="M128" i="3"/>
  <c r="Q128" i="3" s="1"/>
  <c r="M199" i="3"/>
  <c r="P209" i="3"/>
  <c r="Q171" i="3"/>
  <c r="M289" i="3"/>
  <c r="Q177" i="3"/>
  <c r="J277" i="3"/>
  <c r="M306" i="3"/>
  <c r="Q306" i="3" s="1"/>
  <c r="M275" i="3"/>
  <c r="M307" i="3"/>
  <c r="Q307" i="3" s="1"/>
  <c r="J279" i="3"/>
  <c r="J280" i="3"/>
  <c r="J278" i="3"/>
  <c r="P270" i="3"/>
  <c r="P268" i="3"/>
  <c r="M267" i="3"/>
  <c r="Q267" i="3" s="1"/>
  <c r="P155" i="3"/>
  <c r="J272" i="3"/>
  <c r="P272" i="3"/>
  <c r="M232" i="3"/>
  <c r="J232" i="3" s="1"/>
  <c r="P235" i="3"/>
  <c r="M234" i="3"/>
  <c r="M236" i="3"/>
  <c r="Q236" i="3" s="1"/>
  <c r="P271" i="3"/>
  <c r="Q271" i="3"/>
  <c r="M265" i="3"/>
  <c r="J265" i="3" s="1"/>
  <c r="Q272" i="3"/>
  <c r="Q264" i="3"/>
  <c r="M263" i="3"/>
  <c r="Q263" i="3" s="1"/>
  <c r="J256" i="3"/>
  <c r="M254" i="3"/>
  <c r="Q254" i="3" s="1"/>
  <c r="M255" i="3"/>
  <c r="J255" i="3" s="1"/>
  <c r="Q256" i="3"/>
  <c r="P136" i="3"/>
  <c r="M135" i="3"/>
  <c r="Q135" i="3" s="1"/>
  <c r="P139" i="3"/>
  <c r="M138" i="3"/>
  <c r="Q138" i="3" s="1"/>
  <c r="P141" i="3"/>
  <c r="M140" i="3"/>
  <c r="Q140" i="3" s="1"/>
  <c r="AG29" i="3" s="1"/>
  <c r="M30" i="3"/>
  <c r="J305" i="3"/>
  <c r="M257" i="3"/>
  <c r="Q257" i="3" s="1"/>
  <c r="P191" i="3"/>
  <c r="M168" i="3"/>
  <c r="Q168" i="3" s="1"/>
  <c r="Q158" i="3"/>
  <c r="P158" i="3"/>
  <c r="J29" i="3"/>
  <c r="J218" i="3"/>
  <c r="M25" i="3"/>
  <c r="P215" i="3"/>
  <c r="M261" i="3"/>
  <c r="Q261" i="3" s="1"/>
  <c r="J295" i="3"/>
  <c r="M149" i="3"/>
  <c r="Q149" i="3" s="1"/>
  <c r="M191" i="3"/>
  <c r="Q191" i="3" s="1"/>
  <c r="P243" i="3"/>
  <c r="P245" i="3"/>
  <c r="P233" i="3"/>
  <c r="P225" i="3"/>
  <c r="M221" i="3"/>
  <c r="P175" i="3"/>
  <c r="P190" i="3"/>
  <c r="P179" i="3"/>
  <c r="P188" i="3"/>
  <c r="P147" i="3"/>
  <c r="P229" i="3"/>
  <c r="P211" i="3"/>
  <c r="J224" i="3"/>
  <c r="P201" i="3"/>
  <c r="J190" i="3"/>
  <c r="M132" i="3"/>
  <c r="J132" i="3" s="1"/>
  <c r="J222" i="3"/>
  <c r="Q188" i="3"/>
  <c r="Q156" i="3"/>
  <c r="Q166" i="3"/>
  <c r="M213" i="3"/>
  <c r="M155" i="3"/>
  <c r="Q155" i="3" s="1"/>
  <c r="P210" i="3"/>
  <c r="J310" i="3"/>
  <c r="I801" i="7"/>
  <c r="B801" i="7"/>
  <c r="G801" i="7"/>
  <c r="F421" i="3"/>
  <c r="E824" i="7"/>
  <c r="I814" i="7"/>
  <c r="B814" i="7"/>
  <c r="G814" i="7"/>
  <c r="B805" i="7"/>
  <c r="I828" i="7"/>
  <c r="G828" i="7"/>
  <c r="B828" i="7"/>
  <c r="I795" i="7"/>
  <c r="B795" i="7"/>
  <c r="G795" i="7"/>
  <c r="F422" i="3"/>
  <c r="E825" i="7"/>
  <c r="I817" i="7"/>
  <c r="B817" i="7"/>
  <c r="G817" i="7"/>
  <c r="I799" i="7"/>
  <c r="B799" i="7"/>
  <c r="G799" i="7"/>
  <c r="I821" i="7"/>
  <c r="B821" i="7"/>
  <c r="G821" i="7"/>
  <c r="I823" i="7"/>
  <c r="B823" i="7"/>
  <c r="G823" i="7"/>
  <c r="AO47" i="3"/>
  <c r="E809" i="7"/>
  <c r="G834" i="7"/>
  <c r="G805" i="7"/>
  <c r="I818" i="7"/>
  <c r="G818" i="7"/>
  <c r="B818" i="7"/>
  <c r="AO55" i="3"/>
  <c r="E812" i="7"/>
  <c r="B794" i="7"/>
  <c r="I794" i="7"/>
  <c r="G794" i="7"/>
  <c r="AO60" i="3"/>
  <c r="E816" i="7"/>
  <c r="F398" i="3"/>
  <c r="E808" i="7"/>
  <c r="I804" i="7"/>
  <c r="G804" i="7"/>
  <c r="B804" i="7"/>
  <c r="I815" i="7"/>
  <c r="B815" i="7"/>
  <c r="G815" i="7"/>
  <c r="I806" i="7"/>
  <c r="G806" i="7"/>
  <c r="B806" i="7"/>
  <c r="I800" i="7"/>
  <c r="B800" i="7"/>
  <c r="G800" i="7"/>
  <c r="F431" i="3"/>
  <c r="E829" i="7"/>
  <c r="I803" i="7"/>
  <c r="B803" i="7"/>
  <c r="G803" i="7"/>
  <c r="I833" i="7"/>
  <c r="G833" i="7"/>
  <c r="B834" i="7"/>
  <c r="G835" i="7"/>
  <c r="I831" i="7"/>
  <c r="B831" i="7"/>
  <c r="G831" i="7"/>
  <c r="I834" i="7"/>
  <c r="B835" i="7"/>
  <c r="I797" i="7"/>
  <c r="B797" i="7"/>
  <c r="G797" i="7"/>
  <c r="G793" i="7"/>
  <c r="I793" i="7"/>
  <c r="B793" i="7"/>
  <c r="AO52" i="3"/>
  <c r="E811" i="7"/>
  <c r="G837" i="7"/>
  <c r="I835" i="7"/>
  <c r="I832" i="7"/>
  <c r="B832" i="7"/>
  <c r="G832" i="7"/>
  <c r="I820" i="7"/>
  <c r="G820" i="7"/>
  <c r="B820" i="7"/>
  <c r="AO63" i="3"/>
  <c r="E819" i="7"/>
  <c r="F409" i="3"/>
  <c r="E813" i="7"/>
  <c r="I798" i="7"/>
  <c r="G798" i="7"/>
  <c r="B798" i="7"/>
  <c r="AO71" i="3"/>
  <c r="E826" i="7"/>
  <c r="I807" i="7"/>
  <c r="B807" i="7"/>
  <c r="G807" i="7"/>
  <c r="AO90" i="3"/>
  <c r="E838" i="7"/>
  <c r="B837" i="7"/>
  <c r="G827" i="7"/>
  <c r="I837" i="7"/>
  <c r="B827" i="7"/>
  <c r="I822" i="7"/>
  <c r="G822" i="7"/>
  <c r="B822" i="7"/>
  <c r="AO48" i="3"/>
  <c r="E810" i="7"/>
  <c r="AO38" i="3"/>
  <c r="E802" i="7"/>
  <c r="F433" i="3"/>
  <c r="E830" i="7"/>
  <c r="I796" i="7"/>
  <c r="G796" i="7"/>
  <c r="B796" i="7"/>
  <c r="I805" i="7"/>
  <c r="I827" i="7"/>
  <c r="Q184" i="3"/>
  <c r="M266" i="3"/>
  <c r="Q266" i="3" s="1"/>
  <c r="J281" i="3"/>
  <c r="M258" i="3"/>
  <c r="Q258" i="3" s="1"/>
  <c r="P263" i="3"/>
  <c r="P269" i="3"/>
  <c r="J269" i="3"/>
  <c r="M259" i="3"/>
  <c r="J259" i="3" s="1"/>
  <c r="J300" i="3"/>
  <c r="Q260" i="3"/>
  <c r="J307" i="3"/>
  <c r="J303" i="3"/>
  <c r="J291" i="3"/>
  <c r="P198" i="3"/>
  <c r="Q150" i="3"/>
  <c r="P185" i="3"/>
  <c r="P182" i="3"/>
  <c r="Q214" i="3"/>
  <c r="Q174" i="3"/>
  <c r="P230" i="3"/>
  <c r="M205" i="3"/>
  <c r="Q205" i="3" s="1"/>
  <c r="Q182" i="3"/>
  <c r="P142" i="3"/>
  <c r="F376" i="3"/>
  <c r="AO46" i="3"/>
  <c r="F412" i="3"/>
  <c r="F391" i="3"/>
  <c r="AO39" i="3"/>
  <c r="F377" i="3"/>
  <c r="AO25" i="3"/>
  <c r="AO24" i="3"/>
  <c r="J378" i="3"/>
  <c r="F415" i="3"/>
  <c r="AO58" i="3"/>
  <c r="F427" i="3"/>
  <c r="J424" i="3"/>
  <c r="F390" i="3"/>
  <c r="J426" i="3"/>
  <c r="AO57" i="3"/>
  <c r="F423" i="3"/>
  <c r="F413" i="3"/>
  <c r="AO61" i="3"/>
  <c r="F408" i="3"/>
  <c r="J384" i="3"/>
  <c r="J202" i="3"/>
  <c r="J206" i="3"/>
  <c r="P206" i="3"/>
  <c r="F400" i="3"/>
  <c r="J361" i="3"/>
  <c r="P203" i="3"/>
  <c r="M160" i="3"/>
  <c r="Q160" i="3" s="1"/>
  <c r="J290" i="3"/>
  <c r="J296" i="3"/>
  <c r="Q203" i="3"/>
  <c r="J242" i="3"/>
  <c r="Q216" i="3"/>
  <c r="P184" i="3"/>
  <c r="P152" i="3"/>
  <c r="M127" i="3"/>
  <c r="Q127" i="3" s="1"/>
  <c r="P174" i="3"/>
  <c r="M215" i="3"/>
  <c r="Q215" i="3" s="1"/>
  <c r="Q142" i="3"/>
  <c r="P193" i="3"/>
  <c r="J216" i="3"/>
  <c r="J230" i="3"/>
  <c r="Q159" i="3"/>
  <c r="Z51" i="3"/>
  <c r="M45" i="3"/>
  <c r="J415" i="3"/>
  <c r="P239" i="3"/>
  <c r="M238" i="3"/>
  <c r="Q238" i="3" s="1"/>
  <c r="Q161" i="3"/>
  <c r="P240" i="3"/>
  <c r="M239" i="3"/>
  <c r="P241" i="3"/>
  <c r="M240" i="3"/>
  <c r="Q241" i="3"/>
  <c r="J241" i="3"/>
  <c r="Q244" i="3"/>
  <c r="Q242" i="3"/>
  <c r="F404" i="3"/>
  <c r="AO54" i="3"/>
  <c r="J381" i="3"/>
  <c r="J427" i="3"/>
  <c r="F401" i="3"/>
  <c r="AO50" i="3"/>
  <c r="J237" i="3"/>
  <c r="P242" i="3"/>
  <c r="J244" i="3"/>
  <c r="M243" i="3"/>
  <c r="Q243" i="3" s="1"/>
  <c r="J26" i="3"/>
  <c r="M118" i="3"/>
  <c r="J200" i="3"/>
  <c r="Q152" i="3"/>
  <c r="M201" i="3"/>
  <c r="Q201" i="3" s="1"/>
  <c r="Q224" i="3"/>
  <c r="Q230" i="3"/>
  <c r="Q198" i="3"/>
  <c r="Q202" i="3"/>
  <c r="Q181" i="3"/>
  <c r="Q165" i="3"/>
  <c r="Q222" i="3"/>
  <c r="Q190" i="3"/>
  <c r="Q186" i="3"/>
  <c r="Q154" i="3"/>
  <c r="P196" i="3"/>
  <c r="J198" i="3"/>
  <c r="P197" i="3"/>
  <c r="Q167" i="3"/>
  <c r="P163" i="3"/>
  <c r="P186" i="3"/>
  <c r="P157" i="3"/>
  <c r="P231" i="3"/>
  <c r="P164" i="3"/>
  <c r="J430" i="3"/>
  <c r="Q199" i="3"/>
  <c r="P131" i="3"/>
  <c r="P170" i="3"/>
  <c r="P221" i="3"/>
  <c r="M227" i="3"/>
  <c r="Q227" i="3" s="1"/>
  <c r="F405" i="3"/>
  <c r="Q145" i="3"/>
  <c r="Q187" i="3"/>
  <c r="J391" i="3"/>
  <c r="M211" i="3"/>
  <c r="Q211" i="3" s="1"/>
  <c r="P199" i="3"/>
  <c r="J214" i="3"/>
  <c r="Q200" i="3"/>
  <c r="P224" i="3"/>
  <c r="J192" i="3"/>
  <c r="P160" i="3"/>
  <c r="Q170" i="3"/>
  <c r="P166" i="3"/>
  <c r="M153" i="3"/>
  <c r="Q153" i="3" s="1"/>
  <c r="P153" i="3"/>
  <c r="F406" i="3"/>
  <c r="AO53" i="3"/>
  <c r="J433" i="3"/>
  <c r="J196" i="3"/>
  <c r="P217" i="3"/>
  <c r="Q192" i="3"/>
  <c r="P227" i="3"/>
  <c r="P219" i="3"/>
  <c r="M133" i="3"/>
  <c r="Q133" i="3" s="1"/>
  <c r="M179" i="3"/>
  <c r="Q179" i="3" s="1"/>
  <c r="M147" i="3"/>
  <c r="Q147" i="3" s="1"/>
  <c r="P238" i="3"/>
  <c r="Q176" i="3"/>
  <c r="F403" i="3"/>
  <c r="F402" i="3"/>
  <c r="Q185" i="3"/>
  <c r="Q169" i="3"/>
  <c r="AO59" i="3"/>
  <c r="Q246" i="3"/>
  <c r="F410" i="3"/>
  <c r="AO56" i="3"/>
  <c r="F407" i="3"/>
  <c r="F399" i="3"/>
  <c r="F428" i="3"/>
  <c r="F434" i="3"/>
  <c r="F426" i="3"/>
  <c r="F429" i="3"/>
  <c r="J389" i="3"/>
  <c r="J385" i="3"/>
  <c r="F411" i="3"/>
  <c r="AO62" i="3"/>
  <c r="AO68" i="3"/>
  <c r="AO51" i="3"/>
  <c r="AO49" i="3"/>
  <c r="J388" i="3"/>
  <c r="P138" i="3"/>
  <c r="P189" i="3"/>
  <c r="J144" i="3"/>
  <c r="Q221" i="3"/>
  <c r="Q189" i="3"/>
  <c r="P247" i="3"/>
  <c r="P205" i="3"/>
  <c r="M172" i="3"/>
  <c r="J172" i="3" s="1"/>
  <c r="F414" i="3"/>
  <c r="Q212" i="3"/>
  <c r="Q196" i="3"/>
  <c r="Q180" i="3"/>
  <c r="Q164" i="3"/>
  <c r="Q148" i="3"/>
  <c r="AG33" i="3" s="1"/>
  <c r="J390" i="3"/>
  <c r="J370" i="3"/>
  <c r="J330" i="3"/>
  <c r="J342" i="3"/>
  <c r="Q235" i="3"/>
  <c r="M217" i="3"/>
  <c r="Q217" i="3" s="1"/>
  <c r="F420" i="3"/>
  <c r="Q233" i="3"/>
  <c r="J318" i="3"/>
  <c r="J235" i="3"/>
  <c r="M48" i="3"/>
  <c r="J24" i="3"/>
  <c r="Q204" i="3"/>
  <c r="J271" i="3"/>
  <c r="Q269" i="3"/>
  <c r="AO66" i="3"/>
  <c r="P204" i="3"/>
  <c r="Q194" i="3"/>
  <c r="M131" i="3"/>
  <c r="Q131" i="3" s="1"/>
  <c r="M225" i="3"/>
  <c r="Q225" i="3" s="1"/>
  <c r="M193" i="3"/>
  <c r="Q193" i="3" s="1"/>
  <c r="P213" i="3"/>
  <c r="P162" i="3"/>
  <c r="P146" i="3"/>
  <c r="M245" i="3"/>
  <c r="J199" i="3"/>
  <c r="Q213" i="3"/>
  <c r="Q226" i="3"/>
  <c r="Q129" i="3"/>
  <c r="J226" i="3"/>
  <c r="J194" i="3"/>
  <c r="J152" i="3"/>
  <c r="P165" i="3"/>
  <c r="Q237" i="3"/>
  <c r="J204" i="3"/>
  <c r="J246" i="3"/>
  <c r="Q228" i="3"/>
  <c r="J212" i="3"/>
  <c r="P237" i="3"/>
  <c r="Q197" i="3"/>
  <c r="P178" i="3"/>
  <c r="P149" i="3"/>
  <c r="M219" i="3"/>
  <c r="Q219" i="3" s="1"/>
  <c r="M209" i="3"/>
  <c r="Q209" i="3" s="1"/>
  <c r="P181" i="3"/>
  <c r="F418" i="3"/>
  <c r="Q229" i="3"/>
  <c r="Q210" i="3"/>
  <c r="Q220" i="3"/>
  <c r="Q178" i="3"/>
  <c r="Q162" i="3"/>
  <c r="Q146" i="3"/>
  <c r="P202" i="3"/>
  <c r="P218" i="3"/>
  <c r="J228" i="3"/>
  <c r="J220" i="3"/>
  <c r="Q247" i="3"/>
  <c r="J247" i="3"/>
  <c r="Q218" i="3"/>
  <c r="Q173" i="3"/>
  <c r="Q157" i="3"/>
  <c r="J36" i="3"/>
  <c r="M47" i="3"/>
  <c r="Q47" i="3" s="1"/>
  <c r="F432" i="3"/>
  <c r="AO70" i="3"/>
  <c r="F437" i="3"/>
  <c r="AO85" i="3"/>
  <c r="M117" i="3"/>
  <c r="F419" i="3"/>
  <c r="AO67" i="3"/>
  <c r="AO82" i="3"/>
  <c r="AO81" i="3"/>
  <c r="F430" i="3"/>
  <c r="F425" i="3"/>
  <c r="AO73" i="3"/>
  <c r="AO69" i="3"/>
  <c r="AO65" i="3"/>
  <c r="F417" i="3"/>
  <c r="AO83" i="3"/>
  <c r="F436" i="3"/>
  <c r="F435" i="3"/>
  <c r="AO84" i="3"/>
  <c r="M46" i="3"/>
  <c r="Q46" i="3" s="1"/>
  <c r="AO80" i="3"/>
  <c r="AO79" i="3"/>
  <c r="J121" i="3"/>
  <c r="AO40" i="3"/>
  <c r="F392" i="3"/>
  <c r="AO27" i="3"/>
  <c r="F379" i="3"/>
  <c r="F380" i="3"/>
  <c r="AO28" i="3"/>
  <c r="AO26" i="3"/>
  <c r="F378" i="3"/>
  <c r="F397" i="3"/>
  <c r="F395" i="3"/>
  <c r="AO43" i="3"/>
  <c r="AO42" i="3"/>
  <c r="F396" i="3"/>
  <c r="F394" i="3"/>
  <c r="AO44" i="3"/>
  <c r="AO45" i="3"/>
  <c r="F388" i="3"/>
  <c r="AO36" i="3"/>
  <c r="F383" i="3"/>
  <c r="AO31" i="3"/>
  <c r="M120" i="3"/>
  <c r="Q120" i="3" s="1"/>
  <c r="F389" i="3"/>
  <c r="AO37" i="3"/>
  <c r="F381" i="3"/>
  <c r="AO29" i="3"/>
  <c r="F393" i="3"/>
  <c r="AO41" i="3"/>
  <c r="F387" i="3"/>
  <c r="F385" i="3"/>
  <c r="AO35" i="3"/>
  <c r="AO32" i="3"/>
  <c r="AO34" i="3"/>
  <c r="F386" i="3"/>
  <c r="F384" i="3"/>
  <c r="AO33" i="3"/>
  <c r="AO30" i="3"/>
  <c r="F382" i="3"/>
  <c r="Z53" i="3"/>
  <c r="J184" i="3"/>
  <c r="J119" i="3"/>
  <c r="J309" i="3"/>
  <c r="J176" i="3"/>
  <c r="J164" i="3"/>
  <c r="J156" i="3"/>
  <c r="J223" i="3"/>
  <c r="J188" i="3"/>
  <c r="J148" i="3"/>
  <c r="J339" i="3"/>
  <c r="J180" i="3"/>
  <c r="J207" i="3"/>
  <c r="J335" i="3"/>
  <c r="J285" i="3"/>
  <c r="J191" i="3"/>
  <c r="J162" i="3"/>
  <c r="J203" i="3"/>
  <c r="J187" i="3"/>
  <c r="J171" i="3"/>
  <c r="J359" i="3"/>
  <c r="J195" i="3"/>
  <c r="J178" i="3"/>
  <c r="J161" i="3"/>
  <c r="J163" i="3"/>
  <c r="J146" i="3"/>
  <c r="J145" i="3"/>
  <c r="J276" i="3"/>
  <c r="J197" i="3"/>
  <c r="J213" i="3"/>
  <c r="J186" i="3"/>
  <c r="J154" i="3"/>
  <c r="Q141" i="3"/>
  <c r="J141" i="3"/>
  <c r="J221" i="3"/>
  <c r="J173" i="3"/>
  <c r="J149" i="3"/>
  <c r="J129" i="3"/>
  <c r="J165" i="3"/>
  <c r="J357" i="3"/>
  <c r="J327" i="3"/>
  <c r="J284" i="3"/>
  <c r="Q270" i="3"/>
  <c r="J270" i="3"/>
  <c r="Q139" i="3"/>
  <c r="J139" i="3"/>
  <c r="J183" i="3"/>
  <c r="J167" i="3"/>
  <c r="J151" i="3"/>
  <c r="J42" i="3"/>
  <c r="J182" i="3"/>
  <c r="J166" i="3"/>
  <c r="J150" i="3"/>
  <c r="Q136" i="3"/>
  <c r="J136" i="3"/>
  <c r="H40" i="3"/>
  <c r="N40" i="3" s="1"/>
  <c r="L40" i="3" s="1"/>
  <c r="N39" i="3"/>
  <c r="L39" i="3" s="1"/>
  <c r="J169" i="3"/>
  <c r="J229" i="3"/>
  <c r="Q134" i="3"/>
  <c r="J134" i="3"/>
  <c r="H34" i="3"/>
  <c r="H35" i="3" s="1"/>
  <c r="N35" i="3" s="1"/>
  <c r="L35" i="3" s="1"/>
  <c r="N33" i="3"/>
  <c r="L33" i="3" s="1"/>
  <c r="J142" i="3"/>
  <c r="G51" i="3"/>
  <c r="N50" i="3"/>
  <c r="L50" i="3" s="1"/>
  <c r="J181" i="3"/>
  <c r="H51" i="3"/>
  <c r="Q262" i="3"/>
  <c r="J262" i="3"/>
  <c r="J298" i="3"/>
  <c r="J308" i="3"/>
  <c r="J299" i="3"/>
  <c r="Q130" i="3"/>
  <c r="AG25" i="3" s="1"/>
  <c r="J130" i="3"/>
  <c r="J238" i="3"/>
  <c r="J175" i="3"/>
  <c r="J159" i="3"/>
  <c r="J143" i="3"/>
  <c r="J174" i="3"/>
  <c r="J158" i="3"/>
  <c r="J189" i="3"/>
  <c r="J177" i="3"/>
  <c r="J157" i="3"/>
  <c r="J185" i="3"/>
  <c r="G836" i="7" l="1"/>
  <c r="J836" i="7" s="1"/>
  <c r="M301" i="1" s="1"/>
  <c r="B836" i="7"/>
  <c r="J37" i="3"/>
  <c r="J311" i="3"/>
  <c r="J297" i="3"/>
  <c r="J337" i="3"/>
  <c r="J349" i="3"/>
  <c r="J331" i="3"/>
  <c r="J355" i="3"/>
  <c r="J44" i="3"/>
  <c r="J264" i="3"/>
  <c r="J231" i="3"/>
  <c r="J268" i="3"/>
  <c r="J347" i="3"/>
  <c r="J128" i="3"/>
  <c r="J324" i="3"/>
  <c r="Q268" i="3"/>
  <c r="J260" i="3"/>
  <c r="J356" i="3"/>
  <c r="Q356" i="3"/>
  <c r="AG48" i="3" s="1"/>
  <c r="J275" i="3"/>
  <c r="Q275" i="3"/>
  <c r="J332" i="3"/>
  <c r="Q332" i="3"/>
  <c r="J302" i="3"/>
  <c r="Q302" i="3"/>
  <c r="J293" i="3"/>
  <c r="Q293" i="3"/>
  <c r="AG45" i="3" s="1"/>
  <c r="J234" i="3"/>
  <c r="Q234" i="3"/>
  <c r="J353" i="3"/>
  <c r="Q353" i="3"/>
  <c r="J345" i="3"/>
  <c r="Q345" i="3"/>
  <c r="Q280" i="3"/>
  <c r="J367" i="3"/>
  <c r="Q367" i="3"/>
  <c r="J283" i="3"/>
  <c r="Q283" i="3"/>
  <c r="AG35" i="3"/>
  <c r="AG27" i="3"/>
  <c r="J289" i="3"/>
  <c r="Q289" i="3"/>
  <c r="J351" i="3"/>
  <c r="Q351" i="3"/>
  <c r="J360" i="3"/>
  <c r="Q360" i="3"/>
  <c r="J323" i="3"/>
  <c r="Q323" i="3"/>
  <c r="AG46" i="3" s="1"/>
  <c r="J338" i="3"/>
  <c r="Q338" i="3"/>
  <c r="G839" i="7"/>
  <c r="J25" i="3"/>
  <c r="Q25" i="3"/>
  <c r="Z24" i="3" s="1"/>
  <c r="Q27" i="3"/>
  <c r="Z25" i="3" s="1"/>
  <c r="Q35" i="3"/>
  <c r="Q118" i="3"/>
  <c r="Z50" i="3" s="1"/>
  <c r="P50" i="3"/>
  <c r="M38" i="3"/>
  <c r="P39" i="3"/>
  <c r="M39" i="3"/>
  <c r="Q39" i="3" s="1"/>
  <c r="P40" i="3"/>
  <c r="J30" i="3"/>
  <c r="Q30" i="3"/>
  <c r="Z27" i="3" s="1"/>
  <c r="M32" i="3"/>
  <c r="P33" i="3"/>
  <c r="P35" i="3"/>
  <c r="J45" i="3"/>
  <c r="Q45" i="3"/>
  <c r="Z33" i="3" s="1"/>
  <c r="J48" i="3"/>
  <c r="Q48" i="3"/>
  <c r="Q40" i="3"/>
  <c r="J138" i="3"/>
  <c r="J236" i="3"/>
  <c r="B839" i="7"/>
  <c r="J140" i="3"/>
  <c r="J254" i="3"/>
  <c r="AG31" i="3"/>
  <c r="J306" i="3"/>
  <c r="J343" i="3"/>
  <c r="J362" i="3"/>
  <c r="J369" i="3"/>
  <c r="J328" i="3"/>
  <c r="J348" i="3"/>
  <c r="J336" i="3"/>
  <c r="J344" i="3"/>
  <c r="J317" i="3"/>
  <c r="J258" i="3"/>
  <c r="Q265" i="3"/>
  <c r="J263" i="3"/>
  <c r="Q232" i="3"/>
  <c r="AG39" i="3" s="1"/>
  <c r="J304" i="3"/>
  <c r="J294" i="3"/>
  <c r="J257" i="3"/>
  <c r="Q255" i="3"/>
  <c r="J266" i="3"/>
  <c r="J35" i="3"/>
  <c r="M34" i="3"/>
  <c r="J168" i="3"/>
  <c r="J261" i="3"/>
  <c r="Q259" i="3"/>
  <c r="J160" i="3"/>
  <c r="J155" i="3"/>
  <c r="J127" i="3"/>
  <c r="AG30" i="3"/>
  <c r="J211" i="3"/>
  <c r="Q132" i="3"/>
  <c r="AG26" i="3" s="1"/>
  <c r="J243" i="3"/>
  <c r="J205" i="3"/>
  <c r="J215" i="3"/>
  <c r="J147" i="3"/>
  <c r="J135" i="3"/>
  <c r="K836" i="7"/>
  <c r="N301" i="1" s="1"/>
  <c r="I811" i="7"/>
  <c r="B811" i="7"/>
  <c r="G811" i="7"/>
  <c r="I809" i="7"/>
  <c r="B809" i="7"/>
  <c r="G809" i="7"/>
  <c r="I830" i="7"/>
  <c r="G830" i="7"/>
  <c r="B830" i="7"/>
  <c r="I838" i="7"/>
  <c r="G838" i="7"/>
  <c r="B838" i="7"/>
  <c r="I812" i="7"/>
  <c r="G812" i="7"/>
  <c r="B812" i="7"/>
  <c r="I808" i="7"/>
  <c r="G808" i="7"/>
  <c r="B808" i="7"/>
  <c r="I824" i="7"/>
  <c r="G824" i="7"/>
  <c r="B824" i="7"/>
  <c r="I802" i="7"/>
  <c r="B802" i="7"/>
  <c r="G802" i="7"/>
  <c r="I813" i="7"/>
  <c r="B813" i="7"/>
  <c r="G813" i="7"/>
  <c r="I829" i="7"/>
  <c r="B829" i="7"/>
  <c r="G829" i="7"/>
  <c r="I816" i="7"/>
  <c r="B816" i="7"/>
  <c r="G816" i="7"/>
  <c r="I810" i="7"/>
  <c r="G810" i="7"/>
  <c r="B810" i="7"/>
  <c r="I819" i="7"/>
  <c r="B819" i="7"/>
  <c r="G819" i="7"/>
  <c r="I826" i="7"/>
  <c r="G826" i="7"/>
  <c r="B826" i="7"/>
  <c r="I825" i="7"/>
  <c r="B825" i="7"/>
  <c r="G825" i="7"/>
  <c r="H836" i="7"/>
  <c r="C836" i="7"/>
  <c r="J833" i="7"/>
  <c r="M96" i="1" s="1"/>
  <c r="C833" i="7"/>
  <c r="H833" i="7"/>
  <c r="K833" i="7"/>
  <c r="N96" i="1" s="1"/>
  <c r="AG40" i="3"/>
  <c r="J267" i="3"/>
  <c r="J28" i="3"/>
  <c r="M132" i="1"/>
  <c r="M260" i="1"/>
  <c r="N208" i="1"/>
  <c r="M141" i="1"/>
  <c r="M269" i="1"/>
  <c r="N65" i="1"/>
  <c r="N193" i="1"/>
  <c r="N321" i="1"/>
  <c r="M110" i="1"/>
  <c r="M238" i="1"/>
  <c r="N66" i="1"/>
  <c r="N194" i="1"/>
  <c r="N322" i="1"/>
  <c r="M135" i="1"/>
  <c r="M263" i="1"/>
  <c r="N393" i="1"/>
  <c r="M366" i="1"/>
  <c r="M365" i="1"/>
  <c r="M386" i="1"/>
  <c r="M405" i="1"/>
  <c r="N291" i="1"/>
  <c r="N362" i="1"/>
  <c r="N402" i="1"/>
  <c r="M356" i="1"/>
  <c r="N163" i="1"/>
  <c r="N400" i="1"/>
  <c r="M385" i="1"/>
  <c r="N183" i="1"/>
  <c r="M332" i="1"/>
  <c r="M367" i="1"/>
  <c r="M399" i="1"/>
  <c r="N127" i="1"/>
  <c r="M372" i="1"/>
  <c r="N299" i="1"/>
  <c r="N424" i="1"/>
  <c r="N219" i="1"/>
  <c r="N338" i="1"/>
  <c r="N371" i="1"/>
  <c r="M377" i="1"/>
  <c r="N392" i="1"/>
  <c r="M420" i="1"/>
  <c r="M283" i="1"/>
  <c r="N403" i="1"/>
  <c r="M8" i="1"/>
  <c r="M104" i="1"/>
  <c r="M136" i="1"/>
  <c r="M168" i="1"/>
  <c r="M200" i="1"/>
  <c r="M232" i="1"/>
  <c r="M264" i="1"/>
  <c r="M296" i="1"/>
  <c r="N84" i="1"/>
  <c r="N116" i="1"/>
  <c r="N148" i="1"/>
  <c r="N180" i="1"/>
  <c r="N212" i="1"/>
  <c r="N244" i="1"/>
  <c r="N276" i="1"/>
  <c r="N308" i="1"/>
  <c r="M81" i="1"/>
  <c r="M113" i="1"/>
  <c r="M145" i="1"/>
  <c r="M177" i="1"/>
  <c r="M209" i="1"/>
  <c r="M241" i="1"/>
  <c r="M273" i="1"/>
  <c r="M305" i="1"/>
  <c r="M337" i="1"/>
  <c r="N37" i="1"/>
  <c r="N69" i="1"/>
  <c r="N101" i="1"/>
  <c r="N133" i="1"/>
  <c r="N165" i="1"/>
  <c r="N197" i="1"/>
  <c r="N229" i="1"/>
  <c r="N261" i="1"/>
  <c r="N293" i="1"/>
  <c r="N325" i="1"/>
  <c r="M50" i="1"/>
  <c r="M82" i="1"/>
  <c r="M114" i="1"/>
  <c r="M146" i="1"/>
  <c r="M178" i="1"/>
  <c r="M210" i="1"/>
  <c r="M242" i="1"/>
  <c r="M274" i="1"/>
  <c r="M306" i="1"/>
  <c r="N38" i="1"/>
  <c r="N70" i="1"/>
  <c r="N102" i="1"/>
  <c r="N134" i="1"/>
  <c r="N166" i="1"/>
  <c r="N198" i="1"/>
  <c r="N230" i="1"/>
  <c r="N262" i="1"/>
  <c r="N294" i="1"/>
  <c r="M11" i="1"/>
  <c r="M43" i="1"/>
  <c r="M107" i="1"/>
  <c r="M139" i="1"/>
  <c r="M171" i="1"/>
  <c r="M203" i="1"/>
  <c r="M235" i="1"/>
  <c r="M267" i="1"/>
  <c r="N171" i="1"/>
  <c r="N330" i="1"/>
  <c r="N365" i="1"/>
  <c r="N397" i="1"/>
  <c r="M44" i="1"/>
  <c r="M76" i="1"/>
  <c r="M108" i="1"/>
  <c r="M140" i="1"/>
  <c r="M172" i="1"/>
  <c r="M204" i="1"/>
  <c r="M236" i="1"/>
  <c r="M268" i="1"/>
  <c r="M300" i="1"/>
  <c r="N120" i="1"/>
  <c r="N152" i="1"/>
  <c r="N184" i="1"/>
  <c r="N216" i="1"/>
  <c r="N248" i="1"/>
  <c r="N280" i="1"/>
  <c r="N312" i="1"/>
  <c r="M53" i="1"/>
  <c r="M85" i="1"/>
  <c r="M117" i="1"/>
  <c r="M149" i="1"/>
  <c r="M181" i="1"/>
  <c r="M213" i="1"/>
  <c r="M245" i="1"/>
  <c r="M309" i="1"/>
  <c r="N9" i="1"/>
  <c r="N41" i="1"/>
  <c r="N105" i="1"/>
  <c r="N137" i="1"/>
  <c r="N169" i="1"/>
  <c r="N201" i="1"/>
  <c r="N233" i="1"/>
  <c r="N265" i="1"/>
  <c r="N297" i="1"/>
  <c r="N329" i="1"/>
  <c r="M22" i="1"/>
  <c r="M86" i="1"/>
  <c r="M118" i="1"/>
  <c r="M150" i="1"/>
  <c r="M182" i="1"/>
  <c r="M214" i="1"/>
  <c r="M246" i="1"/>
  <c r="M278" i="1"/>
  <c r="N42" i="1"/>
  <c r="N106" i="1"/>
  <c r="N138" i="1"/>
  <c r="N170" i="1"/>
  <c r="N202" i="1"/>
  <c r="N234" i="1"/>
  <c r="N266" i="1"/>
  <c r="N298" i="1"/>
  <c r="M111" i="1"/>
  <c r="M143" i="1"/>
  <c r="M175" i="1"/>
  <c r="M207" i="1"/>
  <c r="M239" i="1"/>
  <c r="M271" i="1"/>
  <c r="N203" i="1"/>
  <c r="N335" i="1"/>
  <c r="N369" i="1"/>
  <c r="N401" i="1"/>
  <c r="M307" i="1"/>
  <c r="M354" i="1"/>
  <c r="M390" i="1"/>
  <c r="N199" i="1"/>
  <c r="M398" i="1"/>
  <c r="M357" i="1"/>
  <c r="N115" i="1"/>
  <c r="M318" i="1"/>
  <c r="N358" i="1"/>
  <c r="N390" i="1"/>
  <c r="N422" i="1"/>
  <c r="M112" i="1"/>
  <c r="M144" i="1"/>
  <c r="M176" i="1"/>
  <c r="M208" i="1"/>
  <c r="M240" i="1"/>
  <c r="M272" i="1"/>
  <c r="M304" i="1"/>
  <c r="N28" i="1"/>
  <c r="N124" i="1"/>
  <c r="N156" i="1"/>
  <c r="N188" i="1"/>
  <c r="N220" i="1"/>
  <c r="N252" i="1"/>
  <c r="N284" i="1"/>
  <c r="N316" i="1"/>
  <c r="M57" i="1"/>
  <c r="M121" i="1"/>
  <c r="M153" i="1"/>
  <c r="M185" i="1"/>
  <c r="M217" i="1"/>
  <c r="M249" i="1"/>
  <c r="M281" i="1"/>
  <c r="M313" i="1"/>
  <c r="N77" i="1"/>
  <c r="N109" i="1"/>
  <c r="N141" i="1"/>
  <c r="N173" i="1"/>
  <c r="N205" i="1"/>
  <c r="N237" i="1"/>
  <c r="N269" i="1"/>
  <c r="N333" i="1"/>
  <c r="M26" i="1"/>
  <c r="M58" i="1"/>
  <c r="M122" i="1"/>
  <c r="M154" i="1"/>
  <c r="M186" i="1"/>
  <c r="M218" i="1"/>
  <c r="M250" i="1"/>
  <c r="M282" i="1"/>
  <c r="N14" i="1"/>
  <c r="N46" i="1"/>
  <c r="N78" i="1"/>
  <c r="N110" i="1"/>
  <c r="N142" i="1"/>
  <c r="N206" i="1"/>
  <c r="N238" i="1"/>
  <c r="N270" i="1"/>
  <c r="N302" i="1"/>
  <c r="M83" i="1"/>
  <c r="M115" i="1"/>
  <c r="M147" i="1"/>
  <c r="M179" i="1"/>
  <c r="M211" i="1"/>
  <c r="M243" i="1"/>
  <c r="M275" i="1"/>
  <c r="N235" i="1"/>
  <c r="N340" i="1"/>
  <c r="N373" i="1"/>
  <c r="N405" i="1"/>
  <c r="M316" i="1"/>
  <c r="M358" i="1"/>
  <c r="M394" i="1"/>
  <c r="M315" i="1"/>
  <c r="M406" i="1"/>
  <c r="M84" i="1"/>
  <c r="M116" i="1"/>
  <c r="M148" i="1"/>
  <c r="M180" i="1"/>
  <c r="M212" i="1"/>
  <c r="M244" i="1"/>
  <c r="M276" i="1"/>
  <c r="M308" i="1"/>
  <c r="N64" i="1"/>
  <c r="N128" i="1"/>
  <c r="N160" i="1"/>
  <c r="N192" i="1"/>
  <c r="N224" i="1"/>
  <c r="N256" i="1"/>
  <c r="N288" i="1"/>
  <c r="N320" i="1"/>
  <c r="M29" i="1"/>
  <c r="M61" i="1"/>
  <c r="M93" i="1"/>
  <c r="M125" i="1"/>
  <c r="M157" i="1"/>
  <c r="M189" i="1"/>
  <c r="M221" i="1"/>
  <c r="M253" i="1"/>
  <c r="M285" i="1"/>
  <c r="M317" i="1"/>
  <c r="N81" i="1"/>
  <c r="N113" i="1"/>
  <c r="N145" i="1"/>
  <c r="N177" i="1"/>
  <c r="N209" i="1"/>
  <c r="N241" i="1"/>
  <c r="N273" i="1"/>
  <c r="N305" i="1"/>
  <c r="N337" i="1"/>
  <c r="M30" i="1"/>
  <c r="M94" i="1"/>
  <c r="M126" i="1"/>
  <c r="M158" i="1"/>
  <c r="M190" i="1"/>
  <c r="M222" i="1"/>
  <c r="M254" i="1"/>
  <c r="M286" i="1"/>
  <c r="N50" i="1"/>
  <c r="N82" i="1"/>
  <c r="N114" i="1"/>
  <c r="N146" i="1"/>
  <c r="N178" i="1"/>
  <c r="N210" i="1"/>
  <c r="N242" i="1"/>
  <c r="N274" i="1"/>
  <c r="N306" i="1"/>
  <c r="M87" i="1"/>
  <c r="M119" i="1"/>
  <c r="M151" i="1"/>
  <c r="M183" i="1"/>
  <c r="M215" i="1"/>
  <c r="M247" i="1"/>
  <c r="N11" i="1"/>
  <c r="N267" i="1"/>
  <c r="M345" i="1"/>
  <c r="N377" i="1"/>
  <c r="N409" i="1"/>
  <c r="M324" i="1"/>
  <c r="M362" i="1"/>
  <c r="M402" i="1"/>
  <c r="M349" i="1"/>
  <c r="M120" i="1"/>
  <c r="M152" i="1"/>
  <c r="M184" i="1"/>
  <c r="M216" i="1"/>
  <c r="M248" i="1"/>
  <c r="M280" i="1"/>
  <c r="M312" i="1"/>
  <c r="N36" i="1"/>
  <c r="N68" i="1"/>
  <c r="N100" i="1"/>
  <c r="N132" i="1"/>
  <c r="N164" i="1"/>
  <c r="N196" i="1"/>
  <c r="N228" i="1"/>
  <c r="N260" i="1"/>
  <c r="N292" i="1"/>
  <c r="N324" i="1"/>
  <c r="M65" i="1"/>
  <c r="M97" i="1"/>
  <c r="M129" i="1"/>
  <c r="M161" i="1"/>
  <c r="M193" i="1"/>
  <c r="M225" i="1"/>
  <c r="M257" i="1"/>
  <c r="M289" i="1"/>
  <c r="M321" i="1"/>
  <c r="N53" i="1"/>
  <c r="N85" i="1"/>
  <c r="N117" i="1"/>
  <c r="N149" i="1"/>
  <c r="N181" i="1"/>
  <c r="N213" i="1"/>
  <c r="N245" i="1"/>
  <c r="N309" i="1"/>
  <c r="N341" i="1"/>
  <c r="M34" i="1"/>
  <c r="M66" i="1"/>
  <c r="M98" i="1"/>
  <c r="M130" i="1"/>
  <c r="M162" i="1"/>
  <c r="M194" i="1"/>
  <c r="M226" i="1"/>
  <c r="M258" i="1"/>
  <c r="M290" i="1"/>
  <c r="N22" i="1"/>
  <c r="N86" i="1"/>
  <c r="N118" i="1"/>
  <c r="N150" i="1"/>
  <c r="N182" i="1"/>
  <c r="N214" i="1"/>
  <c r="N246" i="1"/>
  <c r="N278" i="1"/>
  <c r="N310" i="1"/>
  <c r="M27" i="1"/>
  <c r="M59" i="1"/>
  <c r="M123" i="1"/>
  <c r="M155" i="1"/>
  <c r="M187" i="1"/>
  <c r="M219" i="1"/>
  <c r="M251" i="1"/>
  <c r="N43" i="1"/>
  <c r="N287" i="1"/>
  <c r="N349" i="1"/>
  <c r="N381" i="1"/>
  <c r="N413" i="1"/>
  <c r="M28" i="1"/>
  <c r="M124" i="1"/>
  <c r="M156" i="1"/>
  <c r="M188" i="1"/>
  <c r="M220" i="1"/>
  <c r="M252" i="1"/>
  <c r="M284" i="1"/>
  <c r="N8" i="1"/>
  <c r="N104" i="1"/>
  <c r="N136" i="1"/>
  <c r="N168" i="1"/>
  <c r="N200" i="1"/>
  <c r="N232" i="1"/>
  <c r="N264" i="1"/>
  <c r="N296" i="1"/>
  <c r="N328" i="1"/>
  <c r="M37" i="1"/>
  <c r="M69" i="1"/>
  <c r="M101" i="1"/>
  <c r="M133" i="1"/>
  <c r="M165" i="1"/>
  <c r="M197" i="1"/>
  <c r="M229" i="1"/>
  <c r="M261" i="1"/>
  <c r="M293" i="1"/>
  <c r="M325" i="1"/>
  <c r="N57" i="1"/>
  <c r="N121" i="1"/>
  <c r="N153" i="1"/>
  <c r="N185" i="1"/>
  <c r="N217" i="1"/>
  <c r="N249" i="1"/>
  <c r="N281" i="1"/>
  <c r="N313" i="1"/>
  <c r="N345" i="1"/>
  <c r="M38" i="1"/>
  <c r="M70" i="1"/>
  <c r="M102" i="1"/>
  <c r="M134" i="1"/>
  <c r="M166" i="1"/>
  <c r="M198" i="1"/>
  <c r="M230" i="1"/>
  <c r="M262" i="1"/>
  <c r="M294" i="1"/>
  <c r="N26" i="1"/>
  <c r="N58" i="1"/>
  <c r="N122" i="1"/>
  <c r="N154" i="1"/>
  <c r="N186" i="1"/>
  <c r="N218" i="1"/>
  <c r="N250" i="1"/>
  <c r="N282" i="1"/>
  <c r="N314" i="1"/>
  <c r="M63" i="1"/>
  <c r="M95" i="1"/>
  <c r="M127" i="1"/>
  <c r="M159" i="1"/>
  <c r="M191" i="1"/>
  <c r="M223" i="1"/>
  <c r="M255" i="1"/>
  <c r="N303" i="1"/>
  <c r="N353" i="1"/>
  <c r="N385" i="1"/>
  <c r="N417" i="1"/>
  <c r="M336" i="1"/>
  <c r="M370" i="1"/>
  <c r="M418" i="1"/>
  <c r="M381" i="1"/>
  <c r="N175" i="1"/>
  <c r="M344" i="1"/>
  <c r="M421" i="1"/>
  <c r="N243" i="1"/>
  <c r="M342" i="1"/>
  <c r="N374" i="1"/>
  <c r="N406" i="1"/>
  <c r="M353" i="1"/>
  <c r="N380" i="1"/>
  <c r="M404" i="1"/>
  <c r="N191" i="1"/>
  <c r="N399" i="1"/>
  <c r="N367" i="1"/>
  <c r="N332" i="1"/>
  <c r="N187" i="1"/>
  <c r="N408" i="1"/>
  <c r="N227" i="1"/>
  <c r="M364" i="1"/>
  <c r="M395" i="1"/>
  <c r="M363" i="1"/>
  <c r="N326" i="1"/>
  <c r="N151" i="1"/>
  <c r="M369" i="1"/>
  <c r="N388" i="1"/>
  <c r="N67" i="1"/>
  <c r="M339" i="1"/>
  <c r="N398" i="1"/>
  <c r="N354" i="1"/>
  <c r="N275" i="1"/>
  <c r="M389" i="1"/>
  <c r="N239" i="1"/>
  <c r="N103" i="1"/>
  <c r="M350" i="1"/>
  <c r="N389" i="1"/>
  <c r="M259" i="1"/>
  <c r="M131" i="1"/>
  <c r="N318" i="1"/>
  <c r="N190" i="1"/>
  <c r="M234" i="1"/>
  <c r="M106" i="1"/>
  <c r="N317" i="1"/>
  <c r="N189" i="1"/>
  <c r="N61" i="1"/>
  <c r="M265" i="1"/>
  <c r="M137" i="1"/>
  <c r="M9" i="1"/>
  <c r="N204" i="1"/>
  <c r="N76" i="1"/>
  <c r="M256" i="1"/>
  <c r="M128" i="1"/>
  <c r="M335" i="1"/>
  <c r="N364" i="1"/>
  <c r="M388" i="1"/>
  <c r="N95" i="1"/>
  <c r="N395" i="1"/>
  <c r="N363" i="1"/>
  <c r="M327" i="1"/>
  <c r="N155" i="1"/>
  <c r="N396" i="1"/>
  <c r="N131" i="1"/>
  <c r="M352" i="1"/>
  <c r="M423" i="1"/>
  <c r="M391" i="1"/>
  <c r="M359" i="1"/>
  <c r="M319" i="1"/>
  <c r="N119" i="1"/>
  <c r="M361" i="1"/>
  <c r="N376" i="1"/>
  <c r="M424" i="1"/>
  <c r="M320" i="1"/>
  <c r="N394" i="1"/>
  <c r="N350" i="1"/>
  <c r="N211" i="1"/>
  <c r="M373" i="1"/>
  <c r="N207" i="1"/>
  <c r="N416" i="1"/>
  <c r="N361" i="1"/>
  <c r="M231" i="1"/>
  <c r="M103" i="1"/>
  <c r="N290" i="1"/>
  <c r="N162" i="1"/>
  <c r="N34" i="1"/>
  <c r="M206" i="1"/>
  <c r="M78" i="1"/>
  <c r="N289" i="1"/>
  <c r="N161" i="1"/>
  <c r="M237" i="1"/>
  <c r="M109" i="1"/>
  <c r="N304" i="1"/>
  <c r="N176" i="1"/>
  <c r="M228" i="1"/>
  <c r="M100" i="1"/>
  <c r="M303" i="1"/>
  <c r="N348" i="1"/>
  <c r="M376" i="1"/>
  <c r="N423" i="1"/>
  <c r="N391" i="1"/>
  <c r="N359" i="1"/>
  <c r="N319" i="1"/>
  <c r="N123" i="1"/>
  <c r="N384" i="1"/>
  <c r="N35" i="1"/>
  <c r="N343" i="1"/>
  <c r="M419" i="1"/>
  <c r="M387" i="1"/>
  <c r="M355" i="1"/>
  <c r="M310" i="1"/>
  <c r="N87" i="1"/>
  <c r="N344" i="1"/>
  <c r="N368" i="1"/>
  <c r="M412" i="1"/>
  <c r="N255" i="1"/>
  <c r="N386" i="1"/>
  <c r="N179" i="1"/>
  <c r="M330" i="1"/>
  <c r="N143" i="1"/>
  <c r="N334" i="1"/>
  <c r="M341" i="1"/>
  <c r="N357" i="1"/>
  <c r="M227" i="1"/>
  <c r="M99" i="1"/>
  <c r="N286" i="1"/>
  <c r="N158" i="1"/>
  <c r="N30" i="1"/>
  <c r="M202" i="1"/>
  <c r="N285" i="1"/>
  <c r="N157" i="1"/>
  <c r="N29" i="1"/>
  <c r="M233" i="1"/>
  <c r="M105" i="1"/>
  <c r="N300" i="1"/>
  <c r="N172" i="1"/>
  <c r="N44" i="1"/>
  <c r="M224" i="1"/>
  <c r="N231" i="1"/>
  <c r="M322" i="1"/>
  <c r="M360" i="1"/>
  <c r="N419" i="1"/>
  <c r="N387" i="1"/>
  <c r="N355" i="1"/>
  <c r="M311" i="1"/>
  <c r="N372" i="1"/>
  <c r="M416" i="1"/>
  <c r="N327" i="1"/>
  <c r="M415" i="1"/>
  <c r="M383" i="1"/>
  <c r="M351" i="1"/>
  <c r="M295" i="1"/>
  <c r="M323" i="1"/>
  <c r="N356" i="1"/>
  <c r="M400" i="1"/>
  <c r="N63" i="1"/>
  <c r="N382" i="1"/>
  <c r="N336" i="1"/>
  <c r="N147" i="1"/>
  <c r="M287" i="1"/>
  <c r="N111" i="1"/>
  <c r="M410" i="1"/>
  <c r="M331" i="1"/>
  <c r="N323" i="1"/>
  <c r="M199" i="1"/>
  <c r="M71" i="1"/>
  <c r="N258" i="1"/>
  <c r="N130" i="1"/>
  <c r="M302" i="1"/>
  <c r="M46" i="1"/>
  <c r="N257" i="1"/>
  <c r="N129" i="1"/>
  <c r="M333" i="1"/>
  <c r="M205" i="1"/>
  <c r="M77" i="1"/>
  <c r="N272" i="1"/>
  <c r="N144" i="1"/>
  <c r="M196" i="1"/>
  <c r="M68" i="1"/>
  <c r="M340" i="1"/>
  <c r="N135" i="1"/>
  <c r="N283" i="1"/>
  <c r="M348" i="1"/>
  <c r="N415" i="1"/>
  <c r="N383" i="1"/>
  <c r="N351" i="1"/>
  <c r="N295" i="1"/>
  <c r="N59" i="1"/>
  <c r="N360" i="1"/>
  <c r="M408" i="1"/>
  <c r="M299" i="1"/>
  <c r="M411" i="1"/>
  <c r="M379" i="1"/>
  <c r="M279" i="1"/>
  <c r="N263" i="1"/>
  <c r="N339" i="1"/>
  <c r="M392" i="1"/>
  <c r="N418" i="1"/>
  <c r="N378" i="1"/>
  <c r="N331" i="1"/>
  <c r="N83" i="1"/>
  <c r="N167" i="1"/>
  <c r="M382" i="1"/>
  <c r="M291" i="1"/>
  <c r="N315" i="1"/>
  <c r="M195" i="1"/>
  <c r="M67" i="1"/>
  <c r="N254" i="1"/>
  <c r="N126" i="1"/>
  <c r="M298" i="1"/>
  <c r="M170" i="1"/>
  <c r="M42" i="1"/>
  <c r="N253" i="1"/>
  <c r="N125" i="1"/>
  <c r="M329" i="1"/>
  <c r="M201" i="1"/>
  <c r="N268" i="1"/>
  <c r="N140" i="1"/>
  <c r="M192" i="1"/>
  <c r="M64" i="1"/>
  <c r="M409" i="1"/>
  <c r="N420" i="1"/>
  <c r="N195" i="1"/>
  <c r="M334" i="1"/>
  <c r="N411" i="1"/>
  <c r="N379" i="1"/>
  <c r="N279" i="1"/>
  <c r="N27" i="1"/>
  <c r="N352" i="1"/>
  <c r="M396" i="1"/>
  <c r="N223" i="1"/>
  <c r="M407" i="1"/>
  <c r="M375" i="1"/>
  <c r="N342" i="1"/>
  <c r="N247" i="1"/>
  <c r="M417" i="1"/>
  <c r="N71" i="1"/>
  <c r="M314" i="1"/>
  <c r="M380" i="1"/>
  <c r="N414" i="1"/>
  <c r="N370" i="1"/>
  <c r="M326" i="1"/>
  <c r="M422" i="1"/>
  <c r="M413" i="1"/>
  <c r="M378" i="1"/>
  <c r="N271" i="1"/>
  <c r="N139" i="1"/>
  <c r="M167" i="1"/>
  <c r="M39" i="1"/>
  <c r="N226" i="1"/>
  <c r="N98" i="1"/>
  <c r="M270" i="1"/>
  <c r="M142" i="1"/>
  <c r="M14" i="1"/>
  <c r="N225" i="1"/>
  <c r="N97" i="1"/>
  <c r="M173" i="1"/>
  <c r="N240" i="1"/>
  <c r="N112" i="1"/>
  <c r="M292" i="1"/>
  <c r="M164" i="1"/>
  <c r="M36" i="1"/>
  <c r="M393" i="1"/>
  <c r="N404" i="1"/>
  <c r="N99" i="1"/>
  <c r="N311" i="1"/>
  <c r="N407" i="1"/>
  <c r="N375" i="1"/>
  <c r="M343" i="1"/>
  <c r="N251" i="1"/>
  <c r="N39" i="1"/>
  <c r="M328" i="1"/>
  <c r="M384" i="1"/>
  <c r="N159" i="1"/>
  <c r="M403" i="1"/>
  <c r="M371" i="1"/>
  <c r="M338" i="1"/>
  <c r="N215" i="1"/>
  <c r="M401" i="1"/>
  <c r="N412" i="1"/>
  <c r="N259" i="1"/>
  <c r="M368" i="1"/>
  <c r="N410" i="1"/>
  <c r="N366" i="1"/>
  <c r="N307" i="1"/>
  <c r="M414" i="1"/>
  <c r="M397" i="1"/>
  <c r="M374" i="1"/>
  <c r="N421" i="1"/>
  <c r="N107" i="1"/>
  <c r="M163" i="1"/>
  <c r="M35" i="1"/>
  <c r="N222" i="1"/>
  <c r="N94" i="1"/>
  <c r="M266" i="1"/>
  <c r="M138" i="1"/>
  <c r="N221" i="1"/>
  <c r="N93" i="1"/>
  <c r="M297" i="1"/>
  <c r="M169" i="1"/>
  <c r="M41" i="1"/>
  <c r="N236" i="1"/>
  <c r="N108" i="1"/>
  <c r="M288" i="1"/>
  <c r="M160" i="1"/>
  <c r="Z32" i="3"/>
  <c r="J227" i="3"/>
  <c r="J153" i="3"/>
  <c r="J43" i="3"/>
  <c r="J118" i="3"/>
  <c r="J47" i="3"/>
  <c r="J368" i="3"/>
  <c r="J240" i="3"/>
  <c r="Q240" i="3"/>
  <c r="J239" i="3"/>
  <c r="Q239" i="3"/>
  <c r="C822" i="7"/>
  <c r="K807" i="7"/>
  <c r="N23" i="1" s="1"/>
  <c r="AG28" i="3"/>
  <c r="J340" i="3"/>
  <c r="J341" i="3"/>
  <c r="J201" i="3"/>
  <c r="J217" i="3"/>
  <c r="Q172" i="3"/>
  <c r="AG34" i="3" s="1"/>
  <c r="J358" i="3"/>
  <c r="J179" i="3"/>
  <c r="J131" i="3"/>
  <c r="J133" i="3"/>
  <c r="J46" i="3"/>
  <c r="AG32" i="3"/>
  <c r="AG38" i="3"/>
  <c r="AG36" i="3"/>
  <c r="AG37" i="3"/>
  <c r="AG24" i="3"/>
  <c r="J233" i="3"/>
  <c r="J193" i="3"/>
  <c r="J219" i="3"/>
  <c r="K814" i="7"/>
  <c r="N49" i="1" s="1"/>
  <c r="H803" i="7"/>
  <c r="K822" i="7"/>
  <c r="N72" i="1" s="1"/>
  <c r="C820" i="7"/>
  <c r="H820" i="7"/>
  <c r="K832" i="7"/>
  <c r="N92" i="1" s="1"/>
  <c r="K803" i="7"/>
  <c r="N21" i="1" s="1"/>
  <c r="H835" i="7"/>
  <c r="K835" i="7"/>
  <c r="J835" i="7"/>
  <c r="J329" i="3"/>
  <c r="J333" i="3"/>
  <c r="J352" i="3"/>
  <c r="J325" i="3"/>
  <c r="J346" i="3"/>
  <c r="J350" i="3"/>
  <c r="J354" i="3"/>
  <c r="J334" i="3"/>
  <c r="J326" i="3"/>
  <c r="J807" i="7"/>
  <c r="M23" i="1" s="1"/>
  <c r="C831" i="7"/>
  <c r="K837" i="7"/>
  <c r="N346" i="1" s="1"/>
  <c r="K818" i="7"/>
  <c r="N55" i="1" s="1"/>
  <c r="J814" i="7"/>
  <c r="M49" i="1" s="1"/>
  <c r="J225" i="3"/>
  <c r="Z26" i="3"/>
  <c r="J823" i="7"/>
  <c r="M73" i="1" s="1"/>
  <c r="Q245" i="3"/>
  <c r="AG42" i="3" s="1"/>
  <c r="J245" i="3"/>
  <c r="J209" i="3"/>
  <c r="J793" i="7"/>
  <c r="J837" i="7"/>
  <c r="M346" i="1" s="1"/>
  <c r="H831" i="7"/>
  <c r="K823" i="7"/>
  <c r="N73" i="1" s="1"/>
  <c r="J815" i="7"/>
  <c r="M51" i="1" s="1"/>
  <c r="J803" i="7"/>
  <c r="M21" i="1" s="1"/>
  <c r="C803" i="7"/>
  <c r="H821" i="7"/>
  <c r="C821" i="7"/>
  <c r="Z52" i="3"/>
  <c r="J120" i="3"/>
  <c r="H818" i="7"/>
  <c r="C818" i="7"/>
  <c r="K821" i="7"/>
  <c r="N62" i="1" s="1"/>
  <c r="H827" i="7"/>
  <c r="C827" i="7"/>
  <c r="C815" i="7"/>
  <c r="H815" i="7"/>
  <c r="H814" i="7"/>
  <c r="C814" i="7"/>
  <c r="C817" i="7"/>
  <c r="H817" i="7"/>
  <c r="K817" i="7"/>
  <c r="N54" i="1" s="1"/>
  <c r="K827" i="7"/>
  <c r="N80" i="1" s="1"/>
  <c r="H834" i="7"/>
  <c r="C834" i="7"/>
  <c r="K793" i="7"/>
  <c r="K815" i="7"/>
  <c r="N51" i="1" s="1"/>
  <c r="J821" i="7"/>
  <c r="M62" i="1" s="1"/>
  <c r="H837" i="7"/>
  <c r="C837" i="7"/>
  <c r="J827" i="7"/>
  <c r="M80" i="1" s="1"/>
  <c r="H793" i="7"/>
  <c r="C793" i="7"/>
  <c r="J818" i="7"/>
  <c r="M55" i="1" s="1"/>
  <c r="H823" i="7"/>
  <c r="C823" i="7"/>
  <c r="J817" i="7"/>
  <c r="M54" i="1" s="1"/>
  <c r="J834" i="7"/>
  <c r="M174" i="1" s="1"/>
  <c r="C807" i="7"/>
  <c r="H807" i="7"/>
  <c r="K834" i="7"/>
  <c r="N174" i="1" s="1"/>
  <c r="C835" i="7"/>
  <c r="M49" i="3"/>
  <c r="J40" i="3"/>
  <c r="Z29" i="3"/>
  <c r="Z31" i="3"/>
  <c r="J41" i="3"/>
  <c r="H52" i="3"/>
  <c r="N34" i="3"/>
  <c r="L34" i="3" s="1"/>
  <c r="N51" i="3"/>
  <c r="L51" i="3" s="1"/>
  <c r="G52" i="3"/>
  <c r="Z34" i="3"/>
  <c r="J31" i="3"/>
  <c r="J839" i="7" l="1"/>
  <c r="R268" i="3" s="1"/>
  <c r="R287" i="3"/>
  <c r="R282" i="3"/>
  <c r="R301" i="3"/>
  <c r="R272" i="3"/>
  <c r="R276" i="3"/>
  <c r="R300" i="3"/>
  <c r="R277" i="3"/>
  <c r="R270" i="3"/>
  <c r="R273" i="3"/>
  <c r="R291" i="3"/>
  <c r="R286" i="3"/>
  <c r="R278" i="3"/>
  <c r="R312" i="3"/>
  <c r="R305" i="3"/>
  <c r="R310" i="3"/>
  <c r="R262" i="3"/>
  <c r="R274" i="3"/>
  <c r="R281" i="3"/>
  <c r="R285" i="3"/>
  <c r="R267" i="3"/>
  <c r="R269" i="3"/>
  <c r="R307" i="3"/>
  <c r="R257" i="3"/>
  <c r="R260" i="3"/>
  <c r="R266" i="3"/>
  <c r="R311" i="3"/>
  <c r="R294" i="3"/>
  <c r="R275" i="3"/>
  <c r="R264" i="3"/>
  <c r="R256" i="3"/>
  <c r="R261" i="3"/>
  <c r="R265" i="3"/>
  <c r="R289" i="3"/>
  <c r="R283" i="3"/>
  <c r="R297" i="3"/>
  <c r="R293" i="3"/>
  <c r="R254" i="3"/>
  <c r="R295" i="3"/>
  <c r="R263" i="3"/>
  <c r="R296" i="3"/>
  <c r="R303" i="3"/>
  <c r="R255" i="3"/>
  <c r="R259" i="3"/>
  <c r="R280" i="3"/>
  <c r="R302" i="3"/>
  <c r="R299" i="3"/>
  <c r="R271" i="3"/>
  <c r="AG47" i="3"/>
  <c r="Q34" i="3"/>
  <c r="AG43" i="3"/>
  <c r="AG44" i="3"/>
  <c r="N7" i="1"/>
  <c r="H839" i="7"/>
  <c r="M7" i="1"/>
  <c r="P51" i="3"/>
  <c r="Q49" i="3"/>
  <c r="M33" i="3"/>
  <c r="P34" i="3"/>
  <c r="Q38" i="3"/>
  <c r="Z30" i="3" s="1"/>
  <c r="Q32" i="3"/>
  <c r="K839" i="7"/>
  <c r="C839" i="7"/>
  <c r="C816" i="7"/>
  <c r="K816" i="7"/>
  <c r="N52" i="1" s="1"/>
  <c r="AG41" i="3"/>
  <c r="C825" i="7"/>
  <c r="K824" i="7"/>
  <c r="N74" i="1" s="1"/>
  <c r="H819" i="7"/>
  <c r="J829" i="7"/>
  <c r="M89" i="1" s="1"/>
  <c r="J830" i="7"/>
  <c r="M90" i="1" s="1"/>
  <c r="K825" i="7"/>
  <c r="N75" i="1" s="1"/>
  <c r="C838" i="7"/>
  <c r="C810" i="7"/>
  <c r="H811" i="7"/>
  <c r="J838" i="7"/>
  <c r="M347" i="1" s="1"/>
  <c r="H812" i="7"/>
  <c r="J826" i="7"/>
  <c r="M79" i="1" s="1"/>
  <c r="K838" i="7"/>
  <c r="N347" i="1" s="1"/>
  <c r="C826" i="7"/>
  <c r="C809" i="7"/>
  <c r="K812" i="7"/>
  <c r="N47" i="1" s="1"/>
  <c r="J808" i="7"/>
  <c r="M32" i="1" s="1"/>
  <c r="H816" i="7"/>
  <c r="K826" i="7"/>
  <c r="N79" i="1" s="1"/>
  <c r="J819" i="7"/>
  <c r="M56" i="1" s="1"/>
  <c r="K830" i="7"/>
  <c r="N90" i="1" s="1"/>
  <c r="K819" i="7"/>
  <c r="N56" i="1" s="1"/>
  <c r="C819" i="7"/>
  <c r="J812" i="7"/>
  <c r="M47" i="1" s="1"/>
  <c r="C812" i="7"/>
  <c r="J802" i="7"/>
  <c r="M20" i="1" s="1"/>
  <c r="J816" i="7"/>
  <c r="M52" i="1" s="1"/>
  <c r="H826" i="7"/>
  <c r="C808" i="7"/>
  <c r="K808" i="7"/>
  <c r="N32" i="1" s="1"/>
  <c r="H808" i="7"/>
  <c r="J810" i="7"/>
  <c r="M40" i="1" s="1"/>
  <c r="K810" i="7"/>
  <c r="N40" i="1" s="1"/>
  <c r="K809" i="7"/>
  <c r="N33" i="1" s="1"/>
  <c r="H838" i="7"/>
  <c r="H810" i="7"/>
  <c r="H809" i="7"/>
  <c r="J822" i="7"/>
  <c r="M72" i="1" s="1"/>
  <c r="C811" i="7"/>
  <c r="J809" i="7"/>
  <c r="M33" i="1" s="1"/>
  <c r="K811" i="7"/>
  <c r="N45" i="1" s="1"/>
  <c r="J811" i="7"/>
  <c r="M45" i="1" s="1"/>
  <c r="C813" i="7"/>
  <c r="K813" i="7"/>
  <c r="N48" i="1" s="1"/>
  <c r="J813" i="7"/>
  <c r="M48" i="1" s="1"/>
  <c r="H813" i="7"/>
  <c r="C802" i="7"/>
  <c r="K828" i="7"/>
  <c r="N88" i="1" s="1"/>
  <c r="H802" i="7"/>
  <c r="K802" i="7"/>
  <c r="N20" i="1" s="1"/>
  <c r="J828" i="7"/>
  <c r="M88" i="1" s="1"/>
  <c r="N277" i="1"/>
  <c r="M277" i="1"/>
  <c r="C828" i="7"/>
  <c r="H828" i="7"/>
  <c r="H825" i="7"/>
  <c r="C829" i="7"/>
  <c r="H829" i="7"/>
  <c r="K820" i="7"/>
  <c r="N60" i="1" s="1"/>
  <c r="J820" i="7"/>
  <c r="M60" i="1" s="1"/>
  <c r="H822" i="7"/>
  <c r="AI25" i="3"/>
  <c r="J832" i="7"/>
  <c r="M92" i="1" s="1"/>
  <c r="J825" i="7"/>
  <c r="M75" i="1" s="1"/>
  <c r="J831" i="7"/>
  <c r="M91" i="1" s="1"/>
  <c r="C824" i="7"/>
  <c r="H832" i="7"/>
  <c r="C832" i="7"/>
  <c r="AH25" i="3"/>
  <c r="AH33" i="3"/>
  <c r="AI29" i="3"/>
  <c r="H824" i="7"/>
  <c r="AH27" i="3"/>
  <c r="AH38" i="3"/>
  <c r="AH29" i="3"/>
  <c r="AI33" i="3"/>
  <c r="C830" i="7"/>
  <c r="K831" i="7"/>
  <c r="N91" i="1" s="1"/>
  <c r="H830" i="7"/>
  <c r="AH41" i="3"/>
  <c r="J824" i="7"/>
  <c r="M74" i="1" s="1"/>
  <c r="K829" i="7"/>
  <c r="N89" i="1" s="1"/>
  <c r="AI41" i="3"/>
  <c r="AI37" i="3"/>
  <c r="K796" i="7"/>
  <c r="N13" i="1" s="1"/>
  <c r="J796" i="7"/>
  <c r="M13" i="1" s="1"/>
  <c r="K800" i="7"/>
  <c r="N18" i="1" s="1"/>
  <c r="J799" i="7"/>
  <c r="M17" i="1" s="1"/>
  <c r="J798" i="7"/>
  <c r="M16" i="1" s="1"/>
  <c r="K798" i="7"/>
  <c r="N16" i="1" s="1"/>
  <c r="J797" i="7"/>
  <c r="M15" i="1" s="1"/>
  <c r="K795" i="7"/>
  <c r="N12" i="1" s="1"/>
  <c r="J804" i="7"/>
  <c r="M24" i="1" s="1"/>
  <c r="J805" i="7"/>
  <c r="M25" i="1" s="1"/>
  <c r="J806" i="7"/>
  <c r="M31" i="1" s="1"/>
  <c r="K804" i="7"/>
  <c r="N24" i="1" s="1"/>
  <c r="J795" i="7"/>
  <c r="M12" i="1" s="1"/>
  <c r="K797" i="7"/>
  <c r="N15" i="1" s="1"/>
  <c r="K805" i="7"/>
  <c r="N25" i="1" s="1"/>
  <c r="H804" i="7"/>
  <c r="C804" i="7"/>
  <c r="K801" i="7"/>
  <c r="N19" i="1" s="1"/>
  <c r="C795" i="7"/>
  <c r="H795" i="7"/>
  <c r="K794" i="7"/>
  <c r="N10" i="1" s="1"/>
  <c r="C797" i="7"/>
  <c r="H797" i="7"/>
  <c r="H800" i="7"/>
  <c r="C800" i="7"/>
  <c r="C805" i="7"/>
  <c r="H805" i="7"/>
  <c r="C801" i="7"/>
  <c r="H801" i="7"/>
  <c r="C799" i="7"/>
  <c r="H799" i="7"/>
  <c r="H794" i="7"/>
  <c r="C794" i="7"/>
  <c r="K806" i="7"/>
  <c r="N31" i="1" s="1"/>
  <c r="J801" i="7"/>
  <c r="M19" i="1" s="1"/>
  <c r="K799" i="7"/>
  <c r="N17" i="1" s="1"/>
  <c r="J794" i="7"/>
  <c r="M10" i="1" s="1"/>
  <c r="H798" i="7"/>
  <c r="C798" i="7"/>
  <c r="J800" i="7"/>
  <c r="M18" i="1" s="1"/>
  <c r="H806" i="7"/>
  <c r="C806" i="7"/>
  <c r="H796" i="7"/>
  <c r="C796" i="7"/>
  <c r="J39" i="3"/>
  <c r="H53" i="3"/>
  <c r="G53" i="3"/>
  <c r="N52" i="3"/>
  <c r="L52" i="3" s="1"/>
  <c r="J34" i="3"/>
  <c r="M50" i="3"/>
  <c r="J32" i="3"/>
  <c r="J38" i="3"/>
  <c r="J49" i="3"/>
  <c r="R304" i="3" l="1"/>
  <c r="R290" i="3"/>
  <c r="R308" i="3"/>
  <c r="R288" i="3"/>
  <c r="R306" i="3"/>
  <c r="R292" i="3"/>
  <c r="R279" i="3"/>
  <c r="R284" i="3"/>
  <c r="R258" i="3"/>
  <c r="AH43" i="3" s="1"/>
  <c r="R298" i="3"/>
  <c r="R309" i="3"/>
  <c r="S279" i="3"/>
  <c r="S278" i="3"/>
  <c r="S292" i="3"/>
  <c r="S277" i="3"/>
  <c r="S298" i="3"/>
  <c r="S308" i="3"/>
  <c r="S290" i="3"/>
  <c r="S305" i="3"/>
  <c r="S301" i="3"/>
  <c r="S272" i="3"/>
  <c r="S276" i="3"/>
  <c r="S300" i="3"/>
  <c r="S270" i="3"/>
  <c r="S291" i="3"/>
  <c r="S286" i="3"/>
  <c r="S282" i="3"/>
  <c r="S312" i="3"/>
  <c r="S281" i="3"/>
  <c r="S285" i="3"/>
  <c r="S274" i="3"/>
  <c r="S288" i="3"/>
  <c r="S273" i="3"/>
  <c r="S310" i="3"/>
  <c r="S287" i="3"/>
  <c r="S262" i="3"/>
  <c r="S264" i="3"/>
  <c r="S307" i="3"/>
  <c r="S255" i="3"/>
  <c r="S296" i="3"/>
  <c r="S304" i="3"/>
  <c r="S271" i="3"/>
  <c r="S302" i="3"/>
  <c r="S280" i="3"/>
  <c r="S268" i="3"/>
  <c r="S256" i="3"/>
  <c r="S254" i="3"/>
  <c r="S284" i="3"/>
  <c r="S293" i="3"/>
  <c r="S257" i="3"/>
  <c r="S266" i="3"/>
  <c r="S289" i="3"/>
  <c r="S260" i="3"/>
  <c r="S303" i="3"/>
  <c r="S294" i="3"/>
  <c r="S258" i="3"/>
  <c r="S259" i="3"/>
  <c r="S299" i="3"/>
  <c r="S306" i="3"/>
  <c r="S283" i="3"/>
  <c r="S261" i="3"/>
  <c r="S295" i="3"/>
  <c r="S275" i="3"/>
  <c r="S309" i="3"/>
  <c r="S297" i="3"/>
  <c r="S267" i="3"/>
  <c r="S311" i="3"/>
  <c r="S263" i="3"/>
  <c r="S265" i="3"/>
  <c r="S269" i="3"/>
  <c r="R49" i="3"/>
  <c r="S35" i="3"/>
  <c r="S29" i="3"/>
  <c r="R45" i="3"/>
  <c r="R121" i="3"/>
  <c r="AA53" i="3" s="1"/>
  <c r="S47" i="3"/>
  <c r="R42" i="3"/>
  <c r="S40" i="3"/>
  <c r="R39" i="3"/>
  <c r="S118" i="3"/>
  <c r="AB50" i="3" s="1"/>
  <c r="S24" i="3"/>
  <c r="R29" i="3"/>
  <c r="S37" i="3"/>
  <c r="R44" i="3"/>
  <c r="AA32" i="3" s="1"/>
  <c r="S44" i="3"/>
  <c r="AB32" i="3" s="1"/>
  <c r="S32" i="3"/>
  <c r="R118" i="3"/>
  <c r="R24" i="3"/>
  <c r="R36" i="3"/>
  <c r="R119" i="3"/>
  <c r="AA51" i="3" s="1"/>
  <c r="R27" i="3"/>
  <c r="R32" i="3"/>
  <c r="R46" i="3"/>
  <c r="S41" i="3"/>
  <c r="R30" i="3"/>
  <c r="R31" i="3"/>
  <c r="S34" i="3"/>
  <c r="S38" i="3"/>
  <c r="R35" i="3"/>
  <c r="S25" i="3"/>
  <c r="S45" i="3"/>
  <c r="S31" i="3"/>
  <c r="R41" i="3"/>
  <c r="R28" i="3"/>
  <c r="AA26" i="3" s="1"/>
  <c r="S119" i="3"/>
  <c r="AB51" i="3" s="1"/>
  <c r="S27" i="3"/>
  <c r="S120" i="3"/>
  <c r="AB52" i="3" s="1"/>
  <c r="R34" i="3"/>
  <c r="R38" i="3"/>
  <c r="S42" i="3"/>
  <c r="R43" i="3"/>
  <c r="S28" i="3"/>
  <c r="AB26" i="3" s="1"/>
  <c r="R40" i="3"/>
  <c r="S46" i="3"/>
  <c r="R120" i="3"/>
  <c r="AA52" i="3" s="1"/>
  <c r="S39" i="3"/>
  <c r="S26" i="3"/>
  <c r="R25" i="3"/>
  <c r="R47" i="3"/>
  <c r="AA34" i="3" s="1"/>
  <c r="S30" i="3"/>
  <c r="S48" i="3"/>
  <c r="S49" i="3"/>
  <c r="S121" i="3"/>
  <c r="AB53" i="3" s="1"/>
  <c r="R26" i="3"/>
  <c r="S43" i="3"/>
  <c r="R37" i="3"/>
  <c r="S36" i="3"/>
  <c r="AB29" i="3" s="1"/>
  <c r="R48" i="3"/>
  <c r="R33" i="3"/>
  <c r="S33" i="3"/>
  <c r="S50" i="3"/>
  <c r="R50" i="3"/>
  <c r="AH37" i="3"/>
  <c r="AI38" i="3"/>
  <c r="AI27" i="3"/>
  <c r="AI36" i="3"/>
  <c r="AH40" i="3"/>
  <c r="AH35" i="3"/>
  <c r="AH36" i="3"/>
  <c r="AI40" i="3"/>
  <c r="AI35" i="3"/>
  <c r="Q50" i="3"/>
  <c r="P52" i="3"/>
  <c r="Q33" i="3"/>
  <c r="Z28" i="3" s="1"/>
  <c r="AI28" i="3"/>
  <c r="AI31" i="3"/>
  <c r="AI30" i="3"/>
  <c r="AI24" i="3"/>
  <c r="AH30" i="3"/>
  <c r="AI32" i="3"/>
  <c r="AH26" i="3"/>
  <c r="AH24" i="3"/>
  <c r="AH32" i="3"/>
  <c r="AH31" i="3"/>
  <c r="AI26" i="3"/>
  <c r="AH28" i="3"/>
  <c r="AA29" i="3"/>
  <c r="AA50" i="3"/>
  <c r="G54" i="3"/>
  <c r="N53" i="3"/>
  <c r="L53" i="3" s="1"/>
  <c r="H54" i="3"/>
  <c r="J50" i="3"/>
  <c r="J33" i="3"/>
  <c r="M51" i="3"/>
  <c r="AB24" i="3" l="1"/>
  <c r="AH44" i="3"/>
  <c r="AA24" i="3"/>
  <c r="AB27" i="3"/>
  <c r="AA25" i="3"/>
  <c r="AH45" i="3"/>
  <c r="AB25" i="3"/>
  <c r="AA27" i="3"/>
  <c r="AI44" i="3"/>
  <c r="AI45" i="3"/>
  <c r="AI43" i="3"/>
  <c r="S51" i="3"/>
  <c r="R51" i="3"/>
  <c r="Q51" i="3"/>
  <c r="P53" i="3"/>
  <c r="AB31" i="3"/>
  <c r="AB33" i="3"/>
  <c r="AA30" i="3"/>
  <c r="AB28" i="3"/>
  <c r="AB34" i="3"/>
  <c r="AB30" i="3"/>
  <c r="AA28" i="3"/>
  <c r="AA31" i="3"/>
  <c r="AA33" i="3"/>
  <c r="J51" i="3"/>
  <c r="M52" i="3"/>
  <c r="G55" i="3"/>
  <c r="N54" i="3"/>
  <c r="L54" i="3" s="1"/>
  <c r="R52" i="3" l="1"/>
  <c r="S52" i="3"/>
  <c r="P54" i="3"/>
  <c r="Q52" i="3"/>
  <c r="M53" i="3"/>
  <c r="G56" i="3"/>
  <c r="N55" i="3"/>
  <c r="L55" i="3" s="1"/>
  <c r="J52" i="3"/>
  <c r="R53" i="3" l="1"/>
  <c r="S53" i="3"/>
  <c r="Q53" i="3"/>
  <c r="P55" i="3"/>
  <c r="M54" i="3"/>
  <c r="G57" i="3"/>
  <c r="N56" i="3"/>
  <c r="L56" i="3" s="1"/>
  <c r="J53" i="3"/>
  <c r="R54" i="3" l="1"/>
  <c r="S54" i="3"/>
  <c r="Q54" i="3"/>
  <c r="P56" i="3"/>
  <c r="M55" i="3"/>
  <c r="N57" i="3"/>
  <c r="L57" i="3" s="1"/>
  <c r="G58" i="3"/>
  <c r="J54" i="3"/>
  <c r="S55" i="3" l="1"/>
  <c r="R55" i="3"/>
  <c r="P57" i="3"/>
  <c r="Q55" i="3"/>
  <c r="J55" i="3"/>
  <c r="N58" i="3"/>
  <c r="L58" i="3" s="1"/>
  <c r="G59" i="3"/>
  <c r="M56" i="3"/>
  <c r="R56" i="3" l="1"/>
  <c r="S56" i="3"/>
  <c r="Q56" i="3"/>
  <c r="P58" i="3"/>
  <c r="M57" i="3"/>
  <c r="J56" i="3"/>
  <c r="G60" i="3"/>
  <c r="N59" i="3"/>
  <c r="L59" i="3" s="1"/>
  <c r="R57" i="3" l="1"/>
  <c r="S57" i="3"/>
  <c r="Q57" i="3"/>
  <c r="P59" i="3"/>
  <c r="N60" i="3"/>
  <c r="L60" i="3" s="1"/>
  <c r="G61" i="3"/>
  <c r="J57" i="3"/>
  <c r="M58" i="3"/>
  <c r="R58" i="3" l="1"/>
  <c r="S58" i="3"/>
  <c r="P60" i="3"/>
  <c r="Q58" i="3"/>
  <c r="J58" i="3"/>
  <c r="N61" i="3"/>
  <c r="L61" i="3" s="1"/>
  <c r="G62" i="3"/>
  <c r="M59" i="3"/>
  <c r="S59" i="3" l="1"/>
  <c r="R59" i="3"/>
  <c r="Q59" i="3"/>
  <c r="P61" i="3"/>
  <c r="J59" i="3"/>
  <c r="G63" i="3"/>
  <c r="N62" i="3"/>
  <c r="L62" i="3" s="1"/>
  <c r="M60" i="3"/>
  <c r="R60" i="3" l="1"/>
  <c r="S60" i="3"/>
  <c r="Q60" i="3"/>
  <c r="P62" i="3"/>
  <c r="J60" i="3"/>
  <c r="M61" i="3"/>
  <c r="N63" i="3"/>
  <c r="L63" i="3" s="1"/>
  <c r="G64" i="3"/>
  <c r="R61" i="3" l="1"/>
  <c r="S61" i="3"/>
  <c r="Q61" i="3"/>
  <c r="P63" i="3"/>
  <c r="J61" i="3"/>
  <c r="N64" i="3"/>
  <c r="L64" i="3" s="1"/>
  <c r="G65" i="3"/>
  <c r="M62" i="3"/>
  <c r="R62" i="3" l="1"/>
  <c r="S62" i="3"/>
  <c r="P64" i="3"/>
  <c r="Q62" i="3"/>
  <c r="Z37" i="3"/>
  <c r="J62" i="3"/>
  <c r="G66" i="3"/>
  <c r="N65" i="3"/>
  <c r="L65" i="3" s="1"/>
  <c r="M63" i="3"/>
  <c r="S63" i="3" l="1"/>
  <c r="R63" i="3"/>
  <c r="Q63" i="3"/>
  <c r="P65" i="3"/>
  <c r="J63" i="3"/>
  <c r="M64" i="3"/>
  <c r="N66" i="3"/>
  <c r="L66" i="3" s="1"/>
  <c r="G67" i="3"/>
  <c r="R64" i="3" l="1"/>
  <c r="S64" i="3"/>
  <c r="Q64" i="3"/>
  <c r="P66" i="3"/>
  <c r="M65" i="3"/>
  <c r="J64" i="3"/>
  <c r="N67" i="3"/>
  <c r="L67" i="3" s="1"/>
  <c r="G68" i="3"/>
  <c r="R65" i="3" l="1"/>
  <c r="S65" i="3"/>
  <c r="Q65" i="3"/>
  <c r="P67" i="3"/>
  <c r="M66" i="3"/>
  <c r="G69" i="3"/>
  <c r="N68" i="3"/>
  <c r="L68" i="3" s="1"/>
  <c r="J65" i="3"/>
  <c r="R66" i="3" l="1"/>
  <c r="S66" i="3"/>
  <c r="Q66" i="3"/>
  <c r="P68" i="3"/>
  <c r="J66" i="3"/>
  <c r="M67" i="3"/>
  <c r="N69" i="3"/>
  <c r="L69" i="3" s="1"/>
  <c r="G70" i="3"/>
  <c r="S67" i="3" l="1"/>
  <c r="R67" i="3"/>
  <c r="Q67" i="3"/>
  <c r="P69" i="3"/>
  <c r="M68" i="3"/>
  <c r="J67" i="3"/>
  <c r="N70" i="3"/>
  <c r="L70" i="3" s="1"/>
  <c r="G71" i="3"/>
  <c r="R68" i="3" l="1"/>
  <c r="S68" i="3"/>
  <c r="Q68" i="3"/>
  <c r="P70" i="3"/>
  <c r="M69" i="3"/>
  <c r="J68" i="3"/>
  <c r="G72" i="3"/>
  <c r="N71" i="3"/>
  <c r="L71" i="3" s="1"/>
  <c r="R69" i="3" l="1"/>
  <c r="S69" i="3"/>
  <c r="Q69" i="3"/>
  <c r="P71" i="3"/>
  <c r="J69" i="3"/>
  <c r="G73" i="3"/>
  <c r="G74" i="3" s="1"/>
  <c r="N74" i="3" s="1"/>
  <c r="L74" i="3" s="1"/>
  <c r="N72" i="3"/>
  <c r="L72" i="3" s="1"/>
  <c r="M70" i="3"/>
  <c r="R70" i="3" l="1"/>
  <c r="S70" i="3"/>
  <c r="P74" i="3"/>
  <c r="Q70" i="3"/>
  <c r="P72" i="3"/>
  <c r="M73" i="3"/>
  <c r="M71" i="3"/>
  <c r="J70" i="3"/>
  <c r="N73" i="3"/>
  <c r="L73" i="3" s="1"/>
  <c r="G75" i="3"/>
  <c r="S71" i="3" l="1"/>
  <c r="R71" i="3"/>
  <c r="R73" i="3"/>
  <c r="S73" i="3"/>
  <c r="M72" i="3"/>
  <c r="P73" i="3"/>
  <c r="Q71" i="3"/>
  <c r="Q73" i="3"/>
  <c r="G76" i="3"/>
  <c r="N75" i="3"/>
  <c r="L75" i="3" s="1"/>
  <c r="J71" i="3"/>
  <c r="R72" i="3" l="1"/>
  <c r="S72" i="3"/>
  <c r="M74" i="3"/>
  <c r="P75" i="3"/>
  <c r="Q72" i="3"/>
  <c r="J72" i="3"/>
  <c r="G77" i="3"/>
  <c r="N76" i="3"/>
  <c r="L76" i="3" s="1"/>
  <c r="R74" i="3" l="1"/>
  <c r="S74" i="3"/>
  <c r="M75" i="3"/>
  <c r="P76" i="3"/>
  <c r="J74" i="3"/>
  <c r="Q74" i="3"/>
  <c r="J73" i="3"/>
  <c r="N77" i="3"/>
  <c r="L77" i="3" s="1"/>
  <c r="G78" i="3"/>
  <c r="S75" i="3" l="1"/>
  <c r="R75" i="3"/>
  <c r="M76" i="3"/>
  <c r="P77" i="3"/>
  <c r="Q75" i="3"/>
  <c r="N78" i="3"/>
  <c r="L78" i="3" s="1"/>
  <c r="G79" i="3"/>
  <c r="J75" i="3"/>
  <c r="R76" i="3" l="1"/>
  <c r="S76" i="3"/>
  <c r="M77" i="3"/>
  <c r="P78" i="3"/>
  <c r="Q76" i="3"/>
  <c r="G80" i="3"/>
  <c r="N79" i="3"/>
  <c r="L79" i="3" s="1"/>
  <c r="J76" i="3"/>
  <c r="R77" i="3" l="1"/>
  <c r="S77" i="3"/>
  <c r="M78" i="3"/>
  <c r="P79" i="3"/>
  <c r="Q77" i="3"/>
  <c r="J77" i="3"/>
  <c r="G81" i="3"/>
  <c r="N80" i="3"/>
  <c r="L80" i="3" s="1"/>
  <c r="R78" i="3" l="1"/>
  <c r="S78" i="3"/>
  <c r="P80" i="3"/>
  <c r="Q78" i="3"/>
  <c r="M79" i="3"/>
  <c r="J78" i="3"/>
  <c r="N81" i="3"/>
  <c r="L81" i="3" s="1"/>
  <c r="G82" i="3"/>
  <c r="S79" i="3" l="1"/>
  <c r="R79" i="3"/>
  <c r="Q79" i="3"/>
  <c r="P81" i="3"/>
  <c r="M80" i="3"/>
  <c r="N82" i="3"/>
  <c r="L82" i="3" s="1"/>
  <c r="G83" i="3"/>
  <c r="J79" i="3"/>
  <c r="R80" i="3" l="1"/>
  <c r="S80" i="3"/>
  <c r="P82" i="3"/>
  <c r="Q80" i="3"/>
  <c r="G84" i="3"/>
  <c r="N83" i="3"/>
  <c r="L83" i="3" s="1"/>
  <c r="M81" i="3"/>
  <c r="J80" i="3"/>
  <c r="R81" i="3" l="1"/>
  <c r="S81" i="3"/>
  <c r="P83" i="3"/>
  <c r="Q81" i="3"/>
  <c r="J81" i="3"/>
  <c r="M82" i="3"/>
  <c r="G85" i="3"/>
  <c r="N84" i="3"/>
  <c r="L84" i="3" s="1"/>
  <c r="R82" i="3" l="1"/>
  <c r="S82" i="3"/>
  <c r="Q82" i="3"/>
  <c r="P84" i="3"/>
  <c r="M83" i="3"/>
  <c r="J82" i="3"/>
  <c r="N85" i="3"/>
  <c r="L85" i="3" s="1"/>
  <c r="G86" i="3"/>
  <c r="S83" i="3" l="1"/>
  <c r="R83" i="3"/>
  <c r="Q83" i="3"/>
  <c r="P85" i="3"/>
  <c r="M84" i="3"/>
  <c r="N86" i="3"/>
  <c r="L86" i="3" s="1"/>
  <c r="G87" i="3"/>
  <c r="J83" i="3"/>
  <c r="R84" i="3" l="1"/>
  <c r="S84" i="3"/>
  <c r="P86" i="3"/>
  <c r="Q84" i="3"/>
  <c r="G88" i="3"/>
  <c r="N87" i="3"/>
  <c r="L87" i="3" s="1"/>
  <c r="M85" i="3"/>
  <c r="J84" i="3"/>
  <c r="R85" i="3" l="1"/>
  <c r="S85" i="3"/>
  <c r="P87" i="3"/>
  <c r="Q85" i="3"/>
  <c r="J85" i="3"/>
  <c r="M86" i="3"/>
  <c r="G89" i="3"/>
  <c r="N88" i="3"/>
  <c r="L88" i="3" s="1"/>
  <c r="R86" i="3" l="1"/>
  <c r="S86" i="3"/>
  <c r="Q86" i="3"/>
  <c r="P88" i="3"/>
  <c r="J86" i="3"/>
  <c r="M87" i="3"/>
  <c r="N89" i="3"/>
  <c r="L89" i="3" s="1"/>
  <c r="G90" i="3"/>
  <c r="S87" i="3" l="1"/>
  <c r="R87" i="3"/>
  <c r="Q87" i="3"/>
  <c r="P89" i="3"/>
  <c r="M88" i="3"/>
  <c r="N90" i="3"/>
  <c r="L90" i="3" s="1"/>
  <c r="G91" i="3"/>
  <c r="J87" i="3"/>
  <c r="R88" i="3" l="1"/>
  <c r="S88" i="3"/>
  <c r="P90" i="3"/>
  <c r="Q88" i="3"/>
  <c r="G92" i="3"/>
  <c r="N91" i="3"/>
  <c r="L91" i="3" s="1"/>
  <c r="M89" i="3"/>
  <c r="J88" i="3"/>
  <c r="R89" i="3" l="1"/>
  <c r="S89" i="3"/>
  <c r="P91" i="3"/>
  <c r="Q89" i="3"/>
  <c r="J89" i="3"/>
  <c r="M90" i="3"/>
  <c r="G93" i="3"/>
  <c r="N92" i="3"/>
  <c r="L92" i="3" s="1"/>
  <c r="R90" i="3" l="1"/>
  <c r="S90" i="3"/>
  <c r="Q90" i="3"/>
  <c r="P92" i="3"/>
  <c r="M91" i="3"/>
  <c r="J90" i="3"/>
  <c r="N93" i="3"/>
  <c r="L93" i="3" s="1"/>
  <c r="G94" i="3"/>
  <c r="S91" i="3" l="1"/>
  <c r="R91" i="3"/>
  <c r="Q91" i="3"/>
  <c r="P93" i="3"/>
  <c r="N94" i="3"/>
  <c r="L94" i="3" s="1"/>
  <c r="G95" i="3"/>
  <c r="M92" i="3"/>
  <c r="J91" i="3"/>
  <c r="R92" i="3" l="1"/>
  <c r="S92" i="3"/>
  <c r="P94" i="3"/>
  <c r="Q92" i="3"/>
  <c r="J92" i="3"/>
  <c r="G96" i="3"/>
  <c r="N95" i="3"/>
  <c r="L95" i="3" s="1"/>
  <c r="M93" i="3"/>
  <c r="R93" i="3" l="1"/>
  <c r="S93" i="3"/>
  <c r="Q93" i="3"/>
  <c r="M94" i="3"/>
  <c r="P95" i="3"/>
  <c r="J93" i="3"/>
  <c r="N96" i="3"/>
  <c r="L96" i="3" s="1"/>
  <c r="G97" i="3"/>
  <c r="G98" i="3" s="1"/>
  <c r="N98" i="3" s="1"/>
  <c r="L98" i="3" s="1"/>
  <c r="R94" i="3" l="1"/>
  <c r="S94" i="3"/>
  <c r="P98" i="3"/>
  <c r="Q94" i="3"/>
  <c r="M95" i="3"/>
  <c r="P96" i="3"/>
  <c r="M97" i="3"/>
  <c r="J94" i="3"/>
  <c r="N97" i="3"/>
  <c r="L97" i="3" s="1"/>
  <c r="G99" i="3"/>
  <c r="R97" i="3" l="1"/>
  <c r="S97" i="3"/>
  <c r="S95" i="3"/>
  <c r="R95" i="3"/>
  <c r="M96" i="3"/>
  <c r="P97" i="3"/>
  <c r="Q97" i="3"/>
  <c r="Q95" i="3"/>
  <c r="J95" i="3"/>
  <c r="G100" i="3"/>
  <c r="N99" i="3"/>
  <c r="L99" i="3" s="1"/>
  <c r="R96" i="3" l="1"/>
  <c r="S96" i="3"/>
  <c r="M98" i="3"/>
  <c r="P99" i="3"/>
  <c r="Q96" i="3"/>
  <c r="J96" i="3"/>
  <c r="G101" i="3"/>
  <c r="N100" i="3"/>
  <c r="L100" i="3" s="1"/>
  <c r="R98" i="3" l="1"/>
  <c r="S98" i="3"/>
  <c r="M99" i="3"/>
  <c r="P100" i="3"/>
  <c r="J98" i="3"/>
  <c r="Q98" i="3"/>
  <c r="J97" i="3"/>
  <c r="G102" i="3"/>
  <c r="N101" i="3"/>
  <c r="L101" i="3" s="1"/>
  <c r="S99" i="3" l="1"/>
  <c r="R99" i="3"/>
  <c r="M100" i="3"/>
  <c r="P101" i="3"/>
  <c r="Q99" i="3"/>
  <c r="N102" i="3"/>
  <c r="L102" i="3" s="1"/>
  <c r="G103" i="3"/>
  <c r="J99" i="3"/>
  <c r="R100" i="3" l="1"/>
  <c r="S100" i="3"/>
  <c r="M101" i="3"/>
  <c r="P102" i="3"/>
  <c r="Q100" i="3"/>
  <c r="J100" i="3"/>
  <c r="G104" i="3"/>
  <c r="N103" i="3"/>
  <c r="L103" i="3" s="1"/>
  <c r="R101" i="3" l="1"/>
  <c r="S101" i="3"/>
  <c r="P103" i="3"/>
  <c r="Q101" i="3"/>
  <c r="M102" i="3"/>
  <c r="G105" i="3"/>
  <c r="N104" i="3"/>
  <c r="L104" i="3" s="1"/>
  <c r="J101" i="3"/>
  <c r="R102" i="3" l="1"/>
  <c r="S102" i="3"/>
  <c r="Q102" i="3"/>
  <c r="Z43" i="3" s="1"/>
  <c r="P104" i="3"/>
  <c r="M103" i="3"/>
  <c r="G106" i="3"/>
  <c r="N105" i="3"/>
  <c r="L105" i="3" s="1"/>
  <c r="J102" i="3"/>
  <c r="S103" i="3" l="1"/>
  <c r="R103" i="3"/>
  <c r="Q103" i="3"/>
  <c r="P105" i="3"/>
  <c r="N106" i="3"/>
  <c r="L106" i="3" s="1"/>
  <c r="G107" i="3"/>
  <c r="M104" i="3"/>
  <c r="J103" i="3"/>
  <c r="R104" i="3" l="1"/>
  <c r="S104" i="3"/>
  <c r="P106" i="3"/>
  <c r="Q104" i="3"/>
  <c r="J104" i="3"/>
  <c r="G108" i="3"/>
  <c r="N107" i="3"/>
  <c r="L107" i="3" s="1"/>
  <c r="M105" i="3"/>
  <c r="R105" i="3" l="1"/>
  <c r="S105" i="3"/>
  <c r="Q105" i="3"/>
  <c r="P107" i="3"/>
  <c r="J105" i="3"/>
  <c r="M106" i="3"/>
  <c r="G109" i="3"/>
  <c r="N108" i="3"/>
  <c r="L108" i="3" s="1"/>
  <c r="R106" i="3" l="1"/>
  <c r="S106" i="3"/>
  <c r="Q106" i="3"/>
  <c r="P108" i="3"/>
  <c r="M107" i="3"/>
  <c r="J106" i="3"/>
  <c r="G110" i="3"/>
  <c r="N109" i="3"/>
  <c r="L109" i="3" s="1"/>
  <c r="S107" i="3" l="1"/>
  <c r="R107" i="3"/>
  <c r="Q107" i="3"/>
  <c r="P109" i="3"/>
  <c r="M108" i="3"/>
  <c r="G111" i="3"/>
  <c r="N110" i="3"/>
  <c r="L110" i="3" s="1"/>
  <c r="J107" i="3"/>
  <c r="R108" i="3" l="1"/>
  <c r="S108" i="3"/>
  <c r="Q108" i="3"/>
  <c r="P110" i="3"/>
  <c r="M109" i="3"/>
  <c r="J108" i="3"/>
  <c r="G112" i="3"/>
  <c r="N111" i="3"/>
  <c r="L111" i="3" s="1"/>
  <c r="R109" i="3" l="1"/>
  <c r="S109" i="3"/>
  <c r="Q109" i="3"/>
  <c r="P111" i="3"/>
  <c r="M110" i="3"/>
  <c r="N112" i="3"/>
  <c r="L112" i="3" s="1"/>
  <c r="G113" i="3"/>
  <c r="J109" i="3"/>
  <c r="R110" i="3" l="1"/>
  <c r="S110" i="3"/>
  <c r="P112" i="3"/>
  <c r="Q110" i="3"/>
  <c r="G114" i="3"/>
  <c r="N113" i="3"/>
  <c r="L113" i="3" s="1"/>
  <c r="J110" i="3"/>
  <c r="M111" i="3"/>
  <c r="S111" i="3" l="1"/>
  <c r="R111" i="3"/>
  <c r="P113" i="3"/>
  <c r="Q111" i="3"/>
  <c r="J111" i="3"/>
  <c r="M112" i="3"/>
  <c r="G115" i="3"/>
  <c r="N114" i="3"/>
  <c r="L114" i="3" s="1"/>
  <c r="R112" i="3" l="1"/>
  <c r="S112" i="3"/>
  <c r="Q112" i="3"/>
  <c r="P114" i="3"/>
  <c r="M113" i="3"/>
  <c r="N115" i="3"/>
  <c r="L115" i="3" s="1"/>
  <c r="G116" i="3"/>
  <c r="J112" i="3"/>
  <c r="R113" i="3" l="1"/>
  <c r="AA45" i="3" s="1"/>
  <c r="S113" i="3"/>
  <c r="P115" i="3"/>
  <c r="Q113" i="3"/>
  <c r="Z45" i="3"/>
  <c r="J113" i="3"/>
  <c r="N116" i="3"/>
  <c r="L116" i="3" s="1"/>
  <c r="G117" i="3"/>
  <c r="N117" i="3" s="1"/>
  <c r="L117" i="3" s="1"/>
  <c r="M114" i="3"/>
  <c r="R114" i="3" l="1"/>
  <c r="AA46" i="3" s="1"/>
  <c r="S114" i="3"/>
  <c r="AB46" i="3" s="1"/>
  <c r="R117" i="3"/>
  <c r="S117" i="3"/>
  <c r="Q114" i="3"/>
  <c r="P117" i="3"/>
  <c r="Q117" i="3"/>
  <c r="P116" i="3"/>
  <c r="M116" i="3"/>
  <c r="R116" i="3" s="1"/>
  <c r="AA44" i="3"/>
  <c r="J117" i="3"/>
  <c r="Z44" i="3"/>
  <c r="Z46" i="3"/>
  <c r="J114" i="3"/>
  <c r="M115" i="3"/>
  <c r="S116" i="3" l="1"/>
  <c r="AB48" i="3" s="1"/>
  <c r="S115" i="3"/>
  <c r="AB47" i="3" s="1"/>
  <c r="R115" i="3"/>
  <c r="AA47" i="3" s="1"/>
  <c r="Q115" i="3"/>
  <c r="Q116" i="3"/>
  <c r="Z48" i="3" s="1"/>
  <c r="AA48" i="3"/>
  <c r="J116" i="3"/>
  <c r="AA35" i="3"/>
  <c r="AA49" i="3"/>
  <c r="AA36" i="3"/>
  <c r="AA37" i="3"/>
  <c r="AA38" i="3"/>
  <c r="AA39" i="3"/>
  <c r="AA40" i="3"/>
  <c r="AA41" i="3"/>
  <c r="AA42" i="3"/>
  <c r="AA43" i="3"/>
  <c r="AB35" i="3"/>
  <c r="AB49" i="3"/>
  <c r="AB36" i="3"/>
  <c r="AB37" i="3"/>
  <c r="AB38" i="3"/>
  <c r="AB39" i="3"/>
  <c r="AB40" i="3"/>
  <c r="AB41" i="3"/>
  <c r="AB42" i="3"/>
  <c r="AB43" i="3"/>
  <c r="AB44" i="3"/>
  <c r="AB45" i="3"/>
  <c r="Z47" i="3"/>
  <c r="J115" i="3"/>
  <c r="Z49" i="3"/>
  <c r="Z35" i="3"/>
  <c r="Z36" i="3"/>
  <c r="Z38" i="3"/>
  <c r="Z39" i="3"/>
  <c r="Z40" i="3"/>
  <c r="Z41" i="3"/>
  <c r="Z42" i="3"/>
</calcChain>
</file>

<file path=xl/sharedStrings.xml><?xml version="1.0" encoding="utf-8"?>
<sst xmlns="http://schemas.openxmlformats.org/spreadsheetml/2006/main" count="33765" uniqueCount="3155">
  <si>
    <t>部門</t>
    <rPh sb="0" eb="2">
      <t>ブモン</t>
    </rPh>
    <phoneticPr fontId="5"/>
  </si>
  <si>
    <t>業種</t>
    <phoneticPr fontId="5"/>
  </si>
  <si>
    <t>対象となる排出区分・ガス種類</t>
    <rPh sb="0" eb="2">
      <t>タイショウ</t>
    </rPh>
    <rPh sb="5" eb="7">
      <t>ハイシュツ</t>
    </rPh>
    <rPh sb="7" eb="9">
      <t>クブン</t>
    </rPh>
    <rPh sb="12" eb="14">
      <t>シュルイ</t>
    </rPh>
    <phoneticPr fontId="5"/>
  </si>
  <si>
    <t>対策区分</t>
    <rPh sb="0" eb="2">
      <t>タイサク</t>
    </rPh>
    <rPh sb="2" eb="4">
      <t>クブン</t>
    </rPh>
    <phoneticPr fontId="5"/>
  </si>
  <si>
    <t>設備区分</t>
    <rPh sb="0" eb="2">
      <t>セツビ</t>
    </rPh>
    <rPh sb="2" eb="4">
      <t>クブン</t>
    </rPh>
    <phoneticPr fontId="5"/>
  </si>
  <si>
    <t>対策名</t>
    <rPh sb="0" eb="2">
      <t>タイサク</t>
    </rPh>
    <rPh sb="2" eb="3">
      <t>メイ</t>
    </rPh>
    <phoneticPr fontId="5"/>
  </si>
  <si>
    <t>対策の概要</t>
    <rPh sb="0" eb="2">
      <t>タイサク</t>
    </rPh>
    <rPh sb="3" eb="5">
      <t>ガイヨウ</t>
    </rPh>
    <phoneticPr fontId="5"/>
  </si>
  <si>
    <t>排出区分</t>
    <rPh sb="0" eb="2">
      <t>ハイシュツ</t>
    </rPh>
    <rPh sb="2" eb="4">
      <t>クブン</t>
    </rPh>
    <phoneticPr fontId="5"/>
  </si>
  <si>
    <t>ガス種類</t>
    <rPh sb="2" eb="4">
      <t>シュルイ</t>
    </rPh>
    <phoneticPr fontId="5"/>
  </si>
  <si>
    <t>設備名</t>
    <rPh sb="0" eb="2">
      <t>セツビ</t>
    </rPh>
    <rPh sb="2" eb="3">
      <t>メイ</t>
    </rPh>
    <phoneticPr fontId="1"/>
  </si>
  <si>
    <t>エネルギー転換・産業・業務</t>
    <rPh sb="5" eb="7">
      <t>テンカン</t>
    </rPh>
    <rPh sb="8" eb="10">
      <t>サンギョウ</t>
    </rPh>
    <rPh sb="11" eb="13">
      <t>ギョウム</t>
    </rPh>
    <phoneticPr fontId="5"/>
  </si>
  <si>
    <t>業種横断</t>
    <phoneticPr fontId="5"/>
  </si>
  <si>
    <t>Scope1, 2</t>
  </si>
  <si>
    <t>エネルギー起源CO2</t>
    <rPh sb="5" eb="7">
      <t>キゲン</t>
    </rPh>
    <phoneticPr fontId="5"/>
  </si>
  <si>
    <t>空気調和設備</t>
    <phoneticPr fontId="5"/>
  </si>
  <si>
    <t>空気熱源設備・システム</t>
    <phoneticPr fontId="5"/>
  </si>
  <si>
    <t>高効率チリングユニットの導入</t>
    <phoneticPr fontId="5"/>
  </si>
  <si>
    <t>冷暖房に利用する電気式ヒートポンプで、圧縮機の性能向上や熱交換性能を向上させたもの。</t>
    <phoneticPr fontId="5"/>
  </si>
  <si>
    <t>〇</t>
    <phoneticPr fontId="5"/>
  </si>
  <si>
    <t>空気調和設備</t>
  </si>
  <si>
    <t>氷蓄熱型ユニットの導入</t>
    <phoneticPr fontId="5"/>
  </si>
  <si>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もの。</t>
    <phoneticPr fontId="5"/>
  </si>
  <si>
    <t>熱回収型ヒートポンプ方式熱源装置の導入</t>
  </si>
  <si>
    <t>ヒートポンプサイクルにより冷暖房を行う際に冷房排熱又は温度差エネルギーを回収して蓄熱槽に蓄え、暖房に利用するもの。</t>
  </si>
  <si>
    <t>高効率ターボ冷凍機の導入</t>
  </si>
  <si>
    <t>高効率なヒートポンプ方式の冷凍機。圧縮系をインバーター駆動するものでは、冷却水温度が低い場合には更に高効率である。</t>
    <rPh sb="0" eb="3">
      <t>コウコウリツ</t>
    </rPh>
    <rPh sb="50" eb="53">
      <t>コウコウリツ</t>
    </rPh>
    <phoneticPr fontId="5"/>
  </si>
  <si>
    <t>冷温同時供給型ヒートポンプの導入</t>
    <phoneticPr fontId="5"/>
  </si>
  <si>
    <t>必要に応じ冷水単独及び冷水と温水を同時に製造できるもの。熱回収ができるため高効率である。</t>
  </si>
  <si>
    <t>高効率電気式パッケージエアコンの導入</t>
    <phoneticPr fontId="5"/>
  </si>
  <si>
    <t>圧縮機やファンに可変速モータを採用したり、圧縮機の性能や室外機・室内機の熱交換性能等を向上させたエアコン。個別空調システムとして使用される。</t>
    <phoneticPr fontId="5"/>
  </si>
  <si>
    <t>高効率ガスヒートポンプエアコンの導入</t>
    <phoneticPr fontId="5"/>
  </si>
  <si>
    <t>ガスエンジン駆動のヒートポンプで冷暖房を行うとともに、暖房時にはエンジンからの廃熱を利用して冷媒を加熱するシステム。</t>
    <phoneticPr fontId="5"/>
  </si>
  <si>
    <t>ガスヒートポンプ</t>
  </si>
  <si>
    <t>ハイブリッド個別空調システムの導入</t>
  </si>
  <si>
    <t>ガスエンジン駆動のヒートポンプと電気式ヒートポンプを組み合わせたものをワンセットとした室外機を有しており、同一冷媒系統で室内機を制御し、高効率に冷暖房を行うシステム。</t>
    <phoneticPr fontId="5"/>
  </si>
  <si>
    <t>氷蓄熱型マルチエアコンの導入</t>
    <phoneticPr fontId="5"/>
  </si>
  <si>
    <t>氷蓄熱タンクとマルチエアコンを一体型としたもので、夜間電力を使用して氷を製造し昼間に冷房として使うもの。個別空調システムとして使用される。</t>
    <phoneticPr fontId="5"/>
  </si>
  <si>
    <t>間接気化式冷却器の導入</t>
    <phoneticPr fontId="5"/>
  </si>
  <si>
    <t>隔壁で仕切られたDRY流路とWET流路を多数積層した構造から構成される。DRY流路に高温空気を、WET流路には低湿空気又は常温空気を流すことで、WET流路で気化熱現象を生じさせ、隔壁の温度が低下することで、DRY流路を流れる空気の熱が隔壁に伝達し、冷却される。冷却に用いるエネルギーは搬送動力と気化蒸発に使用する水のみのため、省エネ性が高く、CO2排出量を削減できる。</t>
    <rPh sb="30" eb="32">
      <t>コウセイ</t>
    </rPh>
    <phoneticPr fontId="5"/>
  </si>
  <si>
    <t>高効率吸収式冷凍機・冷温水機の導入</t>
    <phoneticPr fontId="5"/>
  </si>
  <si>
    <t>二重効用型や三重効用型など、従来型に比べて同量の冷温水を得るための燃料消費量が少ない冷凍機又は冷温水機。</t>
    <phoneticPr fontId="5"/>
  </si>
  <si>
    <t>吸収式冷凍機</t>
  </si>
  <si>
    <t>吸着式冷凍機の導入</t>
    <phoneticPr fontId="5"/>
  </si>
  <si>
    <t>吸着器内部に充填された吸着剤に冷媒を吸着させ、冷媒の蒸発を促し、その気化熱から冷凍効果を得る冷凍機。</t>
  </si>
  <si>
    <t>パッシブ地中熱利用システムの導入</t>
    <phoneticPr fontId="5"/>
  </si>
  <si>
    <t>下水又は温水をスパイラル状に通水できるパイプを地下2mに埋設し送風をすることで、空気と地中熱・水の熱と熱交換を行い温風、冷風を送風する機器。通風部のみあるクールチューブやアースチューブなどと呼ばれる空調システムと比べて、水が持つ熱との熱交換が加わったことで、熱交換量が飛躍的に増え、大空間の空調を行える。</t>
    <phoneticPr fontId="5"/>
  </si>
  <si>
    <t>二流体加湿器の導入</t>
    <phoneticPr fontId="5"/>
  </si>
  <si>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</si>
  <si>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ペレットストーブの導入</t>
    <phoneticPr fontId="5"/>
  </si>
  <si>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</si>
  <si>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給湯設備</t>
    <phoneticPr fontId="5"/>
  </si>
  <si>
    <t>給湯熱源設備・システム</t>
  </si>
  <si>
    <t>高効率ヒートポンプ給湯機の導入</t>
    <phoneticPr fontId="5"/>
  </si>
  <si>
    <t>給湯設備</t>
  </si>
  <si>
    <t>潜熱回収型給湯器の導入</t>
  </si>
  <si>
    <t>捨てられていた排気ガスから水蒸気と熱を凝縮して熱の回収を行うことで約80℃まで排気の温度を下げ、その回収した熱を給水の予熱として活用する給湯器。</t>
    <phoneticPr fontId="5"/>
  </si>
  <si>
    <t>潜熱回収型給湯器</t>
  </si>
  <si>
    <t>ハイブリッド給湯機の導入</t>
  </si>
  <si>
    <t>高効率ヒートポンプ給湯機と潜熱回収型給湯器を組み合わせた給湯システム。</t>
    <phoneticPr fontId="5"/>
  </si>
  <si>
    <t>ガスエンジン給湯器の導入</t>
  </si>
  <si>
    <t>ガスエンジンで発電するとともに、エンジン排熱を給湯ユニットに貯め利用するもの。ガスエンジンユニットと給湯ユニットで構成。</t>
  </si>
  <si>
    <t>潜熱回収型真空加熱温水器の導入</t>
  </si>
  <si>
    <t>真空加熱式温水器を潜熱回収式にして高効率化を図ったもの。</t>
  </si>
  <si>
    <t>照明設備</t>
  </si>
  <si>
    <t>高効率照明器具</t>
  </si>
  <si>
    <t>ＬＥＤ照明器具の導入</t>
  </si>
  <si>
    <t>Scope1, 2</t>
    <phoneticPr fontId="5"/>
  </si>
  <si>
    <t>燃焼設備</t>
    <rPh sb="0" eb="2">
      <t>ネンショウ</t>
    </rPh>
    <rPh sb="2" eb="4">
      <t>セツビ</t>
    </rPh>
    <phoneticPr fontId="5"/>
  </si>
  <si>
    <t>ボイラー・ボイラー関連機器</t>
    <phoneticPr fontId="5"/>
  </si>
  <si>
    <t>燃料の燃焼を熱源として水を加熱して蒸気を発生させ、その蒸気を他に供給する装置。燃焼排熱を空気又は給水予熱に利用する、排ガス中の潜熱を回収する等により効率を高めたもの。</t>
    <rPh sb="36" eb="38">
      <t>ソウチ</t>
    </rPh>
    <rPh sb="70" eb="71">
      <t>ナド</t>
    </rPh>
    <phoneticPr fontId="5"/>
  </si>
  <si>
    <t>燃焼設備</t>
  </si>
  <si>
    <t>高効率温水ボイラーの導入</t>
  </si>
  <si>
    <t>燃料の燃焼を熱源として温められた熱媒水と給水管の水とを熱交換させ、その温水を取り出して利用する装置。熱交換器等により効率を高めたもの。</t>
    <rPh sb="6" eb="8">
      <t>ネツゲン</t>
    </rPh>
    <rPh sb="47" eb="49">
      <t>ソウチ</t>
    </rPh>
    <rPh sb="54" eb="55">
      <t>ナド</t>
    </rPh>
    <rPh sb="58" eb="60">
      <t>コウリツ</t>
    </rPh>
    <rPh sb="61" eb="62">
      <t>タカ</t>
    </rPh>
    <phoneticPr fontId="5"/>
  </si>
  <si>
    <t>高効率熱媒ボイラーの導入</t>
    <phoneticPr fontId="5"/>
  </si>
  <si>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phoneticPr fontId="5"/>
  </si>
  <si>
    <t>工業炉</t>
    <phoneticPr fontId="8"/>
  </si>
  <si>
    <t>高効率燃焼式工業炉の導入</t>
    <rPh sb="0" eb="3">
      <t>コウコウリツ</t>
    </rPh>
    <rPh sb="3" eb="5">
      <t>ネンショウ</t>
    </rPh>
    <rPh sb="5" eb="6">
      <t>シキ</t>
    </rPh>
    <rPh sb="6" eb="8">
      <t>コウギョウ</t>
    </rPh>
    <rPh sb="8" eb="9">
      <t>ロ</t>
    </rPh>
    <rPh sb="10" eb="12">
      <t>ドウニュウ</t>
    </rPh>
    <phoneticPr fontId="4"/>
  </si>
  <si>
    <t>熱利用設備</t>
    <phoneticPr fontId="8"/>
  </si>
  <si>
    <t>高効率抵抗加熱式工業炉の導入</t>
    <rPh sb="3" eb="5">
      <t>テイコウ</t>
    </rPh>
    <rPh sb="5" eb="7">
      <t>カネツ</t>
    </rPh>
    <rPh sb="7" eb="8">
      <t>シキ</t>
    </rPh>
    <rPh sb="8" eb="10">
      <t>コウギョウ</t>
    </rPh>
    <rPh sb="10" eb="11">
      <t>ロ</t>
    </rPh>
    <phoneticPr fontId="4"/>
  </si>
  <si>
    <t>高効率誘導加熱式工業炉の導入</t>
    <rPh sb="3" eb="5">
      <t>ユウドウ</t>
    </rPh>
    <rPh sb="5" eb="7">
      <t>カネツ</t>
    </rPh>
    <rPh sb="7" eb="8">
      <t>シキ</t>
    </rPh>
    <rPh sb="8" eb="10">
      <t>コウギョウ</t>
    </rPh>
    <rPh sb="10" eb="11">
      <t>ロ</t>
    </rPh>
    <phoneticPr fontId="4"/>
  </si>
  <si>
    <t>ヒートポンプ式熱源装置</t>
  </si>
  <si>
    <t>高効率チリングユニットの導入</t>
    <rPh sb="0" eb="3">
      <t>コウコウリツ</t>
    </rPh>
    <phoneticPr fontId="5"/>
  </si>
  <si>
    <t>熱利用設備</t>
  </si>
  <si>
    <t>高効率ターボ冷凍機の導入</t>
    <phoneticPr fontId="5"/>
  </si>
  <si>
    <t>代替フロン等４ガス（HFCs、PFCs、SF6、NF3）</t>
    <phoneticPr fontId="5"/>
  </si>
  <si>
    <t>高効率高温水ヒートポンプの導入</t>
    <phoneticPr fontId="5"/>
  </si>
  <si>
    <t>ヒートポンプ方式で、水等の2次媒体を加熱する熱源・空調機。 下水熱や工場排水等の未利用熱を熱源水として活用することが有効。</t>
    <rPh sb="58" eb="60">
      <t>ユウコウ</t>
    </rPh>
    <phoneticPr fontId="5"/>
  </si>
  <si>
    <t>高効率循環加温ヒートポンプの導入</t>
    <phoneticPr fontId="5"/>
  </si>
  <si>
    <t>循環式の供給が可能なヒートポンプ方式。</t>
    <phoneticPr fontId="5"/>
  </si>
  <si>
    <t>高効率熱風ヒートポンプの導入</t>
    <phoneticPr fontId="5"/>
  </si>
  <si>
    <t>ヒートポンプ方式で、高温の熱風を発生させる装置。</t>
    <phoneticPr fontId="5"/>
  </si>
  <si>
    <t>高効率蒸気発生ヒートポンプの導入</t>
    <phoneticPr fontId="5"/>
  </si>
  <si>
    <t>ヒートポンプ方式で、蒸気を発生させる熱源装置。</t>
    <phoneticPr fontId="5"/>
  </si>
  <si>
    <t>蒸留塔</t>
  </si>
  <si>
    <t>MVR型（自己蒸気機械圧縮型）蒸留塔付き蒸発濃縮装置の導入</t>
  </si>
  <si>
    <t>蒸留塔の塔頂から出るベーパー（蒸気）を機械的に昇圧（昇温）し、蒸発濃縮装置の熱源として再利用する、自己熱再生型で蒸気の持つ蒸発潜熱を100%再利用できるシステム。</t>
  </si>
  <si>
    <t>蒸留塔を低圧、高圧の塔に分割し、高圧側の塔頂蒸気を低圧側の原料予熱、再沸器の熱源又はその他の回収熱源として利用するもの。</t>
  </si>
  <si>
    <t>その他</t>
    <phoneticPr fontId="5"/>
  </si>
  <si>
    <t>エアレス乾燥装置の導入</t>
    <phoneticPr fontId="5"/>
  </si>
  <si>
    <t>密閉フード内でスクリュー型等の圧縮機を用いて被乾燥体からの発生蒸気を加圧昇温して、乾燥用蒸気として再利用する装置。</t>
  </si>
  <si>
    <t>その他</t>
  </si>
  <si>
    <t>蒸気再圧縮加熱装置の導入</t>
  </si>
  <si>
    <t>加熱用蒸気使用設備から排気する低圧化した蒸気を圧縮機等で再加圧して、同じ工程で再利用するシステム。</t>
  </si>
  <si>
    <t>コージェネレーション設備</t>
  </si>
  <si>
    <t>エンジン式コージェネレーション設備の導入</t>
    <phoneticPr fontId="5"/>
  </si>
  <si>
    <t>ガスエンジン、ディーゼルエンジンを原動機とし、軸動力を発電機・圧縮機等の駆動力として利用すると共に、エンジン冷却水と排ガスから排熱を回収して熱源として利用するものの。特に動力又は電力需要とともに主として温水需要が大きい場合に有効。</t>
    <phoneticPr fontId="5"/>
  </si>
  <si>
    <t>ガスタービン式コージェネレーション設備の導入</t>
  </si>
  <si>
    <t>ガスタービンを原動機とし、軸動力を発電機・圧縮機等の駆動力として利用するとともに、排ガスから排熱を回収して熱源として利用するもの。特に動力又は電力需要と共に主として蒸気需要が大きい場合に有効。また、需要バランスが不規則な場合には、蒸気をタービン発電機で電気に変換できるものが有効。</t>
    <phoneticPr fontId="5"/>
  </si>
  <si>
    <t>燃料電池コージェネレーションシステムの導入</t>
  </si>
  <si>
    <t>原動機の代わりに燃料電池を使用して電力及び温水又は蒸気を発生させ利用するもの。電力需要と共に温水又は蒸気需要が大きい場合に有効。</t>
    <phoneticPr fontId="5"/>
  </si>
  <si>
    <t>電気使用設備</t>
  </si>
  <si>
    <t>受変電、配電設備</t>
    <phoneticPr fontId="5"/>
  </si>
  <si>
    <t>高効率変圧器の導入</t>
    <phoneticPr fontId="5"/>
  </si>
  <si>
    <t>低損失磁性体材料を使用した変圧器及び低損失構造の変圧器（モールド変圧器等）。</t>
    <phoneticPr fontId="5"/>
  </si>
  <si>
    <t>電動機・電動力応用設備</t>
    <rPh sb="0" eb="3">
      <t>デンドウキ</t>
    </rPh>
    <rPh sb="4" eb="6">
      <t>デンドウ</t>
    </rPh>
    <rPh sb="6" eb="7">
      <t>リョク</t>
    </rPh>
    <rPh sb="7" eb="9">
      <t>オウヨウ</t>
    </rPh>
    <rPh sb="9" eb="11">
      <t>セツビ</t>
    </rPh>
    <phoneticPr fontId="5"/>
  </si>
  <si>
    <t>高効率誘導モータの導入</t>
  </si>
  <si>
    <t>ハイグレードの鉄心の採用と巻線の改善や冷却扇の改善により汎用型に比べ損失を低減したもの。</t>
    <phoneticPr fontId="5"/>
  </si>
  <si>
    <t>永久磁石同期モータの導入</t>
  </si>
  <si>
    <t>ロータの内部に永久磁石を埋め込んだ回転界磁式の同期モータ。インバーターと組み合わせて高効率可変速運転ができる。</t>
  </si>
  <si>
    <t>永久磁石同期モータ</t>
  </si>
  <si>
    <t>熱回収式ねじ容積形圧縮機の導入</t>
    <phoneticPr fontId="5"/>
  </si>
  <si>
    <t>熱回収式ねじ容積形圧縮機</t>
  </si>
  <si>
    <t>電気加熱設備</t>
  </si>
  <si>
    <t>高性能アーク炉の導入</t>
  </si>
  <si>
    <t>高性能抵抗炉の導入</t>
  </si>
  <si>
    <t>サイリスタ（又はトライアック）位相制御付き抵抗炉、高性能断熱材使用の炉など。</t>
    <phoneticPr fontId="5"/>
  </si>
  <si>
    <t>高性能高周波炉の導入</t>
  </si>
  <si>
    <t>静止型（トランジスター、サイリスタ素子等を使用したもの）の高周波溶解炉、高周波誘導加熱装置、高周波電源装置など。</t>
    <phoneticPr fontId="5"/>
  </si>
  <si>
    <t>高性能溶解・保持用溝型炉の導入</t>
  </si>
  <si>
    <t>連続湯温度測定装置及び印加電力連続制御装置の付いた溝型など。</t>
    <phoneticPr fontId="5"/>
  </si>
  <si>
    <t>業務用機器</t>
  </si>
  <si>
    <t>省エネ型自動販売機の導入</t>
  </si>
  <si>
    <t>高効率電気冷蔵庫、電気冷凍庫の導入</t>
  </si>
  <si>
    <t>圧縮機の効率向上、送風機の性能向上、制御関係の効率向上（露付防止ヒータの制御、圧縮機モータの回転数制御等）などにより消費電力を削減した電気冷蔵庫・電気冷凍庫。</t>
    <rPh sb="67" eb="69">
      <t>デンキ</t>
    </rPh>
    <rPh sb="69" eb="72">
      <t>レイゾウコ</t>
    </rPh>
    <rPh sb="73" eb="75">
      <t>デンキ</t>
    </rPh>
    <rPh sb="75" eb="78">
      <t>レイトウコ</t>
    </rPh>
    <phoneticPr fontId="5"/>
  </si>
  <si>
    <t>冷凍機内蔵型ショーケースの導入</t>
  </si>
  <si>
    <t>箱体の断熱性能の向上、熱交換機の効率改善、最適制御（庫内温度の昼夜デマンド制御等）などにより消費電力を削減したショーケース。</t>
    <phoneticPr fontId="5"/>
  </si>
  <si>
    <t>インバーター方式又は5段階以上の容量制御が可能であり、高効率化が図られたコンデンシングユニット。</t>
    <rPh sb="27" eb="30">
      <t>コウコウリツ</t>
    </rPh>
    <rPh sb="30" eb="31">
      <t>カ</t>
    </rPh>
    <rPh sb="32" eb="33">
      <t>ハカ</t>
    </rPh>
    <phoneticPr fontId="5"/>
  </si>
  <si>
    <t>高効率冷凍冷蔵ユニットの導入</t>
  </si>
  <si>
    <t>空気冷媒方式冷凍機の導入</t>
    <phoneticPr fontId="5"/>
  </si>
  <si>
    <t>空気の断熱膨張における温度低下により、マイナス50～100℃の空気を得る冷凍機。</t>
  </si>
  <si>
    <t>空気冷媒方式冷凍機</t>
  </si>
  <si>
    <t>代替フロン等４ガス（HFCs、PFCs、SF6、NF3）</t>
  </si>
  <si>
    <t>冷凍冷蔵倉庫用自然冷媒冷凍機（アンモニア/CO2二次冷媒システム）の導入</t>
    <phoneticPr fontId="5"/>
  </si>
  <si>
    <t>アンモニアを一次冷媒、二酸化炭素を二次冷媒（マイナス5～マイナス40℃程度）とし、それを庫内に循環させる冷凍機。</t>
  </si>
  <si>
    <t>冷凍冷蔵倉庫用自然冷媒冷凍機（アンモニア/CO2二次冷媒システム）</t>
  </si>
  <si>
    <t>低温用自然冷媒冷凍機（アンモニア/CO2二次冷媒システム）の導入</t>
    <rPh sb="30" eb="32">
      <t>ドウニュウ</t>
    </rPh>
    <phoneticPr fontId="5"/>
  </si>
  <si>
    <t>低温用自然冷媒冷凍機（アンモニア/CO2二次冷媒システム）</t>
  </si>
  <si>
    <t>省エネ型電子計算機の導入</t>
  </si>
  <si>
    <t>プロセッサ、メモリ等の主要部品の性能向上や電源装置の高効率化などにより消費電力を削減した電子計算機。</t>
    <rPh sb="44" eb="46">
      <t>デンシ</t>
    </rPh>
    <rPh sb="46" eb="49">
      <t>ケイサンキ</t>
    </rPh>
    <phoneticPr fontId="5"/>
  </si>
  <si>
    <t>省エネ型磁気ディスク装置の導入</t>
  </si>
  <si>
    <t>ディスクサイズの小型化などにより消費電力を削減した磁気ディスク装置。</t>
    <rPh sb="25" eb="27">
      <t>ジキ</t>
    </rPh>
    <rPh sb="31" eb="33">
      <t>ソウチ</t>
    </rPh>
    <phoneticPr fontId="5"/>
  </si>
  <si>
    <t>省エネ型複写機、複合機、プリンタの導入</t>
  </si>
  <si>
    <t>定着器の低熱容量化やスリープ電力の低減等を図った複写機、複合機、プリンタ。</t>
    <rPh sb="24" eb="27">
      <t>フクシャキ</t>
    </rPh>
    <rPh sb="28" eb="31">
      <t>フクゴウキ</t>
    </rPh>
    <phoneticPr fontId="5"/>
  </si>
  <si>
    <t>建物</t>
    <rPh sb="0" eb="2">
      <t>タテモノ</t>
    </rPh>
    <phoneticPr fontId="5"/>
  </si>
  <si>
    <t>窓</t>
    <rPh sb="0" eb="1">
      <t>マド</t>
    </rPh>
    <phoneticPr fontId="5"/>
  </si>
  <si>
    <t>高断熱ガラスによる断熱強化</t>
    <rPh sb="9" eb="11">
      <t>ダンネツ</t>
    </rPh>
    <rPh sb="11" eb="13">
      <t>キョウカ</t>
    </rPh>
    <phoneticPr fontId="5"/>
  </si>
  <si>
    <t>断熱性の高い窓ガラス（Low-E複層ガラス、真空ガラスなど）の利用等により、窓の断熱を強化し貫流熱及び放散熱を低減すること。</t>
    <rPh sb="0" eb="2">
      <t>ダンネツ</t>
    </rPh>
    <rPh sb="2" eb="3">
      <t>セイ</t>
    </rPh>
    <rPh sb="4" eb="5">
      <t>タカ</t>
    </rPh>
    <rPh sb="6" eb="7">
      <t>マド</t>
    </rPh>
    <rPh sb="22" eb="24">
      <t>シンクウ</t>
    </rPh>
    <rPh sb="31" eb="33">
      <t>リヨウ</t>
    </rPh>
    <rPh sb="33" eb="34">
      <t>ナド</t>
    </rPh>
    <rPh sb="38" eb="39">
      <t>マド</t>
    </rPh>
    <rPh sb="40" eb="42">
      <t>ダンネツ</t>
    </rPh>
    <rPh sb="43" eb="45">
      <t>キョウカ</t>
    </rPh>
    <phoneticPr fontId="5"/>
  </si>
  <si>
    <t>建物</t>
  </si>
  <si>
    <t>外壁・屋根・窓・床</t>
    <rPh sb="0" eb="2">
      <t>ガイヘキ</t>
    </rPh>
    <rPh sb="3" eb="5">
      <t>ヤネ</t>
    </rPh>
    <rPh sb="6" eb="7">
      <t>マド</t>
    </rPh>
    <rPh sb="8" eb="9">
      <t>ユカ</t>
    </rPh>
    <phoneticPr fontId="5"/>
  </si>
  <si>
    <t>高性能断熱材等による断熱強化</t>
    <rPh sb="6" eb="7">
      <t>ナド</t>
    </rPh>
    <rPh sb="10" eb="12">
      <t>ダンネツ</t>
    </rPh>
    <rPh sb="12" eb="14">
      <t>キョウカ</t>
    </rPh>
    <phoneticPr fontId="5"/>
  </si>
  <si>
    <t>断熱性の高い断熱材（押出法ポリスチレンフォーム、グラスウール、真空断熱材など）の利用や断熱材の厚さの増加等により、外壁・屋根・床の断熱を強化し貫流熱及び放散熱を低減すること。</t>
    <rPh sb="0" eb="3">
      <t>ダンネツセイ</t>
    </rPh>
    <rPh sb="4" eb="5">
      <t>タカ</t>
    </rPh>
    <rPh sb="6" eb="9">
      <t>ダンネツザイ</t>
    </rPh>
    <rPh sb="10" eb="12">
      <t>オシダシ</t>
    </rPh>
    <rPh sb="12" eb="13">
      <t>ホウ</t>
    </rPh>
    <rPh sb="31" eb="33">
      <t>シンクウ</t>
    </rPh>
    <rPh sb="33" eb="36">
      <t>ダンネツザイ</t>
    </rPh>
    <rPh sb="40" eb="42">
      <t>リヨウ</t>
    </rPh>
    <rPh sb="43" eb="46">
      <t>ダンネツザイ</t>
    </rPh>
    <rPh sb="47" eb="48">
      <t>アツ</t>
    </rPh>
    <rPh sb="50" eb="52">
      <t>ゾウカ</t>
    </rPh>
    <rPh sb="52" eb="53">
      <t>トウ</t>
    </rPh>
    <rPh sb="57" eb="59">
      <t>ガイヘキ</t>
    </rPh>
    <rPh sb="60" eb="62">
      <t>ヤネ</t>
    </rPh>
    <rPh sb="63" eb="64">
      <t>ユカ</t>
    </rPh>
    <rPh sb="65" eb="67">
      <t>ダンネツ</t>
    </rPh>
    <rPh sb="68" eb="70">
      <t>キョウカ</t>
    </rPh>
    <rPh sb="71" eb="73">
      <t>カンリュウ</t>
    </rPh>
    <rPh sb="73" eb="74">
      <t>ネツ</t>
    </rPh>
    <rPh sb="74" eb="75">
      <t>オヨ</t>
    </rPh>
    <rPh sb="76" eb="78">
      <t>ホウサン</t>
    </rPh>
    <rPh sb="78" eb="79">
      <t>ネツ</t>
    </rPh>
    <rPh sb="80" eb="82">
      <t>テイゲン</t>
    </rPh>
    <phoneticPr fontId="5"/>
  </si>
  <si>
    <t>屋上緑化、壁面緑化</t>
    <phoneticPr fontId="5"/>
  </si>
  <si>
    <t>蒸散冷却させるために屋上、壁面に植栽を施すこと。</t>
  </si>
  <si>
    <t>車両</t>
    <rPh sb="0" eb="2">
      <t>シャリョウ</t>
    </rPh>
    <phoneticPr fontId="5"/>
  </si>
  <si>
    <t>自動車</t>
    <rPh sb="0" eb="3">
      <t>ジドウシャ</t>
    </rPh>
    <phoneticPr fontId="5"/>
  </si>
  <si>
    <t>低燃費ガソリン・ディーゼル車の導入</t>
    <rPh sb="0" eb="3">
      <t>テイネンピ</t>
    </rPh>
    <rPh sb="13" eb="14">
      <t>シャ</t>
    </rPh>
    <phoneticPr fontId="5"/>
  </si>
  <si>
    <t>動力として内燃機関（ガソリンエンジン、ディーゼルエンジン）を搭載した自動車のうち、低燃費を達成しているもの。</t>
    <rPh sb="41" eb="44">
      <t>テイネンピ</t>
    </rPh>
    <rPh sb="45" eb="47">
      <t>タッセイ</t>
    </rPh>
    <phoneticPr fontId="5"/>
  </si>
  <si>
    <t>天然ガス車の導入</t>
    <rPh sb="6" eb="8">
      <t>ドウニュウ</t>
    </rPh>
    <phoneticPr fontId="5"/>
  </si>
  <si>
    <t>動力として天然ガスを燃料とするエンジンを搭載した自動車。</t>
    <rPh sb="0" eb="2">
      <t>ドウリョク</t>
    </rPh>
    <phoneticPr fontId="5"/>
  </si>
  <si>
    <t>電気自動車、プラグインハイブリッド自動車、燃料電池自動車等の導入</t>
    <rPh sb="30" eb="32">
      <t>ドウニュウ</t>
    </rPh>
    <phoneticPr fontId="5"/>
  </si>
  <si>
    <t>電気自動車はバッテリーに充電した電力を動力源としてモータで走行する自動車。ハイブリッド自動車は動力として内燃機関と電気モータを組み合わせた自動車。燃料電池自動車は搭載した燃料電池で発電し、電動機の動力で走る自動車。</t>
    <rPh sb="0" eb="2">
      <t>デンキ</t>
    </rPh>
    <rPh sb="2" eb="5">
      <t>ジドウシャ</t>
    </rPh>
    <rPh sb="43" eb="46">
      <t>ジドウシャ</t>
    </rPh>
    <rPh sb="73" eb="75">
      <t>ネンリョウ</t>
    </rPh>
    <rPh sb="75" eb="77">
      <t>デンチ</t>
    </rPh>
    <rPh sb="77" eb="80">
      <t>ジドウシャ</t>
    </rPh>
    <phoneticPr fontId="5"/>
  </si>
  <si>
    <t>エネルギー管理システム</t>
    <phoneticPr fontId="5"/>
  </si>
  <si>
    <t>工場エネルギー管理システム（FEMS）</t>
    <phoneticPr fontId="5"/>
  </si>
  <si>
    <t>工場エネルギー管理システム（FEMS）の導入</t>
    <rPh sb="20" eb="22">
      <t>ドウニュウ</t>
    </rPh>
    <phoneticPr fontId="5"/>
  </si>
  <si>
    <t>主要設備ごと、設備群ごと、ラインごと等のエネルギー管理に必要となる設備の監視機能、操作制御機能、記録機能及び設備管理機能等が必要度に応じて組み込まれたもの。</t>
    <phoneticPr fontId="5"/>
  </si>
  <si>
    <t>エネルギー管理システム</t>
  </si>
  <si>
    <t>ビルエネルギー管理システム（BEMS）</t>
    <phoneticPr fontId="5"/>
  </si>
  <si>
    <t>ビルエネルギー管理システム（BEMS）の導入</t>
    <phoneticPr fontId="5"/>
  </si>
  <si>
    <t xml:space="preserve">空気調和設備、電気使用設備、ボイラー設備、給湯設備等を統合的に管理し、総合した消費エネルギーが最小になるように自動制御する機能を有するもの。
</t>
    <phoneticPr fontId="5"/>
  </si>
  <si>
    <t>未利用エネルギー・再生可能エネルギー設備</t>
    <rPh sb="18" eb="20">
      <t>セツビ</t>
    </rPh>
    <phoneticPr fontId="5"/>
  </si>
  <si>
    <t>太陽熱利用システムの導入</t>
    <phoneticPr fontId="5"/>
  </si>
  <si>
    <t>吸収式冷凍機、給湯器等の熱源として太陽熱を利用し、空気調和、給湯に利用するシステム。</t>
    <phoneticPr fontId="5"/>
  </si>
  <si>
    <t>未利用エネルギー・再生可能エネルギー設備</t>
  </si>
  <si>
    <t>太陽光発電システムの導入</t>
    <phoneticPr fontId="5"/>
  </si>
  <si>
    <t>太陽光パネルによって太陽光を電気エネルギーに変換して活用するシステム。</t>
    <phoneticPr fontId="5"/>
  </si>
  <si>
    <t>小水力発電システムの導入</t>
    <rPh sb="0" eb="1">
      <t>ショウ</t>
    </rPh>
    <rPh sb="1" eb="3">
      <t>スイリョク</t>
    </rPh>
    <rPh sb="3" eb="5">
      <t>ハツデン</t>
    </rPh>
    <rPh sb="10" eb="12">
      <t>ドウニュウ</t>
    </rPh>
    <phoneticPr fontId="5"/>
  </si>
  <si>
    <t>水が高いところから低いところに落ちる高速・高圧の水の流れで水車を回し、発電するシステム。</t>
    <phoneticPr fontId="5"/>
  </si>
  <si>
    <t>未利用エネルギー・再生可能エネルギー設備</t>
    <phoneticPr fontId="5"/>
  </si>
  <si>
    <t>小型バイナリー発電システムの導入</t>
    <rPh sb="0" eb="2">
      <t>コガタ</t>
    </rPh>
    <rPh sb="7" eb="9">
      <t>ハツデン</t>
    </rPh>
    <rPh sb="14" eb="16">
      <t>ドウニュウ</t>
    </rPh>
    <phoneticPr fontId="5"/>
  </si>
  <si>
    <t>温水、蒸気などの加熱源により沸点の低い作動媒体を加熱、蒸発させて、発生した蒸気でタービンを回転させて発電するシステム。</t>
    <rPh sb="0" eb="2">
      <t>オンスイ</t>
    </rPh>
    <rPh sb="3" eb="5">
      <t>ジョウキ</t>
    </rPh>
    <rPh sb="8" eb="10">
      <t>カネツ</t>
    </rPh>
    <rPh sb="10" eb="11">
      <t>ゲン</t>
    </rPh>
    <rPh sb="33" eb="35">
      <t>ハッセイ</t>
    </rPh>
    <rPh sb="45" eb="47">
      <t>カイテン</t>
    </rPh>
    <phoneticPr fontId="5"/>
  </si>
  <si>
    <t>バイオマス発電システムの導入</t>
    <rPh sb="5" eb="7">
      <t>ハツデン</t>
    </rPh>
    <rPh sb="12" eb="14">
      <t>ドウニュウ</t>
    </rPh>
    <phoneticPr fontId="5"/>
  </si>
  <si>
    <t>その他の設備導入、運用改善</t>
  </si>
  <si>
    <t>蓄熱式空気調和システムの導入</t>
    <phoneticPr fontId="5"/>
  </si>
  <si>
    <t>蓄熱槽を介することにより空気調和用熱源機の負荷変動を小さくし運転効率の向上が図れるもの、又は、工場の温排熱、冷房排熱の回収利用が図れるもの。</t>
  </si>
  <si>
    <t>放射空気調和設備の導入</t>
  </si>
  <si>
    <t>空気の対流によって熱を伝えるのではなく、遠赤外線の放射によって人体と天井・床・壁との間で直接熱を移動させることで冷暖房を行うもの。</t>
  </si>
  <si>
    <t>変風量･変流量システムの導入</t>
    <phoneticPr fontId="5"/>
  </si>
  <si>
    <t>空調負荷に応じてエリア別、時間帯別に風量・流量を最適に制御するシステム。可変速のポンプやファンと組み合わせて省エネを図る。</t>
  </si>
  <si>
    <t>デシカント空気調和システムの導入</t>
  </si>
  <si>
    <t>空気中の湿分を乾燥剤により直接吸湿することにより処理するシステム。過冷却・再熱方式に比べて高効率であり、乾燥剤の再生に排熱、太陽熱を利用できる場合にはより有効。</t>
  </si>
  <si>
    <t>大温度差・変流量制御熱搬送システムの導入</t>
  </si>
  <si>
    <t>空気調和用搬送エネルギー効率化システムの導入</t>
  </si>
  <si>
    <t>熱媒体を液とガスの比重差で自然に循環させるもの、複数の空気調和ユニットを直列に配置し熱媒体を段階的に利用するもの。</t>
  </si>
  <si>
    <t>水加湿による調湿方式の導入</t>
  </si>
  <si>
    <t>気化式加湿等、蒸気を使用せず水利用により加湿する方式で、中間期や冬期に冷房が必要でかつ加湿が必要な場合には冷房負荷を軽減することが出来る。</t>
  </si>
  <si>
    <t>外気冷房空調システムの導入</t>
  </si>
  <si>
    <t>中間期や冬期に冷房需要が多い場合で、外気温度が室温より低い場合には、冷凍機を運転せずに送風運転のみを行う外気冷房システム。</t>
  </si>
  <si>
    <t>クールチューブの導入</t>
  </si>
  <si>
    <t>外気を地中ダクトで導入し、地中熱により外気負荷を削減する外気供給方式。</t>
  </si>
  <si>
    <t>地中熱利用ヒートポンプシステムの導入</t>
    <phoneticPr fontId="5"/>
  </si>
  <si>
    <t>年間を通じて温度変化の小さい地中熱を、熱交換用のパイプを通じ、または直接的に熱源の一部として使用するヒートポンプシステム。</t>
  </si>
  <si>
    <t>冷却塔による冬期の冷水供給（フリークーリング）の導入</t>
  </si>
  <si>
    <t>中間期や冬期に冷房負荷のある場合、冷却塔の冷却水を冷水に転用し熱源機を運転させず、直接空調機に導き冷房を行う。</t>
  </si>
  <si>
    <t>全熱交換器の導入</t>
  </si>
  <si>
    <t>排気熱の顕熱と潜熱を給気に回収し、外気負荷を削減する。</t>
  </si>
  <si>
    <t>冷凍庫・冷蔵庫の排熱回収熱源システムの導入</t>
  </si>
  <si>
    <t>ホテルや百貨店等における冷凍庫・冷蔵庫の凝縮器排熱を空調ヒートポンプの暖房熱源として回収するシステム。</t>
  </si>
  <si>
    <t>置換換気空調システムの導入</t>
  </si>
  <si>
    <t>工場内に設置している設備等から発生する上昇気流を利用して、工場内温度よりやや低い温度の空気を低速で吹き出す換気・空調システムで、従来のミキシング空調方式より給気温度を高く設定できるため省エネ運転となる（高天井空間の工場空調に適する）。</t>
  </si>
  <si>
    <t>空気調和・熱源設備の最適制御</t>
    <phoneticPr fontId="8"/>
  </si>
  <si>
    <t>空気調和設備の最適起動停止制御の導入</t>
    <phoneticPr fontId="5"/>
  </si>
  <si>
    <t>室内温度を予測し、空気調和が必要となる時間に最適な環境となるように空気調和設備を起動するシステム。予冷予熱時間の適正化を図ること。なお、最適起動中は外気導入を制限すること。また、停止時は、使用終了時刻まで室内温度条件が満足していることを条件として、できるだけ早く空調運転を停止する。</t>
  </si>
  <si>
    <t>予冷予熱時外気取入制御の導入</t>
  </si>
  <si>
    <t>予冷予熱時に外気取り入れを停止すること。</t>
  </si>
  <si>
    <t>ナイトパージ制御の導入</t>
  </si>
  <si>
    <t>外気導入量の適正化制御の導入</t>
  </si>
  <si>
    <t>冷温水送水設定温度の最適設定制御の導入</t>
  </si>
  <si>
    <t>冷却水設定温度の最適設定制御の導入</t>
  </si>
  <si>
    <t>冷却水温度が低いほど熱源機器の効率が向上するため、冷凍機の保護回路等とバランスを取り、最適な温度とすること。</t>
  </si>
  <si>
    <t>熱源台数制御の導入</t>
  </si>
  <si>
    <t>複数台の冷凍機等が設置されている場合に、事業場の負荷に合わせて最適な台数を選択し制御すること。</t>
  </si>
  <si>
    <t>クリーンルーム局所クリーン化技術の導入</t>
  </si>
  <si>
    <t>空調デマンド制御の導入</t>
  </si>
  <si>
    <t>空調負荷に応じて工場一般空調の圧縮機をオンオフ制御する装置。</t>
  </si>
  <si>
    <t>タスク・アンビエント制御の導入</t>
  </si>
  <si>
    <t>作業（タスク）のための空調とそれを取り巻く環境（アンビエント）の空調を分けて制御することで、空調用消費電力を低減する。</t>
  </si>
  <si>
    <t>空気調和用搬送動力の低減</t>
    <phoneticPr fontId="8"/>
  </si>
  <si>
    <t>水・空気搬送ロスの低減</t>
    <phoneticPr fontId="5"/>
  </si>
  <si>
    <t>圧力の適正化、自動制御装置の最適化。</t>
  </si>
  <si>
    <t>ブースターポンプシステムの導入</t>
  </si>
  <si>
    <t>主立管の距離が上層まで長い場合は、ブースターポンプを設置して下層動力を減らすシステム。</t>
  </si>
  <si>
    <t>羽根車吸入間隔の変更</t>
    <phoneticPr fontId="5"/>
  </si>
  <si>
    <t>ポンプの羽根車の吸入間隔の調整により、ポンプ性能を設備の必要水量・圧力に合わせること。</t>
  </si>
  <si>
    <t>水－水熱交換器の導入</t>
  </si>
  <si>
    <t>送水回路に熱交換器を使用し、開放回路から密閉回路へ変更することにより、搬送動力の低減を図る装置。</t>
  </si>
  <si>
    <t>配管内流動抵抗低減剤の混入</t>
    <rPh sb="11" eb="13">
      <t>コンニュウ</t>
    </rPh>
    <phoneticPr fontId="5"/>
  </si>
  <si>
    <t>密閉系の配管システムにおいて界面活性剤等を混入し、配管内流動抵抗を低減させ、搬送動力を低減させるもの。</t>
  </si>
  <si>
    <t>水和物と水溶液の混相媒体を熱搬送材として使用し、高密度で冷潜熱搬送を行い、搬送動力を低減させるシステム。</t>
  </si>
  <si>
    <t>空気調和関係その他</t>
    <phoneticPr fontId="8"/>
  </si>
  <si>
    <t>使用時間帯、負荷形態等により空調ゾーンを細分化すること。</t>
  </si>
  <si>
    <t>ペリメータレス空気調和方式の導入</t>
  </si>
  <si>
    <t>ペリメータでの負荷をインテリア側に侵入させないようにした空気調和方式。同時冷暖房による混合ロスの防止が目的。</t>
  </si>
  <si>
    <t>エアコン室外機への水噴霧装置の導入</t>
  </si>
  <si>
    <t>空調機の室外機に水を噴霧して冷却する装置で、冷房時にヒートポンプの効率を向上することができる。</t>
  </si>
  <si>
    <t>各種熱利用型給湯システムの導入</t>
  </si>
  <si>
    <t>従来の給湯器の熱源の一部として太陽熱・地中熱や他の機器の廃熱等を活用したり、異なる熱源の給湯器を組み合わせ効率的に運用すること等により、従来に比べ一次エネルギー使用量を抑えることができるシステム。</t>
  </si>
  <si>
    <t>スケジュール給湯制御システムの導入</t>
    <phoneticPr fontId="5"/>
  </si>
  <si>
    <t>カレンダーによるスケジュール給湯制御を行い、夜間・休日などにおいて、給湯器の不使用時の停止並びに設定温度の変更を行うシステム。</t>
  </si>
  <si>
    <t>節水型水栓の導入</t>
  </si>
  <si>
    <t>自動水栓などの節水型の水栓を採用することで、水の消費量の削減を図るもの。</t>
  </si>
  <si>
    <t>給湯熱媒体輸送管の合理化・最適化</t>
    <phoneticPr fontId="8"/>
  </si>
  <si>
    <t>配管部の断熱強化</t>
    <phoneticPr fontId="5"/>
  </si>
  <si>
    <t>給湯の熱損失防止のため、熱輸送管部、配管接合部等の断熱を強化すること。</t>
  </si>
  <si>
    <t>循環給湯から個別給湯への変更</t>
    <phoneticPr fontId="5"/>
  </si>
  <si>
    <t>常時給湯循環での熱損失を避けるため需要場所での個別給湯へ変更。</t>
  </si>
  <si>
    <t>換気設備</t>
    <phoneticPr fontId="5"/>
  </si>
  <si>
    <t>高効率換気設備</t>
  </si>
  <si>
    <t>可変風量換気装置の導入</t>
    <phoneticPr fontId="5"/>
  </si>
  <si>
    <t>給排気風量をインバーターによりファンの回転数を制御して可変にする換気装置。</t>
  </si>
  <si>
    <t>局所排気システムの導入</t>
  </si>
  <si>
    <t>喫煙場所や燃焼器具、複写機等の空気汚染源に対し、局所排気を行い空調負荷の低減を図るシステム。</t>
  </si>
  <si>
    <t>換気設備</t>
  </si>
  <si>
    <t>換気量最適化</t>
    <phoneticPr fontId="8"/>
  </si>
  <si>
    <t>温度センサーによる換気制御システムの導入</t>
  </si>
  <si>
    <t>電気室や機械室等の換気に使用。上限・下限の温度を設定しておき、超過した時に換気ファンの運転／停止を行うシステム。</t>
  </si>
  <si>
    <t>タイムスケジュールによる換気制御システムの導入</t>
  </si>
  <si>
    <t>倉庫や機械室等の使用時間、季節等に合わせ、タイムスケジュールを組んでおき運転／停止を行うシステム。また、間欠運転と組み合わせることも検討すること。</t>
  </si>
  <si>
    <t>厨房換気量最適制御システムの導入</t>
  </si>
  <si>
    <t>厨房のエネルギー使用量に連動し、給排気ファンのインバーター制御を行うシステム。</t>
  </si>
  <si>
    <t>余剰排気の最適利用システムの導入</t>
  </si>
  <si>
    <t>余剰空気を駐車場や機械室、電気室等に排気し、専用換気ファンの運転を削減するシステム。</t>
  </si>
  <si>
    <t>窓際照明の回路分離の導入</t>
    <phoneticPr fontId="5"/>
  </si>
  <si>
    <t>昼間の消灯が可能なように、窓際照明回路を分離すること。</t>
  </si>
  <si>
    <t>光ダクトシステムの導入</t>
    <phoneticPr fontId="5"/>
  </si>
  <si>
    <t>ダクト内面を鏡面にし、日射を照明の必要な部屋に伝送するシステム。通常照明を補完し使用する。</t>
  </si>
  <si>
    <t>LED誘導灯・非常灯の導入</t>
    <rPh sb="7" eb="10">
      <t>ヒジョウトウ</t>
    </rPh>
    <phoneticPr fontId="5"/>
  </si>
  <si>
    <t>自動制御装置</t>
    <phoneticPr fontId="8"/>
  </si>
  <si>
    <t>自動点滅装置の導入</t>
  </si>
  <si>
    <t>タイマー、昼光センサー等による簡易型の自動点滅装置。</t>
  </si>
  <si>
    <t>照明制御システムの導入</t>
  </si>
  <si>
    <t>タイムスケジュール、昼光利用、人感知等により照明光量を自動的に制御する装置。</t>
  </si>
  <si>
    <t>タスク・アンビエント照明の導入</t>
  </si>
  <si>
    <t>作業（タスク）のための照明とそれを取り巻く環境（アンビエント）の照明を分けることで、照明用消費電力を低減する。</t>
  </si>
  <si>
    <t>昇降機</t>
    <phoneticPr fontId="5"/>
  </si>
  <si>
    <t>エレベータ</t>
  </si>
  <si>
    <t>群管理運転システムの導入</t>
    <phoneticPr fontId="5"/>
  </si>
  <si>
    <t>複数台運転時のエレベータの運転台数を最適化するシステム。</t>
  </si>
  <si>
    <t>回生電力回収システムの導入</t>
  </si>
  <si>
    <t>エレベータのかごの乗員数や上昇・下降により、運転時、モータに負荷がかかると発電する（回生電力）機能を活用し、回生電力を回収するシステム。</t>
  </si>
  <si>
    <t>ＰＭギヤレス巻上機の導入</t>
  </si>
  <si>
    <t>昇降機</t>
  </si>
  <si>
    <t>エスカレータ</t>
    <phoneticPr fontId="8"/>
  </si>
  <si>
    <t>自動運転装置の導入</t>
  </si>
  <si>
    <t>エスカレータ乗り場の手前に光電ポスト等を設置し利用者を感知し自動運転する装置。</t>
  </si>
  <si>
    <t>台数制御の導入</t>
  </si>
  <si>
    <t>時間帯別に利用エスカレータを台数制御すること。</t>
  </si>
  <si>
    <t>その他の設備導入、運用改善</t>
    <rPh sb="2" eb="3">
      <t>ホカ</t>
    </rPh>
    <rPh sb="4" eb="6">
      <t>セツビ</t>
    </rPh>
    <rPh sb="6" eb="8">
      <t>ドウニュウ</t>
    </rPh>
    <rPh sb="9" eb="11">
      <t>ウンヨウ</t>
    </rPh>
    <rPh sb="11" eb="13">
      <t>カイゼン</t>
    </rPh>
    <phoneticPr fontId="5"/>
  </si>
  <si>
    <t>空気比の改善</t>
    <rPh sb="0" eb="2">
      <t>クウキ</t>
    </rPh>
    <rPh sb="2" eb="3">
      <t>ヒ</t>
    </rPh>
    <rPh sb="4" eb="6">
      <t>カイゼン</t>
    </rPh>
    <phoneticPr fontId="5"/>
  </si>
  <si>
    <t>酸素濃度分析装置の導入</t>
    <phoneticPr fontId="5"/>
  </si>
  <si>
    <t>ボイラー、工業炉等の排ガス出口における残存酸素濃度を分析する装置。</t>
  </si>
  <si>
    <t>燃料／空気流量比率設定調節装置の導入</t>
    <phoneticPr fontId="5"/>
  </si>
  <si>
    <t>燃料流量測定装置（瞬間流量、積算流量）、燃料流量調節装置、燃焼用空気流量測定装置、燃焼用空気流量調節装置から構成され、供給する燃料流量に伴って空気流量をカスケード制御するもの。</t>
  </si>
  <si>
    <t>炉内ガス、排ガス中の残存酸素濃度、温度等を計測し、流量、空気比設定を含む総合的な燃焼制御装置。</t>
  </si>
  <si>
    <t>高度空気比制御装置の導入</t>
  </si>
  <si>
    <t>制御対象ごとに空気比パターンを燃焼条件に合わせて選択し、コンピュータによりリモート制御するもの。より高度なシステムでは、複数設備全体の総合制御も可能なものもある。</t>
  </si>
  <si>
    <t>燃焼排ガス分析計の導入</t>
  </si>
  <si>
    <t>熱効率の向上</t>
    <rPh sb="0" eb="1">
      <t>ネツ</t>
    </rPh>
    <rPh sb="1" eb="3">
      <t>コウリツ</t>
    </rPh>
    <rPh sb="4" eb="6">
      <t>コウジョウ</t>
    </rPh>
    <phoneticPr fontId="8"/>
  </si>
  <si>
    <t>容量可変燃焼用空気送風装置の導入</t>
  </si>
  <si>
    <t>回転数制御装置（インバーター化等可変可能な機器）による送風量制御。</t>
  </si>
  <si>
    <t>廃熱回収式燃焼装置の導入</t>
  </si>
  <si>
    <t>リジェネレイティブ・バーナー、セルフリジェネバーナー、トリジェネシステム、レキュペレイティブ・バーナー、レキュペレータ付きラジアントチューブ・バーナー、リジェネレイティブラジアントチューブバーナー等。</t>
  </si>
  <si>
    <t>順序燃焼制御装置の導入</t>
  </si>
  <si>
    <t>複数のバーナーを定められたタイムスケジュールにより順番に燃焼制御を行う装置。高速噴流による炉内の雰囲気攪拌効果を併用するとより有効。</t>
  </si>
  <si>
    <t>蒸気アトマイズ、ガスアトマイズ装置の導入</t>
  </si>
  <si>
    <t>重質油、低質油の燃焼性向上のため、バーナー内に蒸気又はガスを噴霧する装置。</t>
  </si>
  <si>
    <t>酸素燃焼バーナー、酸素富化燃焼バーナーの導入</t>
  </si>
  <si>
    <t>燃焼用空気の代わりに純粋酸素を用いたり、燃焼用空気に酸素を混合することにより、排ガスによる熱損失の低下、燃焼温度の上昇を図り伝熱効率を上げる。付帯設備として、燃料流量測定装置（瞬間流量、積算流量）、燃料流量調節装置、燃焼用空気流量測定装置、燃焼用空気流量調節装置。</t>
  </si>
  <si>
    <t>触媒燃焼バーナーの導入</t>
  </si>
  <si>
    <t>表面燃焼により、火炎温度を低温度化し、不完全燃焼の防止及び低NOx化が図れる。</t>
  </si>
  <si>
    <t>高面負荷ガスバーナーの導入</t>
  </si>
  <si>
    <t>予混合式ガス燃焼バーナーとして、管巣燃焼を形成する高面負荷ガスバーナーで、火炎温度を下げ、低NOx化、排ガス温度低下が図れる。</t>
  </si>
  <si>
    <t>可燃廃液・可燃排ガス混焼設備バーナーの導入</t>
  </si>
  <si>
    <t>可燃廃液、可燃排ガスを利用し、他の燃料と混焼が可能となるように設計されたバーナー。</t>
  </si>
  <si>
    <t>液相の被加熱物の中で燃焼を行うバーナー。</t>
  </si>
  <si>
    <t>高効率浸管バーナーの導入</t>
  </si>
  <si>
    <t>被加熱物に浸した管内で燃焼を行うバーナー。</t>
    <phoneticPr fontId="5"/>
  </si>
  <si>
    <t>表面燃焼バーナーの導入</t>
  </si>
  <si>
    <t>金属繊維面での表面燃焼により、バーナー表面からの輻射と高温燃焼ガスの対流で均一な加熱と効率の高い加熱が可能なバーナー。</t>
  </si>
  <si>
    <t>浸漬ヒータの導入</t>
  </si>
  <si>
    <t>溶融金属中に浸漬させ、溶湯内部から直接加熱するもの。</t>
  </si>
  <si>
    <t>流動層燃焼装置の導入</t>
  </si>
  <si>
    <t>完全燃焼させるために固体、粉体を流動層で燃焼させるもの。</t>
  </si>
  <si>
    <t>高効率酸素分離装置の導入</t>
  </si>
  <si>
    <t>燃料（気体、液体）用流量計の導入</t>
  </si>
  <si>
    <t>個々の燃焼バーナーに装備して流量を測定し、燃焼設備の熱効率を管理するための計測器。</t>
  </si>
  <si>
    <t>燃焼負荷適正空気量送風機の導入</t>
  </si>
  <si>
    <t>ボイラー、工業炉等の燃焼装置に設置され、最適空気量で運転し、熱効率を向上させる送風機（ダンパーレス）。</t>
  </si>
  <si>
    <t>通風装置</t>
    <rPh sb="0" eb="2">
      <t>ツウフウ</t>
    </rPh>
    <rPh sb="2" eb="4">
      <t>ソウチ</t>
    </rPh>
    <phoneticPr fontId="8"/>
  </si>
  <si>
    <t>自動通風計測制御装置の導入</t>
  </si>
  <si>
    <t>圧力検出装置による炉圧測定から通風量を計算し、これにより自動的にハイレスポンスダンパー等の炉圧制御装置により通風量を自動的に制御するもの。</t>
  </si>
  <si>
    <t>付着物除去装置の導入</t>
  </si>
  <si>
    <t>ダクト内及び配管に付着したスス等を蒸気噴射等により除去するもの。</t>
  </si>
  <si>
    <t>排気量可変排気ファンの導入</t>
  </si>
  <si>
    <t>回転数制御装置（インバーター化等可変可能な機器）による排気量を圧力信号により制御するもの。</t>
  </si>
  <si>
    <t>工業炉用脱湿送風装置の導入</t>
  </si>
  <si>
    <t>冷凍除湿した空気を再熱（予熱）する機構を有する送風装置。</t>
  </si>
  <si>
    <t>燃焼管理</t>
  </si>
  <si>
    <t>流量（瞬間流量、積算流量）測定装置の導入</t>
  </si>
  <si>
    <t>熱設備の燃料消費量のトレンドを監視するなど、最適な燃焼を管理する装置。</t>
  </si>
  <si>
    <t>燃料流量調整装置の導入</t>
  </si>
  <si>
    <t>プロセス値に合わせて燃料供給量を制御するもの。</t>
  </si>
  <si>
    <t>燃焼用空気流量測定装置、燃料／空気流量調整装置の導入</t>
  </si>
  <si>
    <t>プロセス値に合わせて燃焼用空気供給量を制御するもの。</t>
  </si>
  <si>
    <t>自動燃焼制御装置の導入</t>
    <phoneticPr fontId="5"/>
  </si>
  <si>
    <t>燃焼監視装置、燃焼管理・診断システムの導入</t>
  </si>
  <si>
    <t>燃料使用量、燃焼用空気量、排ガス温度等をコンピュータにより常時計測・監視することにより、総合的に燃焼管理又は診断するシステム。</t>
  </si>
  <si>
    <t>ボイラー排ガス顕熱回収装置の導入</t>
  </si>
  <si>
    <t>排ガスの顕熱によるボイラー給水予熱装置（エコノマイザー）、燃焼用空気予熱装置（空気予熱器）がある。大型ボイラーの場合には併用が有効。</t>
  </si>
  <si>
    <t>分散ボイラーシステムの導入</t>
  </si>
  <si>
    <t>廃熱利用ボイラーの導入</t>
  </si>
  <si>
    <t>他プロセスの排ガスの顕熱を利用したもの。</t>
  </si>
  <si>
    <t>小型ボイラーの台数制御装置の導入</t>
  </si>
  <si>
    <t>複数の小型ボイラーを並べて設置し、蒸気負荷に応じて、運転台数と燃焼量を制御する装置で、常に高効率運転を維持するもの。</t>
  </si>
  <si>
    <t>スチームアキュムレータの導入</t>
  </si>
  <si>
    <t>生産設備の蒸気負荷が大きく変動するケースで、一時的に蒸気を飽和水にして蓄え、バッファの役目をするものであり、高効率運転を維持するためのもの。</t>
  </si>
  <si>
    <t>効率的な熱回収</t>
    <rPh sb="0" eb="3">
      <t>コウリツテキ</t>
    </rPh>
    <rPh sb="4" eb="5">
      <t>ネツ</t>
    </rPh>
    <rPh sb="5" eb="7">
      <t>カイシュウ</t>
    </rPh>
    <phoneticPr fontId="8"/>
  </si>
  <si>
    <t>耐食性高効率熱交換器の導入</t>
    <phoneticPr fontId="5"/>
  </si>
  <si>
    <t>クロムメッキ、クロム蒸着などの表面処理を施すこと又はチタン等の耐食性素材を用い、構造的には伝熱面積を増加するためにプレート型、スイスロール型、フィンの付いたもの。</t>
  </si>
  <si>
    <t>蓄熱式熱交換器の導入</t>
  </si>
  <si>
    <t>セラミック製、ステンレス製、メタルハニカム、セラミックハニカム、メタルボール（ナゲット）、セラミックボール（ナゲット）、回転式蓄熱熱交換装置セラミック製のもの。</t>
  </si>
  <si>
    <t>ヒートパイプ式高効率熱交換器の導入</t>
  </si>
  <si>
    <t>ガス／ガス式熱交換器として排ガス－燃焼用空気などの熱交換に使用するもの。</t>
  </si>
  <si>
    <t>被加熱材料顕熱回収装置の導入</t>
  </si>
  <si>
    <t>材料予熱等に使用するため、被加熱処理材の顕熱を冷却工程で回収する装置。</t>
  </si>
  <si>
    <t>蒸気利用設備の乾き度改善</t>
    <phoneticPr fontId="8"/>
  </si>
  <si>
    <t>蒸気配管の断熱強化の導入</t>
  </si>
  <si>
    <t>高効率スチームドレンセパレーターの導入</t>
  </si>
  <si>
    <t>蒸気輸送配管系及び蒸気利用設備の蒸気入り口に汽水分離効率の高いドレンセパレーターを設置し、ドレンミストを強制分離排除する設備。</t>
  </si>
  <si>
    <t>炉壁面の放射率向上</t>
    <phoneticPr fontId="8"/>
  </si>
  <si>
    <t>遠赤外線塗装乾燥装置・高性能遠赤外線乾燥装置の導入</t>
  </si>
  <si>
    <t>遠赤外線を照射することにより被塗装物の焼き付け、乾燥を行う装置であって、複数の温度センサーにより炉内温度を計測し、照射量を自動制御する機能、空気攪拌機構、自動調整装置を有するもの。</t>
  </si>
  <si>
    <t>高効率放射加熱乾燥装置の導入</t>
  </si>
  <si>
    <t>セラミックコーティングラジアントチューブ、反射板、排送風機付きの加熱乾燥装置。</t>
  </si>
  <si>
    <t>炉内壁面輻射増進塗装の塗布</t>
    <rPh sb="11" eb="13">
      <t>トフ</t>
    </rPh>
    <phoneticPr fontId="5"/>
  </si>
  <si>
    <t>炉内壁面に炭化珪素系又はジルコニア系塗料等耐熱・高輻射材料を塗布し、熱放射率を上げたもの。</t>
  </si>
  <si>
    <t>熱伝達率の向上</t>
    <phoneticPr fontId="8"/>
  </si>
  <si>
    <t>炉内攪拌装置の導入</t>
  </si>
  <si>
    <t>炉内の高温あるいは加温ガスを攪拌・循環し、伝熱効果を高める装置。</t>
  </si>
  <si>
    <t>噴流加熱装置の導入</t>
  </si>
  <si>
    <t>排気ガスを被加熱物に直接噴射し又は近距離から加熱することにより加熱時間を短縮できるもの。</t>
  </si>
  <si>
    <t>高効率ラジアントチューブバーナーの導入</t>
  </si>
  <si>
    <t>電気加熱の代替として高い効率を有するもの。</t>
    <rPh sb="10" eb="11">
      <t>タカ</t>
    </rPh>
    <phoneticPr fontId="5"/>
  </si>
  <si>
    <t>接触伝熱装置の導入</t>
  </si>
  <si>
    <t>ロールヒータによる金属ストリップ、織布等加熱、冷却。</t>
  </si>
  <si>
    <t>流動床加熱装置の導入</t>
  </si>
  <si>
    <t>高圧熱風を流動床下部より噴射し、被加熱物（又は砂等の媒体を介して）を攪拌することによって急速かつ均一に加熱するもの。</t>
  </si>
  <si>
    <t>直接通電加熱装置の導入</t>
  </si>
  <si>
    <t>遠赤外線塗装乾燥装置・高性能遠赤外線乾燥装置の導入</t>
    <phoneticPr fontId="5"/>
  </si>
  <si>
    <t>マイクロ波加熱装置の導入</t>
  </si>
  <si>
    <t>マイクロ波を用いて内部より急速に加熱するもの。</t>
  </si>
  <si>
    <t>炉内伝熱シミュレーションによる最適化</t>
    <phoneticPr fontId="5"/>
  </si>
  <si>
    <t>シミュレータによる解析からプロセスの工業最適条件を見いだすこと。</t>
  </si>
  <si>
    <t>ハイブリッド式加熱システムの導入</t>
  </si>
  <si>
    <t>燃焼による予熱後、誘導加熱等で加熱することにより、エネルギー消費原単位を向上させる複数の熱源を使用する加熱システム。</t>
  </si>
  <si>
    <t>熱交換器の改善</t>
    <phoneticPr fontId="8"/>
  </si>
  <si>
    <t>燃焼用空気等予熱用熱交換器の導入</t>
  </si>
  <si>
    <t>多管型熱交換式、プレート型熱交換式、ヒートパイプ型熱交換式等又は蓄熱式熱回収装置で廃熱を回収し、燃焼用空気を予熱するもの。洗浄装置付きが有効。</t>
  </si>
  <si>
    <t>蓄熱式熱交換器の導入</t>
    <phoneticPr fontId="5"/>
  </si>
  <si>
    <t>直接加熱機器・装置</t>
    <phoneticPr fontId="8"/>
  </si>
  <si>
    <t>液中燃焼バーナーの導入</t>
    <phoneticPr fontId="5"/>
  </si>
  <si>
    <t>直火式繊維乾燥装置の導入</t>
  </si>
  <si>
    <t>スチーム乾燥の代替として、熱風発生バーナー等を用いて直火乾燥をする装置。</t>
  </si>
  <si>
    <t>直火式乾燥装置の導入</t>
  </si>
  <si>
    <t>燃焼排ガスを直接乾燥に利用するもの。</t>
  </si>
  <si>
    <t>多重効用缶</t>
    <phoneticPr fontId="8"/>
  </si>
  <si>
    <t>高効率多重効用缶の導入</t>
  </si>
  <si>
    <t>複数の蒸発缶と真空系を用いた溶液又は懸濁液中の水分を蒸発させる高効率濃縮設備。用途により三重効用から七重効用化の間で最適化したもの。</t>
  </si>
  <si>
    <t>MVR型（自己蒸気機械圧縮型）多重効用缶の導入</t>
  </si>
  <si>
    <t>蒸留塔</t>
    <phoneticPr fontId="8"/>
  </si>
  <si>
    <t>加熱設備での熱の複合利用</t>
    <phoneticPr fontId="8"/>
  </si>
  <si>
    <t>溶解炉、焼成炉、加熱炉等の排ガスで投入原料を乾燥・予熱するもの。</t>
  </si>
  <si>
    <t>塗料燃焼型焼付乾燥炉の導入</t>
  </si>
  <si>
    <t>塗料溶剤蒸気の焼却熱を回収し、焼き付け加熱熱源とするもの。</t>
  </si>
  <si>
    <t>排熱利用焼き戻し炉の導入</t>
  </si>
  <si>
    <t>焼入れ炉の燃焼排ガスを焼き戻し炉の熱源とするもの。</t>
  </si>
  <si>
    <t>排熱利用酸洗装置の導入</t>
  </si>
  <si>
    <t>連続焼鈍酸洗圧延設備等焼鈍炉の排熱で酸洗槽を加熱するもの。</t>
  </si>
  <si>
    <t>高熱加圧脱水乾燥機の導入</t>
  </si>
  <si>
    <t>加熱昇温しながら加圧（真空吸引）脱水するもの。</t>
  </si>
  <si>
    <t>加熱制御方法の改善</t>
    <phoneticPr fontId="8"/>
  </si>
  <si>
    <t>熱設備エネルギー利用効率化自動制御システムの導入</t>
  </si>
  <si>
    <t>加熱炉、熱処理炉、ボイラー等のエネルギー使用予測及び管理を行うためのコンピュータによる監視・制御システム。</t>
  </si>
  <si>
    <t>直接通電加熱装置の導入</t>
    <phoneticPr fontId="5"/>
  </si>
  <si>
    <t>ヒートパターン制御装置の導入</t>
  </si>
  <si>
    <t>バッチ炉では処理ごとにヒートパターンを選択設定できるもの。連続炉では処理材の切り替えに伴い炉長方向の温度プロファイル（ゾーン温度）を材料移動にしたがって順次設定できるもの。</t>
  </si>
  <si>
    <t>加熱工程の短縮・省略化</t>
    <phoneticPr fontId="8"/>
  </si>
  <si>
    <t>プロセス・工程改善</t>
    <phoneticPr fontId="5"/>
  </si>
  <si>
    <t>プロセス省略化、プロセス低温化、プロセス統合化、プロセス低圧化。</t>
  </si>
  <si>
    <t>ウェットオンウェット式塗装方式の導入</t>
  </si>
  <si>
    <t>工業炉の断熱向上</t>
    <phoneticPr fontId="8"/>
  </si>
  <si>
    <t>高性能炉壁断熱材の導入</t>
  </si>
  <si>
    <t>セラミックファイバー等の軽量・低熱伝導断熱材。</t>
  </si>
  <si>
    <t>低放射遮熱塗料の塗布</t>
    <rPh sb="8" eb="10">
      <t>トフ</t>
    </rPh>
    <phoneticPr fontId="5"/>
  </si>
  <si>
    <t>炉壁からの放射熱を抑制する塗料。</t>
    <rPh sb="9" eb="11">
      <t>ヨクセイ</t>
    </rPh>
    <rPh sb="13" eb="15">
      <t>トリョウ</t>
    </rPh>
    <phoneticPr fontId="5"/>
  </si>
  <si>
    <t>加熱設備の断熱向上</t>
    <phoneticPr fontId="8"/>
  </si>
  <si>
    <t>熱輸送管断熱強化</t>
    <phoneticPr fontId="5"/>
  </si>
  <si>
    <t>大径管の内面断熱のセラミックファイバー等軽量・高断熱保温材、軽量キャスタブルによる断熱強化。また、小径管の外部保温材としてグラスウール、ロックウール、セラミックファイバー等の軽量・高断熱保温材による断熱強化。</t>
  </si>
  <si>
    <t>スーパーインシュレーションの導入</t>
  </si>
  <si>
    <t>低輻射率材積層断熱、真空断熱。</t>
  </si>
  <si>
    <t>金型断熱保温の導入</t>
  </si>
  <si>
    <t>鍛造プレス、ゴム・プラスチック射出成型プレス等、金型を使用して加圧成型するプレスの金型から設備への熱伝導損失を防止するため断熱保温を図るもの。</t>
  </si>
  <si>
    <t>高露点密閉フードの導入</t>
  </si>
  <si>
    <t>蒸気加熱密閉フードの断熱を高め、出入口をエアカーテンにより気密性、補助空気流による死角排除、排気部2重構造などにより排気露点以上の内表面温度としたもの。</t>
  </si>
  <si>
    <t>射出成形機（インジェクションマシン）のシリンダーの断熱保温</t>
    <phoneticPr fontId="5"/>
  </si>
  <si>
    <t>プラスチック射出成形機の押出しスクリューシリンダー表面からの放散熱を低減するため断熱・保温強化を図るもの。</t>
  </si>
  <si>
    <t>開口部の縮小・密閉装置</t>
    <phoneticPr fontId="8"/>
  </si>
  <si>
    <t>親子扉の導入</t>
  </si>
  <si>
    <t>大型加熱炉、鍛造炉において親扉の他に材料寸法に合わせた子扉の設置。</t>
  </si>
  <si>
    <t>スロート部カーテン装置の導入</t>
  </si>
  <si>
    <t>スロート部に複数段の金属鎖、耐熱クロス等の仕切りカーテン又は仕切り板を設け、その仕切り間に空気又は排ガスを噴出することにより炉内熱ガスの流出及び放射損失の低減させるもの。また、乾燥炉では、エアカーテンも有効。</t>
  </si>
  <si>
    <t>ハンプバック炉の導入</t>
  </si>
  <si>
    <t>加熱帯が出入口より上部にあり、高温の炉内ガスを閉じ込めることにより、熱ガスの外部リークを少なくするよう設計された炉。比較的小型の連続加熱炉、連続処理炉に有効。</t>
  </si>
  <si>
    <t>熱媒体輸送管の合理化</t>
    <phoneticPr fontId="8"/>
  </si>
  <si>
    <t>配管の合理化</t>
    <phoneticPr fontId="5"/>
  </si>
  <si>
    <t>複数の熱輸送管の統合・分散による合理化。</t>
  </si>
  <si>
    <t>継ぎ手締結部の露出極小化</t>
    <phoneticPr fontId="5"/>
  </si>
  <si>
    <t>熱輸送管の継ぎ手の減少化。</t>
  </si>
  <si>
    <t>蒸気ドレン等の熱回収装置の導入</t>
  </si>
  <si>
    <t>蒸気ドレンや缶水ブロー水の熱を回収することにより熱損失を低減するもの。</t>
  </si>
  <si>
    <t>ドラフト損失の防止</t>
    <phoneticPr fontId="5"/>
  </si>
  <si>
    <t>高性能スチームトラップの導入</t>
  </si>
  <si>
    <t>オリフィス自己調整式の連続排出方式フロート型。</t>
  </si>
  <si>
    <t>高性能ドレンサイホンの導入</t>
  </si>
  <si>
    <t>乾燥用高速回転蒸気シリンダーからのドレン排出装置であって、シリンダー内滞留ドレン量と排出時随伴蒸気量を少なくできるもの。</t>
  </si>
  <si>
    <t>クローズド式ドレン回収システムの導入</t>
  </si>
  <si>
    <t>高温ドレンを開放せず直接ボイラーに回収し、再利用するシステム。</t>
  </si>
  <si>
    <t>スチームトラップ診断・管理システムの導入</t>
  </si>
  <si>
    <t>蒸気ロス低減のために工場内に設置されたスチームトラップの作動・蒸気ロス量を診断・計測し、データベース化するシステム。</t>
  </si>
  <si>
    <t>被加熱材の予備処理</t>
    <phoneticPr fontId="8"/>
  </si>
  <si>
    <t>省エネルギー型乾燥装置の導入</t>
  </si>
  <si>
    <t>被乾燥物の特性、必要温度に応じて、マイクロ波、170℃以上の排ガス循環乾燥炉、熱媒利用空気予熱式、吸着剤利用乾燥空気を使用する乾燥機、赤外線乾燥、ヒートポンプ式乾燥装置等が有効。</t>
  </si>
  <si>
    <t>排熱利用原材料乾燥・予熱装置の導入</t>
    <phoneticPr fontId="5"/>
  </si>
  <si>
    <t>カウンターカートキルンの導入</t>
  </si>
  <si>
    <t>被加熱物をキルン内で往復させ、被加熱物の顕熱を回収し、予熱に利用するもの。</t>
  </si>
  <si>
    <t>蓄熱装置</t>
    <phoneticPr fontId="8"/>
  </si>
  <si>
    <t>蓄熱式冷温水供給装置の導入</t>
  </si>
  <si>
    <t>冷却、加温工程において負荷変動による熱源機の効率低下を防ぐため、蓄熱槽を介して冷水、温水を供給する装置。熱源機容量の小型化に有効。</t>
  </si>
  <si>
    <t>短時間に蒸気需要の大きなピーク負荷がある場合に、一時的に蒸気を蓄えておく装置。ボイラー容量の小型化に資する。</t>
  </si>
  <si>
    <t>高性能蓄熱材料による熱搬送・利用システムの導入</t>
  </si>
  <si>
    <t>真空蒸気媒体による加熱</t>
    <phoneticPr fontId="8"/>
  </si>
  <si>
    <t>真空蒸気方式低温加熱システムの導入</t>
  </si>
  <si>
    <t>温水の代わりに大気圧力以下の真空蒸気を加熱源として利用するシステム。</t>
  </si>
  <si>
    <t>その他</t>
    <phoneticPr fontId="8"/>
  </si>
  <si>
    <t>熱回収型密閉式溶剤回収装置の導入</t>
  </si>
  <si>
    <t>利用後のガス状の溶剤ガスを再循環窒素ガスとともに溶剤回収装置に導入し、液化窒素の冷熱を利用して密閉状態で溶剤の回収を行うもの。</t>
  </si>
  <si>
    <t>冷凍機内蔵冷却塔の導入</t>
  </si>
  <si>
    <t>中低温の冷水を供給する設備として、空冷チラー冷凍機と密閉式冷却塔で構成され、中間期・冬期は、負荷側に冷水を供給し、夏期は台数制御による空冷チラーを稼動して適温の冷水を供給するもの。</t>
  </si>
  <si>
    <t>高性能触媒利用装置の導入</t>
  </si>
  <si>
    <t>触媒を用いて製造プロセス、廃水処理プロセス、廃ガス処理プロセス、廃ガス回収プロセスの低温化、低圧化、高効率化ができるもの。</t>
  </si>
  <si>
    <t>高性能膜分離装置の導入</t>
  </si>
  <si>
    <t>ガス又は液体の高度精製、高純度水の製造、廃液・廃ガス高度分離処理用などに利用するもので、多孔質膜を透過させ、各種成分や粒子を高性能に除去するもの。</t>
  </si>
  <si>
    <t>特殊廃液濃縮処理システムの導入</t>
    <phoneticPr fontId="5"/>
  </si>
  <si>
    <t>低温蒸発サイクルとヒートポンプ加熱装置を組み合わせた減圧蒸留装置、又は低温蒸発サイクルと温水・低圧蒸気を加熱源とした減圧蒸留装置により特殊廃液を濃縮処理するシステム。</t>
  </si>
  <si>
    <t>地中熱利用ヒートポンプシステムの導入</t>
  </si>
  <si>
    <t>熱設備エネルギー利用効率化自動制御装置の導入</t>
  </si>
  <si>
    <t>製造工程における熱利用設備のエネルギー使用の予測・管理をコンピュータにより自動制御するもの。</t>
  </si>
  <si>
    <t>高効率脱臭装置の導入</t>
  </si>
  <si>
    <t>超臨界流体利用装置の導入</t>
  </si>
  <si>
    <t>超臨界状態の流体の持つ高い反応速度と選択性を利用して、製造プロセスの簡素化、低温化、高効率化、廃棄物処理プロセス・廃水処理プロセスの低温化、完全無害化を行うもの。</t>
  </si>
  <si>
    <t>バイオ技術利用装置の導入</t>
  </si>
  <si>
    <t>微生物、酵素、細胞を用いて生化学反応を行わせ製造プロセス、廃棄物処理プロセス、廃水処理プロセスの簡素化、低温化、高効率化を図るもの若しくは微生物、酵素、細胞から産出される有用物質を用いることにより製造プロセスの簡素化、低温化、高効率化を図るもの。</t>
  </si>
  <si>
    <t>廃熱回収設備</t>
  </si>
  <si>
    <t>断熱</t>
  </si>
  <si>
    <t>熱輸送管の断熱強化</t>
    <phoneticPr fontId="5"/>
  </si>
  <si>
    <t>継ぎ手締結部・弁類の露出極小化</t>
    <phoneticPr fontId="5"/>
  </si>
  <si>
    <t>熱回収用蓄熱槽の導入</t>
  </si>
  <si>
    <t>熱回収型ヒートポンプと同時設置される冷水蓄熱槽、温水蓄熱槽、潜熱蓄熱槽、排水貯留槽。</t>
  </si>
  <si>
    <t>被加熱物の排熱有効利用</t>
    <phoneticPr fontId="8"/>
  </si>
  <si>
    <t>被加熱材料顕熱回収装置の導入</t>
    <phoneticPr fontId="5"/>
  </si>
  <si>
    <t>カウンターカートキルンの導入</t>
    <phoneticPr fontId="5"/>
  </si>
  <si>
    <t>工場内蒸気最適運用システムの導入</t>
    <phoneticPr fontId="5"/>
  </si>
  <si>
    <t>複数の蒸気圧を持ち、蒸気の低圧化に対して背圧タービンによる電気回収及び動力回収、全体の蒸気バランスをとるために蒸気を使い切る復水タービンで電力回収するように全体の蒸気バランスをコントロールするシステム。小規模の場合にあっては、容積型回転膨張機が有効。</t>
  </si>
  <si>
    <t>抽気タービン・背圧タービンの改造</t>
    <phoneticPr fontId="8"/>
  </si>
  <si>
    <t>多段抽気型蒸気タービンの導入</t>
  </si>
  <si>
    <t>高効率蒸気タービン翼の導入</t>
  </si>
  <si>
    <t>三次元流動解析技術により設計されたもの。</t>
  </si>
  <si>
    <t>排気再燃バーナー、追い焚きバーナーの導入</t>
  </si>
  <si>
    <t>ガスタービン排ガスの残存酸素を利用し、燃料を燃焼させ、排ガスを再加熱し、排熱回収蒸気量を増加させるもの。</t>
  </si>
  <si>
    <t>排熱利用冷熱製造装置の導入</t>
    <phoneticPr fontId="5"/>
  </si>
  <si>
    <t>コージェネレーション設備の排熱を熱源とする吸収冷凍機、排熱利用吸着式冷凍機及び補助熱源として利用する排熱投入型吸収冷温水機。</t>
    <phoneticPr fontId="5"/>
  </si>
  <si>
    <t>排熱利用デシカント空気調和システムの導入</t>
  </si>
  <si>
    <t>ガスエンジン等の排熱を利用した除湿システム。</t>
  </si>
  <si>
    <t>高効率熱交換器の導入</t>
    <phoneticPr fontId="5"/>
  </si>
  <si>
    <t>コージェネレーション設備の排熱を効率よく温水や蒸気等に変換、また気体の加熱に利用するため、伝熱面積を増加させた熱交換器。</t>
  </si>
  <si>
    <t>コージェネレーション設備負荷率改善装置の導入</t>
  </si>
  <si>
    <t>総合的な効率向上のために設備負荷率を改善する場合に系統連系保護装置、負荷率改善高速電力制御システム、負荷率改善見なし逆潮流制御システム、超高速切り替えスイッチが有効。</t>
  </si>
  <si>
    <t>負荷電圧安定化供給装置の導入</t>
    <phoneticPr fontId="5"/>
  </si>
  <si>
    <t>高い電圧による負荷中心点への配電、系統インピーダンスの低減によっても、なお、電圧降下が大きいか許容電圧変動範囲に収まらない場合に負荷時タップ切換変圧器、負荷時電圧調整器、誘導電圧調整器等の電圧調整装置により安定した電圧で供給する装置。</t>
  </si>
  <si>
    <t>変圧器の台数制御装置の導入</t>
  </si>
  <si>
    <t>変圧器の負荷率を監視し、系統の並列、解列により無負荷損の削減と負荷率が向上するように変圧器の台数を制御する装置。</t>
  </si>
  <si>
    <t>電力使用量、負荷率等に見合った設備容量に変更すること。</t>
  </si>
  <si>
    <t>400ボルト級配線設備の導入</t>
    <phoneticPr fontId="5"/>
  </si>
  <si>
    <t>高効率無停電電源装置の導入</t>
  </si>
  <si>
    <t>電源周波数及び電圧が安定している状態では商用電源を直接使用し、停電時及び周波数変動時には瞬時にバッテリー電源等の直流をインバーターにより交流に変換して交流電力を供給する無停電電源装置。常時インバーター運転を行わないので変換ロスが低減できる。</t>
  </si>
  <si>
    <t>電力貯蔵用電池設備の導入</t>
  </si>
  <si>
    <t>電力ピークを抑え、負荷率を向上させるために使用する高効率で大容量な蓄電設備（リチウムイオン電池、ナトリウム硫黄電池、ニッケル水素電池等）。</t>
  </si>
  <si>
    <t>回転数制御装置</t>
    <phoneticPr fontId="8"/>
  </si>
  <si>
    <t>インバーター制御装置の導入</t>
  </si>
  <si>
    <t>ポンプ、ブロワー等の流量をインバーターにより制御する装置。より精密な速度制御や頻繁な可逆運転を要求される負荷の駆動には、ベクトルインバーター駆動装置が有効。</t>
  </si>
  <si>
    <t>機械式無段変速装置の導入</t>
  </si>
  <si>
    <t>モータと一体に組み立てられた無段変速機（リングコーンプーリとベルトで構成されたもの等）。</t>
  </si>
  <si>
    <t>静止型レオナード装置の導入</t>
  </si>
  <si>
    <t>サイリスタ素子等の静止器付きのレオナード装置。</t>
  </si>
  <si>
    <t>サイリスタモータの導入</t>
  </si>
  <si>
    <t>ブラシレス同期モータ、サイリスタインバーター、回転子位置検出器とゲート制御回路とからなる加減速用モータ。特に大容量で精密な速度制御・頻繁な可逆運転をする装置の駆動を必要とする場合に有効。</t>
  </si>
  <si>
    <t>極数変換モータの導入</t>
    <phoneticPr fontId="5"/>
  </si>
  <si>
    <t>力率改善</t>
    <phoneticPr fontId="8"/>
  </si>
  <si>
    <t>進相コンデンサの導入</t>
  </si>
  <si>
    <t>工場受電端又は設備単休で力率向上の効果のある設備に油入り、乾式等の電力コンデンサ（進相コンデンサ）を設置することにより力率を改善させる。</t>
  </si>
  <si>
    <t>自動力率改善装置の導入</t>
  </si>
  <si>
    <t>系統の無効電力または力率を測定し、系統力率が100%となるよう、進相コンデンサの投入・開放を自動的に行う力率改善装置。</t>
  </si>
  <si>
    <t>モータ一体型進相コンデンサの導入</t>
  </si>
  <si>
    <t>モータ単体毎に設置する進相コンデンサで、設置することにより個別負荷設備ごとに力率を改善することができるもの。</t>
  </si>
  <si>
    <t>計測管理装置</t>
    <phoneticPr fontId="8"/>
  </si>
  <si>
    <t>自動計測装置の導入</t>
  </si>
  <si>
    <t>電気使用量、流量等について超音波等を用いて自動計測する装置。</t>
  </si>
  <si>
    <t>電気加熱温度自動制御装置の導入</t>
  </si>
  <si>
    <t>フィードバック方式、フィードフォワード方式とフィードバック方式の併用により温度を自動制御する装置。</t>
  </si>
  <si>
    <t>デマンドコントロール装置の導入</t>
  </si>
  <si>
    <t>最大電力を常時監視し、自動的に警報又は負荷の遮断を行う装置。生産ラインに影響の少ない負荷の遮断に有効。</t>
  </si>
  <si>
    <t>電力負荷率改善システムの導入</t>
  </si>
  <si>
    <t>電力負荷率の低い工場における受変電設備、配電設備からの損失低減を図るため、工場の生産工程調整を含む電力負荷管理をコンピュータにより制御するシステム、蓄熱システム又は高効率蓄電池システム（ナトリウム硫黄電池、ニッケル水素電池等）の負荷緩衝システムを単体又は組み合わせて電力負荷率を最適にコントロールするシステム。特に複数工程を有する工場、電気炉負荷、冷凍負荷の大きい工場で有効。</t>
  </si>
  <si>
    <t>運転台数の自動制御装置の導入</t>
  </si>
  <si>
    <t>ポンプ、コンプレッサー、小型ボイラー等の複数台の装置が設置されている場合に負荷に合わせて運転台数を自動的に制御する装置。シーケンス等によりオン－オフ制御する装置等がある。</t>
  </si>
  <si>
    <t>業務用機器</t>
    <phoneticPr fontId="8"/>
  </si>
  <si>
    <t>ショーケースの保温装置の導入</t>
  </si>
  <si>
    <t>ナイトカバー、エアカーテン等により熱の遮蔽を行い、放熱ロスを防止する装置。</t>
  </si>
  <si>
    <t>空調・冷蔵・冷凍用熱源一体型システムの導入</t>
  </si>
  <si>
    <t>空調・冷蔵・冷凍用熱源を合体して運転することで、暖房時は廃熱を回収して空調用として活用し、冷房時は空調系統の過冷却冷媒を活用して効率を上げるシステム。</t>
  </si>
  <si>
    <t>高効率制御冷蔵庫の導入</t>
  </si>
  <si>
    <t>扉の開閉が頻繁に行われる繁忙時間帯には高出力運転を行い、その他の時間帯は低出力運転を行うことで冷蔵庫の消費電力を低減するもの。</t>
  </si>
  <si>
    <t>業務用冷凍空調機器の使用時におけるフロン類の漏えい防止</t>
    <phoneticPr fontId="5"/>
  </si>
  <si>
    <t>フロン排出抑制法に基づく点検の実施等による漏えい防止。</t>
    <rPh sb="9" eb="10">
      <t>モト</t>
    </rPh>
    <rPh sb="12" eb="14">
      <t>テンケン</t>
    </rPh>
    <rPh sb="15" eb="17">
      <t>ジッシ</t>
    </rPh>
    <rPh sb="17" eb="18">
      <t>ナド</t>
    </rPh>
    <rPh sb="21" eb="22">
      <t>ロウ</t>
    </rPh>
    <rPh sb="24" eb="26">
      <t>ボウシ</t>
    </rPh>
    <phoneticPr fontId="5"/>
  </si>
  <si>
    <t>高性能電気分解炉・メッキ炉の導入</t>
  </si>
  <si>
    <t>変圧器一体型整流器、印加電力調整装置が付属し、高電圧対応の電気分解炉、メッキ炉では、シアン浴メッキ炉から塩化浴メッキ炉、サージェント浴炉からフッ化浴メッキ炉への転換が有効。</t>
  </si>
  <si>
    <t>アルミドロス有価物回収システムの導入</t>
  </si>
  <si>
    <t>回転型アーク炉を用い、アルミドロスから高効率にアルミを回収するシステム。</t>
  </si>
  <si>
    <t>高性能油圧ユニットの導入</t>
  </si>
  <si>
    <t>各種設備に多く採用されている油圧装置にインバーター化あるいはその他の回転数制御機能を付加し負荷変動に対応して最適に制御。</t>
  </si>
  <si>
    <t>その他の設備導入、運用改善</t>
    <phoneticPr fontId="5"/>
  </si>
  <si>
    <t>高効率射出成形機の導入</t>
  </si>
  <si>
    <t>駆動源に高効率モーター、回転数制御装置又は高性能油圧ユニットを使用する射出成形機。</t>
  </si>
  <si>
    <t>ベルト駆動機器への省エネ型ベルトの導入</t>
    <phoneticPr fontId="5"/>
  </si>
  <si>
    <t>ベルトの動力伝達損失（ベルト曲げ応力やベルトが軸受にくい込む際の損失など）を低減する省エネ型のベルト。</t>
    <phoneticPr fontId="5"/>
  </si>
  <si>
    <t>外壁・屋根・窓・床の断熱化・気密化</t>
    <rPh sb="0" eb="2">
      <t>ガイヘキ</t>
    </rPh>
    <rPh sb="3" eb="5">
      <t>ヤネ</t>
    </rPh>
    <rPh sb="6" eb="7">
      <t>マド</t>
    </rPh>
    <rPh sb="8" eb="9">
      <t>ユカ</t>
    </rPh>
    <rPh sb="10" eb="12">
      <t>ダンネツ</t>
    </rPh>
    <rPh sb="12" eb="13">
      <t>カ</t>
    </rPh>
    <rPh sb="14" eb="16">
      <t>キミツ</t>
    </rPh>
    <phoneticPr fontId="5"/>
  </si>
  <si>
    <t>空調ゾーニングの細分化</t>
  </si>
  <si>
    <t>同一区画内の部屋などで負荷変動パターンや空調所要時間帯の相違、残業時の空調対策などを考慮して、空調制御ゾーニングの検討を行い、必要に応じて空調機ゾーンあるいは制御ゾーンの細分化を図る。</t>
  </si>
  <si>
    <t>建物・空調エリアの気密化</t>
    <phoneticPr fontId="5"/>
  </si>
  <si>
    <t>気密サッシ、風除室、二重ドア、回転ドア、エアカーテン等を使用し気密化すること。</t>
  </si>
  <si>
    <t>日射遮蔽</t>
    <phoneticPr fontId="8"/>
  </si>
  <si>
    <t>日射遮蔽</t>
    <phoneticPr fontId="5"/>
  </si>
  <si>
    <t>選択透過フィルム、ブラインド、熱線反射ガラス等により日射を遮蔽すること。</t>
  </si>
  <si>
    <t>廃棄物、廃液のガス化・液（油）化・固形燃料化装置の導入</t>
    <phoneticPr fontId="5"/>
  </si>
  <si>
    <t>廃棄物、廃液をガス化、液（油）化又は固形燃料化する装置。</t>
  </si>
  <si>
    <t>廃棄物、廃液のガス化・液（油）化・固形化燃料による熱利用・発電装置の導入</t>
  </si>
  <si>
    <t>廃棄物、廃液をガス化、液（油）化又は固形燃料化し、ボイラーにて燃焼させることによって蒸気を発生させ動力に利用するもの若しくは発電を行うもの又はガスタービンを用いて発電を行うもの。</t>
  </si>
  <si>
    <t>排水嫌気処理メタンガス有効利用システムの導入</t>
  </si>
  <si>
    <t>嫌気排水処理設備から発生するメタンガスを燃料電池設備等へ利用するシステム。</t>
  </si>
  <si>
    <t>温度差エネルギー利用システムの導入</t>
  </si>
  <si>
    <t>工場近傍にある工場温排水、下水、河川水、海水、地下水、温泉水等の温度差エネルギーを効率の良いヒートポンプで回収し、プロセス冷却・加温、空気調和、給湯に利用するシステム。状況により熱回収率及びシステムの運転効率の向上を図り得る蓄熱槽の設置が有効。</t>
  </si>
  <si>
    <t>水圧の有効利用設備の導入</t>
    <phoneticPr fontId="5"/>
  </si>
  <si>
    <t>水落差、残水圧利用による水車発電装置。</t>
  </si>
  <si>
    <t>廃圧回収タービンの導入</t>
    <phoneticPr fontId="5"/>
  </si>
  <si>
    <t>発電リパワリング設備の導入</t>
  </si>
  <si>
    <t>既設の汽力発電設備にガスタービンを付加し発電出力の増加と排ガス廃熱を回収し、既設の汽力発電設備に利用するもの。</t>
  </si>
  <si>
    <t>混圧タービンの導入</t>
  </si>
  <si>
    <t>高効率ガス分離装置の導入</t>
  </si>
  <si>
    <t>製造工程から発生する副生ガスを回収し純度80％以上のガスを分離するもの（圧力スウィング吸着式、膜分離式、熱スウィング吸着式）。</t>
  </si>
  <si>
    <t>減圧弁の代わりに設置し、蒸気の減圧エネルギーを用いて小容量であっても効率よく発電又は動力回収を行う装置。</t>
  </si>
  <si>
    <t>情報技術</t>
    <phoneticPr fontId="5"/>
  </si>
  <si>
    <t>ネットワーク対応型製造設備の導入</t>
    <phoneticPr fontId="5"/>
  </si>
  <si>
    <t>稼働状況や製造条件のデータ取得が可能であり、その他の設備とのデータ流通が可能なインターフェースを備えるもの。制御装置を介してその他の設備とネットワークで接続した上で、取得、蓄積された設備に関するデータを活用した制御の実施に有効。</t>
  </si>
  <si>
    <t>シミュレーション技術による開発の導入</t>
  </si>
  <si>
    <t>試作段階において実機を用いずにモデルによるシミュレーション技術を活用し、設計や検証を実施すること。</t>
  </si>
  <si>
    <t>Scope2</t>
    <phoneticPr fontId="5"/>
  </si>
  <si>
    <t>敷地外からの再生可能エネルギーの調達</t>
    <rPh sb="0" eb="2">
      <t>シキチ</t>
    </rPh>
    <rPh sb="2" eb="3">
      <t>ガイ</t>
    </rPh>
    <rPh sb="6" eb="8">
      <t>サイセイ</t>
    </rPh>
    <rPh sb="8" eb="10">
      <t>カノウ</t>
    </rPh>
    <rPh sb="16" eb="18">
      <t>チョウタツ</t>
    </rPh>
    <phoneticPr fontId="5"/>
  </si>
  <si>
    <t>ー</t>
    <phoneticPr fontId="5"/>
  </si>
  <si>
    <t>オフサイトからの再生可能エネルギー電力の調達</t>
    <phoneticPr fontId="5"/>
  </si>
  <si>
    <t>オフサイトからの再生可能エネルギー熱の調達</t>
    <phoneticPr fontId="5"/>
  </si>
  <si>
    <t>Scope3</t>
    <phoneticPr fontId="5"/>
  </si>
  <si>
    <t>エネルギー起源CO2、非エネルギー起源CO2</t>
    <rPh sb="5" eb="7">
      <t>キゲン</t>
    </rPh>
    <rPh sb="11" eb="12">
      <t>ヒ</t>
    </rPh>
    <rPh sb="17" eb="19">
      <t>キゲン</t>
    </rPh>
    <phoneticPr fontId="5"/>
  </si>
  <si>
    <t>建設・製造段階の排出も考慮した上での生産設備等の選択</t>
    <phoneticPr fontId="5"/>
  </si>
  <si>
    <t>上流工程（採掘、精製等）の排出も含めて排出係数の小さい燃料等を使用した設備の選択</t>
    <phoneticPr fontId="5"/>
  </si>
  <si>
    <t>エネルギー起源CO2、非エネルギー起源CO2、CH4・N2O</t>
    <rPh sb="5" eb="7">
      <t>キゲン</t>
    </rPh>
    <rPh sb="11" eb="12">
      <t>ヒ</t>
    </rPh>
    <rPh sb="17" eb="19">
      <t>キゲン</t>
    </rPh>
    <phoneticPr fontId="5"/>
  </si>
  <si>
    <t>従業員の出張・通勤時における排出の少ない移動手段の選択、テレワーク・サテライトオフィス等の活用による移動需要の削減</t>
    <rPh sb="0" eb="3">
      <t>ジュウギョウイン</t>
    </rPh>
    <rPh sb="4" eb="6">
      <t>シュッチョウ</t>
    </rPh>
    <rPh sb="7" eb="9">
      <t>ツウキン</t>
    </rPh>
    <rPh sb="9" eb="10">
      <t>ジ</t>
    </rPh>
    <rPh sb="14" eb="16">
      <t>ハイシュツ</t>
    </rPh>
    <rPh sb="17" eb="18">
      <t>スク</t>
    </rPh>
    <rPh sb="25" eb="27">
      <t>センタク</t>
    </rPh>
    <phoneticPr fontId="5"/>
  </si>
  <si>
    <t>エネルギー起源CO2、代替フロン等４ガス（HFCs、PFCs、SF6、NF3）</t>
    <rPh sb="5" eb="7">
      <t>キゲン</t>
    </rPh>
    <rPh sb="11" eb="13">
      <t>ダイタイ</t>
    </rPh>
    <rPh sb="16" eb="17">
      <t>トウ</t>
    </rPh>
    <phoneticPr fontId="5"/>
  </si>
  <si>
    <t>脱炭素に貢献し、循環経済にも資する製品・サービス（シェアリング・サブスクリプションサービス、リース等も含む）の製造・提供</t>
    <phoneticPr fontId="5"/>
  </si>
  <si>
    <t>Scope1～3</t>
    <phoneticPr fontId="5"/>
  </si>
  <si>
    <t>バリューチェーンの関係者間での協働による排出削減</t>
    <rPh sb="9" eb="11">
      <t>カンケイ</t>
    </rPh>
    <rPh sb="11" eb="12">
      <t>シャ</t>
    </rPh>
    <rPh sb="12" eb="13">
      <t>アイダ</t>
    </rPh>
    <rPh sb="15" eb="17">
      <t>キョウドウ</t>
    </rPh>
    <rPh sb="20" eb="22">
      <t>ハイシュツ</t>
    </rPh>
    <rPh sb="22" eb="24">
      <t>サクゲン</t>
    </rPh>
    <phoneticPr fontId="5"/>
  </si>
  <si>
    <t>エネルギーの面的利用、地産地消（自立・分散型エネルギーシステムの構築等）</t>
    <rPh sb="6" eb="8">
      <t>メンテキ</t>
    </rPh>
    <rPh sb="8" eb="10">
      <t>リヨウ</t>
    </rPh>
    <rPh sb="11" eb="15">
      <t>チサンチショウ</t>
    </rPh>
    <phoneticPr fontId="5"/>
  </si>
  <si>
    <t>供給された電気、蒸気、熱の使用に伴う温室効果ガスの間接排出</t>
    <phoneticPr fontId="5"/>
  </si>
  <si>
    <t>高効率蒸気ボイラーの導入</t>
    <phoneticPr fontId="5"/>
  </si>
  <si>
    <t>排出の削減等の適切かつ有効な実施に係る取組（基本姿勢）</t>
    <phoneticPr fontId="5"/>
  </si>
  <si>
    <t>対策リスト</t>
    <rPh sb="0" eb="2">
      <t>タイサク</t>
    </rPh>
    <phoneticPr fontId="5"/>
  </si>
  <si>
    <t>水準リスト</t>
    <rPh sb="0" eb="2">
      <t>スイジュン</t>
    </rPh>
    <phoneticPr fontId="5"/>
  </si>
  <si>
    <t>エネルギー転換・産業・業務部門（業種横断）</t>
    <rPh sb="5" eb="7">
      <t>テンカン</t>
    </rPh>
    <rPh sb="8" eb="10">
      <t>サンギョウ</t>
    </rPh>
    <rPh sb="11" eb="13">
      <t>ギョウム</t>
    </rPh>
    <rPh sb="13" eb="15">
      <t>ブモン</t>
    </rPh>
    <rPh sb="16" eb="18">
      <t>ギョウシュ</t>
    </rPh>
    <rPh sb="18" eb="20">
      <t>オウダン</t>
    </rPh>
    <phoneticPr fontId="5"/>
  </si>
  <si>
    <t>排出の削減等に係る措置（個別対策）</t>
    <rPh sb="12" eb="14">
      <t>コベツ</t>
    </rPh>
    <rPh sb="14" eb="16">
      <t>タイサク</t>
    </rPh>
    <phoneticPr fontId="5"/>
  </si>
  <si>
    <t>エネルギー転換・産業・業務部門（業種固有）</t>
    <rPh sb="5" eb="7">
      <t>テンカン</t>
    </rPh>
    <rPh sb="8" eb="10">
      <t>サンギョウ</t>
    </rPh>
    <rPh sb="11" eb="13">
      <t>ギョウム</t>
    </rPh>
    <rPh sb="13" eb="15">
      <t>ブモン</t>
    </rPh>
    <rPh sb="16" eb="18">
      <t>ギョウシュ</t>
    </rPh>
    <rPh sb="18" eb="20">
      <t>コユウ</t>
    </rPh>
    <phoneticPr fontId="5"/>
  </si>
  <si>
    <t>運輸</t>
    <rPh sb="0" eb="2">
      <t>ウンユ</t>
    </rPh>
    <phoneticPr fontId="5"/>
  </si>
  <si>
    <t>「事業活動に伴う温室効果ガスの排出の削減等に関する事項」に関するファクト案目次</t>
    <rPh sb="1" eb="3">
      <t>ジギョウ</t>
    </rPh>
    <rPh sb="3" eb="5">
      <t>カツドウ</t>
    </rPh>
    <rPh sb="6" eb="7">
      <t>トモナ</t>
    </rPh>
    <rPh sb="8" eb="10">
      <t>オンシツ</t>
    </rPh>
    <rPh sb="10" eb="12">
      <t>コウカ</t>
    </rPh>
    <rPh sb="15" eb="17">
      <t>ハイシュツ</t>
    </rPh>
    <rPh sb="18" eb="21">
      <t>サクゲンナド</t>
    </rPh>
    <rPh sb="22" eb="23">
      <t>カン</t>
    </rPh>
    <rPh sb="25" eb="27">
      <t>ジコウ</t>
    </rPh>
    <rPh sb="29" eb="30">
      <t>カン</t>
    </rPh>
    <rPh sb="36" eb="37">
      <t>アン</t>
    </rPh>
    <rPh sb="37" eb="39">
      <t>モクジ</t>
    </rPh>
    <phoneticPr fontId="5"/>
  </si>
  <si>
    <t>バリューチェーンの上流側の排出削減</t>
    <rPh sb="9" eb="10">
      <t>ウエ</t>
    </rPh>
    <rPh sb="11" eb="12">
      <t>ガワ</t>
    </rPh>
    <rPh sb="13" eb="15">
      <t>ハイシュツ</t>
    </rPh>
    <phoneticPr fontId="5"/>
  </si>
  <si>
    <t>①</t>
    <phoneticPr fontId="5"/>
  </si>
  <si>
    <t>(1)</t>
    <phoneticPr fontId="5"/>
  </si>
  <si>
    <t>②</t>
    <phoneticPr fontId="5"/>
  </si>
  <si>
    <t>③</t>
    <phoneticPr fontId="5"/>
  </si>
  <si>
    <t>運輸部門</t>
    <rPh sb="0" eb="2">
      <t>ウンユ</t>
    </rPh>
    <rPh sb="2" eb="4">
      <t>ブモン</t>
    </rPh>
    <phoneticPr fontId="5"/>
  </si>
  <si>
    <t>(2)</t>
    <phoneticPr fontId="5"/>
  </si>
  <si>
    <t>バリューチェーンの下流側の排出削減</t>
    <rPh sb="9" eb="11">
      <t>カリュウ</t>
    </rPh>
    <rPh sb="11" eb="12">
      <t>ガワ</t>
    </rPh>
    <rPh sb="13" eb="15">
      <t>ハイシュツ</t>
    </rPh>
    <phoneticPr fontId="5"/>
  </si>
  <si>
    <t>区分①</t>
    <rPh sb="0" eb="2">
      <t>クブン</t>
    </rPh>
    <phoneticPr fontId="5"/>
  </si>
  <si>
    <t>区分②</t>
    <rPh sb="0" eb="2">
      <t>クブン</t>
    </rPh>
    <phoneticPr fontId="5"/>
  </si>
  <si>
    <t>業務・事業の効率改善に向けたデジタル化、DX化</t>
    <rPh sb="11" eb="12">
      <t>ム</t>
    </rPh>
    <phoneticPr fontId="5"/>
  </si>
  <si>
    <t>デジタル化、DX化を進めることで業務・事業全体の効率が改善し、結果として省エネルギー、CO2削減にもつながる。</t>
    <rPh sb="4" eb="5">
      <t>カ</t>
    </rPh>
    <rPh sb="8" eb="9">
      <t>カ</t>
    </rPh>
    <rPh sb="10" eb="11">
      <t>スス</t>
    </rPh>
    <rPh sb="16" eb="18">
      <t>ギョウム</t>
    </rPh>
    <rPh sb="19" eb="21">
      <t>ジギョウ</t>
    </rPh>
    <rPh sb="21" eb="23">
      <t>ゼンタイ</t>
    </rPh>
    <rPh sb="24" eb="26">
      <t>コウリツ</t>
    </rPh>
    <rPh sb="27" eb="29">
      <t>カイゼン</t>
    </rPh>
    <rPh sb="31" eb="33">
      <t>ケッカ</t>
    </rPh>
    <rPh sb="36" eb="37">
      <t>ショウ</t>
    </rPh>
    <rPh sb="46" eb="48">
      <t>サクゲン</t>
    </rPh>
    <phoneticPr fontId="5"/>
  </si>
  <si>
    <t>Scope3</t>
  </si>
  <si>
    <t>コスト水準値
情報の有無</t>
    <rPh sb="3" eb="5">
      <t>スイジュン</t>
    </rPh>
    <rPh sb="5" eb="6">
      <t>アタイ</t>
    </rPh>
    <rPh sb="7" eb="9">
      <t>ジョウホウ</t>
    </rPh>
    <rPh sb="10" eb="12">
      <t>ウム</t>
    </rPh>
    <phoneticPr fontId="8"/>
  </si>
  <si>
    <t>業務部門でも
適用可能</t>
    <rPh sb="0" eb="2">
      <t>ギョウム</t>
    </rPh>
    <rPh sb="2" eb="4">
      <t>ブモン</t>
    </rPh>
    <rPh sb="7" eb="9">
      <t>テキヨウ</t>
    </rPh>
    <rPh sb="9" eb="11">
      <t>カノウ</t>
    </rPh>
    <phoneticPr fontId="5"/>
  </si>
  <si>
    <t>業種</t>
    <rPh sb="0" eb="2">
      <t>ギョウシュ</t>
    </rPh>
    <phoneticPr fontId="5"/>
  </si>
  <si>
    <t>工程等</t>
    <rPh sb="0" eb="2">
      <t>コウテイ</t>
    </rPh>
    <rPh sb="2" eb="3">
      <t>ナド</t>
    </rPh>
    <phoneticPr fontId="5"/>
  </si>
  <si>
    <t>エネルギー転換</t>
    <rPh sb="5" eb="7">
      <t>テンカン</t>
    </rPh>
    <phoneticPr fontId="5"/>
  </si>
  <si>
    <t>電気供給業</t>
    <rPh sb="4" eb="5">
      <t>ギョウ</t>
    </rPh>
    <phoneticPr fontId="5"/>
  </si>
  <si>
    <t>熱利用設備</t>
    <phoneticPr fontId="5"/>
  </si>
  <si>
    <t>汽力発電（コンバインドサイクルを含む）</t>
  </si>
  <si>
    <t>電気使用設備</t>
    <phoneticPr fontId="5"/>
  </si>
  <si>
    <t>その他の主要エネルギー消費設備</t>
  </si>
  <si>
    <t>ガスタービン発電</t>
  </si>
  <si>
    <t>ガス供給業</t>
  </si>
  <si>
    <t>その他の主要エネルギー消費設備等</t>
  </si>
  <si>
    <t>産業（非製造業）</t>
    <rPh sb="0" eb="2">
      <t>サンギョウ</t>
    </rPh>
    <rPh sb="3" eb="7">
      <t>ヒセイゾウギョウ</t>
    </rPh>
    <phoneticPr fontId="5"/>
  </si>
  <si>
    <t>農林水産業</t>
    <rPh sb="0" eb="2">
      <t>ノウリン</t>
    </rPh>
    <rPh sb="2" eb="5">
      <t>スイサンギョウ</t>
    </rPh>
    <phoneticPr fontId="5"/>
  </si>
  <si>
    <t>米作、野菜作、果樹作、畜産等</t>
    <phoneticPr fontId="5"/>
  </si>
  <si>
    <t>農業機械</t>
    <rPh sb="0" eb="2">
      <t>ノウギョウ</t>
    </rPh>
    <rPh sb="2" eb="4">
      <t>キカイ</t>
    </rPh>
    <phoneticPr fontId="5"/>
  </si>
  <si>
    <t>施設園芸</t>
    <rPh sb="0" eb="2">
      <t>シセツ</t>
    </rPh>
    <rPh sb="2" eb="4">
      <t>エンゲイ</t>
    </rPh>
    <phoneticPr fontId="5"/>
  </si>
  <si>
    <t>加温設備</t>
    <rPh sb="0" eb="2">
      <t>カオン</t>
    </rPh>
    <rPh sb="2" eb="4">
      <t>セツビ</t>
    </rPh>
    <phoneticPr fontId="5"/>
  </si>
  <si>
    <t>その他</t>
    <rPh sb="2" eb="3">
      <t>ホカ</t>
    </rPh>
    <phoneticPr fontId="5"/>
  </si>
  <si>
    <t>漁業</t>
    <rPh sb="0" eb="2">
      <t>ギョギョウ</t>
    </rPh>
    <phoneticPr fontId="5"/>
  </si>
  <si>
    <t>漁船</t>
    <rPh sb="0" eb="2">
      <t>ギョセン</t>
    </rPh>
    <phoneticPr fontId="5"/>
  </si>
  <si>
    <t>鉱業</t>
    <rPh sb="0" eb="2">
      <t>コウギョウ</t>
    </rPh>
    <phoneticPr fontId="5"/>
  </si>
  <si>
    <t>非鉄金属鉱業</t>
    <phoneticPr fontId="5"/>
  </si>
  <si>
    <t>採鉱工程</t>
    <phoneticPr fontId="5"/>
  </si>
  <si>
    <t>電気使用設備</t>
    <rPh sb="0" eb="2">
      <t>デンキ</t>
    </rPh>
    <rPh sb="2" eb="4">
      <t>シヨウ</t>
    </rPh>
    <rPh sb="4" eb="6">
      <t>セツビ</t>
    </rPh>
    <phoneticPr fontId="5"/>
  </si>
  <si>
    <t>坑廃水処理工程</t>
  </si>
  <si>
    <t>石炭鉱業</t>
    <phoneticPr fontId="5"/>
  </si>
  <si>
    <t>掘削、積込、運搬用車両系機械の大型化等による高効率化</t>
    <phoneticPr fontId="5"/>
  </si>
  <si>
    <t>排水工程</t>
  </si>
  <si>
    <t>石灰石鉱業</t>
    <phoneticPr fontId="5"/>
  </si>
  <si>
    <t>採掘工程</t>
  </si>
  <si>
    <t>掘削、積込、運搬用車両系機械の大型化、ハイブリッド化等による高効率化</t>
    <phoneticPr fontId="5"/>
  </si>
  <si>
    <t>破砕・選別工程</t>
  </si>
  <si>
    <t>焼成工程</t>
  </si>
  <si>
    <t>建設業</t>
    <rPh sb="0" eb="3">
      <t>ケンセツギョウ</t>
    </rPh>
    <phoneticPr fontId="5"/>
  </si>
  <si>
    <t>建設機械</t>
    <rPh sb="0" eb="2">
      <t>ケンセツ</t>
    </rPh>
    <rPh sb="2" eb="4">
      <t>キカイ</t>
    </rPh>
    <phoneticPr fontId="5"/>
  </si>
  <si>
    <t>産業（製造業）</t>
    <rPh sb="0" eb="2">
      <t>サンギョウ</t>
    </rPh>
    <rPh sb="3" eb="6">
      <t>セイゾウギョウ</t>
    </rPh>
    <phoneticPr fontId="5"/>
  </si>
  <si>
    <t>鉄鋼業</t>
    <rPh sb="0" eb="2">
      <t>テッコウ</t>
    </rPh>
    <rPh sb="2" eb="3">
      <t>ギョウ</t>
    </rPh>
    <phoneticPr fontId="5"/>
  </si>
  <si>
    <t>省エネルギー型製造プロセス</t>
    <phoneticPr fontId="5"/>
  </si>
  <si>
    <t>製鋼工程</t>
  </si>
  <si>
    <t>フェロアロイ製造工程</t>
  </si>
  <si>
    <t>その他の主要エネルギー消費設備</t>
    <phoneticPr fontId="5"/>
  </si>
  <si>
    <t>コージェネレーション設備</t>
    <phoneticPr fontId="5"/>
  </si>
  <si>
    <t>溶解工程</t>
  </si>
  <si>
    <t>加熱工程</t>
  </si>
  <si>
    <t>パルプ製造業及び紙製造業</t>
  </si>
  <si>
    <t>廃熱回収設備</t>
    <phoneticPr fontId="5"/>
  </si>
  <si>
    <t>電気利用設備</t>
    <phoneticPr fontId="5"/>
  </si>
  <si>
    <t>バイオ漂白システム</t>
    <phoneticPr fontId="5"/>
  </si>
  <si>
    <t>高濃度漂白装置</t>
    <phoneticPr fontId="5"/>
  </si>
  <si>
    <t>燃焼設備</t>
    <phoneticPr fontId="5"/>
  </si>
  <si>
    <t>石油化学系基礎製品製造業</t>
    <rPh sb="0" eb="2">
      <t>セキユ</t>
    </rPh>
    <rPh sb="2" eb="4">
      <t>カガク</t>
    </rPh>
    <rPh sb="4" eb="5">
      <t>ケイ</t>
    </rPh>
    <rPh sb="5" eb="7">
      <t>キソ</t>
    </rPh>
    <rPh sb="7" eb="9">
      <t>セイヒン</t>
    </rPh>
    <rPh sb="9" eb="12">
      <t>セイゾウギョウ</t>
    </rPh>
    <phoneticPr fontId="5"/>
  </si>
  <si>
    <t>（ナフサ分解プラント）</t>
    <phoneticPr fontId="5"/>
  </si>
  <si>
    <t>（その他のプラント）</t>
    <phoneticPr fontId="5"/>
  </si>
  <si>
    <t>セメント製造業</t>
    <phoneticPr fontId="5"/>
  </si>
  <si>
    <t>原料粉砕工程</t>
    <phoneticPr fontId="5"/>
  </si>
  <si>
    <t>原料粉砕設備</t>
    <phoneticPr fontId="5"/>
  </si>
  <si>
    <t>焼成工程</t>
    <phoneticPr fontId="5"/>
  </si>
  <si>
    <t>石炭粉砕設備</t>
    <phoneticPr fontId="5"/>
  </si>
  <si>
    <t>排熱回収設備</t>
    <phoneticPr fontId="5"/>
  </si>
  <si>
    <t>廃棄物燃料利用設備</t>
    <phoneticPr fontId="5"/>
  </si>
  <si>
    <t>クリンカー粉砕設備</t>
    <phoneticPr fontId="5"/>
  </si>
  <si>
    <t>スラグ粉砕設備</t>
    <phoneticPr fontId="5"/>
  </si>
  <si>
    <t>坑内揚水用ポンプのフロートスイッチによる自動運転化</t>
  </si>
  <si>
    <t>取鍋精錬炉</t>
  </si>
  <si>
    <t>製鉄業、製鋼・製鋼圧延業の他、製鋼を行わない鋼材製造業（表面処理鋼材を除く）、表面処理鋼材製造業及び鋳鉄管製造業を含む。</t>
    <rPh sb="13" eb="14">
      <t>ホカ</t>
    </rPh>
    <rPh sb="57" eb="58">
      <t>フク</t>
    </rPh>
    <phoneticPr fontId="5"/>
  </si>
  <si>
    <t>※1</t>
    <phoneticPr fontId="5"/>
  </si>
  <si>
    <t>製鉄業、製鋼・製鋼圧延業等※1</t>
    <rPh sb="12" eb="13">
      <t>ナド</t>
    </rPh>
    <phoneticPr fontId="5"/>
  </si>
  <si>
    <t>燃焼工程</t>
  </si>
  <si>
    <t>燃焼工程</t>
    <phoneticPr fontId="5"/>
  </si>
  <si>
    <t>発電工程</t>
  </si>
  <si>
    <t>発電工程</t>
    <phoneticPr fontId="5"/>
  </si>
  <si>
    <t>原料受入、貯蔵工程</t>
  </si>
  <si>
    <t>原料受入、貯蔵工程</t>
    <phoneticPr fontId="5"/>
  </si>
  <si>
    <t>気化・熱量調整・送出工程</t>
  </si>
  <si>
    <t>気化・熱量調整・送出工程</t>
    <phoneticPr fontId="5"/>
  </si>
  <si>
    <t>共通工程※2</t>
  </si>
  <si>
    <t>共通工程※2</t>
    <phoneticPr fontId="5"/>
  </si>
  <si>
    <t>パルプ化工程、抄紙工程、動力工程に共通</t>
  </si>
  <si>
    <t>※2</t>
    <phoneticPr fontId="5"/>
  </si>
  <si>
    <t>ナフサ分解工程</t>
  </si>
  <si>
    <t>ナフサ分解工程</t>
    <phoneticPr fontId="5"/>
  </si>
  <si>
    <t>高温分離工程</t>
  </si>
  <si>
    <t>高温分離工程</t>
    <phoneticPr fontId="5"/>
  </si>
  <si>
    <t>低温分離工程</t>
  </si>
  <si>
    <t>低温分離工程</t>
    <phoneticPr fontId="5"/>
  </si>
  <si>
    <t>分離操作工程</t>
  </si>
  <si>
    <t>分離操作工程</t>
    <phoneticPr fontId="5"/>
  </si>
  <si>
    <t>溶銑鍋放熱防止</t>
  </si>
  <si>
    <t>高炉装入物分布制御装置</t>
  </si>
  <si>
    <t>転炉ガス顕熱回収設備</t>
  </si>
  <si>
    <t>高温鋼片連続式鋳造設備</t>
  </si>
  <si>
    <t>転炉ガス潜熱回収設備（密閉型回収設備を含む）</t>
  </si>
  <si>
    <t>鋼片保温カバー</t>
  </si>
  <si>
    <t>高性能線材圧延設備</t>
  </si>
  <si>
    <t>省エネルギー型粉砕装置</t>
  </si>
  <si>
    <t>キュポラ廃熱回収装置</t>
  </si>
  <si>
    <t>低温長時間蒸解装置（Compact蒸解装置、Lo-Solid（低固形分）蒸解装置）</t>
  </si>
  <si>
    <t>高効率パルプ洗浄装置</t>
  </si>
  <si>
    <t>高効率スクリーン装置</t>
  </si>
  <si>
    <t>高効率フローテーター</t>
  </si>
  <si>
    <t>ドライヤーフード熱回収装置</t>
  </si>
  <si>
    <t>省エネルギー型クラウン制御ロール</t>
  </si>
  <si>
    <t>自動巻取り制御装置（オプティリール導入等）</t>
  </si>
  <si>
    <t>ボイラー給気予熱器／給水予熱器</t>
  </si>
  <si>
    <t>液膜流下型エバポレーター</t>
  </si>
  <si>
    <t>高効率高温高圧回収ボイラー</t>
  </si>
  <si>
    <t>高効率汚泥脱水装置</t>
  </si>
  <si>
    <t>循環油顕熱による希釈蒸気の発生装置</t>
  </si>
  <si>
    <t>クエンチ水廃熱のリボイラー熱源利用技術</t>
  </si>
  <si>
    <t>高効率竪型ローラーミル</t>
  </si>
  <si>
    <t>予備粉砕機付仕上げミル</t>
  </si>
  <si>
    <t>焼結高効率点火炉バーナー</t>
  </si>
  <si>
    <t>コークス炉炉蓋断熱強化</t>
  </si>
  <si>
    <t>石炭調湿設備</t>
  </si>
  <si>
    <t>集塵及び燃焼ブロワーの回転数制御化</t>
  </si>
  <si>
    <t>高性能脱燐炉</t>
  </si>
  <si>
    <t>スラブ保温ピット</t>
  </si>
  <si>
    <t>鋼片板幅制御装置</t>
  </si>
  <si>
    <t>デスケーリングポンププランジャー化</t>
  </si>
  <si>
    <t>高効率型篩分装置</t>
  </si>
  <si>
    <t>熱風送風式キュポラ</t>
  </si>
  <si>
    <t>キュポラ用除湿送風装置</t>
  </si>
  <si>
    <t>ポリサルファイド蒸解</t>
  </si>
  <si>
    <t>パルプ流動化型漂白装置（中濃度漂白）</t>
  </si>
  <si>
    <t>リファイナー負荷調整システム</t>
  </si>
  <si>
    <t>高性能サイズプレス装置</t>
  </si>
  <si>
    <t>高温ソフトカレンダー</t>
  </si>
  <si>
    <t>オンコーターマシン</t>
  </si>
  <si>
    <t>温水利用型タービン、エバポレーター</t>
  </si>
  <si>
    <t>歩留向上（抄紙機、塗工機の紙厚調整用電磁誘導加熱装置、高効率エアフローティングシステム等）</t>
  </si>
  <si>
    <t>嫌気性生物処理リアクター</t>
  </si>
  <si>
    <t>循環油顕熱による低圧蒸気の発生装置</t>
  </si>
  <si>
    <t>デメタナイザー塔頂エキスパンダー</t>
  </si>
  <si>
    <t>塔頂蒸気再圧縮型ヒートポンプシステム（蒸留塔）</t>
  </si>
  <si>
    <t>高効率分級機</t>
  </si>
  <si>
    <t>高破砕率の破砕機による破砕・選別設備の集約化</t>
  </si>
  <si>
    <t>高温予熱炭装入設備</t>
  </si>
  <si>
    <t>焼結偏析装入</t>
  </si>
  <si>
    <t>電炉用原料バケット式予熱装置</t>
  </si>
  <si>
    <t>電極昇降速度、炉蓋開閉速度の高速化</t>
  </si>
  <si>
    <t>炉体セラミックファイバー化</t>
  </si>
  <si>
    <t>高性能厚板矯正機</t>
  </si>
  <si>
    <t>エッジヒータ</t>
  </si>
  <si>
    <t>多目的整粒破砕装置</t>
  </si>
  <si>
    <t>取鍋精錬最適操業制御システム</t>
  </si>
  <si>
    <t>スーパバッヂ蒸解装置</t>
  </si>
  <si>
    <t>酸素脱リグニン装置</t>
  </si>
  <si>
    <t>リファイナープレートパターン</t>
  </si>
  <si>
    <t>高濃度パルパー</t>
  </si>
  <si>
    <t>高速抄紙機用固定式ドライヤーサイホン</t>
  </si>
  <si>
    <t>低差圧除塵装置</t>
  </si>
  <si>
    <t>回収ボイラーチャーベット監視装置</t>
  </si>
  <si>
    <t>蒸気再圧縮方式エバポレーター</t>
  </si>
  <si>
    <t>生物ろ過式活性汚泥処理装置</t>
  </si>
  <si>
    <t>循環油顕熱によるボイラー給水予熱装置</t>
  </si>
  <si>
    <t>高効率クリンカークーラー設備</t>
  </si>
  <si>
    <t>廃プラスチック等のコークス炉原料化</t>
  </si>
  <si>
    <t>取鍋製錬最適操業制御システム</t>
  </si>
  <si>
    <t>薄鋼鈑形状制御設備</t>
  </si>
  <si>
    <t>加圧式白液ろ過装置</t>
  </si>
  <si>
    <t>連続蒸解釜チップ供給システム</t>
  </si>
  <si>
    <t>密閉型高濃度ウォッシャー</t>
  </si>
  <si>
    <t>ドライヤーバー</t>
  </si>
  <si>
    <t>超微粉ミル</t>
  </si>
  <si>
    <t>酸素曝気装置</t>
  </si>
  <si>
    <t>スクリーン等の潤滑油の適正粘度によるアイドリング運転の低減</t>
  </si>
  <si>
    <t>廃プラスチック等の高炉原料化</t>
  </si>
  <si>
    <t>徐滓口、出鋼口、合金投入口の密閉化</t>
  </si>
  <si>
    <t>熱間圧延ミル加工熱処理設備</t>
  </si>
  <si>
    <t>スキッド断熱強化</t>
  </si>
  <si>
    <t>ドライヤードレネージシステム</t>
  </si>
  <si>
    <t>ナフサ希釈蒸気比の制御装置</t>
  </si>
  <si>
    <t>加熱装置付きタンディッシュ</t>
  </si>
  <si>
    <t>熱間自動耐火物補修機</t>
  </si>
  <si>
    <t>インライン熱処理設備</t>
  </si>
  <si>
    <t>省エネミキサー</t>
  </si>
  <si>
    <t>高性能熱風乾燥装置</t>
  </si>
  <si>
    <t>間接式黒液ヒータ</t>
  </si>
  <si>
    <t>製鋼－圧延連続プロセス</t>
  </si>
  <si>
    <t>廃棄物等の製鋼原料化技術</t>
  </si>
  <si>
    <t>高効率バッチ焼鈍炉</t>
  </si>
  <si>
    <t>キュポラコークス自動燃焼制御装置</t>
  </si>
  <si>
    <t>低濃度省エネパルパー</t>
  </si>
  <si>
    <t>ドライヤー密閉フード</t>
  </si>
  <si>
    <t>ワインダーブレーキの電源回生方式</t>
  </si>
  <si>
    <t>デコーキングサイクルの延長技術</t>
  </si>
  <si>
    <t>キュポラ燃焼用空気除湿装置</t>
  </si>
  <si>
    <t>スキッドシフト</t>
  </si>
  <si>
    <t>高露点ドライヤーフード</t>
  </si>
  <si>
    <t>高性能自動カッター</t>
  </si>
  <si>
    <t>直送圧延</t>
  </si>
  <si>
    <t>抄紙機用バキュームフォイル</t>
  </si>
  <si>
    <t>極間距離短縮型電気メッキ装置</t>
  </si>
  <si>
    <t>キュポラ排ガス一酸化炭素自動燃焼制御装置</t>
  </si>
  <si>
    <t>高濃度塗工液塗工装置</t>
  </si>
  <si>
    <t>原料乾燥予熱装置</t>
    <phoneticPr fontId="5"/>
  </si>
  <si>
    <t>低圧損型高炉炉頂圧発電設備</t>
    <phoneticPr fontId="5"/>
  </si>
  <si>
    <t>焼鈍温度自動制御装置</t>
    <phoneticPr fontId="5"/>
  </si>
  <si>
    <t>塗装乾燥温度自動制御装置</t>
    <phoneticPr fontId="5"/>
  </si>
  <si>
    <t>スチール製ヤンキードライヤー</t>
    <phoneticPr fontId="5"/>
  </si>
  <si>
    <t>中子乾燥炉温度自動制御装置</t>
    <phoneticPr fontId="5"/>
  </si>
  <si>
    <t>高効率インターナル（トレイ、充填物）や低圧損インターナル（充填物）による蒸留塔及び水冷塔の高効率化</t>
    <phoneticPr fontId="5"/>
  </si>
  <si>
    <t>高効率インターナル（トレイ、充填物）や低圧損インターナル（充填物）等による蒸留塔の高効率化</t>
    <rPh sb="33" eb="34">
      <t>ナド</t>
    </rPh>
    <phoneticPr fontId="5"/>
  </si>
  <si>
    <t>高効率インターナル（トレイ、充填物）や低圧損インターナル（充填物）等による蒸留塔の高効率化</t>
    <phoneticPr fontId="5"/>
  </si>
  <si>
    <t>熱利用設備の小型化、分散化（ガスラインヒータ熱源等の分散化）</t>
    <phoneticPr fontId="5"/>
  </si>
  <si>
    <t>パルプ化工程（機械パルプ）</t>
  </si>
  <si>
    <t>パルプ化工程（機械パルプ）</t>
    <phoneticPr fontId="5"/>
  </si>
  <si>
    <t>パルプ化工程（古紙パルプ）</t>
  </si>
  <si>
    <t>パルプ化工程（古紙パルプ）</t>
    <phoneticPr fontId="5"/>
  </si>
  <si>
    <t>抄紙工程</t>
  </si>
  <si>
    <t>抄紙工程</t>
    <phoneticPr fontId="5"/>
  </si>
  <si>
    <t>動力工程（重油、石炭、都市ガス、固形燃料等）</t>
  </si>
  <si>
    <t>動力工程（重油、石炭、都市ガス、固形燃料等）</t>
    <phoneticPr fontId="5"/>
  </si>
  <si>
    <t>動力工程（回収黒液）</t>
  </si>
  <si>
    <t>動力工程（回収黒液）</t>
    <phoneticPr fontId="5"/>
  </si>
  <si>
    <t>エネルギー転換・産業・業務</t>
  </si>
  <si>
    <t>エネルギー転換・産業・業務</t>
    <phoneticPr fontId="5"/>
  </si>
  <si>
    <t>業種横断</t>
  </si>
  <si>
    <t>業種横断</t>
    <rPh sb="0" eb="2">
      <t>ギョウシュ</t>
    </rPh>
    <rPh sb="2" eb="4">
      <t>オウダン</t>
    </rPh>
    <phoneticPr fontId="5"/>
  </si>
  <si>
    <t>米作、野菜作、果樹作、畜産等</t>
  </si>
  <si>
    <t>非鉄金属鉱業</t>
  </si>
  <si>
    <t>採鉱工程</t>
  </si>
  <si>
    <t>石炭鉱業</t>
  </si>
  <si>
    <t>石灰石鉱業</t>
  </si>
  <si>
    <t>製銑工程（コークス工程、焼結工程、高炉工程）</t>
  </si>
  <si>
    <t>省エネルギー型製造プロセス</t>
  </si>
  <si>
    <t>圧延・金属加工・表面処理工程</t>
  </si>
  <si>
    <t>伸線工程、引抜工程、鋳鉄管製造工程</t>
  </si>
  <si>
    <t>銑鉄鋳物製造業、可鍛鋳鉄製造業</t>
  </si>
  <si>
    <t>鋳鋼製造業</t>
  </si>
  <si>
    <t>鍛鋼製造業</t>
  </si>
  <si>
    <t>電気利用設備</t>
  </si>
  <si>
    <t>（ナフサ分解プラント）</t>
  </si>
  <si>
    <t>（その他のプラント）</t>
  </si>
  <si>
    <t>セメント製造業</t>
  </si>
  <si>
    <t>原料粉砕工程</t>
  </si>
  <si>
    <t>原料粉砕設備</t>
  </si>
  <si>
    <t>石炭粉砕設備</t>
  </si>
  <si>
    <t>排熱回収設備</t>
  </si>
  <si>
    <t>廃棄物燃料利用設備</t>
  </si>
  <si>
    <t>クリンカー粉砕設備</t>
  </si>
  <si>
    <t>スラグ粉砕設備</t>
  </si>
  <si>
    <t>石油化学系
基礎製品製造業</t>
    <rPh sb="0" eb="2">
      <t>セキユ</t>
    </rPh>
    <rPh sb="2" eb="4">
      <t>カガク</t>
    </rPh>
    <rPh sb="4" eb="5">
      <t>ケイ</t>
    </rPh>
    <rPh sb="6" eb="8">
      <t>キソ</t>
    </rPh>
    <rPh sb="8" eb="10">
      <t>セイヒン</t>
    </rPh>
    <rPh sb="10" eb="13">
      <t>セイゾウギョウ</t>
    </rPh>
    <phoneticPr fontId="5"/>
  </si>
  <si>
    <t>ー</t>
  </si>
  <si>
    <t>輸送モード</t>
    <rPh sb="0" eb="2">
      <t>ユソウ</t>
    </rPh>
    <phoneticPr fontId="5"/>
  </si>
  <si>
    <t>荷主等</t>
    <rPh sb="0" eb="2">
      <t>ニヌシ</t>
    </rPh>
    <rPh sb="2" eb="3">
      <t>ナド</t>
    </rPh>
    <phoneticPr fontId="5"/>
  </si>
  <si>
    <t>排出削減に資する輸送方法の選択</t>
    <phoneticPr fontId="5"/>
  </si>
  <si>
    <t>モーダルシフトの推進</t>
    <phoneticPr fontId="5"/>
  </si>
  <si>
    <t>3PL（サードパーティーロジスティクス）の活用</t>
  </si>
  <si>
    <t>輸送効率向上のための措置</t>
    <phoneticPr fontId="5"/>
  </si>
  <si>
    <t>積載率の向上</t>
    <phoneticPr fontId="5"/>
  </si>
  <si>
    <t>積み合わせ輸送、混載便の活用</t>
    <phoneticPr fontId="5"/>
  </si>
  <si>
    <t>適正車種の選択</t>
  </si>
  <si>
    <t>輸送距離の短縮・輸送機器の大型化</t>
    <phoneticPr fontId="5"/>
  </si>
  <si>
    <t>適正な輸送ルートの選択</t>
    <phoneticPr fontId="5"/>
  </si>
  <si>
    <t>出庫時間の調整等による燃費の向上</t>
  </si>
  <si>
    <t>車両の大型化及びトレーラー化並びに船舶の大型化による発注</t>
  </si>
  <si>
    <t>貨物輸送事業者及び着荷主との連携</t>
    <phoneticPr fontId="5"/>
  </si>
  <si>
    <t>輸送効率を踏まえた輸送委託等の適正な実施</t>
  </si>
  <si>
    <t>緊急輸送の回避</t>
  </si>
  <si>
    <t>計画通りの出庫を阻害する要因排除と貨物事業者への早めの情報提供</t>
  </si>
  <si>
    <t>定例的な懇談会、検討会の設置による情報交換</t>
    <phoneticPr fontId="5"/>
  </si>
  <si>
    <t>検品・荷役の簡略化</t>
  </si>
  <si>
    <t>返品に関わる条件の透明化</t>
  </si>
  <si>
    <t>貨物輸送事業者との協力によるエコドライブ教育の推進</t>
  </si>
  <si>
    <t>デジタルタコグラフ等のエコドライブ支援機器、トップランナー燃費基準達成車・ハイブリッド車・電気自動車、燃料電池自動車等の低燃費車導入への協力</t>
  </si>
  <si>
    <t>輸送事業者の帰り荷確保への協力</t>
  </si>
  <si>
    <t>冷蔵・冷凍（エアコン含む）に対する低GWP冷媒（温暖化係数の低いHFO-1234yf等の冷媒）、氷蓄熱式保冷庫の使用の促進</t>
  </si>
  <si>
    <t>環境に配慮している貨物輸送事業者の選定</t>
  </si>
  <si>
    <t>配達日時・受取方法の指定サービス導入</t>
  </si>
  <si>
    <t>1度で荷物を受け取ったユーザーに対するポイントの付与や置き配等、再配達の削減のための仕組みの導入</t>
  </si>
  <si>
    <t>配達日時や受取場所の通知</t>
  </si>
  <si>
    <t>同梱やまとめ送りの促進</t>
  </si>
  <si>
    <t>輸送効率を考慮した商品の開発又は荷姿の設計等</t>
    <phoneticPr fontId="5"/>
  </si>
  <si>
    <t>商品及び荷姿の標準化</t>
    <phoneticPr fontId="5"/>
  </si>
  <si>
    <t>製品及びその包装資材の軽量化又は小型化</t>
  </si>
  <si>
    <t>物流拠点の整備等</t>
    <phoneticPr fontId="5"/>
  </si>
  <si>
    <t>トラック予約受付システムの活用等による輸送の効率化</t>
  </si>
  <si>
    <t>大型輸送機器の受け入れ体制の確保</t>
  </si>
  <si>
    <t>荷捌き場、駐停車場所、運転手控室及び進入出路等の整備</t>
  </si>
  <si>
    <t>標準化及び情報化の推進</t>
    <phoneticPr fontId="5"/>
  </si>
  <si>
    <t>物流EDI（物流取引情報の電子交換システム）、RFID（ICタグ）等の利用</t>
    <phoneticPr fontId="5"/>
  </si>
  <si>
    <t>一貫パレチゼーションを中心としたユニットロード化の促進</t>
  </si>
  <si>
    <t>共同輸配送の実施</t>
  </si>
  <si>
    <t>帰り荷の確保に資する求貨求車システムの活用</t>
    <phoneticPr fontId="5"/>
  </si>
  <si>
    <t>GPSやVICS（道路交通情報通信システム）等の活用</t>
    <phoneticPr fontId="5"/>
  </si>
  <si>
    <t>貨物輸送事業者</t>
    <rPh sb="0" eb="2">
      <t>カモツ</t>
    </rPh>
    <rPh sb="2" eb="4">
      <t>ユソウ</t>
    </rPh>
    <rPh sb="4" eb="6">
      <t>ジギョウ</t>
    </rPh>
    <rPh sb="6" eb="7">
      <t>シャ</t>
    </rPh>
    <phoneticPr fontId="5"/>
  </si>
  <si>
    <t>Scope1,2</t>
    <phoneticPr fontId="5"/>
  </si>
  <si>
    <t>燃費性能の優れた輸送用機器の使用 （機器・機材等の導入）</t>
    <phoneticPr fontId="5"/>
  </si>
  <si>
    <t>鉄道</t>
  </si>
  <si>
    <t>VVVFインバーター制御車両（交流電動機の速度・回転数制御）・高効率内燃機関・ハイブリッド車両・ディーゼルエレクトリック車両等への代替促進</t>
    <phoneticPr fontId="5"/>
  </si>
  <si>
    <t>自動車</t>
  </si>
  <si>
    <t>トップランナー燃費基準達成車・ハイブリッド車・天然ガス車・電気自動車、燃料電池自動車等の温室効果ガス低排出車の導入</t>
    <phoneticPr fontId="5"/>
  </si>
  <si>
    <t>排出削減機器の導入（氷蓄熱式保冷庫、蓄熱マット、スタンバイ装置等）</t>
  </si>
  <si>
    <t>アイドリングストップ装置装着車の導入</t>
  </si>
  <si>
    <t>オフサイクル技術搭載車の導入（高効率ライト、高効率オルタネータ等）</t>
  </si>
  <si>
    <t>低燃費タイヤの導入</t>
  </si>
  <si>
    <t>船舶</t>
  </si>
  <si>
    <t>スーパーエコシップ等の低燃費船舶の導入</t>
    <phoneticPr fontId="5"/>
  </si>
  <si>
    <t>排出削減機器の導入（排エコ、CRP等）</t>
    <phoneticPr fontId="5"/>
  </si>
  <si>
    <t>低燃費型船底塗料の活用</t>
  </si>
  <si>
    <t>航空機</t>
  </si>
  <si>
    <t>高効率の機材導入</t>
    <phoneticPr fontId="5"/>
  </si>
  <si>
    <t>排出削減に資する航法の導入</t>
  </si>
  <si>
    <t>排出削減に資する運転又は操縦 （運用管理）</t>
    <phoneticPr fontId="5"/>
  </si>
  <si>
    <t>惰行運転の活用</t>
    <phoneticPr fontId="5"/>
  </si>
  <si>
    <t>不要時の動力停止</t>
  </si>
  <si>
    <t>エコドライブの促進</t>
    <phoneticPr fontId="5"/>
  </si>
  <si>
    <t>最適な輸送経路の選択、GPS・VICS（道路交通情報通信システム）等の活用</t>
  </si>
  <si>
    <t>冷凍車における適切な温度管理</t>
  </si>
  <si>
    <t>デジタル式運行記録やエコドライブ管理システムを活用した運転者別・車種別等のエネルギー使用管理</t>
  </si>
  <si>
    <t>低燃費航行の実施（減速航行、バラスト水の調整等）</t>
    <phoneticPr fontId="5"/>
  </si>
  <si>
    <t>効率的な航海計画に基づく運航（ウェザールーティング等）</t>
  </si>
  <si>
    <t>冷凍貨物における適切な温度管理</t>
  </si>
  <si>
    <t>停泊中のエネルギー使用の合理化</t>
  </si>
  <si>
    <t>搭載物の軽量化（軽量航空コンテナ等）</t>
  </si>
  <si>
    <t>地上自走の効率化</t>
  </si>
  <si>
    <t>輸送機器の大型化 （機器・機材等の導入）</t>
    <phoneticPr fontId="5"/>
  </si>
  <si>
    <t>大型コンテナに対応した貨車・荷役機械の導入</t>
    <phoneticPr fontId="5"/>
  </si>
  <si>
    <t>列車の長編成化</t>
  </si>
  <si>
    <t>車両の大型化、トレーラー化</t>
    <phoneticPr fontId="5"/>
  </si>
  <si>
    <t>ダブル連結トラックの導入</t>
  </si>
  <si>
    <t>船舶の大型化、貨物積載区域の増大</t>
    <phoneticPr fontId="5"/>
  </si>
  <si>
    <t>輸送量に応じた最適な機材の選択</t>
    <phoneticPr fontId="5"/>
  </si>
  <si>
    <t>輸送能力の効率的な活用 （運用管理）</t>
    <phoneticPr fontId="5"/>
  </si>
  <si>
    <t>帰り荷の確保</t>
  </si>
  <si>
    <t>積載率の向上</t>
  </si>
  <si>
    <t>輸送路混雑時の輸配送見直し</t>
  </si>
  <si>
    <t>その他排出削減 （運用管理）</t>
    <phoneticPr fontId="5"/>
  </si>
  <si>
    <t>共通</t>
  </si>
  <si>
    <t>バイオ燃料等低炭素燃料、再エネ電力の導入活用量の開示</t>
    <phoneticPr fontId="5"/>
  </si>
  <si>
    <t>輸送機器燃料・電源の脱炭素化</t>
  </si>
  <si>
    <t>物流施設の高度化、物流拠点の整備</t>
    <phoneticPr fontId="5"/>
  </si>
  <si>
    <t>過剰包装の廃止・包装材のスリム化、環境負荷の低い包装素材の使用</t>
  </si>
  <si>
    <t>自社または事業者団体等でのマニュアルの整備</t>
  </si>
  <si>
    <t>効率的な荷役方式の活用</t>
  </si>
  <si>
    <t>ダイヤ改善、スピードアップ、輸送能力増強等利便性向上によるモーダルシフトの促進</t>
  </si>
  <si>
    <t>排出原単位の低い輸送手段として、利用者へのアピール</t>
  </si>
  <si>
    <t>冷蔵・冷凍（エアコン含む）に対する低GWP冷媒（温暖化係数の低いHFO-1234yf等の冷媒）の使用</t>
  </si>
  <si>
    <t>輸送情報に関する情報交換による、関係者との連携強化</t>
  </si>
  <si>
    <t>消費者に対する配達日時や受取場所の通知と消費者からの変更要請への対応</t>
  </si>
  <si>
    <t>小口配送における自転車の活用</t>
  </si>
  <si>
    <t>過剰包装の廃止・包装材のスリム化、環境負荷の低い包装素材の使用</t>
    <phoneticPr fontId="5"/>
  </si>
  <si>
    <t>通風コンテナの活用</t>
  </si>
  <si>
    <t>港湾運送事業者との連携による、荷役作業遅れ等の防止</t>
  </si>
  <si>
    <t>SAF（Sustainable Aviation Fuel）の導入</t>
    <phoneticPr fontId="5"/>
  </si>
  <si>
    <t>排出削減を考慮した業務委託</t>
    <phoneticPr fontId="5"/>
  </si>
  <si>
    <t>排出削減を考慮した、運送委託先の選定</t>
    <phoneticPr fontId="5"/>
  </si>
  <si>
    <t>運送委託先に対する、排出削減に係る行動促進・指導</t>
  </si>
  <si>
    <t>排出削減を考慮した、物流施設・拠点の整備委託先の選定</t>
  </si>
  <si>
    <t>物流施設・拠点の整備委託先に対する、排出削減に係る行動促進・指導</t>
  </si>
  <si>
    <t>排出削減を考慮した、輸送用機器の点検・整備委託先の選定</t>
  </si>
  <si>
    <t>輸送用機器の点検・整備委託先に対する、排出削減に係る行動促進・指導</t>
  </si>
  <si>
    <t>排出削減を考慮した物流拠点の使用</t>
    <phoneticPr fontId="5"/>
  </si>
  <si>
    <t>排出削減を考慮した、外部物流拠点（倉庫）での保管</t>
    <phoneticPr fontId="5"/>
  </si>
  <si>
    <t>排出削減を考慮した、外部物流拠点（倉庫）での荷役</t>
  </si>
  <si>
    <t>排出削減を考慮した梱包資材・事務用品等の物品購入</t>
    <phoneticPr fontId="5"/>
  </si>
  <si>
    <t>排出削減を考慮した機器・資材等の廃棄</t>
    <phoneticPr fontId="5"/>
  </si>
  <si>
    <t>資材・事務用品等のリユース・リサイクル</t>
  </si>
  <si>
    <t>旅客輸送事業者</t>
  </si>
  <si>
    <t>VVVFインバーター制御車両（交流電動機の速度・回転数制御）・ハイブリッド車両・ディーゼルエレクトリック車両・高効率内燃機関等への代替促進</t>
    <phoneticPr fontId="5"/>
  </si>
  <si>
    <t>トップランナー燃費基準達成車・ハイブリッド車・天然ガス車・電気自動車・プラグインハイブリッド自動車、燃料電池自動車等の温室効果ガス低排出車の導入</t>
    <phoneticPr fontId="5"/>
  </si>
  <si>
    <t>オフサイクル技術搭載車の導入（高効率ライト、高効率オルタネータ等）</t>
    <phoneticPr fontId="5"/>
  </si>
  <si>
    <t>連節バスの導入</t>
  </si>
  <si>
    <t>グリーンスローモビリティ等の温室効果ガス低排出車の導入</t>
  </si>
  <si>
    <t>グリーンスローモビリティ等小型車両への転換</t>
  </si>
  <si>
    <t>排出削減機器の導入（排エコ、CRP等）</t>
  </si>
  <si>
    <t>冷暖房設定温度の適正化</t>
  </si>
  <si>
    <t>長時間の停車時にドアを閉める</t>
  </si>
  <si>
    <t>車内照明の適正化</t>
  </si>
  <si>
    <t>デジタコの導入</t>
  </si>
  <si>
    <t>低燃費航行の実施（減速走行、バラスト水の調整等）</t>
    <phoneticPr fontId="5"/>
  </si>
  <si>
    <t>搭載物の軽量化</t>
  </si>
  <si>
    <t>旅客を乗せないで走行し、又は航行する距離の縮減 （運用管理）</t>
    <phoneticPr fontId="5"/>
  </si>
  <si>
    <t>回送運行距離を最小限にするような車両の運用</t>
    <phoneticPr fontId="5"/>
  </si>
  <si>
    <t>回送運行距離を最小限にするような車両の運用</t>
  </si>
  <si>
    <t>輸送需要の的確な把握</t>
  </si>
  <si>
    <t>回航時の減速</t>
    <phoneticPr fontId="5"/>
  </si>
  <si>
    <t>回送運航時の距離を縮減するための機材繰り</t>
    <phoneticPr fontId="5"/>
  </si>
  <si>
    <t>自社または事業者団体等でのマニュアルの整備</t>
    <phoneticPr fontId="5"/>
  </si>
  <si>
    <t>エアコンに対する低GWP冷媒（温暖化係数の低いHFO-1234yf等の冷媒）の使用</t>
  </si>
  <si>
    <t>ICカードシステムの導入、乗り継ぎ施設や駐輪場等の整備・改善、ダイヤ設定の改善による鉄道の利用促進</t>
  </si>
  <si>
    <t>パークアンドライドの推進</t>
  </si>
  <si>
    <t>太陽光発電設備・省エネ型空調設備駅施設の整備、省エネ機器（省エネ型の変圧器や冷暖房装置）の導入、LEDへの取り換え等信号機及び照明器具の省電力化</t>
    <phoneticPr fontId="5"/>
  </si>
  <si>
    <t>変電所における高効率変圧器の導入</t>
  </si>
  <si>
    <t>陸上輸送から海上輸送への転換促進</t>
  </si>
  <si>
    <t>排出削減を考慮した、乗り継ぎ施設・駅施設の整備委託先の選定</t>
    <phoneticPr fontId="5"/>
  </si>
  <si>
    <t>乗り継ぎ施設・駅施設の整備委託先に対する、排出削減に係る行動促進・指導</t>
  </si>
  <si>
    <t>排出削減を考慮した、旅客用機器の点検・整備委託先の選定</t>
  </si>
  <si>
    <t>旅客用機器の点検・整備委託先に対する、排出削減に係る行動促進・指導</t>
  </si>
  <si>
    <t>排出削減を考慮した資材・事務用品等の物品購入</t>
    <phoneticPr fontId="5"/>
  </si>
  <si>
    <t>輸送効率向上のための措置</t>
  </si>
  <si>
    <t>Scope1,2</t>
  </si>
  <si>
    <t>燃費性能の優れた輸送用機器の使用 （機器・機材等の導入）</t>
  </si>
  <si>
    <t>排出削減に資する運転又は操縦 （運用管理）</t>
  </si>
  <si>
    <t>輸送機器の大型化 （機器・機材等の導入）</t>
  </si>
  <si>
    <t>その他排出削減 （運用管理）</t>
  </si>
  <si>
    <t>荷主等Scope3輸送効率向上のための措置ー</t>
  </si>
  <si>
    <t>対策名称</t>
    <rPh sb="0" eb="2">
      <t>タイサク</t>
    </rPh>
    <rPh sb="2" eb="4">
      <t>メイショウ</t>
    </rPh>
    <phoneticPr fontId="1"/>
  </si>
  <si>
    <t>クラス</t>
  </si>
  <si>
    <t>評価方法のタイプ</t>
    <rPh sb="0" eb="2">
      <t>ヒョウカ</t>
    </rPh>
    <rPh sb="2" eb="4">
      <t>ホウホウ</t>
    </rPh>
    <phoneticPr fontId="1"/>
  </si>
  <si>
    <t>計算方法</t>
    <rPh sb="0" eb="2">
      <t>ケイサン</t>
    </rPh>
    <rPh sb="2" eb="4">
      <t>ホウホウ</t>
    </rPh>
    <phoneticPr fontId="1"/>
  </si>
  <si>
    <r>
      <rPr>
        <sz val="10"/>
        <rFont val="Meiryo UI"/>
        <family val="3"/>
        <charset val="128"/>
      </rPr>
      <t>試験条件</t>
    </r>
    <rPh sb="0" eb="2">
      <t>シケン</t>
    </rPh>
    <rPh sb="2" eb="4">
      <t>ジョウケン</t>
    </rPh>
    <phoneticPr fontId="1"/>
  </si>
  <si>
    <t>コスト水準</t>
    <rPh sb="3" eb="5">
      <t>スイジュン</t>
    </rPh>
    <phoneticPr fontId="1"/>
  </si>
  <si>
    <t>クラス 条件</t>
  </si>
  <si>
    <t>クラス 能力（名称）</t>
  </si>
  <si>
    <t>クラス 能力（単位）</t>
  </si>
  <si>
    <t>指標</t>
    <rPh sb="0" eb="2">
      <t>シヒョウ</t>
    </rPh>
    <phoneticPr fontId="1"/>
  </si>
  <si>
    <t>単位</t>
  </si>
  <si>
    <r>
      <rPr>
        <sz val="10"/>
        <rFont val="Meiryo UI"/>
        <family val="3"/>
        <charset val="128"/>
      </rPr>
      <t>準拠する規格</t>
    </r>
    <rPh sb="0" eb="2">
      <t>ジュンキョ</t>
    </rPh>
    <rPh sb="4" eb="6">
      <t>キカク</t>
    </rPh>
    <phoneticPr fontId="1"/>
  </si>
  <si>
    <r>
      <rPr>
        <sz val="10"/>
        <rFont val="Meiryo UI"/>
        <family val="3"/>
        <charset val="128"/>
      </rPr>
      <t>規格の名称</t>
    </r>
    <rPh sb="0" eb="2">
      <t>キカク</t>
    </rPh>
    <rPh sb="3" eb="5">
      <t>メイショウ</t>
    </rPh>
    <phoneticPr fontId="1"/>
  </si>
  <si>
    <r>
      <rPr>
        <sz val="10"/>
        <rFont val="Meiryo UI"/>
        <family val="3"/>
        <charset val="128"/>
      </rPr>
      <t>計算式</t>
    </r>
    <rPh sb="0" eb="2">
      <t>ケイサン</t>
    </rPh>
    <rPh sb="2" eb="3">
      <t>シキ</t>
    </rPh>
    <phoneticPr fontId="1"/>
  </si>
  <si>
    <t>説明</t>
    <rPh sb="0" eb="1">
      <t>セツ</t>
    </rPh>
    <rPh sb="1" eb="2">
      <t>アキラ</t>
    </rPh>
    <phoneticPr fontId="1"/>
  </si>
  <si>
    <t>-</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</si>
  <si>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</si>
  <si>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</si>
  <si>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</si>
  <si>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</si>
  <si>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</si>
  <si>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</si>
  <si>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</si>
  <si>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</si>
  <si>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設備費（付帯機器含む、税抜）</t>
    <rPh sb="0" eb="3">
      <t>セツビヒ</t>
    </rPh>
    <rPh sb="4" eb="6">
      <t>フタイ</t>
    </rPh>
    <rPh sb="6" eb="8">
      <t>キキ</t>
    </rPh>
    <rPh sb="8" eb="9">
      <t>フク</t>
    </rPh>
    <rPh sb="11" eb="12">
      <t>ゼイ</t>
    </rPh>
    <rPh sb="12" eb="13">
      <t>ヌ</t>
    </rPh>
    <phoneticPr fontId="1"/>
  </si>
  <si>
    <t>円/台</t>
    <rPh sb="0" eb="1">
      <t>エン</t>
    </rPh>
    <rPh sb="2" eb="3">
      <t>ダイ</t>
    </rPh>
    <phoneticPr fontId="1"/>
  </si>
  <si>
    <t>7.5HP超10HP以下</t>
  </si>
  <si>
    <t>JRA4067:2015またはJISB8627:2006に準拠。ただし、電源の周波数は、50Hzとする。</t>
  </si>
  <si>
    <t>10HP超16HP以下</t>
  </si>
  <si>
    <t>16HP超25HP以下</t>
  </si>
  <si>
    <t>25HP超</t>
  </si>
  <si>
    <t>期間成績係数（APFp）</t>
  </si>
  <si>
    <t>JISB8627:2015</t>
  </si>
  <si>
    <t>ガスヒートポンプ冷暖房機</t>
  </si>
  <si>
    <t>JISB8627:2015に準拠</t>
  </si>
  <si>
    <t>寒冷地仕様</t>
  </si>
  <si>
    <t>発電機付</t>
  </si>
  <si>
    <t>パッケージエアコン(店舗･オフィス用)</t>
  </si>
  <si>
    <t>冷房能力</t>
  </si>
  <si>
    <t>4.0kW以下</t>
  </si>
  <si>
    <t>通年エネルギー消費効率（APF）</t>
  </si>
  <si>
    <t>JISB8616:2015</t>
  </si>
  <si>
    <t>パッケージエアコンディショナ</t>
  </si>
  <si>
    <t>JISB8616:2015に準拠</t>
  </si>
  <si>
    <t>4.0kW超 5.0kW以下</t>
  </si>
  <si>
    <t>5.0kW超 6.3kW以下</t>
  </si>
  <si>
    <t>6.3kW超 11.2kW以下</t>
  </si>
  <si>
    <t>11.2kW超 16.0kW以下</t>
  </si>
  <si>
    <t>16.0kW超</t>
  </si>
  <si>
    <t>パッケージエアコン(設備用)</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</si>
  <si>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</si>
  <si>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</si>
  <si>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</si>
  <si>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</si>
  <si>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</si>
  <si>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</si>
  <si>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</si>
  <si>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</si>
  <si>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</si>
  <si>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</si>
  <si>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</si>
  <si>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</si>
  <si>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</si>
  <si>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</si>
  <si>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パッケージエアコン(ビル用マルチ)</t>
  </si>
  <si>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</si>
  <si>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</si>
  <si>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</si>
  <si>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</si>
  <si>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</si>
  <si>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</si>
  <si>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</si>
  <si>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</si>
  <si>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</si>
  <si>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</si>
  <si>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</si>
  <si>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</si>
  <si>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</si>
  <si>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</si>
  <si>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</si>
  <si>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</si>
  <si>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</si>
  <si>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</si>
  <si>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</si>
  <si>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</si>
  <si>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</si>
  <si>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</si>
  <si>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</si>
  <si>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</si>
  <si>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</si>
  <si>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フロン類等冷媒ターボ冷凍機</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</si>
  <si>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</si>
  <si>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</si>
  <si>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</si>
  <si>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</si>
  <si>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</si>
  <si>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</si>
  <si>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</si>
  <si>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</si>
  <si>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</si>
  <si>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</si>
  <si>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</si>
  <si>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</si>
  <si>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</si>
  <si>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</si>
  <si>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</si>
  <si>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</si>
  <si>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自然冷媒ターボ冷凍機</t>
  </si>
  <si>
    <t>300RT以上400RT未満</t>
  </si>
  <si>
    <t>水冷ヒートポンプチラー</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</si>
  <si>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</si>
  <si>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</si>
  <si>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</si>
  <si>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</si>
  <si>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</si>
  <si>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</si>
  <si>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</si>
  <si>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</si>
  <si>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</si>
  <si>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</si>
  <si>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ブライン仕様、ブライン入口温度3℃、ブライン出口温度0℃</t>
  </si>
  <si>
    <t>JISB8613:1994またはJRA4066:2014に準拠。ただし、ブライン入口温度については3℃、ブライン出口温度については0℃とする。</t>
  </si>
  <si>
    <t>ブライン仕様、ブライン入口温度-3℃、ブライン出口温度-7℃</t>
  </si>
  <si>
    <t>JISB8613:1994またはJRA4066:2014に準拠。ただし、ブライン入口温度については-3℃、ブライン出口温度については-7℃とする。</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</si>
  <si>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</si>
  <si>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</si>
  <si>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</si>
  <si>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</si>
  <si>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</si>
  <si>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</si>
  <si>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</si>
  <si>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</si>
  <si>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</si>
  <si>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</si>
  <si>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50.0kW超60.0kW以下</t>
  </si>
  <si>
    <t>60.0kW超90.0kW以下</t>
  </si>
  <si>
    <t>90.0kW超120.0kW以下</t>
  </si>
  <si>
    <t>120.0kW超160.0kW以下</t>
  </si>
  <si>
    <t>160.0kW超190.0kW以下</t>
  </si>
  <si>
    <t>190.0kW超</t>
  </si>
  <si>
    <t>60.0kW以下</t>
  </si>
  <si>
    <t>JISB8613:2019またはJRA4066:2017</t>
  </si>
  <si>
    <t>JISB8613:2019またはJRA4066:2017に準拠</t>
  </si>
  <si>
    <t>160.0kW超</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</si>
  <si>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</si>
  <si>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</si>
  <si>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</si>
  <si>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</si>
  <si>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</si>
  <si>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</si>
  <si>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ブライン仕様、ブライン入口温度-2℃、ブライン出口温度-5℃</t>
  </si>
  <si>
    <t>JISB8613:2019またはJRA4066:2017に準拠。ただし、ブライン入口温度については-2℃、ブライン出口温度については-5℃とする。</t>
  </si>
  <si>
    <t>JISB8613:2019またはJRA4066:2017に準拠。ただし、ブライン入口温度については3℃、ブライン出口温度については0℃とする。</t>
  </si>
  <si>
    <t>JISB8613:2019またはJRA4066:2017に準拠。ただし、ブライン入口温度については-3℃、ブライン出口温度については-7℃とする。</t>
  </si>
  <si>
    <t>出口温度60℃　寒冷地仕様</t>
  </si>
  <si>
    <t>寒冷地仕様、散水式</t>
  </si>
  <si>
    <t>散水式</t>
  </si>
  <si>
    <t>散水式、冷水出入口温度差7℃</t>
  </si>
  <si>
    <t>JISB8613:2019またはJRA4066:2017に準拠。ただし、冷水出入口温度差については7℃とする。</t>
  </si>
  <si>
    <t>60.0kW超 90.0kW以下</t>
  </si>
  <si>
    <t>90.0kW超 120.0kW以下</t>
  </si>
  <si>
    <t>120.0kW超 160.0kW以下</t>
  </si>
  <si>
    <t>冷水出入口温度差7℃</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</si>
  <si>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</si>
  <si>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</si>
  <si>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</si>
  <si>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</si>
  <si>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</si>
  <si>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</si>
  <si>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</si>
  <si>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間接気化式冷却器</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</si>
  <si>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</si>
  <si>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</si>
  <si>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</si>
  <si>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</si>
  <si>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</si>
  <si>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</si>
  <si>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</si>
  <si>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</si>
  <si>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</si>
  <si>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</si>
  <si>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</si>
  <si>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</si>
  <si>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</si>
  <si>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</si>
  <si>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</si>
  <si>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</si>
  <si>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</si>
  <si>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</si>
  <si>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</si>
  <si>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</si>
  <si>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</si>
  <si>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</si>
  <si>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</si>
  <si>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節電型(冷却水量原単位0.7m3/h、RT以下)、冷水入口温度15℃、冷水出口温度7℃</t>
  </si>
  <si>
    <t>80RT以下</t>
  </si>
  <si>
    <t>JISB8622:2009またはJISB8622:2016</t>
  </si>
  <si>
    <t>JISB8622:2009またはJISB8622:2016に準拠</t>
  </si>
  <si>
    <t>80RT超1000RT以下</t>
  </si>
  <si>
    <t>1000RT超</t>
  </si>
  <si>
    <t>冷水入口温度12℃、冷水出口温度7℃</t>
  </si>
  <si>
    <t>吸収冷温水機（三重効用）/廃熱投入型吸収冷温水機（三重効用）</t>
  </si>
  <si>
    <t>一重二重併用形吸収冷温水機</t>
  </si>
  <si>
    <t>木質ペレット直焚き吸収冷温水機（二重効用）</t>
  </si>
  <si>
    <t>JIS B 8622：2009</t>
  </si>
  <si>
    <t>吸収冷凍機</t>
  </si>
  <si>
    <t>JIS B 8622：2009に準拠、ただし、成績係数は冷凍能力を加熱源消費熱量で除したものとし、消費電力は除外することとする。</t>
  </si>
  <si>
    <t>JIS B 8622：2009に準拠</t>
  </si>
  <si>
    <t>パッシブ地中熱利用システム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</si>
  <si>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</si>
  <si>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</si>
  <si>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</si>
  <si>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</si>
  <si>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</si>
  <si>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</si>
  <si>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</si>
  <si>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</si>
  <si>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</si>
  <si>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</si>
  <si>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</si>
  <si>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</si>
  <si>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</si>
  <si>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</si>
  <si>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</si>
  <si>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</si>
  <si>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</si>
  <si>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</si>
  <si>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</si>
  <si>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</si>
  <si>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高温水ヒートポンプ(空気熱源･循環式)</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</si>
  <si>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</si>
  <si>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</si>
  <si>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</si>
  <si>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</si>
  <si>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</si>
  <si>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</si>
  <si>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</si>
  <si>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</si>
  <si>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</si>
  <si>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高温水ヒートポンプ(空気熱源･一過式)</t>
  </si>
  <si>
    <t>年間標準貯湯加熱エネルギー消費効率</t>
  </si>
  <si>
    <t>JRA4060:2014</t>
  </si>
  <si>
    <t>業務用ヒートポンプ給湯機</t>
  </si>
  <si>
    <t>JRA4060:2014に準拠</t>
  </si>
  <si>
    <t>高温水ヒートポンプ(水熱源･循環式)</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</si>
  <si>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</si>
  <si>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</si>
  <si>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</si>
  <si>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</si>
  <si>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</si>
  <si>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</si>
  <si>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</si>
  <si>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</si>
  <si>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</si>
  <si>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</si>
  <si>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</si>
  <si>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</si>
  <si>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</si>
  <si>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</si>
  <si>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</si>
  <si>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</si>
  <si>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</si>
  <si>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</si>
  <si>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</si>
  <si>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</si>
  <si>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</si>
  <si>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</si>
  <si>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</si>
  <si>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</si>
  <si>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</si>
  <si>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</si>
  <si>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</si>
  <si>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</si>
  <si>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</si>
  <si>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</si>
  <si>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</si>
  <si>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</si>
  <si>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</si>
  <si>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</si>
  <si>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</si>
  <si>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</si>
  <si>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</si>
  <si>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</si>
  <si>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</si>
  <si>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高温水ヒートポンプ(水熱源･一過式)</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</si>
  <si>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</si>
  <si>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</si>
  <si>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</si>
  <si>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</si>
  <si>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</si>
  <si>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</si>
  <si>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高温水ヒートポンプ(水空気熱源･循環式)</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</si>
  <si>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</si>
  <si>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</si>
  <si>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</si>
  <si>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</si>
  <si>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</si>
  <si>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</si>
  <si>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高温水ヒートポンプ(水空気熱源･一過式)</t>
  </si>
  <si>
    <t>空気熱源運転</t>
  </si>
  <si>
    <t>水熱源運転</t>
  </si>
  <si>
    <t>熱風ヒートポンプ(空気熱源･一過式)</t>
  </si>
  <si>
    <t>成績係数（COP）の算出にあたっては、空気入口温度、熱風供給温度、外気温度（乾球温度/湿球温度）を次のとおり、設定することを条件とする。空気入口温度：20℃、熱風供給温度：80℃、外気温度（乾球温度/湿球温度）25℃/21℃とする。</t>
  </si>
  <si>
    <t>熱風ヒートポンプ(水熱源･一過/循環式)</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</si>
  <si>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</si>
  <si>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</si>
  <si>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</si>
  <si>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</si>
  <si>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蒸気発生ヒートポンプ(水熱源･一過式)</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</si>
  <si>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</si>
  <si>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</si>
  <si>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</si>
  <si>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</si>
  <si>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</si>
  <si>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</si>
  <si>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</si>
  <si>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</si>
  <si>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消費電力量</t>
  </si>
  <si>
    <t>kWh/kg</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</si>
  <si>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</si>
  <si>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</si>
  <si>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</si>
  <si>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</si>
  <si>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</si>
  <si>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</si>
  <si>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密閉式ペレットストーブ</t>
  </si>
  <si>
    <t>熱効率</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</si>
  <si>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</si>
  <si>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</si>
  <si>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</si>
  <si>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</si>
  <si>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</si>
  <si>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ヒートポンプ給湯機(空気熱源)</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</si>
  <si>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</si>
  <si>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</si>
  <si>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</si>
  <si>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</si>
  <si>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</si>
  <si>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</si>
  <si>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</si>
  <si>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</si>
  <si>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</si>
  <si>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</si>
  <si>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温水機</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</si>
  <si>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</si>
  <si>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</si>
  <si>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</si>
  <si>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</si>
  <si>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</si>
  <si>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</si>
  <si>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</si>
  <si>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</si>
  <si>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</si>
  <si>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</si>
  <si>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</si>
  <si>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</si>
  <si>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</si>
  <si>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</si>
  <si>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</si>
  <si>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</si>
  <si>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</si>
  <si>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</si>
  <si>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</si>
  <si>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</si>
  <si>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</si>
  <si>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</si>
  <si>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</si>
  <si>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</si>
  <si>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</si>
  <si>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</si>
  <si>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</si>
  <si>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</si>
  <si>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</si>
  <si>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</si>
  <si>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</si>
  <si>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</si>
  <si>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</si>
  <si>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</si>
  <si>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蒸気ボイラ(貫流ボイラ)</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</si>
  <si>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</si>
  <si>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</si>
  <si>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</si>
  <si>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</si>
  <si>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</si>
  <si>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</si>
  <si>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</si>
  <si>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</si>
  <si>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</si>
  <si>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</si>
  <si>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</si>
  <si>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</si>
  <si>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</si>
  <si>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</si>
  <si>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</si>
  <si>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</si>
  <si>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</si>
  <si>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蒸気ボイラ(炉筒煙管ボイラ)</t>
  </si>
  <si>
    <t>3000kg/h以上7200kg/h未満</t>
  </si>
  <si>
    <t>7200kg/h以上19200kg/h未満</t>
  </si>
  <si>
    <t>19200kg/h以上</t>
  </si>
  <si>
    <t>蒸気ボイラ(水管ボイラ)</t>
  </si>
  <si>
    <t>水素ボイラ(貫流ボイラ)</t>
  </si>
  <si>
    <t>1500kg/h以上3000kg/h</t>
  </si>
  <si>
    <t>熱媒ボイラ</t>
  </si>
  <si>
    <t>ガスエンジンコージェネレーション</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</si>
  <si>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</si>
  <si>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</si>
  <si>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</si>
  <si>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</si>
  <si>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</si>
  <si>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</si>
  <si>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</si>
  <si>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</si>
  <si>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</si>
  <si>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</si>
  <si>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</si>
  <si>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</si>
  <si>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</si>
  <si>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</si>
  <si>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</si>
  <si>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</si>
  <si>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</si>
  <si>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</si>
  <si>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</si>
  <si>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</si>
  <si>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</si>
  <si>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</si>
  <si>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</si>
  <si>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</si>
  <si>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</si>
  <si>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</si>
  <si>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ガスタービンコージェネレーション</t>
  </si>
  <si>
    <t>1000kW以下</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</si>
  <si>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</si>
  <si>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</si>
  <si>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</si>
  <si>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</si>
  <si>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</si>
  <si>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</si>
  <si>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</si>
  <si>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</si>
  <si>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</si>
  <si>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</si>
  <si>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</si>
  <si>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</si>
  <si>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</si>
  <si>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</si>
  <si>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</si>
  <si>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</si>
  <si>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</si>
  <si>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</si>
  <si>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</si>
  <si>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</si>
  <si>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</si>
  <si>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</si>
  <si>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</si>
  <si>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</si>
  <si>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</si>
  <si>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</si>
  <si>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</si>
  <si>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</si>
  <si>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</si>
  <si>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</si>
  <si>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</si>
  <si>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</si>
  <si>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</si>
  <si>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</si>
  <si>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</si>
  <si>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自然冷媒冷凍冷蔵コンデンシングユニット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</si>
  <si>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</si>
  <si>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</si>
  <si>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</si>
  <si>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</si>
  <si>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</si>
  <si>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</si>
  <si>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</si>
  <si>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</si>
  <si>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</si>
  <si>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</si>
  <si>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</si>
  <si>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</si>
  <si>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</si>
  <si>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</si>
  <si>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中温用(吸込み圧力飽和温度-10℃）、吸込ガス温度18℃、空冷式の凝縮器、凝縮器に流入空気温度32℃、周囲温度32℃</t>
  </si>
  <si>
    <t>JRA 4019:2014</t>
  </si>
  <si>
    <t>8.0kW超16.0kW以下</t>
  </si>
  <si>
    <t>低温用（吸込み圧力飽和温度-40℃）、吸込ガス温度18℃、空冷式の凝縮器、凝縮器に流入空気温度32℃、周囲温度32℃</t>
  </si>
  <si>
    <t>4.0kW超8.0kW以下</t>
  </si>
  <si>
    <t>中温用(吸込み圧力飽和温度-10℃）、吸込ガス温度18℃、水冷式の凝縮器、凝縮器の冷却水温度32℃、周囲温度32℃</t>
  </si>
  <si>
    <t>JRA4019:2014</t>
  </si>
  <si>
    <t>低温用（吸込み圧力飽和温度-40℃）、吸込ガス温度18℃、水冷式の凝縮器、凝縮器の冷却水温度32℃、周囲温度32℃</t>
  </si>
  <si>
    <t>LED照明器具</t>
  </si>
  <si>
    <t>ダウンライト型、温白色、電球色、配光角30°以下</t>
  </si>
  <si>
    <t>固有エネルギー消費効率</t>
  </si>
  <si>
    <t>lm/W</t>
  </si>
  <si>
    <t>JISC8105-3:2011、JISC8105-5:2011及びJISZ8113:1998</t>
  </si>
  <si>
    <t>照明器具－第３部：性能要求事項通、照明器具－第５部：配光測定方法及び照明用語</t>
  </si>
  <si>
    <t>JISC8105-3:2011、JISC8105-5:2011及び、JISZ8113:1998に準拠</t>
  </si>
  <si>
    <t>ダウンライト型、温白色、電球色、配光角30°超60°以下</t>
  </si>
  <si>
    <t>ダウンライト型、温白色、電球色、配光角60°超</t>
  </si>
  <si>
    <t>ダウンライト型、昼光色、昼白色、白色、配光角30°以下</t>
  </si>
  <si>
    <t>ダウンライト型、昼光色、昼白色、白色、配光角30°超60°以下</t>
  </si>
  <si>
    <t>ダウンライト型、昼光色、昼白色、白色、配光角60°超</t>
  </si>
  <si>
    <t>高天井用形状、温白色、電球色、配光角30°以下</t>
  </si>
  <si>
    <t>高天井用形状、温白色、電球色、配光角30°超60°以下</t>
  </si>
  <si>
    <t>高天井用形状、温白色、電球色、配光角60°超</t>
  </si>
  <si>
    <t>高天井用形状、昼光色、昼白色、白色、配光角30°以下</t>
  </si>
  <si>
    <t>JISC8105-3:2011、JISC8105-5:2011及び、JISZ8113:1998</t>
  </si>
  <si>
    <t>高天井用形状、昼光色、昼白色、白色、配光角30°超60°以下</t>
  </si>
  <si>
    <t>高天井用形状、昼光色、昼白色、白色、配光角60°超</t>
  </si>
  <si>
    <t>ベースライト型(スクエア)</t>
  </si>
  <si>
    <t>32W蛍光灯相当スクエアサイズ</t>
  </si>
  <si>
    <t>45W蛍光灯相当スクエアサイズ</t>
  </si>
  <si>
    <t>ベースライト型(ストレート)</t>
  </si>
  <si>
    <t>誘導モータ</t>
  </si>
  <si>
    <t>50Hz、200V、極数2</t>
  </si>
  <si>
    <t>0.75kW以下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</si>
  <si>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</si>
  <si>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</si>
  <si>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</si>
  <si>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</si>
  <si>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</si>
  <si>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0.75kW超1.1kW以下</t>
  </si>
  <si>
    <t>1.1kW超1.5kW以下</t>
  </si>
  <si>
    <t>1.5kW超2.2kW以下</t>
  </si>
  <si>
    <t>2.2kW超3.0kW以下</t>
  </si>
  <si>
    <t>3.0kW超3.7kW以下</t>
  </si>
  <si>
    <t>3.7kW超4.0kW以下</t>
  </si>
  <si>
    <t>4.0kW超5.5kW以下</t>
  </si>
  <si>
    <t>5.5kW超7.5kW以下</t>
  </si>
  <si>
    <t>7.5kW超11.0kW以下</t>
  </si>
  <si>
    <t>11.0kW超15.0kW以下</t>
  </si>
  <si>
    <t>15.0kW超18.5kW以下</t>
  </si>
  <si>
    <t>18.5kW超22.0kW以下</t>
  </si>
  <si>
    <t>22.0kW超30.0kW以下</t>
  </si>
  <si>
    <t>30.0kW超37.0kW以下</t>
  </si>
  <si>
    <t>37.0kW超</t>
  </si>
  <si>
    <t>50Hz、200V、極数4</t>
  </si>
  <si>
    <t>50Hz、200V、極数6</t>
  </si>
  <si>
    <t>60Hz、220V、極数2</t>
  </si>
  <si>
    <t>JIS C 4034-2-1:2011またはJIS C 4213:2014に準拠。ただし、負荷を100％と する。</t>
  </si>
  <si>
    <t>60Hz、220V、極数4</t>
  </si>
  <si>
    <t>60Hz、220V、極数6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</si>
  <si>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</si>
  <si>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</si>
  <si>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</si>
  <si>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</si>
  <si>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</si>
  <si>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</si>
  <si>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</si>
  <si>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</si>
  <si>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</si>
  <si>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</si>
  <si>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</si>
  <si>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</si>
  <si>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</si>
  <si>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</si>
  <si>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</si>
  <si>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</si>
  <si>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</si>
  <si>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</si>
  <si>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</si>
  <si>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</si>
  <si>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油入変圧器</t>
  </si>
  <si>
    <t>油入変圧器、三相、50Hz</t>
  </si>
  <si>
    <t>定格容量</t>
  </si>
  <si>
    <t>20kVA以下</t>
  </si>
  <si>
    <t>全損失</t>
  </si>
  <si>
    <t>W</t>
  </si>
  <si>
    <t>JISC4304:2013</t>
  </si>
  <si>
    <t>配電用 6 kV油入変圧器</t>
  </si>
  <si>
    <t>JISC4304:2013に準拠</t>
  </si>
  <si>
    <t>20kVA超30kVA以下</t>
  </si>
  <si>
    <t>30kVA超50kVA以下</t>
  </si>
  <si>
    <t>50kVA超75kVA以下</t>
  </si>
  <si>
    <t>75kVA超100kVA以下</t>
  </si>
  <si>
    <t>100kVA超150kVA以下</t>
  </si>
  <si>
    <t>150kVA超200kVA以下</t>
  </si>
  <si>
    <t>200kVA超300kVA以下</t>
  </si>
  <si>
    <t>300kVA超500kVA以下</t>
  </si>
  <si>
    <t>500kVA超750kVA以下</t>
  </si>
  <si>
    <t>750kVA超1000kVA以下</t>
  </si>
  <si>
    <t>1000kVA超1500kVA以下</t>
  </si>
  <si>
    <t>1500kVA超2000kVA以下</t>
  </si>
  <si>
    <t>油入変圧器、三相、60Hz</t>
  </si>
  <si>
    <t>油入変圧器、単相、50Hz</t>
  </si>
  <si>
    <t>10kVA以下</t>
  </si>
  <si>
    <t>10kVA超20kVA以下</t>
  </si>
  <si>
    <t>油入変圧器、単相、60Hz</t>
  </si>
  <si>
    <t>モールド変圧器</t>
  </si>
  <si>
    <t>モールド変圧器、三相、50Hz</t>
  </si>
  <si>
    <t>JISC4306:2013</t>
  </si>
  <si>
    <t>配電用 6 kV モールド変圧器</t>
  </si>
  <si>
    <t>JISC4306:2013に準拠</t>
  </si>
  <si>
    <t>モールド変圧器、三相、60Hz</t>
  </si>
  <si>
    <t>モールド変圧器、単相、50Hz</t>
  </si>
  <si>
    <t>モールド変圧器、単相、60Hz</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</si>
  <si>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</si>
  <si>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</si>
  <si>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</si>
  <si>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</si>
  <si>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</si>
  <si>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</si>
  <si>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</si>
  <si>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</si>
  <si>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</si>
  <si>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</si>
  <si>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</si>
  <si>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</si>
  <si>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</si>
  <si>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</si>
  <si>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</si>
  <si>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</si>
  <si>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</si>
  <si>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</si>
  <si>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</si>
  <si>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</si>
  <si>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</si>
  <si>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新築用</t>
  </si>
  <si>
    <t>熱貫流率</t>
  </si>
  <si>
    <t>W/m2K</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</si>
  <si>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</si>
  <si>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</si>
  <si>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</si>
  <si>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</si>
  <si>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三層Low-E複層ガラス</t>
  </si>
  <si>
    <t>JISR3107:2019及びJISR3209:2018に準拠。 ただし、L2-Tech水準は、LE3+Ar11+FL3+Ar11+LE3のガラス構成における数値を示す。</t>
  </si>
  <si>
    <t>真空Low-E複層ガラス</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</si>
  <si>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</si>
  <si>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</si>
  <si>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</si>
  <si>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</si>
  <si>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アタッチメント付きLow-E複層ガラス</t>
  </si>
  <si>
    <t>リフォーム用</t>
  </si>
  <si>
    <t>JISR3107:2019及びJISR3209:2018に準拠。 ただし、L2-Tech水準は、LE3+Ar4+FL3（アタッチメント付き）のガラス構成における数値を示す。</t>
  </si>
  <si>
    <t>真空ガラス</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</si>
  <si>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</si>
  <si>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現場施工型後付けLow-E複層ガラス</t>
  </si>
  <si>
    <t>JISR3107:2019及びJISR3209:2018に準拠。 ただし、L2-Tech水準は、FL6+A12+LE5のガラス構成における数値を示す。</t>
  </si>
  <si>
    <t>薄型Low-E複層ガラス</t>
  </si>
  <si>
    <t>JISR3107:2019及びJISR3209:2018に準拠。 ただし、L2-Tech水準は、LE3+Kr2.5+FL3のガラス構成における数値を示す。</t>
  </si>
  <si>
    <t>断熱材(押出法ポリスチレンフォーム)</t>
  </si>
  <si>
    <t>熱伝導率</t>
  </si>
  <si>
    <t>W/m・K</t>
  </si>
  <si>
    <t>JISA9511:2006RまたはJISA9521:2014</t>
  </si>
  <si>
    <t>発泡プラスチック保温材または建築用断熱材</t>
  </si>
  <si>
    <t>JISA9511:2006RまたはJISA9521:2014に準拠</t>
  </si>
  <si>
    <t>断熱材(グラスウール)</t>
  </si>
  <si>
    <t>天井用</t>
  </si>
  <si>
    <t>JISA9521:2014</t>
  </si>
  <si>
    <t>建築用断熱材</t>
  </si>
  <si>
    <t>JISA9521:2014に準拠</t>
  </si>
  <si>
    <t>壁用</t>
  </si>
  <si>
    <t>真空断熱材</t>
  </si>
  <si>
    <t>JISA1412:2016</t>
  </si>
  <si>
    <t>熱絶縁材の熱抵抗及び熱伝導率の測定方法</t>
  </si>
  <si>
    <t>JISA1412:2016に準拠</t>
  </si>
  <si>
    <t>低放射遮熱塗料</t>
  </si>
  <si>
    <t>放射率</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</si>
  <si>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</si>
  <si>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</si>
  <si>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</si>
  <si>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</si>
  <si>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</si>
  <si>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</si>
  <si>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</si>
  <si>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</si>
  <si>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</si>
  <si>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</si>
  <si>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</si>
  <si>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</si>
  <si>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</si>
  <si>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二流体加湿器</t>
  </si>
  <si>
    <t>給水有効利用率</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</si>
  <si>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</si>
  <si>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</si>
  <si>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装置内温度-42℃超-25℃未満</t>
  </si>
  <si>
    <t>成績係数(COP)の算出にあたっては、CO2温度、凝縮温度をそれぞれ次のとおり設定することを条件とする。CO2温度：-42℃超-27℃以下、冷却水入口温度：32℃</t>
  </si>
  <si>
    <t>100kW超150kW以下</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</si>
  <si>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</si>
  <si>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</si>
  <si>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</si>
  <si>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</si>
  <si>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</si>
  <si>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</si>
  <si>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太陽電池(シリコン系・単結晶)</t>
  </si>
  <si>
    <t>セル実効変換効率</t>
  </si>
  <si>
    <t>JISC8960:2012</t>
  </si>
  <si>
    <t>太陽光発電用語</t>
  </si>
  <si>
    <t>JISC8960:2012に準拠</t>
  </si>
  <si>
    <t>JISC8914：2005</t>
  </si>
  <si>
    <t>結晶系太陽電池モジュール出力測定方法</t>
  </si>
  <si>
    <t>JISC8914：2005に準拠</t>
  </si>
  <si>
    <t>モジュール変換効率</t>
  </si>
  <si>
    <t>JISC8914:2005</t>
  </si>
  <si>
    <t>JISC8914:2005に準拠</t>
  </si>
  <si>
    <t>太陽電池(シリコン系・多結晶)</t>
  </si>
  <si>
    <t>太陽電池(化合物系)</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</si>
  <si>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</si>
  <si>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</si>
  <si>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</si>
  <si>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</si>
  <si>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</si>
  <si>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</si>
  <si>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</si>
  <si>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</si>
  <si>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</si>
  <si>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</si>
  <si>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</si>
  <si>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</si>
  <si>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</si>
  <si>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</si>
  <si>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10kW以上</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</si>
  <si>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</si>
  <si>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</si>
  <si>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</si>
  <si>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</si>
  <si>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</si>
  <si>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</si>
  <si>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</si>
  <si>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</si>
  <si>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</si>
  <si>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</si>
  <si>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</si>
  <si>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</si>
  <si>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</si>
  <si>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</si>
  <si>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</si>
  <si>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</si>
  <si>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</si>
  <si>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</si>
  <si>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</si>
  <si>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</si>
  <si>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</si>
  <si>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</si>
  <si>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</si>
  <si>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</si>
  <si>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</si>
  <si>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</si>
  <si>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</si>
  <si>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</si>
  <si>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</si>
  <si>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</si>
  <si>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</si>
  <si>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ガスエンジン発電設備（メタン発酵発電用）</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</si>
  <si>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</si>
  <si>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</si>
  <si>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</si>
  <si>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</si>
  <si>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</si>
  <si>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</si>
  <si>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</si>
  <si>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</si>
  <si>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</si>
  <si>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</si>
  <si>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</si>
  <si>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</si>
  <si>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368kW以上（400kVA以上）</t>
  </si>
  <si>
    <t>60Hz、燃料の種類：バイオマスディーゼル燃料</t>
  </si>
  <si>
    <t>1.2(1)①</t>
  </si>
  <si>
    <t>利用可能な
最高水準</t>
    <rPh sb="0" eb="2">
      <t>リヨウ</t>
    </rPh>
    <rPh sb="2" eb="4">
      <t>カノウ</t>
    </rPh>
    <rPh sb="6" eb="8">
      <t>サイコウ</t>
    </rPh>
    <rPh sb="8" eb="10">
      <t>スイジュン</t>
    </rPh>
    <phoneticPr fontId="1"/>
  </si>
  <si>
    <t>対策リスト
No</t>
    <rPh sb="0" eb="2">
      <t>タイサク</t>
    </rPh>
    <phoneticPr fontId="1"/>
  </si>
  <si>
    <t>水準リスト
No</t>
    <rPh sb="0" eb="2">
      <t>スイジュン</t>
    </rPh>
    <phoneticPr fontId="1"/>
  </si>
  <si>
    <t>水準リストNo</t>
    <rPh sb="0" eb="2">
      <t>スイジュン</t>
    </rPh>
    <phoneticPr fontId="5"/>
  </si>
  <si>
    <t>対策リストNo</t>
    <rPh sb="0" eb="2">
      <t>タイサク</t>
    </rPh>
    <phoneticPr fontId="5"/>
  </si>
  <si>
    <t>対策リスト名</t>
    <rPh sb="0" eb="2">
      <t>タイサク</t>
    </rPh>
    <rPh sb="5" eb="6">
      <t>メイ</t>
    </rPh>
    <phoneticPr fontId="5"/>
  </si>
  <si>
    <t>事業者に求められる取組</t>
    <phoneticPr fontId="8"/>
  </si>
  <si>
    <t>取組にあたって
参考となる情報源</t>
    <phoneticPr fontId="8"/>
  </si>
  <si>
    <t>取組の意義
（設備の選択・運用方法との関連）</t>
    <phoneticPr fontId="8"/>
  </si>
  <si>
    <t>中小事業者</t>
  </si>
  <si>
    <t>大規模事業者</t>
  </si>
  <si>
    <t>先進事業者</t>
  </si>
  <si>
    <t>Step0</t>
  </si>
  <si>
    <t>脱炭素化に向けた実施体制の整備</t>
  </si>
  <si>
    <t>・Step1~5に係る取組を実施する際の情報収集、社内体制構築、外部リソースの活用等</t>
    <phoneticPr fontId="8"/>
  </si>
  <si>
    <t>■環境省「事業者向けCO2排出削減のための自己診断ガイドライン（産業部門・業務部門）」
https://co2-portal.env.go.jp/files/info/2016/guideline.pdf</t>
    <phoneticPr fontId="8"/>
  </si>
  <si>
    <t>Step1</t>
  </si>
  <si>
    <t>事業に影響を与える気候関連リスク・機会の把握</t>
  </si>
  <si>
    <t>Step2</t>
  </si>
  <si>
    <t>Step3</t>
    <phoneticPr fontId="8"/>
  </si>
  <si>
    <t>【中小事業者】
■環境省「事業者のためのCO2削減対策Navi」
https://co2-portal.env.go.jp/
【中小事業者】
■環境省「中小規模事業者のための脱炭素経営ハンドブック」
http://www.env.go.jp/earth/SMEs_handbook.pdf
【中小・大規模・先進事業者】
■環境省「CO2削減ポテンシャル診断ガイドライン」
https://co2-portal.env.go.jp/files/info/2016/potential_guideline.pdf
【大規模・先進事業者】
■環境省「SBT等の達成に向けたGHG排出削減計画策定ガイドブック」http://www.env.go.jp/earth/ondanka/datsutansokeiei/SBT_GHGkeikaku_guidbook.pdf</t>
    <phoneticPr fontId="8"/>
  </si>
  <si>
    <t>Step4</t>
    <phoneticPr fontId="8"/>
  </si>
  <si>
    <t>削減対策の実行</t>
    <phoneticPr fontId="8"/>
  </si>
  <si>
    <t>インターナルカーボンプライシングの導入により、設備の選択或いは使用時に、より脱炭素につながる高効率な設備の導入や運用改善を促進することができる。
また、補助制度やグリーンファイナンス等を活用した資金調達を行うことで、脱炭素につながる高効率な設備導入等の取組を行いやすくなる。</t>
    <phoneticPr fontId="8"/>
  </si>
  <si>
    <t>Step5</t>
    <phoneticPr fontId="8"/>
  </si>
  <si>
    <t>Step1～4にかかる情報開示</t>
    <phoneticPr fontId="8"/>
  </si>
  <si>
    <t>・（バリューチェーン上の関連企業から排出量の算定・開示を求められた場合）排出量の算定・開示への協力</t>
    <phoneticPr fontId="8"/>
  </si>
  <si>
    <t>上記step1～4にかかる情報開示を行うことで、自社における脱炭素化に向けた取組を強化する（高効率な設備の導入、運用方法の改善等）インセンティブになるとともに、サプライチェーン上の関連企業に対しても脱炭素化に向けた取組（脱炭素企業からの製品調達等）を促進する効果が期待できる。</t>
  </si>
  <si>
    <t>中小事業者：</t>
    <phoneticPr fontId="5"/>
  </si>
  <si>
    <t>大規模事業者：</t>
    <phoneticPr fontId="5"/>
  </si>
  <si>
    <t>TCFD提言対応等先進的な取組を実施している事業者を想定</t>
    <phoneticPr fontId="5"/>
  </si>
  <si>
    <t>先進事業者:</t>
    <phoneticPr fontId="5"/>
  </si>
  <si>
    <t>●「具体的な取組内容例」については、事業者規模・取組レベル別（中小事業者、大規模事業者、先進事業者）に整理</t>
    <phoneticPr fontId="5"/>
  </si>
  <si>
    <t>脱炭素経営に向けたステップ</t>
    <rPh sb="0" eb="1">
      <t>ダツ</t>
    </rPh>
    <rPh sb="1" eb="3">
      <t>タンソ</t>
    </rPh>
    <rPh sb="3" eb="5">
      <t>ケイエイ</t>
    </rPh>
    <rPh sb="6" eb="7">
      <t>ム</t>
    </rPh>
    <phoneticPr fontId="5"/>
  </si>
  <si>
    <t>排出量の算定</t>
  </si>
  <si>
    <t>削減対策の検討/削減計画の策定</t>
  </si>
  <si>
    <t>削減対策の実行</t>
  </si>
  <si>
    <t>Step1～4にかかる情報開示</t>
  </si>
  <si>
    <t>　　※以下の事業者が脱炭素経営を進める上でのステップ毎に事業者に求められる基本的な取組（基本姿勢）を整理しています。Stepの番号をクリックするとその場所へジャンプできます。</t>
    <rPh sb="3" eb="5">
      <t>イカ</t>
    </rPh>
    <rPh sb="28" eb="31">
      <t>ジギョウシャ</t>
    </rPh>
    <rPh sb="32" eb="33">
      <t>モト</t>
    </rPh>
    <rPh sb="37" eb="40">
      <t>キホンテキ</t>
    </rPh>
    <rPh sb="41" eb="43">
      <t>トリクミ</t>
    </rPh>
    <rPh sb="44" eb="46">
      <t>キホン</t>
    </rPh>
    <rPh sb="46" eb="48">
      <t>シセイ</t>
    </rPh>
    <rPh sb="50" eb="52">
      <t>セイリ</t>
    </rPh>
    <rPh sb="63" eb="65">
      <t>バンゴウ</t>
    </rPh>
    <rPh sb="75" eb="77">
      <t>バショ</t>
    </rPh>
    <phoneticPr fontId="5"/>
  </si>
  <si>
    <t>　　※以下の①～③に分けて事業者に求められる具体的な対策リストを整理しています。各表に記載の対策リストNoをクリックするとその場所へジャンプできます。</t>
    <rPh sb="3" eb="5">
      <t>イカ</t>
    </rPh>
    <rPh sb="10" eb="11">
      <t>ワ</t>
    </rPh>
    <rPh sb="32" eb="34">
      <t>セイリ</t>
    </rPh>
    <rPh sb="40" eb="41">
      <t>カク</t>
    </rPh>
    <rPh sb="41" eb="42">
      <t>ヒョウ</t>
    </rPh>
    <rPh sb="43" eb="45">
      <t>キサイ</t>
    </rPh>
    <rPh sb="46" eb="48">
      <t>タイサク</t>
    </rPh>
    <phoneticPr fontId="5"/>
  </si>
  <si>
    <t>　　※上記(1)対策リストの①～③のうち、性能水準（利用可能な最高水準）、コスト水準等の定量情報を収集できたものについては水準リストとして整理しています。表に記載の水準リストNoをクリックするとその場所へジャンプできます。</t>
    <rPh sb="3" eb="5">
      <t>ジョウキ</t>
    </rPh>
    <rPh sb="8" eb="10">
      <t>タイサク</t>
    </rPh>
    <rPh sb="21" eb="23">
      <t>セイノウ</t>
    </rPh>
    <rPh sb="23" eb="25">
      <t>スイジュン</t>
    </rPh>
    <rPh sb="26" eb="28">
      <t>リヨウ</t>
    </rPh>
    <rPh sb="28" eb="30">
      <t>カノウ</t>
    </rPh>
    <rPh sb="31" eb="33">
      <t>サイコウ</t>
    </rPh>
    <rPh sb="33" eb="35">
      <t>スイジュン</t>
    </rPh>
    <rPh sb="40" eb="42">
      <t>スイジュン</t>
    </rPh>
    <rPh sb="42" eb="43">
      <t>ナド</t>
    </rPh>
    <rPh sb="44" eb="46">
      <t>テイリョウ</t>
    </rPh>
    <rPh sb="46" eb="48">
      <t>ジョウホウ</t>
    </rPh>
    <rPh sb="49" eb="51">
      <t>シュウシュウ</t>
    </rPh>
    <rPh sb="61" eb="63">
      <t>スイジュン</t>
    </rPh>
    <rPh sb="69" eb="71">
      <t>セイリ</t>
    </rPh>
    <rPh sb="77" eb="78">
      <t>ヒョウ</t>
    </rPh>
    <rPh sb="79" eb="81">
      <t>キサイ</t>
    </rPh>
    <rPh sb="82" eb="84">
      <t>スイジュン</t>
    </rPh>
    <phoneticPr fontId="5"/>
  </si>
  <si>
    <t>●事業者が脱炭素経営を進める上でのステップ毎に整理</t>
    <phoneticPr fontId="5"/>
  </si>
  <si>
    <t>④</t>
    <phoneticPr fontId="5"/>
  </si>
  <si>
    <t>下水道</t>
    <rPh sb="0" eb="3">
      <t>ゲスイドウ</t>
    </rPh>
    <phoneticPr fontId="5"/>
  </si>
  <si>
    <t>廃棄物</t>
    <rPh sb="0" eb="3">
      <t>ハイキブツ</t>
    </rPh>
    <phoneticPr fontId="5"/>
  </si>
  <si>
    <t>上水道・工業用水道</t>
    <rPh sb="0" eb="3">
      <t>ジョウスイドウ</t>
    </rPh>
    <rPh sb="4" eb="7">
      <t>コウギョウヨウ</t>
    </rPh>
    <rPh sb="7" eb="9">
      <t>スイドウ</t>
    </rPh>
    <phoneticPr fontId="5"/>
  </si>
  <si>
    <t>ポンプ設備における台数制御システム・可動羽根制御システム・インバーター等を利用した回転速度制御システム等の導入による運転制御方式の改善</t>
  </si>
  <si>
    <t>羽根車改造等によるポンプ容量の適正化</t>
  </si>
  <si>
    <t>高効率ポンプ・エネルギー消費効率の高いモーターの導入</t>
  </si>
  <si>
    <t>急速攪拌装置・緩速攪拌装置の効率化のための低速モーター又はインバーター制御システムの導入等による駆動方式の見直し、駆動軸の改良、翼車の材質・構造等の改良</t>
  </si>
  <si>
    <t>迂流式凝集池の導入</t>
  </si>
  <si>
    <t>効率的な駆動方式の採用によるスラッジ掻寄機の運転の効率化</t>
  </si>
  <si>
    <t>排泥制御装置・圧力水噴射装置・界面計・濃度計の導入による排泥設備の運転の効率化</t>
  </si>
  <si>
    <t>自己逆流洗浄型自然平衡形ろ過池の導入</t>
  </si>
  <si>
    <t>台数制御システム・可動羽根制御システム・インバーター等を利用した回転速度制御システム等の導入によるポンプ運転制御方式の改善</t>
  </si>
  <si>
    <t>流入落差を利用した膜ろ過システムの導入</t>
  </si>
  <si>
    <t>PAC（ポリ塩化アルミニウム）の注入等の前処理設備の導入</t>
  </si>
  <si>
    <t>RO膜（逆浸透膜）ろ過の排水圧力を利用した動力回収水車の導入</t>
  </si>
  <si>
    <t>薬品注入の効率化のための自然流下注入方式の導入・原水の質に応じた薬品注入制御の自動化</t>
  </si>
  <si>
    <t>薬品注入の効率化（自然流下注入方式、原水水質に応じた薬品注入制御の自動化）</t>
  </si>
  <si>
    <t>高効率注入ポンプの導入</t>
  </si>
  <si>
    <t>水質計測の効率化のための高効率サンプリングポンプ・インライン型の水質計測設備の導入</t>
  </si>
  <si>
    <t>大・小容量を組み合わせた注入機の導入</t>
  </si>
  <si>
    <t>高効率オゾン発生装置の導入</t>
  </si>
  <si>
    <t>排オゾン処理設備における排熱回収</t>
  </si>
  <si>
    <t>空気源ブロワ吐出熱の回収</t>
  </si>
  <si>
    <t>エネルギー消費効率の高いモーターの導入</t>
  </si>
  <si>
    <t>脱水の効率化に適した駆動方式の選定、脱水の効率化のための排熱利用による濃縮汚泥の加温</t>
  </si>
  <si>
    <t>天日乾燥処理施設の導入</t>
  </si>
  <si>
    <t>送水・配水施設における台数制御システム・可動羽根制御システム・インバーター等を利用した回転速度制御システム等の導入によるポンプ運転制御方式の改善</t>
  </si>
  <si>
    <t>羽根車改造等による適正規模の設備容量のポンプの導入</t>
  </si>
  <si>
    <t>ブロック配水システムの導入</t>
  </si>
  <si>
    <t>位置エネルギーを利用した施設の整備</t>
  </si>
  <si>
    <t>電力原単位及び管路損失等を考慮した水運用システムの導入</t>
  </si>
  <si>
    <t>需要予測システムの導入</t>
  </si>
  <si>
    <t>エネルギー原単位の分析のための処理工程単位・主要設備単位・機器単位での電力計の設置</t>
  </si>
  <si>
    <t>エネルギー管理システムの導入</t>
  </si>
  <si>
    <t>設備管理の一元化・設備の集中監視等による広域的運用システムの導入</t>
  </si>
  <si>
    <t>取水・導水工程</t>
    <phoneticPr fontId="5"/>
  </si>
  <si>
    <t>ポンプ設備</t>
    <phoneticPr fontId="5"/>
  </si>
  <si>
    <t>除塵機</t>
    <phoneticPr fontId="5"/>
  </si>
  <si>
    <t>沈でん・ろ過工程</t>
  </si>
  <si>
    <t>高度浄水工程</t>
  </si>
  <si>
    <t>排水処理工程</t>
    <phoneticPr fontId="5"/>
  </si>
  <si>
    <t>排泥濃縮槽設備</t>
    <phoneticPr fontId="5"/>
  </si>
  <si>
    <t>排泥脱水設備</t>
    <phoneticPr fontId="5"/>
  </si>
  <si>
    <t>送水・配水工程</t>
    <phoneticPr fontId="5"/>
  </si>
  <si>
    <t>送水・配水施設</t>
    <phoneticPr fontId="5"/>
  </si>
  <si>
    <t>総合管理</t>
    <phoneticPr fontId="5"/>
  </si>
  <si>
    <t>水運用管理</t>
    <phoneticPr fontId="5"/>
  </si>
  <si>
    <t>監視制御システム</t>
    <phoneticPr fontId="5"/>
  </si>
  <si>
    <t>小水力発電設備</t>
    <phoneticPr fontId="5"/>
  </si>
  <si>
    <t>LCD（液晶表示装置）・LED（発光ダイオード）表示灯等省エネ型の監視制御装置の導入</t>
  </si>
  <si>
    <t>導水・送水・配水等における管路の残存圧力等を利用した小水力発電設備の導入</t>
  </si>
  <si>
    <t>ろ過池・沈殿池上部等未利用スペースを活用した太陽光発電設備の導入</t>
  </si>
  <si>
    <t>処理形態に応じた紫外線ランプの採用</t>
  </si>
  <si>
    <t>前処理・揚水工程</t>
    <phoneticPr fontId="5"/>
  </si>
  <si>
    <t>沈砂池設備、主ポンプ設備</t>
    <phoneticPr fontId="5"/>
  </si>
  <si>
    <t>水処理工程</t>
    <phoneticPr fontId="5"/>
  </si>
  <si>
    <t>最初沈殿池設備</t>
    <phoneticPr fontId="5"/>
  </si>
  <si>
    <t>反応タンク設備</t>
    <phoneticPr fontId="5"/>
  </si>
  <si>
    <t>最終沈殿池設備</t>
    <phoneticPr fontId="5"/>
  </si>
  <si>
    <t>高度処理設備</t>
    <phoneticPr fontId="5"/>
  </si>
  <si>
    <t>汚泥処理工程</t>
    <phoneticPr fontId="5"/>
  </si>
  <si>
    <t>汚泥輸送設備</t>
    <phoneticPr fontId="5"/>
  </si>
  <si>
    <t>汚泥濃縮設備</t>
    <phoneticPr fontId="5"/>
  </si>
  <si>
    <t>汚泥消化タンク設備</t>
    <phoneticPr fontId="5"/>
  </si>
  <si>
    <t>汚泥脱水設備</t>
    <phoneticPr fontId="5"/>
  </si>
  <si>
    <t>汚泥焼却工程</t>
    <phoneticPr fontId="5"/>
  </si>
  <si>
    <t>汚泥焼却設備</t>
    <phoneticPr fontId="5"/>
  </si>
  <si>
    <t>水処理運転システム</t>
    <phoneticPr fontId="5"/>
  </si>
  <si>
    <t>汚泥処理運転システム</t>
    <phoneticPr fontId="5"/>
  </si>
  <si>
    <t>沈砂池設備・主ポンプ設備における計時装置（タイマー）の使用・水位差検出・主ポンプ連動等によるスクリーン設備の間欠運転</t>
  </si>
  <si>
    <t>揚砂設備の間欠運転</t>
  </si>
  <si>
    <t>流入水量に応じた池数制御</t>
  </si>
  <si>
    <t>管渠・調整池を利用した主ポンプ揚水量の平準化</t>
  </si>
  <si>
    <t>高効率ポンプ・エネルギー消費効率の高い電動機の導入</t>
  </si>
  <si>
    <t>ポンプの台数及び設備容量の適正化</t>
  </si>
  <si>
    <t>計時装置（タイマー）の使用・汚泥界面の計測等による掻寄機の間欠運転</t>
  </si>
  <si>
    <t>計時装置（タイマー）の使用・濃度の計測・プリセット量の設定等による汚泥引き抜きポンプの間欠運転</t>
  </si>
  <si>
    <t>スカム除去設備におけるスカム捕捉効率の向上による返流水量・稼働時間の低減</t>
  </si>
  <si>
    <t>樹脂製等軽量チェーンの導入</t>
  </si>
  <si>
    <t>散気装置の目詰まり防止対策による圧力損失の低減及び酸素溶解効率の回復</t>
  </si>
  <si>
    <t>水中攪拌機・ばっ気機の間欠運転</t>
  </si>
  <si>
    <t>間欠散水等による消泡水量の適正化</t>
  </si>
  <si>
    <t>汚泥輸送ポンプにおける台数制御システム・インバーター等による回転数制御システムの導入</t>
  </si>
  <si>
    <t>返送汚泥ポンプの運転制御の適正化</t>
  </si>
  <si>
    <t>計時装置（タイマー）の使用・濃度の計測・プリセット量の設定等による余剰汚泥ポンプの間欠運転</t>
  </si>
  <si>
    <t>水中攪拌機のインバーター等による回転数制御システムの導入</t>
  </si>
  <si>
    <t>水中攪拌機の間欠運転</t>
  </si>
  <si>
    <t>洗浄設備の動力低減のための砂ろ過装置・生物膜ろ過装置の洗浄時間管理</t>
  </si>
  <si>
    <t>固形物回収率の向上のための機械濃縮の導入</t>
  </si>
  <si>
    <t>汚泥性状を踏まえたエネルギー消費効率の高い機械濃縮機の導入による濃縮動力の低減</t>
  </si>
  <si>
    <t>汚泥消化タンクに投入する汚泥濃度の適切な管理</t>
  </si>
  <si>
    <t>汚泥の温度の適切な管理</t>
  </si>
  <si>
    <t>汚泥消化タンクの断熱強化</t>
  </si>
  <si>
    <t>機械攪拌式の導入による汚泥消化タンク攪拌機の動力低減</t>
  </si>
  <si>
    <t>蒸気・温水配管等の加温設備の断熱強化</t>
  </si>
  <si>
    <t>加温ボイラー・温水ヒーターにおける自動制御システムの導入</t>
  </si>
  <si>
    <t>利用価値のある蒸気・温水の有効利用</t>
  </si>
  <si>
    <t>汚泥脱水機に供給する汚泥濃度の適切な管理</t>
  </si>
  <si>
    <t>後続プロセスを踏まえた低含水率脱水設備の導入</t>
  </si>
  <si>
    <t>搬送装置を含む脱水機系列の制御</t>
  </si>
  <si>
    <t>処理工程における機種特性を勘案した機械脱水装置の導入による動力低減</t>
  </si>
  <si>
    <t>固形物回収率の高い汚泥脱水設備の導入による返流水中の固形物分の低減</t>
  </si>
  <si>
    <t>洗浄水量の低減</t>
  </si>
  <si>
    <t>汚泥焼却設備における脱水汚泥発生量に応じた汚泥焼却炉の規模の適正化</t>
  </si>
  <si>
    <t>汚泥焼却設備における焼却炉の適正負荷率での運転</t>
  </si>
  <si>
    <t>焼却炉に投入する汚泥性状の調整による補助燃料の低減・自燃時間の拡大</t>
  </si>
  <si>
    <t>白煙防止装置の廃熱利用等による効率的運用又は停止</t>
  </si>
  <si>
    <t>汚泥焼却炉の断熱強化</t>
  </si>
  <si>
    <t>排ガス処理水量の低減</t>
  </si>
  <si>
    <t>流動焼却炉の熱媒体の漏えいの防止</t>
  </si>
  <si>
    <t>汚泥の発熱量・含水率に合わせた燃焼用空気量の調整・温度管理のための自動制御システムの導入</t>
  </si>
  <si>
    <t>汚泥サイロへの汚泥搬送の動力低減</t>
  </si>
  <si>
    <t>電動機のインバーター等による回転数制御システムの導入</t>
  </si>
  <si>
    <t>燃焼温度の高温化</t>
  </si>
  <si>
    <t>処理水質とエネルギー消費量を適正に管理した効率的な水処理施設の運転</t>
  </si>
  <si>
    <t>排出汚泥性状とエネルギー消費量を適正に管理した効率的な汚泥処理施設の運転</t>
  </si>
  <si>
    <t>監視制御システムにおけるエネルギー管理システムの導入</t>
  </si>
  <si>
    <t>省エネ型の監視制御設備の導入</t>
  </si>
  <si>
    <t>脱臭設備における脱臭空気量の低減のための臭気発生源の拡散防止・発生臭気の漏えい防止・発生臭気と一般換気との分離</t>
  </si>
  <si>
    <t>季節・時間帯等に応じたファンの間欠運転</t>
  </si>
  <si>
    <t>消化ガス発電システムの導入</t>
  </si>
  <si>
    <t>下水汚泥及び生ごみ等地域のバイオマスとの混合消化による消化ガスの増量</t>
  </si>
  <si>
    <t>消化ガスの焼却炉補助燃料への利用</t>
  </si>
  <si>
    <t>消化ガスの空調設備熱源への利用</t>
  </si>
  <si>
    <t>燃料電池用燃料製造・都市ガス精製等その他の消化ガス有効利用設備の導入</t>
  </si>
  <si>
    <t>水落差エネルギー活用設備の導入</t>
  </si>
  <si>
    <t>焼却炉廃熱を活用した蒸気タービン発電機</t>
  </si>
  <si>
    <t>バイナリー発電機の導入</t>
  </si>
  <si>
    <t>焼却炉廃熱の空調設備熱源への利用</t>
  </si>
  <si>
    <t>焼却炉廃熱の利用による消化タンク加温・温水供給</t>
  </si>
  <si>
    <t>下水熱有効利用設備</t>
  </si>
  <si>
    <t>消化ガス有効利用設備</t>
  </si>
  <si>
    <t>水圧の有効利用設備</t>
  </si>
  <si>
    <t>焼却炉廃熱有効利用設備</t>
  </si>
  <si>
    <t>その他の主要エネルギー消費設備等</t>
    <phoneticPr fontId="5"/>
  </si>
  <si>
    <t>脱臭設備</t>
  </si>
  <si>
    <t>高効率反応タンク攪拌機の導入</t>
  </si>
  <si>
    <t>アナモックス反応による高効率窒素除去技術の導入</t>
  </si>
  <si>
    <t>高度センサー制御システムの導入</t>
  </si>
  <si>
    <t>燃焼用空気予熱・汚泥予備乾燥等のための熱回収設備の導入</t>
    <phoneticPr fontId="5"/>
  </si>
  <si>
    <t>汚泥廃熱を白煙防止空気加熱に活用するための設備の導入又は周辺環境を考慮した白煙防止装置の廃止</t>
    <phoneticPr fontId="5"/>
  </si>
  <si>
    <t>一酸化二窒素の排出の量が少ない焼却炉への更新</t>
    <phoneticPr fontId="5"/>
  </si>
  <si>
    <t>N2O</t>
    <phoneticPr fontId="5"/>
  </si>
  <si>
    <t>下水汚泥固形燃料化設備</t>
    <phoneticPr fontId="5"/>
  </si>
  <si>
    <t>下水汚泥固形燃料化設備の導入</t>
    <phoneticPr fontId="5"/>
  </si>
  <si>
    <t>最初沈殿池使用池数増加による反応タンク負荷の軽減</t>
  </si>
  <si>
    <t>汚泥貯留槽攪拌機の間欠運転</t>
    <phoneticPr fontId="5"/>
  </si>
  <si>
    <t>灰溶融設備</t>
    <phoneticPr fontId="5"/>
  </si>
  <si>
    <t>通風設備</t>
    <phoneticPr fontId="5"/>
  </si>
  <si>
    <t>排ガス処理設備</t>
    <phoneticPr fontId="5"/>
  </si>
  <si>
    <t>排水処理設備</t>
    <phoneticPr fontId="5"/>
  </si>
  <si>
    <t>①　投入扉</t>
  </si>
  <si>
    <t>②　クレーン</t>
  </si>
  <si>
    <t>③　その他の受入供給設備</t>
  </si>
  <si>
    <t>①　ボイラー</t>
  </si>
  <si>
    <t>②　タービン・発電設備</t>
  </si>
  <si>
    <t>③　その他の熱回収設備</t>
  </si>
  <si>
    <t>廃棄物の収集運搬</t>
    <phoneticPr fontId="5"/>
  </si>
  <si>
    <t>収集運搬車</t>
    <rPh sb="0" eb="2">
      <t>シュウシュウ</t>
    </rPh>
    <rPh sb="2" eb="4">
      <t>ウンパン</t>
    </rPh>
    <rPh sb="4" eb="5">
      <t>クルマ</t>
    </rPh>
    <phoneticPr fontId="5"/>
  </si>
  <si>
    <t>し尿処理施設</t>
    <phoneticPr fontId="5"/>
  </si>
  <si>
    <t>廃棄物焼却施設（ガス化溶融施設を含む）</t>
    <rPh sb="5" eb="7">
      <t>シセツ</t>
    </rPh>
    <rPh sb="13" eb="15">
      <t>シセツ</t>
    </rPh>
    <phoneticPr fontId="5"/>
  </si>
  <si>
    <t>最終処分場</t>
    <phoneticPr fontId="5"/>
  </si>
  <si>
    <t>受入供給設備</t>
    <phoneticPr fontId="5"/>
  </si>
  <si>
    <t>燃焼（溶融）設備</t>
    <phoneticPr fontId="5"/>
  </si>
  <si>
    <t>灰出し設備（セメント固化処理設備、スラグ・メタル等の搬出設備を含む）</t>
    <phoneticPr fontId="5"/>
  </si>
  <si>
    <t>熱回収設備</t>
    <phoneticPr fontId="5"/>
  </si>
  <si>
    <t>受入・貯留設備</t>
    <phoneticPr fontId="5"/>
  </si>
  <si>
    <t>中継施設の設置及び大型運搬車の導入による収集運搬の効率化</t>
  </si>
  <si>
    <t>電動式塵芥(じんかい)収集車の導入</t>
  </si>
  <si>
    <t>天然ガス自動車・ハイブリッド自動車・電気自動車等の低公害車の導入</t>
  </si>
  <si>
    <t>自動制御システムの導入</t>
  </si>
  <si>
    <t>車両管制システムの導入</t>
  </si>
  <si>
    <t>可変容量式油圧ポンプの導入</t>
  </si>
  <si>
    <t>電動駆動化</t>
  </si>
  <si>
    <t>巻下げ電力回生制動装置の導入</t>
  </si>
  <si>
    <t>破砕設備の導入による受入廃棄物の質の安定化</t>
  </si>
  <si>
    <t>脱水機の導入による汚泥の含水率低減</t>
  </si>
  <si>
    <t>バッチ炉・准連続炉の全連続炉化</t>
  </si>
  <si>
    <t>自動燃焼制御システムの導入</t>
  </si>
  <si>
    <t>排ガス循環システムの導入等による低空気比燃焼</t>
  </si>
  <si>
    <t>燃焼用空気の酸素富化</t>
  </si>
  <si>
    <t>水冷壁・水冷式火格子の導入</t>
  </si>
  <si>
    <t>炉体の断熱強化</t>
  </si>
  <si>
    <t>燃料使用量の極小化</t>
  </si>
  <si>
    <t>排出係数の小さい燃料等を使用した設備への更新</t>
    <phoneticPr fontId="5"/>
  </si>
  <si>
    <t>下水汚泥焼却炉の燃焼温度の高温化</t>
  </si>
  <si>
    <t>燃料式溶融炉における高効率バーナ・廃棄物利用バーナ・熱回収設備の導入</t>
  </si>
  <si>
    <t>燃料使用量を極小化し、排出係数の小さい燃料等を使用した設備への更新</t>
  </si>
  <si>
    <t>高効率送風機の導入</t>
  </si>
  <si>
    <t>蒸気タービン駆動方式の導入</t>
  </si>
  <si>
    <t>風煙道における流速の適正化</t>
  </si>
  <si>
    <t>ろ過式集じん装置による通風抵抗の低減</t>
  </si>
  <si>
    <t>触媒反応塔における低温触媒の採用による排ガス再加熱用熱量の低減</t>
  </si>
  <si>
    <t>高効率乾式排ガス処理方式の導入</t>
  </si>
  <si>
    <t>白煙防止装置の廃止</t>
  </si>
  <si>
    <t>灰クレーンにおける自動制御システムの導入</t>
  </si>
  <si>
    <t>乾式焼却灰冷却装置の導入による灰溶融時の無乾燥化</t>
  </si>
  <si>
    <t>加熱脱塩素化装置の最適温度制御方式の導入</t>
  </si>
  <si>
    <t>ばっ気・攪拌(かくはん)装置及び固液分離装置における最適供給量制御システム・運転台数自動制御装置の導入</t>
  </si>
  <si>
    <t>施設内排水の噴霧蒸発処理の極小化又は廃止及び下水道放流化</t>
  </si>
  <si>
    <t>高温高圧ボイラーの導入</t>
  </si>
  <si>
    <t>エコノマイザーの導入又は増設</t>
  </si>
  <si>
    <t>機械式ハンマリング装置の導入</t>
  </si>
  <si>
    <t>蒸気タービン発電機の導入又は出力増加</t>
  </si>
  <si>
    <t>廃棄物発熱量の年間変動に応じた蒸気タービン設計点の最適化</t>
  </si>
  <si>
    <t>背圧タービンから復水タービンへの移行</t>
  </si>
  <si>
    <t>抽気タービンの導入による熱のカスケード利用</t>
  </si>
  <si>
    <t>再生サイクル（タービン抽気蒸気を利用した熱利用）の導入</t>
    <phoneticPr fontId="5"/>
  </si>
  <si>
    <t>ファンのインバーター制御システム・台数制御システム・翼の可変ピッチ制御システム等の導入による蒸気復水器の高効率化</t>
  </si>
  <si>
    <t>蒸気復水器の水冷化</t>
  </si>
  <si>
    <t>設備の断熱強化</t>
  </si>
  <si>
    <t>電力貯蔵用電池設備の設置</t>
  </si>
  <si>
    <t>逆潮流可能な系統連携の実施</t>
  </si>
  <si>
    <t>低圧の蒸気発電機導入</t>
  </si>
  <si>
    <t>熱交換機の導入による空気予熱・冷暖房・給湯等への余熱利用</t>
  </si>
  <si>
    <t>廃棄物発電のネットワーク化</t>
  </si>
  <si>
    <t>熱輸送システムの導入</t>
  </si>
  <si>
    <t>凝集分離装置・オゾン発生装置における最適供給量制御システム・運転台数自動制御装置の導入</t>
  </si>
  <si>
    <t>脱水装置における差速制御による電力回生システムの導入</t>
  </si>
  <si>
    <t>汚泥乾燥装置における熱風量の自動制御システムの導入</t>
  </si>
  <si>
    <t>自動燃焼制御システムの導入による燃焼空気比の改善</t>
  </si>
  <si>
    <t>高効率バーナ等の導入による熱効率の向上</t>
  </si>
  <si>
    <t>自動通風計測制御システム・誘引通風機・押込送風機における回転数制御システムの導入等の通風量の適正化</t>
  </si>
  <si>
    <t>堆肥化発酵槽の保温及び放熱防止</t>
  </si>
  <si>
    <t>炭化装置における熱風量の自動制御システムの導入</t>
  </si>
  <si>
    <t>乾留ガス燃焼空気の利用設備の導入</t>
  </si>
  <si>
    <t>リン回収設備の導入</t>
  </si>
  <si>
    <t>脱臭炉の排ガス用熱交換器の導入</t>
  </si>
  <si>
    <t>脱臭設備における風量制御システムの導入</t>
  </si>
  <si>
    <t>生物脱臭方式の導入</t>
  </si>
  <si>
    <t>適正な集排水管敷設・集水ピットの設置・竪型ガス抜き設備の設置等による準好気性埋立構造の導入</t>
    <phoneticPr fontId="5"/>
  </si>
  <si>
    <t>収集経路の最適化</t>
  </si>
  <si>
    <t>バイオ燃料の利用及び運転時の緩やかな発進</t>
  </si>
  <si>
    <t>急な加減速の少ない運転</t>
  </si>
  <si>
    <t>アイドリングストップ等のエコドライブの推進</t>
  </si>
  <si>
    <t>投入扉用の油圧ユニットの間欠運転</t>
  </si>
  <si>
    <t>適正な年間運転スケジュールの作成及び運転炉数の適正化による連続運転の実施・燃焼の安定化・低負荷運転の回避</t>
  </si>
  <si>
    <t>排出係数の小さい燃料等への転換</t>
  </si>
  <si>
    <t>電気式溶融炉における最適電力制御</t>
  </si>
  <si>
    <t>廃棄物等の利用による化石燃料の削減</t>
  </si>
  <si>
    <t>白煙防止装置の運用停止による蒸気の効率的利用</t>
  </si>
  <si>
    <t>ボイラー伝熱面上のダスト堆積抑制・清掃</t>
  </si>
  <si>
    <t>空気予熱器における温度制御の適正化</t>
  </si>
  <si>
    <t>廃棄物系バイオマスの利活用のための設備</t>
    <phoneticPr fontId="5"/>
  </si>
  <si>
    <t>冷却装置における最適温度制御システム・最適流量制御システムの導入</t>
  </si>
  <si>
    <t>低含水率脱水装置の導入による汚泥の低含水率化</t>
  </si>
  <si>
    <t>脱水汚泥熱風乾燥装置への廃熱利用設備の導入</t>
  </si>
  <si>
    <t>消化ガスの空調設備・温水供給・消化タンク加温への熱源利用</t>
  </si>
  <si>
    <t>休日運転休止システムの導入</t>
  </si>
  <si>
    <t>埋立地から発生するメタンガスの回収・処理設備の導入</t>
  </si>
  <si>
    <t>バイオディーゼル燃料化施設やメタンを高効率に回収する施設等における廃棄物系バイオマスの利活用のための設備の整備</t>
  </si>
  <si>
    <t>砂ろ過装置・活性炭吸着装置における最適通水量制御システムの導入</t>
  </si>
  <si>
    <t>生物反応処理設備</t>
    <phoneticPr fontId="5"/>
  </si>
  <si>
    <t>汚泥乾燥・焼却設備</t>
    <phoneticPr fontId="5"/>
  </si>
  <si>
    <t>資源化設備</t>
    <phoneticPr fontId="5"/>
  </si>
  <si>
    <t>その他のし尿処理施設</t>
    <phoneticPr fontId="5"/>
  </si>
  <si>
    <t>集排水設備・通気装置</t>
    <phoneticPr fontId="5"/>
  </si>
  <si>
    <t>浸出液処理設備</t>
    <phoneticPr fontId="5"/>
  </si>
  <si>
    <t>凝集池設備</t>
    <phoneticPr fontId="5"/>
  </si>
  <si>
    <t>沈でん設備</t>
    <phoneticPr fontId="5"/>
  </si>
  <si>
    <t>ろ過池設備</t>
    <phoneticPr fontId="5"/>
  </si>
  <si>
    <t>膜ろ過設備</t>
    <phoneticPr fontId="5"/>
  </si>
  <si>
    <t>薬品注入設備</t>
    <phoneticPr fontId="5"/>
  </si>
  <si>
    <t>オゾン処理設備</t>
    <phoneticPr fontId="5"/>
  </si>
  <si>
    <t>紫外線処理設備</t>
    <phoneticPr fontId="5"/>
  </si>
  <si>
    <t>粒状活性炭ろ過池設備</t>
    <phoneticPr fontId="5"/>
  </si>
  <si>
    <t>再生可能エネルギー等</t>
    <phoneticPr fontId="5"/>
  </si>
  <si>
    <t>高効率コンデンシングユニットの導入</t>
    <phoneticPr fontId="5"/>
  </si>
  <si>
    <t>従来は冷媒にHFC等が使用されるケースが多いが、低GWP冷媒や自然冷媒である水等を使用したターボ冷凍機。</t>
    <rPh sb="3" eb="5">
      <t>レイバイ</t>
    </rPh>
    <rPh sb="9" eb="10">
      <t>ナド</t>
    </rPh>
    <rPh sb="24" eb="25">
      <t>ヒク</t>
    </rPh>
    <rPh sb="28" eb="30">
      <t>レイバイ</t>
    </rPh>
    <rPh sb="39" eb="40">
      <t>ナド</t>
    </rPh>
    <rPh sb="41" eb="43">
      <t>シヨウ</t>
    </rPh>
    <rPh sb="48" eb="51">
      <t>レイトウキ</t>
    </rPh>
    <phoneticPr fontId="5"/>
  </si>
  <si>
    <t>NH3、N2O</t>
    <phoneticPr fontId="5"/>
  </si>
  <si>
    <t>NH3</t>
    <phoneticPr fontId="5"/>
  </si>
  <si>
    <t>水管理としての中干し期間の延長の実施</t>
    <phoneticPr fontId="5"/>
  </si>
  <si>
    <t>施肥設計の見直し等による施肥量の低減</t>
    <phoneticPr fontId="5"/>
  </si>
  <si>
    <t>高効率チリングユニットの導入</t>
  </si>
  <si>
    <t>高効率電気式パッケージエアコンの導入</t>
  </si>
  <si>
    <t>高効率ガスヒートポンプエアコンの導入</t>
  </si>
  <si>
    <t>氷蓄熱型マルチエアコンの導入</t>
  </si>
  <si>
    <t>間接気化式冷却器の導入</t>
  </si>
  <si>
    <t>高効率吸収式冷凍機・冷温水機の導入</t>
  </si>
  <si>
    <t>吸着式冷凍機の導入</t>
  </si>
  <si>
    <t>パッシブ地中熱利用システムの導入</t>
  </si>
  <si>
    <t>二流体加湿器の導入</t>
  </si>
  <si>
    <t>ペレットストーブの導入</t>
  </si>
  <si>
    <t>低GWP冷媒・自然冷媒高効率ヒートポンプ給湯機の導入</t>
  </si>
  <si>
    <t>高効率蒸気ボイラーの導入</t>
  </si>
  <si>
    <t>高効率熱媒ボイラーの導入</t>
  </si>
  <si>
    <t>低GWP冷媒・自然冷媒ターボ冷凍機の導入</t>
  </si>
  <si>
    <t>高効率高温水ヒートポンプの導入</t>
  </si>
  <si>
    <t>高効率熱風ヒートポンプの導入</t>
  </si>
  <si>
    <t>高効率蒸気発生ヒートポンプの導入</t>
  </si>
  <si>
    <t>エアレス乾燥装置の導入</t>
  </si>
  <si>
    <t>エンジン式コージェネレーション設備の導入</t>
  </si>
  <si>
    <t>高効率変圧器の導入</t>
  </si>
  <si>
    <t>熱回収式ねじ容積形圧縮機の導入</t>
  </si>
  <si>
    <t>空気冷媒方式冷凍機の導入</t>
  </si>
  <si>
    <t>冷凍冷蔵倉庫用自然冷媒冷凍機（アンモニア/CO2二次冷媒システム）の導入</t>
  </si>
  <si>
    <t>低温用自然冷媒冷凍機（アンモニア/CO2二次冷媒システム）の導入</t>
  </si>
  <si>
    <t>低GWP冷媒・自然冷媒冷凍冷蔵コンデンシングユニットの導入</t>
  </si>
  <si>
    <t>高断熱ガラスによる断熱強化</t>
  </si>
  <si>
    <t>高性能断熱材等による断熱強化</t>
  </si>
  <si>
    <t>小水力発電システムの導入</t>
  </si>
  <si>
    <t>小型バイナリー発電システムの導入</t>
  </si>
  <si>
    <t>バイオマス発電システムの導入</t>
  </si>
  <si>
    <t>低放射遮熱塗料の塗布</t>
  </si>
  <si>
    <t>LED誘導灯・非常灯</t>
  </si>
  <si>
    <t>-</t>
    <phoneticPr fontId="5"/>
  </si>
  <si>
    <t>固有エネルギー消費効率</t>
    <phoneticPr fontId="5"/>
  </si>
  <si>
    <t>lm/W</t>
    <phoneticPr fontId="5"/>
  </si>
  <si>
    <t>低GWP冷媒空気調機器の導入</t>
    <rPh sb="6" eb="8">
      <t>クウキ</t>
    </rPh>
    <rPh sb="8" eb="9">
      <t>チョウ</t>
    </rPh>
    <rPh sb="9" eb="11">
      <t>キキ</t>
    </rPh>
    <rPh sb="12" eb="14">
      <t>ドウニュウ</t>
    </rPh>
    <phoneticPr fontId="5"/>
  </si>
  <si>
    <t>より温室効果の低い冷媒を用いた空調機器の使用により漏洩したフロン類による温室効果を軽減することができる。</t>
    <rPh sb="2" eb="4">
      <t>オンシツ</t>
    </rPh>
    <rPh sb="4" eb="6">
      <t>コウカ</t>
    </rPh>
    <rPh sb="7" eb="8">
      <t>ヒク</t>
    </rPh>
    <rPh sb="9" eb="11">
      <t>レイバイ</t>
    </rPh>
    <rPh sb="12" eb="13">
      <t>モチ</t>
    </rPh>
    <rPh sb="15" eb="17">
      <t>クウチョウ</t>
    </rPh>
    <rPh sb="17" eb="19">
      <t>キキ</t>
    </rPh>
    <rPh sb="20" eb="22">
      <t>シヨウ</t>
    </rPh>
    <rPh sb="25" eb="27">
      <t>ロウエイ</t>
    </rPh>
    <rPh sb="32" eb="33">
      <t>ルイ</t>
    </rPh>
    <rPh sb="36" eb="38">
      <t>オンシツ</t>
    </rPh>
    <rPh sb="38" eb="40">
      <t>コウカ</t>
    </rPh>
    <rPh sb="41" eb="43">
      <t>ケイゲン</t>
    </rPh>
    <phoneticPr fontId="5"/>
  </si>
  <si>
    <t>排出削減に資する輸送方法の選択</t>
  </si>
  <si>
    <t>輸送能力の効率的な活用 （運用管理）</t>
  </si>
  <si>
    <t>排出削減を考慮した業務委託</t>
  </si>
  <si>
    <t>排出削減を考慮した物流拠点の使用</t>
  </si>
  <si>
    <t>排出削減を考慮した梱包資材・事務用品等の物品購入</t>
  </si>
  <si>
    <t>排出削減を考慮した機器・資材等の廃棄</t>
  </si>
  <si>
    <t>旅客を乗せないで走行し、又は航行する距離の縮減 （運用管理）</t>
  </si>
  <si>
    <t>排出削減を考慮した資材・事務用品等の物品購入</t>
  </si>
  <si>
    <t>鉄道</t>
    <phoneticPr fontId="5"/>
  </si>
  <si>
    <t>船舶</t>
    <phoneticPr fontId="5"/>
  </si>
  <si>
    <t>航空機</t>
    <rPh sb="0" eb="3">
      <t>コウクウキ</t>
    </rPh>
    <phoneticPr fontId="5"/>
  </si>
  <si>
    <t>共通</t>
    <rPh sb="0" eb="2">
      <t>キョウツウ</t>
    </rPh>
    <phoneticPr fontId="5"/>
  </si>
  <si>
    <t>自動車</t>
    <phoneticPr fontId="5"/>
  </si>
  <si>
    <t>取水・導水工程</t>
  </si>
  <si>
    <t>ポンプ設備</t>
  </si>
  <si>
    <t>除塵機</t>
  </si>
  <si>
    <t>凝集池設備</t>
  </si>
  <si>
    <t>沈でん設備</t>
  </si>
  <si>
    <t>ろ過池設備</t>
  </si>
  <si>
    <t>膜ろ過設備</t>
  </si>
  <si>
    <t>薬品注入設備</t>
  </si>
  <si>
    <t>オゾン処理設備</t>
  </si>
  <si>
    <t>紫外線処理設備</t>
  </si>
  <si>
    <t>粒状活性炭ろ過池設備</t>
  </si>
  <si>
    <t>排水処理工程</t>
  </si>
  <si>
    <t>排泥濃縮槽設備</t>
  </si>
  <si>
    <t>排泥脱水設備</t>
  </si>
  <si>
    <t>送水・配水工程</t>
  </si>
  <si>
    <t>送水・配水施設</t>
  </si>
  <si>
    <t>総合管理</t>
  </si>
  <si>
    <t>水運用管理</t>
  </si>
  <si>
    <t>監視制御システム</t>
  </si>
  <si>
    <t>小水力発電設備</t>
  </si>
  <si>
    <t>再生可能エネルギー等</t>
  </si>
  <si>
    <t>前処理・揚水工程</t>
  </si>
  <si>
    <t>水処理工程</t>
  </si>
  <si>
    <t>高度処理設備</t>
  </si>
  <si>
    <t>汚泥処理工程</t>
  </si>
  <si>
    <t>汚泥脱水設備</t>
  </si>
  <si>
    <t>汚泥焼却工程</t>
  </si>
  <si>
    <t>廃棄物の収集運搬</t>
  </si>
  <si>
    <t>受入供給設備</t>
  </si>
  <si>
    <t>燃焼（溶融）設備</t>
  </si>
  <si>
    <t>灰溶融設備</t>
  </si>
  <si>
    <t>通風設備</t>
  </si>
  <si>
    <t>排ガス処理設備</t>
  </si>
  <si>
    <t>排水処理設備</t>
  </si>
  <si>
    <t>熱回収設備</t>
  </si>
  <si>
    <t>し尿処理施設</t>
  </si>
  <si>
    <t>受入・貯留設備</t>
  </si>
  <si>
    <t>生物反応処理設備</t>
  </si>
  <si>
    <t>汚泥乾燥・焼却設備</t>
  </si>
  <si>
    <t>資源化設備</t>
  </si>
  <si>
    <t>その他のし尿処理施設</t>
  </si>
  <si>
    <t>最終処分場</t>
  </si>
  <si>
    <t>集排水設備・通気装置</t>
  </si>
  <si>
    <t>浸出液処理設備</t>
  </si>
  <si>
    <t>廃棄物系バイオマスの利活用のための設備</t>
  </si>
  <si>
    <r>
      <t>灰出し設備</t>
    </r>
    <r>
      <rPr>
        <sz val="10"/>
        <color theme="0"/>
        <rFont val="Meiryo UI"/>
        <family val="3"/>
        <charset val="128"/>
      </rPr>
      <t>（セメント固化処理設備、スラグ・メタル等の搬出設備を含む）</t>
    </r>
    <phoneticPr fontId="5"/>
  </si>
  <si>
    <t>上下水道・工業用水道、下水道、廃棄物部門</t>
    <rPh sb="0" eb="2">
      <t>ジョウゲ</t>
    </rPh>
    <rPh sb="2" eb="4">
      <t>スイドウ</t>
    </rPh>
    <rPh sb="5" eb="8">
      <t>コウギョウヨウ</t>
    </rPh>
    <rPh sb="8" eb="10">
      <t>スイドウ</t>
    </rPh>
    <rPh sb="11" eb="14">
      <t>ゲスイドウ</t>
    </rPh>
    <rPh sb="15" eb="18">
      <t>ハイキブツ</t>
    </rPh>
    <phoneticPr fontId="5"/>
  </si>
  <si>
    <t>運輸部門</t>
    <rPh sb="0" eb="2">
      <t>ウンユ</t>
    </rPh>
    <phoneticPr fontId="5"/>
  </si>
  <si>
    <t>低GWP冷媒・自然冷媒高効率ヒートポンプ給湯機の導入</t>
    <rPh sb="0" eb="1">
      <t>ヒク</t>
    </rPh>
    <rPh sb="4" eb="6">
      <t>レイバイ</t>
    </rPh>
    <rPh sb="7" eb="9">
      <t>シゼン</t>
    </rPh>
    <rPh sb="9" eb="11">
      <t>レイバイ</t>
    </rPh>
    <phoneticPr fontId="5"/>
  </si>
  <si>
    <t>低GWP冷媒・自然冷媒ターボ冷凍機の導入</t>
    <rPh sb="0" eb="1">
      <t>ヒク</t>
    </rPh>
    <rPh sb="4" eb="6">
      <t>レイバイ</t>
    </rPh>
    <rPh sb="7" eb="9">
      <t>シゼン</t>
    </rPh>
    <rPh sb="14" eb="17">
      <t>レイトウキ</t>
    </rPh>
    <rPh sb="18" eb="20">
      <t>ドウニュウ</t>
    </rPh>
    <phoneticPr fontId="5"/>
  </si>
  <si>
    <t>低GWP冷媒・自然冷媒冷凍冷蔵コンデンシングユニットの導入</t>
    <rPh sb="0" eb="1">
      <t>ヒク</t>
    </rPh>
    <rPh sb="4" eb="6">
      <t>レイバイ</t>
    </rPh>
    <phoneticPr fontId="5"/>
  </si>
  <si>
    <t>低GWP冷媒やCO2等の自然冷媒により駆動するコンデンシングユニット。</t>
    <rPh sb="0" eb="1">
      <t>ヒク</t>
    </rPh>
    <rPh sb="4" eb="6">
      <t>レイバイ</t>
    </rPh>
    <phoneticPr fontId="5"/>
  </si>
  <si>
    <t>区分数</t>
    <rPh sb="0" eb="2">
      <t>クブン</t>
    </rPh>
    <rPh sb="2" eb="3">
      <t>スウ</t>
    </rPh>
    <phoneticPr fontId="5"/>
  </si>
  <si>
    <t>効率水準値あり</t>
    <rPh sb="0" eb="2">
      <t>コウリツ</t>
    </rPh>
    <rPh sb="2" eb="4">
      <t>スイジュン</t>
    </rPh>
    <rPh sb="4" eb="5">
      <t>アタイ</t>
    </rPh>
    <phoneticPr fontId="5"/>
  </si>
  <si>
    <t>効率水準値なし</t>
    <rPh sb="0" eb="2">
      <t>コウリツ</t>
    </rPh>
    <rPh sb="2" eb="4">
      <t>スイジュン</t>
    </rPh>
    <rPh sb="4" eb="5">
      <t>アタイ</t>
    </rPh>
    <phoneticPr fontId="5"/>
  </si>
  <si>
    <t>コスト水準値あり</t>
    <rPh sb="3" eb="5">
      <t>スイジュン</t>
    </rPh>
    <rPh sb="5" eb="6">
      <t>アタイ</t>
    </rPh>
    <phoneticPr fontId="5"/>
  </si>
  <si>
    <t>コスト水準値なし</t>
    <rPh sb="3" eb="5">
      <t>スイジュン</t>
    </rPh>
    <rPh sb="5" eb="6">
      <t>アタイ</t>
    </rPh>
    <phoneticPr fontId="5"/>
  </si>
  <si>
    <t>効率水準値</t>
    <rPh sb="0" eb="2">
      <t>コウリツ</t>
    </rPh>
    <rPh sb="2" eb="4">
      <t>スイジュン</t>
    </rPh>
    <rPh sb="4" eb="5">
      <t>アタイ</t>
    </rPh>
    <phoneticPr fontId="5"/>
  </si>
  <si>
    <t>コスト水準値</t>
    <rPh sb="3" eb="5">
      <t>スイジュン</t>
    </rPh>
    <rPh sb="5" eb="6">
      <t>アタイ</t>
    </rPh>
    <phoneticPr fontId="5"/>
  </si>
  <si>
    <t>基礎的な取組も含め実施する必要がある、比較的規模の小さい事業者を想定</t>
    <rPh sb="19" eb="22">
      <t>ヒカクテキ</t>
    </rPh>
    <rPh sb="22" eb="24">
      <t>キボ</t>
    </rPh>
    <rPh sb="25" eb="26">
      <t>チイ</t>
    </rPh>
    <phoneticPr fontId="5"/>
  </si>
  <si>
    <t>基礎的な取組については既に実施している、比較的規模の大きい事業者を想定</t>
    <rPh sb="20" eb="23">
      <t>ヒカクテキ</t>
    </rPh>
    <rPh sb="23" eb="25">
      <t>キボ</t>
    </rPh>
    <rPh sb="26" eb="27">
      <t>オオ</t>
    </rPh>
    <phoneticPr fontId="5"/>
  </si>
  <si>
    <t>スチームアキュムレータの導入</t>
    <phoneticPr fontId="5"/>
  </si>
  <si>
    <t>対策数</t>
    <rPh sb="0" eb="2">
      <t>タイサク</t>
    </rPh>
    <rPh sb="2" eb="3">
      <t>スウ</t>
    </rPh>
    <phoneticPr fontId="5"/>
  </si>
  <si>
    <t>効率水準有</t>
    <rPh sb="0" eb="2">
      <t>コウリツ</t>
    </rPh>
    <rPh sb="2" eb="4">
      <t>スイジュン</t>
    </rPh>
    <rPh sb="4" eb="5">
      <t>アリ</t>
    </rPh>
    <phoneticPr fontId="5"/>
  </si>
  <si>
    <t>コスト水準有</t>
    <rPh sb="3" eb="5">
      <t>スイジュン</t>
    </rPh>
    <rPh sb="5" eb="6">
      <t>アリ</t>
    </rPh>
    <phoneticPr fontId="5"/>
  </si>
  <si>
    <t>対策例</t>
    <rPh sb="0" eb="2">
      <t>タイサク</t>
    </rPh>
    <rPh sb="2" eb="3">
      <t>レイ</t>
    </rPh>
    <phoneticPr fontId="5"/>
  </si>
  <si>
    <t>コスト
水準有</t>
    <rPh sb="4" eb="6">
      <t>スイジュン</t>
    </rPh>
    <rPh sb="6" eb="7">
      <t>アリ</t>
    </rPh>
    <phoneticPr fontId="5"/>
  </si>
  <si>
    <t>高速型酸素吹き込み装置</t>
  </si>
  <si>
    <t>下水の温度差エネルギーの利用</t>
    <phoneticPr fontId="5"/>
  </si>
  <si>
    <t>対策名</t>
    <rPh sb="0" eb="2">
      <t>タイサク</t>
    </rPh>
    <rPh sb="2" eb="3">
      <t>メイ</t>
    </rPh>
    <phoneticPr fontId="5"/>
  </si>
  <si>
    <t>熱処理工程</t>
  </si>
  <si>
    <t>鋳仕上工程</t>
  </si>
  <si>
    <t>鋳仕上設備</t>
  </si>
  <si>
    <t>高性能ショットブラスト</t>
  </si>
  <si>
    <t>熱処理設備</t>
  </si>
  <si>
    <t>機械加工工程</t>
  </si>
  <si>
    <t>機械加工設備</t>
  </si>
  <si>
    <t>素材切断工程</t>
  </si>
  <si>
    <t>切断設備</t>
  </si>
  <si>
    <t>加熱設備</t>
  </si>
  <si>
    <t>鍛造工程</t>
  </si>
  <si>
    <t>鍛造設備</t>
  </si>
  <si>
    <t>型成形・加工工程</t>
  </si>
  <si>
    <t>仕上・検査工程</t>
  </si>
  <si>
    <t>仕上設備</t>
  </si>
  <si>
    <t>造塊工程</t>
  </si>
  <si>
    <t>高効率バッチ炉</t>
  </si>
  <si>
    <t>自動トング</t>
  </si>
  <si>
    <t>粉体吹き込み装置（炭材、アルミ灰等）</t>
  </si>
  <si>
    <t>高導電性導体電極支援腕</t>
  </si>
  <si>
    <t>スクラップ連続投入式アーク炉</t>
  </si>
  <si>
    <t>直流式水冷炉壁型アーク炉</t>
  </si>
  <si>
    <t>アーク炉、取鍋製錬複合プロセス</t>
  </si>
  <si>
    <t>待機取鍋放熱防止保温蓋</t>
  </si>
  <si>
    <t>熱間鋼片表面手入れ技術</t>
  </si>
  <si>
    <t>ガス燃焼高ターンダウン比バーナー</t>
  </si>
  <si>
    <t>伝熱促進材塗布・伝熱促進体設置</t>
  </si>
  <si>
    <t>装入・抽出扉密閉化</t>
  </si>
  <si>
    <t>仕切壁設置</t>
  </si>
  <si>
    <t>開口部遮断板</t>
  </si>
  <si>
    <t>液タンク保温強化</t>
  </si>
  <si>
    <t>ケミカルドライヤー温度の自動制御</t>
    <phoneticPr fontId="5"/>
  </si>
  <si>
    <t>原料乾燥キルン</t>
  </si>
  <si>
    <t>焼結機排ガス顕熱回収装置</t>
  </si>
  <si>
    <t>焼結クーラー廃熱回収装置</t>
  </si>
  <si>
    <t>キルン廃熱回収装置</t>
  </si>
  <si>
    <t>キルンクーラー廃熱回収装置</t>
  </si>
  <si>
    <t>ドライヤー廃熱回収装置</t>
  </si>
  <si>
    <t>電気炉排ガス回収装置</t>
  </si>
  <si>
    <t>メタル顕熱利用設備</t>
  </si>
  <si>
    <t>高効率予備還元プロセス</t>
  </si>
  <si>
    <t>スラグ多目的利用プロセス</t>
  </si>
  <si>
    <t>メタル多目的利用プロセス</t>
  </si>
  <si>
    <t>外気流入防止板の設置</t>
  </si>
  <si>
    <t>高ターンダウン比バーナー</t>
  </si>
  <si>
    <t>キュポラ酸素富化燃焼装置</t>
  </si>
  <si>
    <t>塗装管加熱炉排熱循環装置</t>
    <phoneticPr fontId="5"/>
  </si>
  <si>
    <t>直接加熱方式の採用</t>
  </si>
  <si>
    <t>焼鈍炉の扉の自動開閉装置</t>
  </si>
  <si>
    <t>管蒸気養生・加熱温度自動制御装置</t>
  </si>
  <si>
    <t>排熱利用汚泥乾燥装置</t>
  </si>
  <si>
    <t>焼鈍廃温水熱交換装置</t>
  </si>
  <si>
    <t>焼鈍排ガス熱回収装置</t>
  </si>
  <si>
    <t>インバーター制御プラズマ切断機</t>
  </si>
  <si>
    <t>キュポラコークス・ブリーズ吹き込み装置</t>
  </si>
  <si>
    <t>ボイラー燃料ガス予熱装置</t>
  </si>
  <si>
    <t>熱供給型動力発生装置</t>
  </si>
  <si>
    <t>電力回生技術</t>
  </si>
  <si>
    <t>ダスト等の原料化技術</t>
  </si>
  <si>
    <t>溶銑鍋放熱防止（取鍋の蓋、断熱材変更）</t>
  </si>
  <si>
    <t>その他の放熱防止装置（炉の蓋、断熱材変更）</t>
  </si>
  <si>
    <t>溶湯温度連続測定付誘導炉</t>
  </si>
  <si>
    <t>戻り屑砂落しショットブラスト</t>
  </si>
  <si>
    <t>戻り屑破砕装置</t>
  </si>
  <si>
    <t>鋳造工程（造型、中子、注湯、調砂、型バラシ）</t>
  </si>
  <si>
    <t>油圧、エアー駆動部分の電動化</t>
  </si>
  <si>
    <t>選択機能付集塵装置（移動式フード）</t>
  </si>
  <si>
    <t>高効率生砂冷却装置（ドラムタイプ）等</t>
  </si>
  <si>
    <t>高性能砂再生装置（機械式）</t>
  </si>
  <si>
    <t>仕上工程（堰折、鋳仕上、検査、塗装）</t>
  </si>
  <si>
    <t>薄肉鋳物による溶湯節減技術</t>
  </si>
  <si>
    <t>アーク炉電極昇降装置</t>
  </si>
  <si>
    <t>取鍋予熱装置</t>
  </si>
  <si>
    <t>除滓口、出鋼口、合金投入口の密閉化</t>
  </si>
  <si>
    <t>サーボモータ付シリンダー</t>
  </si>
  <si>
    <t>電動シリンダー（造型ライン）</t>
  </si>
  <si>
    <t>生砂コンパクタビリティコントローラー装置</t>
  </si>
  <si>
    <t>高効率生砂冷却装置</t>
  </si>
  <si>
    <t>高性能砂再生装置</t>
  </si>
  <si>
    <t>高性能金属加工機械（施盤、ボール盤、フライス盤等）</t>
  </si>
  <si>
    <t>鍛工品製造業</t>
  </si>
  <si>
    <t>自動ガス切断装置</t>
  </si>
  <si>
    <t>プラズマ切断機</t>
  </si>
  <si>
    <t>高速拘束ビレットシャー</t>
  </si>
  <si>
    <t>廃熱回収自動ウォーキングビーム炉</t>
  </si>
  <si>
    <t>多電源方式加熱装置</t>
  </si>
  <si>
    <t>全自動鍛造プレス</t>
  </si>
  <si>
    <t>サーボスクリュープレス</t>
  </si>
  <si>
    <t>コンピュータ制御式型鍛造ハンマ</t>
  </si>
  <si>
    <t>全自動ローリングミル</t>
  </si>
  <si>
    <t>多段ホーマー</t>
  </si>
  <si>
    <t>回転鍛造機</t>
  </si>
  <si>
    <t>油圧ハンマ</t>
  </si>
  <si>
    <t>サーボ鍛造プレス</t>
  </si>
  <si>
    <t>湿式クラッチブレーキプレス</t>
  </si>
  <si>
    <t>自動温度制御式連続熱処理装置</t>
  </si>
  <si>
    <t>型彫設備、表面処理設備</t>
  </si>
  <si>
    <t>超高速マシニングセンター</t>
  </si>
  <si>
    <t>ワイヤカット加工装置</t>
  </si>
  <si>
    <t>イオン窒化装置</t>
  </si>
  <si>
    <t>二次燃焼装置</t>
  </si>
  <si>
    <t>真空アーク再溶解炉最適操業制御システム</t>
  </si>
  <si>
    <t>エレクトロスラグ再溶解炉最適操業制御システム</t>
  </si>
  <si>
    <t>直流式水冷炉壁アーク炉</t>
  </si>
  <si>
    <t>アーク炉・取鍋精錬複合プロセス</t>
  </si>
  <si>
    <t>高性能真空アーク再溶解炉</t>
  </si>
  <si>
    <t>高性能エレクトロスラグ再溶解炉</t>
  </si>
  <si>
    <t>炉壁クーラー・炉蓋の高伝導化</t>
  </si>
  <si>
    <t>鋼塊保温カバー</t>
  </si>
  <si>
    <t>赤材搬送装置</t>
  </si>
  <si>
    <t>鋼塊保温ピット</t>
  </si>
  <si>
    <t>半製品保温カバー</t>
  </si>
  <si>
    <t>挿入・抽出扉密閉化</t>
  </si>
  <si>
    <t>中周波焼入装置</t>
  </si>
  <si>
    <t>サブゼロ（深冷焼入）装置</t>
  </si>
  <si>
    <t>高性能金属加工機械（旋盤、ボール盤、フライス盤等）</t>
  </si>
  <si>
    <t>Scope1, 3</t>
  </si>
  <si>
    <t>Scope1, 4</t>
  </si>
  <si>
    <t>Scope1, 5</t>
  </si>
  <si>
    <t>Scope1, 6</t>
  </si>
  <si>
    <t>Scope1, 7</t>
  </si>
  <si>
    <t>Scope1, 8</t>
  </si>
  <si>
    <t>Scope1, 9</t>
  </si>
  <si>
    <t>Scope1, 10</t>
  </si>
  <si>
    <t>Scope1, 11</t>
  </si>
  <si>
    <t>Scope1, 12</t>
  </si>
  <si>
    <t>Scope1, 14</t>
  </si>
  <si>
    <t>Scope1, 16</t>
  </si>
  <si>
    <t>Scope1, 17</t>
  </si>
  <si>
    <t>Scope1, 18</t>
  </si>
  <si>
    <t>Scope1, 19</t>
  </si>
  <si>
    <t>Scope1, 20</t>
  </si>
  <si>
    <t>Scope1, 21</t>
  </si>
  <si>
    <t>Scope1, 22</t>
  </si>
  <si>
    <t>Scope1, 23</t>
  </si>
  <si>
    <t>Scope1, 24</t>
  </si>
  <si>
    <t>Scope1, 25</t>
  </si>
  <si>
    <t>Scope1, 26</t>
  </si>
  <si>
    <t>Scope1, 27</t>
  </si>
  <si>
    <t>Scope1, 28</t>
  </si>
  <si>
    <t>Scope1, 29</t>
  </si>
  <si>
    <t>Scope1, 30</t>
  </si>
  <si>
    <t>Scope1, 31</t>
  </si>
  <si>
    <t>Scope1, 32</t>
  </si>
  <si>
    <t>Scope1, 33</t>
  </si>
  <si>
    <t>Scope1, 34</t>
  </si>
  <si>
    <t>Scope1, 35</t>
  </si>
  <si>
    <t>Scope1, 36</t>
  </si>
  <si>
    <t>Scope1, 37</t>
  </si>
  <si>
    <t>Scope1, 38</t>
  </si>
  <si>
    <t>Scope1, 39</t>
  </si>
  <si>
    <t>Scope1, 40</t>
  </si>
  <si>
    <t>Scope1, 41</t>
  </si>
  <si>
    <t>Scope1, 42</t>
  </si>
  <si>
    <t>Scope1, 43</t>
  </si>
  <si>
    <t>Scope1, 44</t>
  </si>
  <si>
    <t>Scope1, 45</t>
  </si>
  <si>
    <t>Scope1, 46</t>
  </si>
  <si>
    <t>Scope1, 47</t>
  </si>
  <si>
    <t>Scope1, 48</t>
  </si>
  <si>
    <t>Scope1, 49</t>
  </si>
  <si>
    <t>Scope1, 50</t>
  </si>
  <si>
    <t>Scope1, 51</t>
  </si>
  <si>
    <t>Scope1, 52</t>
  </si>
  <si>
    <t>Scope1, 53</t>
  </si>
  <si>
    <t>Scope1, 54</t>
  </si>
  <si>
    <t>Scope1, 55</t>
  </si>
  <si>
    <t>Scope1, 56</t>
  </si>
  <si>
    <t>Scope1, 57</t>
  </si>
  <si>
    <t>Scope1, 58</t>
  </si>
  <si>
    <t>Scope1, 59</t>
  </si>
  <si>
    <t>Scope1, 60</t>
  </si>
  <si>
    <t>Scope1, 61</t>
  </si>
  <si>
    <t>Scope1, 62</t>
  </si>
  <si>
    <t>Scope1, 63</t>
  </si>
  <si>
    <t>Scope1, 64</t>
  </si>
  <si>
    <t>Scope1, 65</t>
  </si>
  <si>
    <t>Scope1, 66</t>
  </si>
  <si>
    <t>Scope1, 67</t>
  </si>
  <si>
    <t>Scope1, 68</t>
  </si>
  <si>
    <t>Scope1, 69</t>
  </si>
  <si>
    <t>Scope1, 70</t>
  </si>
  <si>
    <t>Scope1, 71</t>
  </si>
  <si>
    <t>Scope1, 72</t>
  </si>
  <si>
    <t>Scope1, 73</t>
  </si>
  <si>
    <t>Scope1, 74</t>
  </si>
  <si>
    <t>Scope1, 75</t>
  </si>
  <si>
    <t>Scope1, 76</t>
  </si>
  <si>
    <t>Scope1, 77</t>
  </si>
  <si>
    <t>Scope1, 78</t>
  </si>
  <si>
    <t>Scope1, 79</t>
  </si>
  <si>
    <t>Scope1, 80</t>
  </si>
  <si>
    <t>Scope1, 81</t>
  </si>
  <si>
    <t>Scope1, 82</t>
  </si>
  <si>
    <t>Scope1, 83</t>
  </si>
  <si>
    <t>Scope1, 84</t>
  </si>
  <si>
    <t>Scope1, 85</t>
  </si>
  <si>
    <t>Scope1, 86</t>
  </si>
  <si>
    <t>Scope1, 87</t>
  </si>
  <si>
    <t>Scope1, 88</t>
  </si>
  <si>
    <t>Scope1, 89</t>
  </si>
  <si>
    <t>Scope1, 90</t>
  </si>
  <si>
    <t>Scope1, 91</t>
  </si>
  <si>
    <t>Scope1, 92</t>
  </si>
  <si>
    <t>Scope1, 93</t>
  </si>
  <si>
    <t>Scope1, 94</t>
  </si>
  <si>
    <t>Scope1, 95</t>
  </si>
  <si>
    <t>Scope1, 96</t>
  </si>
  <si>
    <t>Scope1, 97</t>
  </si>
  <si>
    <t>Scope1, 98</t>
  </si>
  <si>
    <t>Scope1, 99</t>
  </si>
  <si>
    <t>Scope1, 100</t>
  </si>
  <si>
    <t>Scope1, 101</t>
  </si>
  <si>
    <t>Scope1, 102</t>
  </si>
  <si>
    <t>Scope1, 103</t>
  </si>
  <si>
    <t>Scope1, 104</t>
  </si>
  <si>
    <t>Scope1, 105</t>
  </si>
  <si>
    <t>Scope1, 106</t>
  </si>
  <si>
    <t>Scope1, 107</t>
  </si>
  <si>
    <t>Scope1, 108</t>
  </si>
  <si>
    <t>Scope1, 109</t>
  </si>
  <si>
    <t>Scope1, 110</t>
  </si>
  <si>
    <t>Scope1, 111</t>
  </si>
  <si>
    <t>Scope1, 112</t>
  </si>
  <si>
    <t>Scope1, 114</t>
  </si>
  <si>
    <t>Scope1, 115</t>
  </si>
  <si>
    <t>上下水道・工業用水道、下水道、廃棄物部門</t>
    <rPh sb="18" eb="20">
      <t>ブモン</t>
    </rPh>
    <phoneticPr fontId="5"/>
  </si>
  <si>
    <t>自然由来ガス絶縁媒体を使用したガス絶縁開閉装置の導入</t>
    <phoneticPr fontId="5"/>
  </si>
  <si>
    <t>自然由来ガス絶縁媒体を使用した高電圧ガス遮断器の導入</t>
    <phoneticPr fontId="5"/>
  </si>
  <si>
    <t>受配電設備等に使用されている電力用開閉装置として、絶縁媒体としてSF6を用いたガス絶縁開閉装置が多用されているが、84kV以下の定格電圧領域においては、乾燥空気などの自然由来の気体を絶縁媒体として用いるものが実用化されている。</t>
    <phoneticPr fontId="5"/>
  </si>
  <si>
    <t>受配電設備等に使用されている高電圧ガス遮断器として、絶縁媒体としてSF6を用いたものが多用されているが、84kV以下の定格電圧領域においては、乾燥空気などの自然由来の気体を絶縁媒体として用いるものが実用化されている。</t>
    <phoneticPr fontId="5"/>
  </si>
  <si>
    <t>全般</t>
    <rPh sb="0" eb="2">
      <t>ゼンパン</t>
    </rPh>
    <phoneticPr fontId="5"/>
  </si>
  <si>
    <t>排出係数が低い燃料等を使用した設備の導入</t>
    <rPh sb="0" eb="2">
      <t>ハイシュツ</t>
    </rPh>
    <rPh sb="2" eb="4">
      <t>ケイスウ</t>
    </rPh>
    <rPh sb="5" eb="6">
      <t>ヒク</t>
    </rPh>
    <rPh sb="7" eb="9">
      <t>ネンリョウ</t>
    </rPh>
    <rPh sb="9" eb="10">
      <t>ナド</t>
    </rPh>
    <rPh sb="11" eb="13">
      <t>シヨウ</t>
    </rPh>
    <rPh sb="15" eb="17">
      <t>セツビ</t>
    </rPh>
    <rPh sb="18" eb="20">
      <t>ドウニュウ</t>
    </rPh>
    <phoneticPr fontId="5"/>
  </si>
  <si>
    <t>当該燃料等の使用によって排出される熱量一単位あたりの温室効果ガスの量（＝排出係数）が少ない設備への更新等（燃料転換、電化等）。</t>
    <rPh sb="0" eb="2">
      <t>トウガイ</t>
    </rPh>
    <rPh sb="2" eb="4">
      <t>ネンリョウ</t>
    </rPh>
    <rPh sb="4" eb="5">
      <t>ナド</t>
    </rPh>
    <rPh sb="6" eb="8">
      <t>シヨウ</t>
    </rPh>
    <rPh sb="12" eb="14">
      <t>ハイシュツ</t>
    </rPh>
    <rPh sb="17" eb="19">
      <t>ネツリョウ</t>
    </rPh>
    <rPh sb="19" eb="20">
      <t>イチ</t>
    </rPh>
    <rPh sb="20" eb="22">
      <t>タンイ</t>
    </rPh>
    <rPh sb="26" eb="28">
      <t>オンシツ</t>
    </rPh>
    <rPh sb="28" eb="30">
      <t>コウカ</t>
    </rPh>
    <rPh sb="33" eb="34">
      <t>リョウ</t>
    </rPh>
    <rPh sb="36" eb="38">
      <t>ハイシュツ</t>
    </rPh>
    <rPh sb="38" eb="40">
      <t>ケイスウ</t>
    </rPh>
    <rPh sb="42" eb="43">
      <t>スク</t>
    </rPh>
    <rPh sb="45" eb="47">
      <t>セツビ</t>
    </rPh>
    <rPh sb="49" eb="51">
      <t>コウシン</t>
    </rPh>
    <rPh sb="51" eb="52">
      <t>ナド</t>
    </rPh>
    <rPh sb="53" eb="55">
      <t>ネンリョウ</t>
    </rPh>
    <rPh sb="55" eb="57">
      <t>テンカン</t>
    </rPh>
    <rPh sb="58" eb="60">
      <t>デンカ</t>
    </rPh>
    <rPh sb="60" eb="61">
      <t>ナド</t>
    </rPh>
    <phoneticPr fontId="5"/>
  </si>
  <si>
    <t>出所</t>
    <rPh sb="0" eb="2">
      <t>シュッショ</t>
    </rPh>
    <phoneticPr fontId="5"/>
  </si>
  <si>
    <t>コスト水準</t>
    <rPh sb="3" eb="5">
      <t>スイジュン</t>
    </rPh>
    <phoneticPr fontId="5"/>
  </si>
  <si>
    <t>業界団体からの情報提供</t>
    <phoneticPr fontId="5"/>
  </si>
  <si>
    <t>L2-Tech水準表（2020年度版）</t>
    <rPh sb="7" eb="9">
      <t>スイジュン</t>
    </rPh>
    <rPh sb="9" eb="10">
      <t>ヒョウ</t>
    </rPh>
    <rPh sb="15" eb="17">
      <t>ネンド</t>
    </rPh>
    <rPh sb="17" eb="18">
      <t>バン</t>
    </rPh>
    <phoneticPr fontId="5"/>
  </si>
  <si>
    <t>主要設備における高効率型・脱炭素型の導入</t>
    <rPh sb="0" eb="2">
      <t>シュヨウ</t>
    </rPh>
    <rPh sb="2" eb="4">
      <t>セツビ</t>
    </rPh>
    <rPh sb="8" eb="11">
      <t>コウコウリツ</t>
    </rPh>
    <rPh sb="11" eb="12">
      <t>ガタ</t>
    </rPh>
    <rPh sb="13" eb="14">
      <t>ダツ</t>
    </rPh>
    <rPh sb="14" eb="16">
      <t>タンソ</t>
    </rPh>
    <rPh sb="16" eb="17">
      <t>ガタ</t>
    </rPh>
    <rPh sb="18" eb="20">
      <t>ドウニュウ</t>
    </rPh>
    <phoneticPr fontId="5"/>
  </si>
  <si>
    <t>MVR型（自己蒸気機械圧縮型）蒸留塔付き蒸発濃縮装置の導入</t>
    <phoneticPr fontId="5"/>
  </si>
  <si>
    <t>MVR型（自己蒸気機械圧縮型）蒸留装置の導入</t>
    <phoneticPr fontId="5"/>
  </si>
  <si>
    <t>蒸気圧力の有効利用システムの導入</t>
    <phoneticPr fontId="5"/>
  </si>
  <si>
    <t>熱回収式ねじ容積形圧縮機</t>
    <phoneticPr fontId="5"/>
  </si>
  <si>
    <t>減圧弁の代わりに設置し、蒸気を減圧エネルギーを用いて発電、空気圧縮等を行うシステム。</t>
    <phoneticPr fontId="5"/>
  </si>
  <si>
    <t>蒸気減圧弁代替小型動力回収装置の導入</t>
    <phoneticPr fontId="5"/>
  </si>
  <si>
    <t>蒸気駆動圧縮機</t>
    <phoneticPr fontId="5"/>
  </si>
  <si>
    <t>上記以外の未利用エネルギー（副生ガス等）、再生可能エネルギーの有効活用により、燃料等の使用を削減するもの。</t>
    <rPh sb="0" eb="2">
      <t>ジョウキ</t>
    </rPh>
    <rPh sb="2" eb="4">
      <t>イガイ</t>
    </rPh>
    <rPh sb="5" eb="8">
      <t>ミリヨウ</t>
    </rPh>
    <rPh sb="14" eb="16">
      <t>フクセイ</t>
    </rPh>
    <rPh sb="18" eb="19">
      <t>ナド</t>
    </rPh>
    <rPh sb="21" eb="23">
      <t>サイセイ</t>
    </rPh>
    <rPh sb="23" eb="25">
      <t>カノウ</t>
    </rPh>
    <rPh sb="31" eb="33">
      <t>ユウコウ</t>
    </rPh>
    <rPh sb="33" eb="35">
      <t>カツヨウ</t>
    </rPh>
    <rPh sb="39" eb="41">
      <t>ネンリョウ</t>
    </rPh>
    <rPh sb="41" eb="42">
      <t>ナド</t>
    </rPh>
    <rPh sb="43" eb="45">
      <t>シヨウ</t>
    </rPh>
    <rPh sb="46" eb="48">
      <t>サクゲン</t>
    </rPh>
    <phoneticPr fontId="5"/>
  </si>
  <si>
    <t>その他の未利用エネルギー・再生可能エネルギー活用設備の導入</t>
    <rPh sb="2" eb="3">
      <t>ホカ</t>
    </rPh>
    <rPh sb="4" eb="7">
      <t>ミリヨウ</t>
    </rPh>
    <rPh sb="13" eb="15">
      <t>サイセイ</t>
    </rPh>
    <rPh sb="15" eb="17">
      <t>カノウ</t>
    </rPh>
    <rPh sb="22" eb="24">
      <t>カツヨウ</t>
    </rPh>
    <rPh sb="24" eb="26">
      <t>セツビ</t>
    </rPh>
    <rPh sb="27" eb="29">
      <t>ドウニュウ</t>
    </rPh>
    <phoneticPr fontId="5"/>
  </si>
  <si>
    <t>蒸留塔の塔頂から出るベーパー（蒸気）を機械的に昇圧（昇温）し、塔底の再沸器の熱源として利用する。自己熱再生型で蒸気の持つ蒸発潜熱を再利用できるシステム。</t>
    <phoneticPr fontId="5"/>
  </si>
  <si>
    <t>複数の蒸発缶と真空系を用いた溶液又は懸濁液中の水分を蒸発させる高効率濃縮設備で、蒸発したベーパー（蒸気）を機械的に昇圧（昇温）し、蒸発缶の熱源として再利用する。自己熱再生型で蒸気の持つ蒸発潜熱を再利用できるシステム。</t>
    <phoneticPr fontId="5"/>
  </si>
  <si>
    <t>多重効用型蒸留装置の導入</t>
    <phoneticPr fontId="5"/>
  </si>
  <si>
    <t>主要設備における高効率型・脱炭素型の導入</t>
    <rPh sb="13" eb="14">
      <t>ダツ</t>
    </rPh>
    <rPh sb="14" eb="16">
      <t>タンソ</t>
    </rPh>
    <rPh sb="16" eb="17">
      <t>ガタ</t>
    </rPh>
    <phoneticPr fontId="5"/>
  </si>
  <si>
    <t>未利用エネルギー・再生可能エネルギー設備等</t>
    <rPh sb="20" eb="21">
      <t>ナド</t>
    </rPh>
    <phoneticPr fontId="5"/>
  </si>
  <si>
    <t>高圧又は大容量の流体の背圧を膨張タービンを用いて回収するもの。</t>
    <phoneticPr fontId="5"/>
  </si>
  <si>
    <t>燃焼用空気予熱設備の導入</t>
    <phoneticPr fontId="5"/>
  </si>
  <si>
    <t>蒸気圧力の有効利用システムの導入</t>
  </si>
  <si>
    <t>未利用エネルギー・再生可能エネルギー設備等</t>
    <rPh sb="18" eb="20">
      <t>セツビ</t>
    </rPh>
    <rPh sb="20" eb="21">
      <t>ナド</t>
    </rPh>
    <phoneticPr fontId="5"/>
  </si>
  <si>
    <t>対策例</t>
    <rPh sb="0" eb="2">
      <t>タイサク</t>
    </rPh>
    <rPh sb="2" eb="3">
      <t>レイ</t>
    </rPh>
    <phoneticPr fontId="5"/>
  </si>
  <si>
    <t>ACC（Adaptive Cruise Control/アダプティブ・クルーズ・コントロール）/CACC（Cooperative Adaptive Cruise Control/コーペラティブ・アダプティブ・クルーズ・コントロール）の導入</t>
    <rPh sb="117" eb="119">
      <t>ドウニュウ</t>
    </rPh>
    <phoneticPr fontId="5"/>
  </si>
  <si>
    <t>航空機</t>
    <phoneticPr fontId="5"/>
  </si>
  <si>
    <t>リファイナー負荷調整システム</t>
    <phoneticPr fontId="5"/>
  </si>
  <si>
    <t>低差圧除塵装置</t>
    <phoneticPr fontId="5"/>
  </si>
  <si>
    <t>太陽光発電システムの導入</t>
    <rPh sb="0" eb="3">
      <t>タイヨウコウ</t>
    </rPh>
    <rPh sb="3" eb="5">
      <t>ハツデン</t>
    </rPh>
    <rPh sb="10" eb="12">
      <t>ドウニュウ</t>
    </rPh>
    <phoneticPr fontId="5"/>
  </si>
  <si>
    <t>EVの充電設備や充放電設備の導入</t>
    <rPh sb="3" eb="5">
      <t>ジュウデン</t>
    </rPh>
    <rPh sb="5" eb="7">
      <t>セツビ</t>
    </rPh>
    <rPh sb="8" eb="11">
      <t>ジュウホウデン</t>
    </rPh>
    <rPh sb="11" eb="13">
      <t>セツビ</t>
    </rPh>
    <rPh sb="14" eb="16">
      <t>ドウニュウ</t>
    </rPh>
    <phoneticPr fontId="5"/>
  </si>
  <si>
    <t>社用車や従業員等が通勤等に利用する乗用車としての電動車利用の促進の観点から、事業所に充電設備や充放電設備を導入する。</t>
    <rPh sb="47" eb="50">
      <t>ジュウホウデン</t>
    </rPh>
    <rPh sb="50" eb="52">
      <t>セツビ</t>
    </rPh>
    <phoneticPr fontId="5"/>
  </si>
  <si>
    <t>シート名</t>
    <rPh sb="3" eb="4">
      <t>メイ</t>
    </rPh>
    <phoneticPr fontId="5"/>
  </si>
  <si>
    <t>排出の削減等の適切かつ有効な実施に係る取組（基本姿勢）</t>
  </si>
  <si>
    <t>項目</t>
    <rPh sb="0" eb="2">
      <t>コウモク</t>
    </rPh>
    <phoneticPr fontId="5"/>
  </si>
  <si>
    <t>具体的な取組内容（例）</t>
    <phoneticPr fontId="5"/>
  </si>
  <si>
    <t>取組にあたって参考となる情報源</t>
    <phoneticPr fontId="5"/>
  </si>
  <si>
    <t>1.2(2)</t>
    <phoneticPr fontId="5"/>
  </si>
  <si>
    <t>コスト水準値の有無</t>
    <rPh sb="3" eb="5">
      <t>スイジュン</t>
    </rPh>
    <rPh sb="5" eb="6">
      <t>アタイ</t>
    </rPh>
    <rPh sb="7" eb="9">
      <t>ウム</t>
    </rPh>
    <phoneticPr fontId="5"/>
  </si>
  <si>
    <t>1.2(1)
①～④</t>
    <phoneticPr fontId="5"/>
  </si>
  <si>
    <t>構成</t>
    <rPh sb="0" eb="2">
      <t>コウセイ</t>
    </rPh>
    <phoneticPr fontId="5"/>
  </si>
  <si>
    <t>水準リスト
No</t>
    <rPh sb="0" eb="2">
      <t>スイジュン</t>
    </rPh>
    <phoneticPr fontId="5"/>
  </si>
  <si>
    <t>設備名</t>
    <rPh sb="0" eb="2">
      <t>セツビ</t>
    </rPh>
    <rPh sb="2" eb="3">
      <t>メイ</t>
    </rPh>
    <phoneticPr fontId="5"/>
  </si>
  <si>
    <t>概要</t>
    <rPh sb="0" eb="2">
      <t>ガイヨウ</t>
    </rPh>
    <phoneticPr fontId="5"/>
  </si>
  <si>
    <t>排出の削減等に係る措置（個別対策）
ー対策リスト</t>
    <rPh sb="19" eb="21">
      <t>タイサク</t>
    </rPh>
    <phoneticPr fontId="5"/>
  </si>
  <si>
    <t>事業者が脱炭素経営を進める上で必要となる取組内容について、取組のステップ別、事業者規模・取組レベル別（中小事業者、大規模事業者、先進事業者の別）に例示。</t>
    <rPh sb="0" eb="3">
      <t>ジギョウシャ</t>
    </rPh>
    <rPh sb="15" eb="17">
      <t>ヒツヨウ</t>
    </rPh>
    <rPh sb="20" eb="22">
      <t>トリクミ</t>
    </rPh>
    <rPh sb="22" eb="24">
      <t>ナイヨウ</t>
    </rPh>
    <rPh sb="29" eb="31">
      <t>トリクミ</t>
    </rPh>
    <rPh sb="36" eb="37">
      <t>ベツ</t>
    </rPh>
    <rPh sb="38" eb="41">
      <t>ジギョウシャ</t>
    </rPh>
    <rPh sb="41" eb="43">
      <t>キボ</t>
    </rPh>
    <rPh sb="44" eb="46">
      <t>トリクミ</t>
    </rPh>
    <rPh sb="49" eb="50">
      <t>ベツ</t>
    </rPh>
    <rPh sb="51" eb="53">
      <t>チュウショウ</t>
    </rPh>
    <rPh sb="53" eb="56">
      <t>ジギョウシャ</t>
    </rPh>
    <rPh sb="57" eb="60">
      <t>ダイキボ</t>
    </rPh>
    <rPh sb="60" eb="63">
      <t>ジギョウシャ</t>
    </rPh>
    <rPh sb="64" eb="66">
      <t>センシン</t>
    </rPh>
    <rPh sb="66" eb="69">
      <t>ジギョウシャ</t>
    </rPh>
    <rPh sb="70" eb="71">
      <t>ベツ</t>
    </rPh>
    <rPh sb="73" eb="75">
      <t>レイジ</t>
    </rPh>
    <phoneticPr fontId="5"/>
  </si>
  <si>
    <t>上記の取組にあたって参考となる情報源として、関連する既存のガイドライン、制度・イニシアティブ等について例示。</t>
    <rPh sb="0" eb="2">
      <t>ジョウキ</t>
    </rPh>
    <rPh sb="3" eb="5">
      <t>トリクミ</t>
    </rPh>
    <rPh sb="10" eb="12">
      <t>サンコウ</t>
    </rPh>
    <rPh sb="15" eb="18">
      <t>ジョウホウゲン</t>
    </rPh>
    <rPh sb="22" eb="24">
      <t>カンレン</t>
    </rPh>
    <rPh sb="26" eb="28">
      <t>キゾン</t>
    </rPh>
    <rPh sb="36" eb="38">
      <t>セイド</t>
    </rPh>
    <rPh sb="46" eb="47">
      <t>ナド</t>
    </rPh>
    <rPh sb="51" eb="53">
      <t>レイジ</t>
    </rPh>
    <phoneticPr fontId="5"/>
  </si>
  <si>
    <t>上記の取組の意義として、当該取組によって自社及びサプライチェーンの温室効果ガス排出削減にどのようにつながるのか等について解説。</t>
    <rPh sb="0" eb="2">
      <t>ジョウキ</t>
    </rPh>
    <rPh sb="3" eb="5">
      <t>トリクミ</t>
    </rPh>
    <rPh sb="6" eb="8">
      <t>イギ</t>
    </rPh>
    <rPh sb="12" eb="14">
      <t>トウガイ</t>
    </rPh>
    <rPh sb="14" eb="16">
      <t>トリクミ</t>
    </rPh>
    <rPh sb="20" eb="22">
      <t>ジシャ</t>
    </rPh>
    <rPh sb="22" eb="23">
      <t>オヨ</t>
    </rPh>
    <rPh sb="33" eb="35">
      <t>オンシツ</t>
    </rPh>
    <rPh sb="35" eb="37">
      <t>コウカ</t>
    </rPh>
    <rPh sb="39" eb="41">
      <t>ハイシュツ</t>
    </rPh>
    <rPh sb="41" eb="43">
      <t>サクゲン</t>
    </rPh>
    <rPh sb="55" eb="56">
      <t>ナド</t>
    </rPh>
    <rPh sb="60" eb="62">
      <t>カイセツ</t>
    </rPh>
    <phoneticPr fontId="5"/>
  </si>
  <si>
    <t>取組の意義</t>
    <phoneticPr fontId="5"/>
  </si>
  <si>
    <t>対象となる排出区分
・ガス種類</t>
    <phoneticPr fontId="5"/>
  </si>
  <si>
    <t>各リスト（①～④）における通し番号を付番。</t>
    <rPh sb="0" eb="1">
      <t>カク</t>
    </rPh>
    <rPh sb="13" eb="14">
      <t>トオ</t>
    </rPh>
    <rPh sb="15" eb="17">
      <t>バンゴウ</t>
    </rPh>
    <rPh sb="18" eb="20">
      <t>フバン</t>
    </rPh>
    <phoneticPr fontId="5"/>
  </si>
  <si>
    <t>脱炭素化に向けた実施体制の整備及び、事業に影響を与える気候関連リスク・機会を把握することで、事業リスク軽減等の観点から脱炭素につながる高効率な設備の導入や運用改善に係る取組を進めやすくなる。</t>
    <phoneticPr fontId="8"/>
  </si>
  <si>
    <t>自社、またはバリューチェーン排出量の算定や排出削減目標の設定、排出削減計画の策定をすることで、主要な排出起源や排出量を明確にし、目標や計画実行に向けて脱炭素につながる高効率な設備の導入や運用改善を促進することができる。</t>
    <phoneticPr fontId="8"/>
  </si>
  <si>
    <t>空調熱源設備・システムの運用改善</t>
  </si>
  <si>
    <t>空調負荷低減のための運用改善</t>
  </si>
  <si>
    <t>その他運用改善</t>
  </si>
  <si>
    <t>熱源設備における熱源台数制御装置の運転発停順位の適正化</t>
  </si>
  <si>
    <t>蓄熱システムの運転スケジュールの適正化</t>
  </si>
  <si>
    <t>密閉式冷却塔熱交換器のスケール除去</t>
  </si>
  <si>
    <t>冷却塔充てん材の清掃</t>
  </si>
  <si>
    <t>熱源機のブロー量の適正化</t>
  </si>
  <si>
    <t>熱源機の停止時間の電源遮断</t>
  </si>
  <si>
    <t>複数の空調設備で構成されている場合等の総合的なエネルギー消費効率の向上</t>
  </si>
  <si>
    <t>空調設定温度・湿度の適正化</t>
  </si>
  <si>
    <t>ウォーミングアップ時の外気取入停止</t>
  </si>
  <si>
    <t>運転時のドアの開け放しの防止</t>
  </si>
  <si>
    <t>空調機設備・熱源機の起動時刻の適正化</t>
  </si>
  <si>
    <t>使用されていない区画・部屋の空調停止</t>
  </si>
  <si>
    <t>冷暖房の混合使用によるエネルギー損失の防止</t>
  </si>
  <si>
    <t>除湿・再熱制御システムの再加熱運転の停止</t>
  </si>
  <si>
    <t>夜間等の冷気取入れ</t>
  </si>
  <si>
    <t>温湿度センサー・コイル・フィルター等の清掃</t>
  </si>
  <si>
    <t>自動制御装置の管理等の保守及び点検</t>
  </si>
  <si>
    <t>排出係数が小さい燃料等への転換</t>
  </si>
  <si>
    <t>給湯熱源設備・システムの運用改善</t>
  </si>
  <si>
    <t>複数の熱源機・ポンプで構成されている場合等の総合的なエネルギー消費効率の向上</t>
  </si>
  <si>
    <t>給湯負荷低減のための運用改善</t>
  </si>
  <si>
    <t>給湯温度・循環水量の適正化</t>
  </si>
  <si>
    <t>冬季以外の給湯供給期間の短縮</t>
  </si>
  <si>
    <t>設備の定期的な保守及び点検</t>
  </si>
  <si>
    <t>配管等からの冷媒等の漏えい防止のための点検・整備</t>
  </si>
  <si>
    <t>換気運転時間の短縮等の換気運転の適正化</t>
  </si>
  <si>
    <t>照明器具の定期的な保守及び点検</t>
  </si>
  <si>
    <t>利用の少ない時間帯における昇降機の一部停止</t>
  </si>
  <si>
    <t>昇降機の定期的な保守及び点検</t>
  </si>
  <si>
    <t>複数の燃焼設備を使用する場合の燃焼設備全体としての熱効率の向上</t>
  </si>
  <si>
    <t>燃料の粒度・水分・粘度等燃料の性状に応じた適切な運転</t>
  </si>
  <si>
    <t>熱源設備の定期的な保守及び点検</t>
  </si>
  <si>
    <t>その他運用改善</t>
    <rPh sb="3" eb="5">
      <t>ウンヨウ</t>
    </rPh>
    <rPh sb="5" eb="7">
      <t>カイゼン</t>
    </rPh>
    <phoneticPr fontId="8"/>
  </si>
  <si>
    <t>排ガス温度の低下及び廃熱回収率の向上</t>
  </si>
  <si>
    <t>蒸気の乾き度の維持</t>
  </si>
  <si>
    <t>熱媒体の温度・圧力・量の適正化による熱量の過剰供給の防止</t>
  </si>
  <si>
    <t>工業炉の設備の構造・被加熱物の特性・前後の工程等に応じた熱効率の向上によるヒートパターンの改善</t>
  </si>
  <si>
    <t>被加熱物又は被冷却物の量及び炉内配置の適正化による過大負荷及び過小負荷の防止</t>
  </si>
  <si>
    <t>加熱等を行う設備の制御方法の改善による熱の有効利用</t>
  </si>
  <si>
    <t>加熱の反復を必要とする工程における連続化・統合化・短縮・一部の省略・工程間の待ち時間の短縮</t>
  </si>
  <si>
    <t>断続運転が可能である場合の運転の集約化</t>
  </si>
  <si>
    <t>不要時の蒸気供給バルブの閉止</t>
    <phoneticPr fontId="5"/>
  </si>
  <si>
    <t>熱利用設備</t>
    <rPh sb="0" eb="1">
      <t>ネツ</t>
    </rPh>
    <rPh sb="1" eb="3">
      <t>リヨウ</t>
    </rPh>
    <rPh sb="3" eb="5">
      <t>セツビ</t>
    </rPh>
    <phoneticPr fontId="5"/>
  </si>
  <si>
    <t>熱媒体輸送管の合理化</t>
  </si>
  <si>
    <t>ボイラー給水の水質の適切な管理</t>
  </si>
  <si>
    <t>冷却器及び凝縮器への入口温度の適正化</t>
  </si>
  <si>
    <t>複数の加熱設備を使用する場合の設備全体としての熱効率の向上</t>
  </si>
  <si>
    <t>排ガスを排出する設備等に応じた排ガス温度の低減・廃熱回収率の向上</t>
  </si>
  <si>
    <t>加熱された固体又は流体が有する顕熱・潜熱・圧力・可燃性成分等の回収利用の範囲の適正化</t>
  </si>
  <si>
    <t>原材料の予熱等その温度・設備の使用条件等に応じた廃熱の適正な利用</t>
  </si>
  <si>
    <t>廃熱利用の効率を維持するための事項に関する定期的な保守及び点検</t>
  </si>
  <si>
    <t>コージェネレーション設備の総合的なエネルギー消費効率の向上</t>
  </si>
  <si>
    <t>複数設備の並列運転に際しての総合的なエネルギー消費効率の向上</t>
  </si>
  <si>
    <t>総合的な効率を高い状態に維持するための定期的な保守及び点検</t>
  </si>
  <si>
    <t>変圧が不要な時期・時間帯における変圧器の停止</t>
  </si>
  <si>
    <t>コンデンサーの細めな投入及び遮断</t>
  </si>
  <si>
    <t>受変電設備の配置の適正化・配電方式の変更による配電線路の短縮・配電電圧の適正化等による配電損失の低減</t>
  </si>
  <si>
    <t>三相電源に単相負荷を接続させる場合の電圧の不平衡の防止</t>
  </si>
  <si>
    <t>電気使用設備の稼働調整を通じた電気使用の平準化による最大電流の低減</t>
  </si>
  <si>
    <t>受変電設備・配電設備の電圧・電流等の適正な管理</t>
  </si>
  <si>
    <t>電動機・電動力応用設備</t>
  </si>
  <si>
    <t>電動力応用設備の電動機の空転の防止及び不要時の停止</t>
  </si>
  <si>
    <t>流体機械の使用端圧力及び吐出量の見直し・負荷に応じた運転台数及び回転数の適正化による電動機の負荷の低減</t>
  </si>
  <si>
    <t>複数の電動機を使用する際の電動機全体の効率の向上</t>
  </si>
  <si>
    <t>電気加熱設備における被加熱物の装てん方法の改善・無負荷稼働による電気の損失の低減・断熱及び廃熱回収利用の適正化による熱効率の向上</t>
  </si>
  <si>
    <t>使用しない時間帯における事務用機器等の電源の遮断</t>
  </si>
  <si>
    <t>低電力モードの設定</t>
  </si>
  <si>
    <t>事務用機器等の定期的な保守及び点検</t>
  </si>
  <si>
    <t>利用の少ない時間帯における自動販売機の消灯</t>
  </si>
  <si>
    <t>全般</t>
    <rPh sb="0" eb="2">
      <t>ゼンパン</t>
    </rPh>
    <phoneticPr fontId="8"/>
  </si>
  <si>
    <t>適正な形状及び特性の電極の採用による電解効率の向上</t>
  </si>
  <si>
    <t>電極間距離・電解液の濃度・導体の接触抵抗等の適正化による電解効率の向上</t>
  </si>
  <si>
    <t>電気使用設備の電圧・電流等の適切な管理による電気の損失の低減</t>
  </si>
  <si>
    <t>全般</t>
    <rPh sb="0" eb="2">
      <t>ゼンパン</t>
    </rPh>
    <phoneticPr fontId="5"/>
  </si>
  <si>
    <t>主要設備ごと、設備群ごと、ラインごと等の統合的な省エネルギー制御の実施</t>
  </si>
  <si>
    <t>機器や設備の保守状況・劣化状況等の把握</t>
  </si>
  <si>
    <t>標準規格による評価：</t>
    <phoneticPr fontId="5"/>
  </si>
  <si>
    <t>JIS等の国際・日本標準の規格、または省エネ法等の法律に準拠した試験条件及び計算方法によって評価する方法</t>
    <phoneticPr fontId="5"/>
  </si>
  <si>
    <t>規格化されていないが一部で標準条件として用いられている、または標準として業界と合意した試験条件及び計算方法によって評価する方法</t>
    <phoneticPr fontId="5"/>
  </si>
  <si>
    <t>以下のいずれかから、効率性能の評価方法のタイプを記載。</t>
    <phoneticPr fontId="5"/>
  </si>
  <si>
    <t>性能の計算方法について、準拠すべき規格または具体的な方法を記載。</t>
    <phoneticPr fontId="5"/>
  </si>
  <si>
    <t>性能を評価するための試験条件について、準拠すべき規格または具体的な条件を記載。</t>
    <phoneticPr fontId="5"/>
  </si>
  <si>
    <t>その他設備導入</t>
    <rPh sb="3" eb="5">
      <t>セツビ</t>
    </rPh>
    <rPh sb="5" eb="7">
      <t>ドウニュウ</t>
    </rPh>
    <phoneticPr fontId="8"/>
  </si>
  <si>
    <t>車両</t>
    <rPh sb="0" eb="2">
      <t>シャリョウ</t>
    </rPh>
    <phoneticPr fontId="5"/>
  </si>
  <si>
    <t>エネルギー管理システム</t>
    <rPh sb="5" eb="7">
      <t>カンリ</t>
    </rPh>
    <phoneticPr fontId="5"/>
  </si>
  <si>
    <t>その他</t>
    <rPh sb="2" eb="3">
      <t>ホカ</t>
    </rPh>
    <phoneticPr fontId="5"/>
  </si>
  <si>
    <t>その他運用改善</t>
    <rPh sb="2" eb="3">
      <t>ホカ</t>
    </rPh>
    <rPh sb="3" eb="5">
      <t>ウンヨウ</t>
    </rPh>
    <rPh sb="5" eb="7">
      <t>カイゼン</t>
    </rPh>
    <phoneticPr fontId="5"/>
  </si>
  <si>
    <t>空調熱源設備・システムの運用改善</t>
    <rPh sb="0" eb="2">
      <t>クウチョウ</t>
    </rPh>
    <rPh sb="2" eb="4">
      <t>ネツゲン</t>
    </rPh>
    <rPh sb="4" eb="6">
      <t>セツビ</t>
    </rPh>
    <rPh sb="12" eb="14">
      <t>ウンヨウ</t>
    </rPh>
    <rPh sb="14" eb="16">
      <t>カイゼン</t>
    </rPh>
    <phoneticPr fontId="5"/>
  </si>
  <si>
    <t>空調負荷低減のための運用改善</t>
    <rPh sb="0" eb="2">
      <t>クウチョウ</t>
    </rPh>
    <rPh sb="2" eb="4">
      <t>フカ</t>
    </rPh>
    <rPh sb="4" eb="6">
      <t>テイゲン</t>
    </rPh>
    <rPh sb="10" eb="12">
      <t>ウンヨウ</t>
    </rPh>
    <rPh sb="12" eb="14">
      <t>カイゼン</t>
    </rPh>
    <phoneticPr fontId="8"/>
  </si>
  <si>
    <t>その他運用改善</t>
    <rPh sb="2" eb="3">
      <t>ホカ</t>
    </rPh>
    <rPh sb="3" eb="5">
      <t>ウンヨウ</t>
    </rPh>
    <rPh sb="5" eb="7">
      <t>カイゼン</t>
    </rPh>
    <phoneticPr fontId="8"/>
  </si>
  <si>
    <t>上記の取組を実施するにあたって参考となる、関連する既存のガイドラインや制度・イニシアティブ等を例示。</t>
    <rPh sb="0" eb="2">
      <t>ジョウキ</t>
    </rPh>
    <rPh sb="3" eb="5">
      <t>トリクミ</t>
    </rPh>
    <rPh sb="6" eb="8">
      <t>ジッシ</t>
    </rPh>
    <rPh sb="15" eb="17">
      <t>サンコウ</t>
    </rPh>
    <rPh sb="21" eb="23">
      <t>カンレン</t>
    </rPh>
    <rPh sb="25" eb="27">
      <t>キゾン</t>
    </rPh>
    <rPh sb="35" eb="37">
      <t>セイド</t>
    </rPh>
    <rPh sb="45" eb="46">
      <t>ナド</t>
    </rPh>
    <rPh sb="47" eb="49">
      <t>レイジ</t>
    </rPh>
    <phoneticPr fontId="5"/>
  </si>
  <si>
    <t>各対策リスト（①エネルギー転換・産業・業務部門（業種横断）、②エネルギー転換・産業・業務部門（業種固有）、③上下水道・工業用水道、下水道、廃棄物部門、④運輸部門）における通し番号を付番。</t>
    <rPh sb="0" eb="1">
      <t>カク</t>
    </rPh>
    <rPh sb="1" eb="3">
      <t>タイサク</t>
    </rPh>
    <rPh sb="85" eb="86">
      <t>トオ</t>
    </rPh>
    <rPh sb="87" eb="89">
      <t>バンゴウ</t>
    </rPh>
    <rPh sb="90" eb="92">
      <t>フバン</t>
    </rPh>
    <phoneticPr fontId="5"/>
  </si>
  <si>
    <t>部門・業種</t>
    <rPh sb="0" eb="2">
      <t>ブモン</t>
    </rPh>
    <rPh sb="3" eb="5">
      <t>ギョウシュ</t>
    </rPh>
    <phoneticPr fontId="5"/>
  </si>
  <si>
    <t>上記の取組を実施することで、自社及びバリューチェーンの排出量の削減（特に、温室効果ガス排出削減等指針の規定範囲である”設備の選択・使用方法”に係る削減）にどのようにつながるかに関する解説を記載。</t>
    <rPh sb="0" eb="2">
      <t>ジョウキ</t>
    </rPh>
    <rPh sb="3" eb="5">
      <t>トリクミ</t>
    </rPh>
    <rPh sb="6" eb="8">
      <t>ジッシ</t>
    </rPh>
    <rPh sb="14" eb="16">
      <t>ジシャ</t>
    </rPh>
    <rPh sb="16" eb="17">
      <t>オヨ</t>
    </rPh>
    <rPh sb="27" eb="29">
      <t>ハイシュツ</t>
    </rPh>
    <rPh sb="29" eb="30">
      <t>リョウ</t>
    </rPh>
    <rPh sb="31" eb="33">
      <t>サクゲン</t>
    </rPh>
    <rPh sb="34" eb="35">
      <t>トク</t>
    </rPh>
    <rPh sb="37" eb="39">
      <t>オンシツ</t>
    </rPh>
    <rPh sb="39" eb="41">
      <t>コウカ</t>
    </rPh>
    <rPh sb="43" eb="45">
      <t>ハイシュツ</t>
    </rPh>
    <rPh sb="45" eb="47">
      <t>サクゲン</t>
    </rPh>
    <rPh sb="47" eb="48">
      <t>ナド</t>
    </rPh>
    <rPh sb="48" eb="50">
      <t>シシン</t>
    </rPh>
    <rPh sb="51" eb="53">
      <t>キテイ</t>
    </rPh>
    <rPh sb="53" eb="55">
      <t>ハンイ</t>
    </rPh>
    <rPh sb="59" eb="61">
      <t>セツビ</t>
    </rPh>
    <rPh sb="62" eb="64">
      <t>センタク</t>
    </rPh>
    <rPh sb="65" eb="67">
      <t>シヨウ</t>
    </rPh>
    <rPh sb="67" eb="69">
      <t>ホウホウ</t>
    </rPh>
    <rPh sb="71" eb="72">
      <t>カカ</t>
    </rPh>
    <rPh sb="73" eb="75">
      <t>サクゲン</t>
    </rPh>
    <rPh sb="88" eb="89">
      <t>カン</t>
    </rPh>
    <rPh sb="91" eb="93">
      <t>カイセツ</t>
    </rPh>
    <rPh sb="94" eb="96">
      <t>キサイ</t>
    </rPh>
    <phoneticPr fontId="5"/>
  </si>
  <si>
    <t>当該対策によって削減される温室効果ガスの排出区分（GHGプロトコルにおけるScope1～3）を記載。</t>
    <rPh sb="0" eb="2">
      <t>トウガイ</t>
    </rPh>
    <rPh sb="2" eb="4">
      <t>タイサク</t>
    </rPh>
    <rPh sb="8" eb="10">
      <t>サクゲン</t>
    </rPh>
    <rPh sb="13" eb="15">
      <t>オンシツ</t>
    </rPh>
    <rPh sb="15" eb="17">
      <t>コウカ</t>
    </rPh>
    <rPh sb="20" eb="22">
      <t>ハイシュツ</t>
    </rPh>
    <rPh sb="22" eb="24">
      <t>クブン</t>
    </rPh>
    <rPh sb="47" eb="49">
      <t>キサイ</t>
    </rPh>
    <phoneticPr fontId="5"/>
  </si>
  <si>
    <t>Scope2を除く、事業者のバリューチェーンの上流と下流の活動からの間接排出</t>
    <phoneticPr fontId="5"/>
  </si>
  <si>
    <t>当該対策によって削減される温室効果ガスの種類（エネルギー起源CO2、非エネルギー起源CO2、CH4、N2O、代替フロン等４ガス（HFCs、PFCs、SF6、NF3））を記載。</t>
    <rPh sb="20" eb="22">
      <t>シュルイ</t>
    </rPh>
    <rPh sb="28" eb="30">
      <t>キゲン</t>
    </rPh>
    <rPh sb="34" eb="35">
      <t>ヒ</t>
    </rPh>
    <rPh sb="40" eb="42">
      <t>キゲン</t>
    </rPh>
    <rPh sb="84" eb="86">
      <t>キサイ</t>
    </rPh>
    <phoneticPr fontId="5"/>
  </si>
  <si>
    <t>施設・工程等（②、③のみ）</t>
    <phoneticPr fontId="5"/>
  </si>
  <si>
    <t>対策区分（①、④のみ）</t>
    <rPh sb="0" eb="2">
      <t>タイサク</t>
    </rPh>
    <rPh sb="2" eb="4">
      <t>クブン</t>
    </rPh>
    <phoneticPr fontId="5"/>
  </si>
  <si>
    <t>事業者が所有又は管理する排出源（施設・設備や車両等、リース資産も含む）から発生する温室効果ガスの直接排出（燃料の燃焼、工業プロセス、移動・輸送、漏出等）</t>
    <rPh sb="24" eb="25">
      <t>ナド</t>
    </rPh>
    <phoneticPr fontId="5"/>
  </si>
  <si>
    <t>標準条件による評価：</t>
    <phoneticPr fontId="5"/>
  </si>
  <si>
    <t>シミュレーションによる評価：</t>
    <phoneticPr fontId="5"/>
  </si>
  <si>
    <t>Scope1:</t>
    <phoneticPr fontId="5"/>
  </si>
  <si>
    <t>Scope2:</t>
    <phoneticPr fontId="5"/>
  </si>
  <si>
    <t>Scope3:</t>
    <phoneticPr fontId="5"/>
  </si>
  <si>
    <t>当該対策の適用可能性の高い部門や業種を記載（幅広い業種で適用可能なものについては”業種横断”と記載）。</t>
    <rPh sb="0" eb="2">
      <t>トウガイ</t>
    </rPh>
    <rPh sb="2" eb="4">
      <t>タイサク</t>
    </rPh>
    <rPh sb="5" eb="7">
      <t>テキヨウ</t>
    </rPh>
    <rPh sb="7" eb="10">
      <t>カノウセイ</t>
    </rPh>
    <rPh sb="11" eb="12">
      <t>タカ</t>
    </rPh>
    <rPh sb="13" eb="15">
      <t>ブモン</t>
    </rPh>
    <rPh sb="16" eb="18">
      <t>ギョウシュ</t>
    </rPh>
    <rPh sb="19" eb="21">
      <t>キサイ</t>
    </rPh>
    <rPh sb="22" eb="23">
      <t>ヒロ</t>
    </rPh>
    <rPh sb="24" eb="26">
      <t>ギョウシュ</t>
    </rPh>
    <rPh sb="27" eb="29">
      <t>テキヨウ</t>
    </rPh>
    <rPh sb="29" eb="31">
      <t>カノウ</t>
    </rPh>
    <rPh sb="40" eb="42">
      <t>ギョウシュ</t>
    </rPh>
    <rPh sb="42" eb="44">
      <t>オウダン</t>
    </rPh>
    <rPh sb="46" eb="48">
      <t>キサイ</t>
    </rPh>
    <phoneticPr fontId="5"/>
  </si>
  <si>
    <t>当該対策の適用可能性の高い工程等を記載。</t>
    <rPh sb="0" eb="2">
      <t>トウガイ</t>
    </rPh>
    <rPh sb="2" eb="4">
      <t>タイサク</t>
    </rPh>
    <rPh sb="5" eb="7">
      <t>テキヨウ</t>
    </rPh>
    <rPh sb="7" eb="10">
      <t>カノウセイ</t>
    </rPh>
    <rPh sb="11" eb="12">
      <t>タカ</t>
    </rPh>
    <rPh sb="13" eb="15">
      <t>コウテイ</t>
    </rPh>
    <rPh sb="15" eb="16">
      <t>ナド</t>
    </rPh>
    <rPh sb="17" eb="19">
      <t>キサイ</t>
    </rPh>
    <phoneticPr fontId="5"/>
  </si>
  <si>
    <t>業務部門でも適用可能（①のみ）</t>
    <phoneticPr fontId="5"/>
  </si>
  <si>
    <t>当該対策が業務部門でも適用可能性が高い場合には「〇」を記載。</t>
    <rPh sb="0" eb="2">
      <t>トウガイ</t>
    </rPh>
    <rPh sb="2" eb="4">
      <t>タイサク</t>
    </rPh>
    <rPh sb="5" eb="7">
      <t>ギョウム</t>
    </rPh>
    <rPh sb="7" eb="9">
      <t>ブモン</t>
    </rPh>
    <rPh sb="11" eb="13">
      <t>テキヨウ</t>
    </rPh>
    <rPh sb="13" eb="16">
      <t>カノウセイ</t>
    </rPh>
    <rPh sb="17" eb="18">
      <t>タカ</t>
    </rPh>
    <rPh sb="19" eb="21">
      <t>バアイ</t>
    </rPh>
    <rPh sb="27" eb="29">
      <t>キサイ</t>
    </rPh>
    <phoneticPr fontId="5"/>
  </si>
  <si>
    <t>当該対策のコスト水準値（平均的な水準値）について「1.2(2)水準リスト」に記載が有る場合には「〇」、一部の設備区分についてのみ有る場合は「△」、全く無い場合には「-」を記載。</t>
    <rPh sb="0" eb="2">
      <t>トウガイ</t>
    </rPh>
    <rPh sb="2" eb="4">
      <t>タイサク</t>
    </rPh>
    <rPh sb="8" eb="10">
      <t>スイジュン</t>
    </rPh>
    <rPh sb="10" eb="11">
      <t>アタイ</t>
    </rPh>
    <rPh sb="12" eb="15">
      <t>ヘイキンテキ</t>
    </rPh>
    <rPh sb="16" eb="18">
      <t>スイジュン</t>
    </rPh>
    <rPh sb="18" eb="19">
      <t>アタイ</t>
    </rPh>
    <rPh sb="31" eb="33">
      <t>スイジュン</t>
    </rPh>
    <rPh sb="38" eb="40">
      <t>キサイ</t>
    </rPh>
    <rPh sb="41" eb="42">
      <t>ア</t>
    </rPh>
    <rPh sb="43" eb="45">
      <t>バアイ</t>
    </rPh>
    <rPh sb="51" eb="53">
      <t>イチブ</t>
    </rPh>
    <rPh sb="54" eb="56">
      <t>セツビ</t>
    </rPh>
    <rPh sb="56" eb="58">
      <t>クブン</t>
    </rPh>
    <rPh sb="64" eb="65">
      <t>ア</t>
    </rPh>
    <rPh sb="66" eb="68">
      <t>バアイ</t>
    </rPh>
    <rPh sb="73" eb="74">
      <t>マッタ</t>
    </rPh>
    <rPh sb="75" eb="76">
      <t>ナ</t>
    </rPh>
    <rPh sb="77" eb="79">
      <t>バアイ</t>
    </rPh>
    <rPh sb="85" eb="87">
      <t>キサイ</t>
    </rPh>
    <phoneticPr fontId="5"/>
  </si>
  <si>
    <t>平均的な
水準</t>
    <rPh sb="0" eb="3">
      <t>ヘイキンテキ</t>
    </rPh>
    <rPh sb="5" eb="7">
      <t>スイジュン</t>
    </rPh>
    <phoneticPr fontId="1"/>
  </si>
  <si>
    <t>水準リストにおける通し番号を付番。</t>
    <rPh sb="0" eb="2">
      <t>スイジュン</t>
    </rPh>
    <phoneticPr fontId="5"/>
  </si>
  <si>
    <t>対策リスト、対策リストNo、対策名称</t>
    <rPh sb="0" eb="2">
      <t>タイサク</t>
    </rPh>
    <phoneticPr fontId="5"/>
  </si>
  <si>
    <t>対応する対策</t>
    <rPh sb="0" eb="2">
      <t>タイオウ</t>
    </rPh>
    <rPh sb="4" eb="6">
      <t>タイサク</t>
    </rPh>
    <phoneticPr fontId="5"/>
  </si>
  <si>
    <t>当該対策の対策名を記載。</t>
    <rPh sb="0" eb="2">
      <t>トウガイ</t>
    </rPh>
    <rPh sb="2" eb="4">
      <t>タイサク</t>
    </rPh>
    <rPh sb="5" eb="7">
      <t>タイサク</t>
    </rPh>
    <rPh sb="7" eb="8">
      <t>メイ</t>
    </rPh>
    <rPh sb="9" eb="11">
      <t>キサイ</t>
    </rPh>
    <phoneticPr fontId="5"/>
  </si>
  <si>
    <t>当該対策の対策内容の概要を記載。</t>
    <rPh sb="0" eb="2">
      <t>トウガイ</t>
    </rPh>
    <rPh sb="2" eb="4">
      <t>タイサク</t>
    </rPh>
    <rPh sb="5" eb="7">
      <t>タイサク</t>
    </rPh>
    <rPh sb="7" eb="9">
      <t>ナイヨウ</t>
    </rPh>
    <rPh sb="10" eb="12">
      <t>ガイヨウ</t>
    </rPh>
    <rPh sb="13" eb="15">
      <t>キサイ</t>
    </rPh>
    <phoneticPr fontId="5"/>
  </si>
  <si>
    <t>当該設備が、「1.2(1)対策リスト」①～④のどれに記載されている対策に該当するか（対策リスト名、対策リストNo、対策名称）を記載。</t>
    <rPh sb="0" eb="2">
      <t>トウガイ</t>
    </rPh>
    <rPh sb="2" eb="4">
      <t>セツビ</t>
    </rPh>
    <rPh sb="13" eb="15">
      <t>タイサク</t>
    </rPh>
    <rPh sb="26" eb="28">
      <t>キサイ</t>
    </rPh>
    <rPh sb="33" eb="35">
      <t>タイサク</t>
    </rPh>
    <rPh sb="36" eb="38">
      <t>ガイトウ</t>
    </rPh>
    <rPh sb="42" eb="44">
      <t>タイサク</t>
    </rPh>
    <rPh sb="47" eb="48">
      <t>メイ</t>
    </rPh>
    <rPh sb="49" eb="51">
      <t>タイサク</t>
    </rPh>
    <rPh sb="57" eb="59">
      <t>タイサク</t>
    </rPh>
    <rPh sb="59" eb="61">
      <t>メイショウ</t>
    </rPh>
    <rPh sb="63" eb="65">
      <t>キサイ</t>
    </rPh>
    <phoneticPr fontId="5"/>
  </si>
  <si>
    <t>熱源設備における熱源台数制御装置の運転発停順位の適正化</t>
    <phoneticPr fontId="5"/>
  </si>
  <si>
    <t>以下のURLを参照。
https://www.env.go.jp/earth/ondanka/gel/ghg-guideline/business/measures/view/25.html</t>
    <rPh sb="0" eb="2">
      <t>イカ</t>
    </rPh>
    <rPh sb="7" eb="9">
      <t>サンショウ</t>
    </rPh>
    <phoneticPr fontId="5"/>
  </si>
  <si>
    <t>以下のURLを参照。
https://www.env.go.jp/earth/ondanka/gel/ghg-guideline/business/measures/view/27.html</t>
    <rPh sb="0" eb="2">
      <t>イカ</t>
    </rPh>
    <rPh sb="7" eb="9">
      <t>サンショウ</t>
    </rPh>
    <phoneticPr fontId="5"/>
  </si>
  <si>
    <t>以下のURLを参照。
https://www.env.go.jp/earth/ondanka/gel/ghg-guideline/business/measures/view/37.html</t>
    <rPh sb="0" eb="2">
      <t>イカ</t>
    </rPh>
    <rPh sb="7" eb="9">
      <t>サンショウ</t>
    </rPh>
    <phoneticPr fontId="5"/>
  </si>
  <si>
    <t>以下のURLを参照。
https://www.env.go.jp/earth/ondanka/gel/ghg-guideline/business/measures/view/40.html</t>
    <rPh sb="0" eb="2">
      <t>イカ</t>
    </rPh>
    <rPh sb="7" eb="9">
      <t>サンショウ</t>
    </rPh>
    <phoneticPr fontId="5"/>
  </si>
  <si>
    <t>以下のURLを参照。
https://www.env.go.jp/earth/ondanka/gel/ghg-guideline/business/measures/view/39.html</t>
    <rPh sb="0" eb="2">
      <t>イカ</t>
    </rPh>
    <rPh sb="7" eb="9">
      <t>サンショウ</t>
    </rPh>
    <phoneticPr fontId="5"/>
  </si>
  <si>
    <t>以下のURLを参照。
https://www.env.go.jp/earth/ondanka/gel/ghg-guideline/business/measures/view/28.html</t>
    <rPh sb="0" eb="2">
      <t>イカ</t>
    </rPh>
    <rPh sb="7" eb="9">
      <t>サンショウ</t>
    </rPh>
    <phoneticPr fontId="5"/>
  </si>
  <si>
    <t>以下のURLを参照。
https://www.env.go.jp/earth/ondanka/gel/ghg-guideline/business/measures/view/29.html</t>
    <rPh sb="0" eb="2">
      <t>イカ</t>
    </rPh>
    <rPh sb="7" eb="9">
      <t>サンショウ</t>
    </rPh>
    <phoneticPr fontId="5"/>
  </si>
  <si>
    <t>以下のURLを参照。
https://www.env.go.jp/earth/ondanka/gel/ghg-guideline/business/measures/view/30.html</t>
    <rPh sb="0" eb="2">
      <t>イカ</t>
    </rPh>
    <rPh sb="7" eb="9">
      <t>サンショウ</t>
    </rPh>
    <phoneticPr fontId="5"/>
  </si>
  <si>
    <t>以下のURLを参照。
https://www.env.go.jp/earth/ondanka/gel/ghg-guideline/business/measures/view/31.html</t>
    <rPh sb="0" eb="2">
      <t>イカ</t>
    </rPh>
    <rPh sb="7" eb="9">
      <t>サンショウ</t>
    </rPh>
    <phoneticPr fontId="5"/>
  </si>
  <si>
    <t>以下のURLを参照。
https://www.env.go.jp/earth/ondanka/gel/ghg-guideline/business/measures/view/33.html</t>
    <rPh sb="0" eb="2">
      <t>イカ</t>
    </rPh>
    <rPh sb="7" eb="9">
      <t>サンショウ</t>
    </rPh>
    <phoneticPr fontId="5"/>
  </si>
  <si>
    <t>以下のURLを参照。
https://www.env.go.jp/earth/ondanka/gel/ghg-guideline/business/measures/view/41.html</t>
    <rPh sb="0" eb="2">
      <t>イカ</t>
    </rPh>
    <rPh sb="7" eb="9">
      <t>サンショウ</t>
    </rPh>
    <phoneticPr fontId="5"/>
  </si>
  <si>
    <t>以下のURLを参照。
https://www.env.go.jp/earth/ondanka/gel/ghg-guideline/business/measures/view/42.html</t>
    <rPh sb="0" eb="2">
      <t>イカ</t>
    </rPh>
    <rPh sb="7" eb="9">
      <t>サンショウ</t>
    </rPh>
    <phoneticPr fontId="5"/>
  </si>
  <si>
    <t>以下のURLを参照。
https://www.env.go.jp/earth/ondanka/gel/ghg-guideline/business/measures/view/43.html</t>
    <rPh sb="0" eb="2">
      <t>イカ</t>
    </rPh>
    <rPh sb="7" eb="9">
      <t>サンショウ</t>
    </rPh>
    <phoneticPr fontId="5"/>
  </si>
  <si>
    <t>以下のURLを参照。
https://www.env.go.jp/earth/ondanka/gel/ghg-guideline/industry/measures/view/149.html</t>
    <rPh sb="0" eb="2">
      <t>イカ</t>
    </rPh>
    <rPh sb="7" eb="9">
      <t>サンショウ</t>
    </rPh>
    <phoneticPr fontId="5"/>
  </si>
  <si>
    <t>以下のURLを参照。
https://www.env.go.jp/earth/ondanka/gel/ghg-guideline/industry/measures/view/157.html</t>
    <rPh sb="0" eb="2">
      <t>イカ</t>
    </rPh>
    <rPh sb="7" eb="9">
      <t>サンショウ</t>
    </rPh>
    <phoneticPr fontId="5"/>
  </si>
  <si>
    <t>以下のURLを参照。
https://www.env.go.jp/earth/ondanka/gel/ghg-guideline/business/measures/view/44.html</t>
    <rPh sb="0" eb="2">
      <t>イカ</t>
    </rPh>
    <rPh sb="7" eb="9">
      <t>サンショウ</t>
    </rPh>
    <phoneticPr fontId="5"/>
  </si>
  <si>
    <t>以下のURLを参照。
https://www.env.go.jp/earth/ondanka/gel/ghg-guideline/business/measures/view/46.html</t>
    <rPh sb="0" eb="2">
      <t>イカ</t>
    </rPh>
    <rPh sb="7" eb="9">
      <t>サンショウ</t>
    </rPh>
    <phoneticPr fontId="5"/>
  </si>
  <si>
    <t>以下のURLを参照。
https://www.env.go.jp/earth/ondanka/gel/ghg-guideline/business/measures/view/47.html</t>
    <rPh sb="0" eb="2">
      <t>イカ</t>
    </rPh>
    <rPh sb="7" eb="9">
      <t>サンショウ</t>
    </rPh>
    <phoneticPr fontId="5"/>
  </si>
  <si>
    <t>以下のURLを参照。
https://www.env.go.jp/earth/ondanka/gel/ghg-guideline/industry/measures/view/159.html</t>
    <rPh sb="0" eb="2">
      <t>イカ</t>
    </rPh>
    <rPh sb="7" eb="9">
      <t>サンショウ</t>
    </rPh>
    <phoneticPr fontId="5"/>
  </si>
  <si>
    <t>以下のURLを参照。
https://www.env.go.jp/earth/ondanka/gel/ghg-guideline/industry/measures/view/161.html</t>
    <rPh sb="0" eb="2">
      <t>イカ</t>
    </rPh>
    <rPh sb="7" eb="9">
      <t>サンショウ</t>
    </rPh>
    <phoneticPr fontId="5"/>
  </si>
  <si>
    <t>以下のURLを参照。
https://www.env.go.jp/earth/ondanka/gel/ghg-guideline/business/measures/view/32.html</t>
    <rPh sb="0" eb="2">
      <t>イカ</t>
    </rPh>
    <rPh sb="7" eb="9">
      <t>サンショウ</t>
    </rPh>
    <phoneticPr fontId="5"/>
  </si>
  <si>
    <t>以下のURLを参照。
https://www.env.go.jp/earth/ondanka/gel/ghg-guideline/industry/measures/view/186.html</t>
    <rPh sb="0" eb="2">
      <t>イカ</t>
    </rPh>
    <rPh sb="7" eb="9">
      <t>サンショウ</t>
    </rPh>
    <phoneticPr fontId="5"/>
  </si>
  <si>
    <t>以下のURLを参照。
https://www.env.go.jp/earth/ondanka/gel/ghg-guideline/business/measures/view/35.html</t>
    <rPh sb="0" eb="2">
      <t>イカ</t>
    </rPh>
    <rPh sb="7" eb="9">
      <t>サンショウ</t>
    </rPh>
    <phoneticPr fontId="5"/>
  </si>
  <si>
    <t>以下のURLを参照。
https://www.env.go.jp/earth/ondanka/gel/ghg-guideline/business/measures/view/48.html</t>
    <rPh sb="0" eb="2">
      <t>イカ</t>
    </rPh>
    <rPh sb="7" eb="9">
      <t>サンショウ</t>
    </rPh>
    <phoneticPr fontId="5"/>
  </si>
  <si>
    <t>以下のURLを参照。
https://www.env.go.jp/earth/ondanka/gel/ghg-guideline/business/measures/view/36.html</t>
    <rPh sb="0" eb="2">
      <t>イカ</t>
    </rPh>
    <rPh sb="7" eb="9">
      <t>サンショウ</t>
    </rPh>
    <phoneticPr fontId="5"/>
  </si>
  <si>
    <t>以下のURLを参照。
https://www.env.go.jp/earth/ondanka/gel/ghg-guideline/industry/measures/view/109.html</t>
    <rPh sb="0" eb="2">
      <t>イカ</t>
    </rPh>
    <rPh sb="7" eb="9">
      <t>サンショウ</t>
    </rPh>
    <phoneticPr fontId="5"/>
  </si>
  <si>
    <t>以下のURLを参照。
https://www.env.go.jp/earth/ondanka/gel/ghg-guideline/industry/measures/view/110.html</t>
    <rPh sb="0" eb="2">
      <t>イカ</t>
    </rPh>
    <rPh sb="7" eb="9">
      <t>サンショウ</t>
    </rPh>
    <phoneticPr fontId="5"/>
  </si>
  <si>
    <t>以下のURLを参照。
https://www.env.go.jp/earth/ondanka/gel/ghg-guideline/industry/measures/view/114.html</t>
    <rPh sb="0" eb="2">
      <t>イカ</t>
    </rPh>
    <rPh sb="7" eb="9">
      <t>サンショウ</t>
    </rPh>
    <phoneticPr fontId="5"/>
  </si>
  <si>
    <t>以下のURLを参照。
https://www.env.go.jp/earth/ondanka/gel/ghg-guideline/industry/measures/view/115.html</t>
    <rPh sb="0" eb="2">
      <t>イカ</t>
    </rPh>
    <rPh sb="7" eb="9">
      <t>サンショウ</t>
    </rPh>
    <phoneticPr fontId="5"/>
  </si>
  <si>
    <t>以下のURLを参照。
https://www.env.go.jp/earth/ondanka/gel/ghg-guideline/industry/measures/view/118.html</t>
    <rPh sb="0" eb="2">
      <t>イカ</t>
    </rPh>
    <rPh sb="7" eb="9">
      <t>サンショウ</t>
    </rPh>
    <phoneticPr fontId="5"/>
  </si>
  <si>
    <t>以下のURLを参照。
https://www.env.go.jp/earth/ondanka/gel/ghg-guideline/industry/measures/view/121.html</t>
    <rPh sb="0" eb="2">
      <t>イカ</t>
    </rPh>
    <rPh sb="7" eb="9">
      <t>サンショウ</t>
    </rPh>
    <phoneticPr fontId="5"/>
  </si>
  <si>
    <t>以下のURLを参照。
https://www.env.go.jp/earth/ondanka/gel/ghg-guideline/industry/measures/view/123.html</t>
    <rPh sb="0" eb="2">
      <t>イカ</t>
    </rPh>
    <rPh sb="7" eb="9">
      <t>サンショウ</t>
    </rPh>
    <phoneticPr fontId="5"/>
  </si>
  <si>
    <t>以下のURLを参照。
https://www.env.go.jp/earth/ondanka/gel/ghg-guideline/industry/measures/view/129.html</t>
    <rPh sb="0" eb="2">
      <t>イカ</t>
    </rPh>
    <rPh sb="7" eb="9">
      <t>サンショウ</t>
    </rPh>
    <phoneticPr fontId="5"/>
  </si>
  <si>
    <t>以下のURLを参照。
https://www.env.go.jp/earth/ondanka/gel/ghg-guideline/business/measures/view/34.html</t>
    <rPh sb="0" eb="2">
      <t>イカ</t>
    </rPh>
    <rPh sb="7" eb="9">
      <t>サンショウ</t>
    </rPh>
    <phoneticPr fontId="5"/>
  </si>
  <si>
    <t>機器等からの冷媒等の漏えい防止のための点検・整備</t>
    <phoneticPr fontId="5"/>
  </si>
  <si>
    <t>以下のURLを参照。
https://www.env.go.jp/earth/ondanka/gel/ghg-guideline/business/measures/view/45.html</t>
    <rPh sb="0" eb="2">
      <t>イカ</t>
    </rPh>
    <rPh sb="7" eb="9">
      <t>サンショウ</t>
    </rPh>
    <phoneticPr fontId="5"/>
  </si>
  <si>
    <t>以下のURLを参照。
https://www.env.go.jp/earth/ondanka/gel/ghg-guideline/industry/measures/view/170.html</t>
    <rPh sb="0" eb="2">
      <t>イカ</t>
    </rPh>
    <rPh sb="7" eb="9">
      <t>サンショウ</t>
    </rPh>
    <phoneticPr fontId="5"/>
  </si>
  <si>
    <t>熱源設備における冷却水設定温度の適正化</t>
    <phoneticPr fontId="5"/>
  </si>
  <si>
    <t>以下のURLを参照。
https://www.env.go.jp/earth/ondanka/gel/ghg-guideline/industry/measures/view/177.html</t>
    <rPh sb="0" eb="2">
      <t>イカ</t>
    </rPh>
    <rPh sb="7" eb="9">
      <t>サンショウ</t>
    </rPh>
    <phoneticPr fontId="5"/>
  </si>
  <si>
    <t>以下のURLを参照。
https://www.env.go.jp/earth/ondanka/gel/ghg-guideline/industry/measures/view/182.html</t>
    <rPh sb="0" eb="2">
      <t>イカ</t>
    </rPh>
    <rPh sb="7" eb="9">
      <t>サンショウ</t>
    </rPh>
    <phoneticPr fontId="5"/>
  </si>
  <si>
    <t>以下のURLを参照。
https://www.env.go.jp/earth/ondanka/gel/ghg-guideline/industry/measures/view/192.html</t>
    <rPh sb="0" eb="2">
      <t>イカ</t>
    </rPh>
    <rPh sb="7" eb="9">
      <t>サンショウ</t>
    </rPh>
    <phoneticPr fontId="5"/>
  </si>
  <si>
    <t>設備の定期的な保守及び点検</t>
    <phoneticPr fontId="5"/>
  </si>
  <si>
    <t>以下のURLを参照。
https://www.env.go.jp/earth/ondanka/gel/ghg-guideline/industry/measures/view/193.html</t>
    <rPh sb="0" eb="2">
      <t>イカ</t>
    </rPh>
    <rPh sb="7" eb="9">
      <t>サンショウ</t>
    </rPh>
    <phoneticPr fontId="5"/>
  </si>
  <si>
    <t>以下のURLを参照。
https://www.env.go.jp/earth/ondanka/gel/ghg-guideline/industry/measures/view/195.html</t>
    <rPh sb="0" eb="2">
      <t>イカ</t>
    </rPh>
    <rPh sb="7" eb="9">
      <t>サンショウ</t>
    </rPh>
    <phoneticPr fontId="5"/>
  </si>
  <si>
    <t>冷却水の水質の適正な管理</t>
    <phoneticPr fontId="5"/>
  </si>
  <si>
    <t>温湿度センサー・コイル・フィルター等の清掃</t>
    <phoneticPr fontId="5"/>
  </si>
  <si>
    <t>以下のURLを参照。
https://www.env.go.jp/earth/ondanka/gel/ghg-guideline/business/measures/view/22.html</t>
    <rPh sb="0" eb="2">
      <t>イカ</t>
    </rPh>
    <rPh sb="7" eb="9">
      <t>サンショウ</t>
    </rPh>
    <phoneticPr fontId="5"/>
  </si>
  <si>
    <t>以下のURLを参照。
https://www.env.go.jp/earth/ondanka/gel/ghg-guideline/business/measures/view/23.html</t>
    <rPh sb="0" eb="2">
      <t>イカ</t>
    </rPh>
    <rPh sb="7" eb="9">
      <t>サンショウ</t>
    </rPh>
    <phoneticPr fontId="5"/>
  </si>
  <si>
    <t>以下のURLを参照。
https://www.env.go.jp/earth/ondanka/gel/ghg-guideline/business/measures/view/24.html</t>
    <rPh sb="0" eb="2">
      <t>イカ</t>
    </rPh>
    <rPh sb="7" eb="9">
      <t>サンショウ</t>
    </rPh>
    <phoneticPr fontId="5"/>
  </si>
  <si>
    <t>照度を比較的必要としない場所等の照明の間引き点灯</t>
    <phoneticPr fontId="5"/>
  </si>
  <si>
    <t>燃焼設備及び使用する燃料の種類に応じた空気比の適正化</t>
    <phoneticPr fontId="5"/>
  </si>
  <si>
    <t>自然冷媒冷凍冷蔵コンデンシングユニット</t>
    <phoneticPr fontId="5"/>
  </si>
  <si>
    <t>熱源設備における冷温水出口温度・冷却水設定温度の適正化</t>
    <phoneticPr fontId="5"/>
  </si>
  <si>
    <t>熱源設備における冷温水ポンプの冷温水流量の適正化</t>
    <phoneticPr fontId="5"/>
  </si>
  <si>
    <t>廃熱の回収を行う蒸気ドレンの温度・量・性状の範囲の適正化</t>
    <phoneticPr fontId="5"/>
  </si>
  <si>
    <t>給排水ポンプの流量・圧力の適正化</t>
    <phoneticPr fontId="5"/>
  </si>
  <si>
    <t>照明を利用していない場所及び時間帯におけるこまめな消灯</t>
    <phoneticPr fontId="5"/>
  </si>
  <si>
    <t>主要設備における高効率型・
脱炭素型の導入</t>
    <rPh sb="0" eb="2">
      <t>シュヨウ</t>
    </rPh>
    <rPh sb="2" eb="4">
      <t>セツビ</t>
    </rPh>
    <rPh sb="8" eb="11">
      <t>コウコウリツ</t>
    </rPh>
    <rPh sb="11" eb="12">
      <t>ガタ</t>
    </rPh>
    <rPh sb="14" eb="15">
      <t>ダツ</t>
    </rPh>
    <rPh sb="15" eb="17">
      <t>タンソ</t>
    </rPh>
    <rPh sb="17" eb="18">
      <t>ガタ</t>
    </rPh>
    <rPh sb="19" eb="21">
      <t>ドウニュウ</t>
    </rPh>
    <phoneticPr fontId="5"/>
  </si>
  <si>
    <t>貨物輸送事業者</t>
    <rPh sb="0" eb="2">
      <t>カモツ</t>
    </rPh>
    <rPh sb="2" eb="4">
      <t>ユソウ</t>
    </rPh>
    <rPh sb="4" eb="7">
      <t>ジギョウシャ</t>
    </rPh>
    <phoneticPr fontId="5"/>
  </si>
  <si>
    <t>旅客輸送事業者</t>
    <rPh sb="0" eb="2">
      <t>リョキャク</t>
    </rPh>
    <rPh sb="2" eb="4">
      <t>ユソウ</t>
    </rPh>
    <rPh sb="4" eb="7">
      <t>ジギョウシャ</t>
    </rPh>
    <phoneticPr fontId="5"/>
  </si>
  <si>
    <t>製鉄業、製鋼・製鋼圧延業の他、製鋼を行わない鋼材製造業（表面処理鋼材を除く）、表面処理鋼材製造業及び鋳鉄管製造業</t>
    <phoneticPr fontId="5"/>
  </si>
  <si>
    <t>多管型熱交換式、プレート型熱交換式、ヒートパイプ型熱交換式等又は蓄熱式熱回収装置で廃熱を回収し、燃焼用空気を予熱するもの。</t>
  </si>
  <si>
    <t>○</t>
    <phoneticPr fontId="5"/>
  </si>
  <si>
    <t>○</t>
  </si>
  <si>
    <t>ファクト案の構成と各項目の概要・留意事項</t>
    <rPh sb="4" eb="5">
      <t>アン</t>
    </rPh>
    <rPh sb="6" eb="8">
      <t>コウセイ</t>
    </rPh>
    <rPh sb="9" eb="12">
      <t>カクコウモク</t>
    </rPh>
    <rPh sb="13" eb="15">
      <t>ガイヨウ</t>
    </rPh>
    <rPh sb="16" eb="18">
      <t>リュウイ</t>
    </rPh>
    <rPh sb="18" eb="20">
      <t>ジコウ</t>
    </rPh>
    <phoneticPr fontId="8"/>
  </si>
  <si>
    <t>削減目標の設定/削減対策の検討/削減計画の策定</t>
    <rPh sb="8" eb="10">
      <t>サクゲン</t>
    </rPh>
    <phoneticPr fontId="8"/>
  </si>
  <si>
    <t>中小事業者：</t>
  </si>
  <si>
    <t>大規模事業者：</t>
  </si>
  <si>
    <t>先進事業者:</t>
  </si>
  <si>
    <t>基礎的な取組も含め実施する必要がある、比較的規模の小さい事業者を想定</t>
    <phoneticPr fontId="5"/>
  </si>
  <si>
    <t>基礎的な取組については既に実施している、比較的規模の大きい事業者を想定</t>
    <phoneticPr fontId="5"/>
  </si>
  <si>
    <t>その他設備導入</t>
    <phoneticPr fontId="8"/>
  </si>
  <si>
    <t>上流工程も含めて排出の少ない原材料・部品等（持続可能な調達がなされた木材、混合セメント、バイオマスプラスチック等）の選択、原材料・部品等の必要量の低減（消耗品の削減等）</t>
    <rPh sb="22" eb="24">
      <t>ジゾク</t>
    </rPh>
    <rPh sb="24" eb="26">
      <t>カノウ</t>
    </rPh>
    <rPh sb="27" eb="29">
      <t>チョウタツ</t>
    </rPh>
    <rPh sb="34" eb="36">
      <t>モクザイ</t>
    </rPh>
    <rPh sb="37" eb="39">
      <t>コンゴウ</t>
    </rPh>
    <rPh sb="55" eb="56">
      <t>ナド</t>
    </rPh>
    <rPh sb="61" eb="64">
      <t>ゲンザイリョウ</t>
    </rPh>
    <rPh sb="65" eb="67">
      <t>ブヒン</t>
    </rPh>
    <rPh sb="67" eb="68">
      <t>ナド</t>
    </rPh>
    <rPh sb="69" eb="71">
      <t>ヒツヨウ</t>
    </rPh>
    <rPh sb="71" eb="72">
      <t>リョウ</t>
    </rPh>
    <rPh sb="73" eb="75">
      <t>テイゲン</t>
    </rPh>
    <rPh sb="76" eb="78">
      <t>ショウモウ</t>
    </rPh>
    <rPh sb="78" eb="79">
      <t>ヒン</t>
    </rPh>
    <rPh sb="80" eb="82">
      <t>サクゲン</t>
    </rPh>
    <rPh sb="82" eb="83">
      <t>ナド</t>
    </rPh>
    <phoneticPr fontId="5"/>
  </si>
  <si>
    <t>木材や植物残さ等のバイオマス（再生可能な生物資源）を原料として発電を行うシステム。バイオマス燃料を直接燃焼して蒸気タービンを回す直接燃焼方式、燃料を熱処理することでガス化し、ガスタービンを使って燃焼させることで発電を行う熱分解ガス化方式、燃料を発酵させるなど、生物化学的にガスを発生させ、そのガスをガスタービンで燃焼させて発電する生物化学的ガス化方式がある。</t>
    <phoneticPr fontId="5"/>
  </si>
  <si>
    <t>高効率圧縮機の導入</t>
    <rPh sb="0" eb="3">
      <t>コウコウリツ</t>
    </rPh>
    <rPh sb="3" eb="6">
      <t>アッシュクキ</t>
    </rPh>
    <rPh sb="7" eb="9">
      <t>ドウニュウ</t>
    </rPh>
    <phoneticPr fontId="5"/>
  </si>
  <si>
    <t>変圧器設備容量の適正化</t>
    <phoneticPr fontId="5"/>
  </si>
  <si>
    <t xml:space="preserve">高効率翼、低圧損吐出弁、低圧損フィルター、吸気冷却等により、高効率化を実現した圧縮機。
</t>
    <rPh sb="25" eb="26">
      <t>ナド</t>
    </rPh>
    <rPh sb="30" eb="34">
      <t>コウコウリツカ</t>
    </rPh>
    <rPh sb="35" eb="37">
      <t>ジツゲン</t>
    </rPh>
    <rPh sb="39" eb="42">
      <t>アッシュクキ</t>
    </rPh>
    <phoneticPr fontId="5"/>
  </si>
  <si>
    <t>空調ゾーニングの細分化</t>
    <phoneticPr fontId="5"/>
  </si>
  <si>
    <t>CH4</t>
    <phoneticPr fontId="5"/>
  </si>
  <si>
    <t>高性能面圧脱水装置（高性能シュープレス）</t>
    <phoneticPr fontId="5"/>
  </si>
  <si>
    <t>無人フォークリフトや無人搬送車（AGV）等の省エネ型省人化機器等の導入による物流施設及び物流拠点の機械化・自動化並びに施設の適正配置</t>
    <rPh sb="31" eb="32">
      <t>トウ</t>
    </rPh>
    <rPh sb="33" eb="35">
      <t>ドウニュウ</t>
    </rPh>
    <phoneticPr fontId="5"/>
  </si>
  <si>
    <t>スーパーエコシップ、内航船省エネルギー格付制度において格付を取得可能な省エネルギー・省CO2排出船舶等の導入</t>
    <phoneticPr fontId="5"/>
  </si>
  <si>
    <t>低燃費運航の実施（管制支援システムの活用等）</t>
    <rPh sb="10" eb="11">
      <t>セイ</t>
    </rPh>
    <rPh sb="11" eb="13">
      <t>シエン</t>
    </rPh>
    <phoneticPr fontId="5"/>
  </si>
  <si>
    <t>Scope1～3
（Scope3はカテゴリ1.購入した製品・サービス）</t>
    <rPh sb="23" eb="25">
      <t>コウニュウ</t>
    </rPh>
    <rPh sb="27" eb="29">
      <t>セイヒン</t>
    </rPh>
    <phoneticPr fontId="5"/>
  </si>
  <si>
    <t>Scope3
カテゴリ2.資本財</t>
    <rPh sb="13" eb="16">
      <t>シホンザイ</t>
    </rPh>
    <phoneticPr fontId="5"/>
  </si>
  <si>
    <t>流体機械の保守及び点検</t>
    <rPh sb="5" eb="7">
      <t>ホシュ</t>
    </rPh>
    <rPh sb="7" eb="8">
      <t>オヨ</t>
    </rPh>
    <rPh sb="9" eb="11">
      <t>テンケン</t>
    </rPh>
    <phoneticPr fontId="5"/>
  </si>
  <si>
    <t>電気加熱設備及び電解設備における配線の接続部分、開閉器の接触部分等における抵抗損失を低減するような保守・管理の実施。</t>
    <rPh sb="49" eb="51">
      <t>ホシュ</t>
    </rPh>
    <rPh sb="52" eb="54">
      <t>カンリ</t>
    </rPh>
    <rPh sb="55" eb="57">
      <t>ジッシ</t>
    </rPh>
    <phoneticPr fontId="5"/>
  </si>
  <si>
    <t>ポンプ、ファン、ブロワー、コンプレッサー等の流体機械は、流体の漏えいを防止し、流体を輸送する配管やダクト等の抵抗を低減するような保守・点検の実施。</t>
    <rPh sb="70" eb="72">
      <t>ジッシ</t>
    </rPh>
    <phoneticPr fontId="5"/>
  </si>
  <si>
    <r>
      <t>抽気タービン・背圧タービン</t>
    </r>
    <r>
      <rPr>
        <strike/>
        <sz val="10"/>
        <rFont val="Meiryo UI"/>
        <family val="3"/>
        <charset val="128"/>
      </rPr>
      <t>の改造</t>
    </r>
    <phoneticPr fontId="8"/>
  </si>
  <si>
    <t>抽気タービン又は背圧タービンをコージェネレーション設備に使用するときは、抽気タービンの抽気圧力又は背圧タービンの背圧の許容される最低値について、管理標準を設定して行うこと。</t>
    <phoneticPr fontId="5"/>
  </si>
  <si>
    <t>抽気タービンの抽気圧力、背圧タービンの排圧の適正管理</t>
    <rPh sb="19" eb="21">
      <t>ハイアツ</t>
    </rPh>
    <rPh sb="22" eb="24">
      <t>テキセイ</t>
    </rPh>
    <rPh sb="24" eb="26">
      <t>カンリ</t>
    </rPh>
    <phoneticPr fontId="5"/>
  </si>
  <si>
    <t>換気設備の保守及び点検</t>
    <rPh sb="0" eb="2">
      <t>カンキ</t>
    </rPh>
    <rPh sb="2" eb="4">
      <t>セツビ</t>
    </rPh>
    <rPh sb="5" eb="7">
      <t>ホシュ</t>
    </rPh>
    <rPh sb="7" eb="8">
      <t>オヨ</t>
    </rPh>
    <rPh sb="9" eb="11">
      <t>テンケン</t>
    </rPh>
    <phoneticPr fontId="5"/>
  </si>
  <si>
    <t>換気設備を構成するファン、ダクト等は、フィルターの目づまり除去等の定期的な保守・点検により、個別機器の効率及び換気設備全体の総合的な効率の改善を行うこと。</t>
    <rPh sb="33" eb="36">
      <t>テイキテキ</t>
    </rPh>
    <rPh sb="37" eb="39">
      <t>ホシュ</t>
    </rPh>
    <rPh sb="40" eb="42">
      <t>テンケン</t>
    </rPh>
    <rPh sb="72" eb="73">
      <t>オコナ</t>
    </rPh>
    <phoneticPr fontId="5"/>
  </si>
  <si>
    <t>電気加熱設備の保守及び点検</t>
    <rPh sb="7" eb="9">
      <t>ホシュ</t>
    </rPh>
    <rPh sb="9" eb="10">
      <t>オヨ</t>
    </rPh>
    <rPh sb="11" eb="13">
      <t>テンケン</t>
    </rPh>
    <phoneticPr fontId="5"/>
  </si>
  <si>
    <t>水冷ヒートポンプチラー</t>
    <phoneticPr fontId="5"/>
  </si>
  <si>
    <t>ブライン仕様、ブライン入口温度3℃、ブライン出口温度0℃</t>
    <phoneticPr fontId="5"/>
  </si>
  <si>
    <t>自社の事業活動で発生した廃棄物の焼却処理の削減（リサイクル処理への変更）</t>
    <phoneticPr fontId="5"/>
  </si>
  <si>
    <t>廃プラスチック、廃油、廃材等の自社内でのリサイクル等による事業活動で発生する廃棄物の削減</t>
    <rPh sb="25" eb="26">
      <t>ナド</t>
    </rPh>
    <phoneticPr fontId="5"/>
  </si>
  <si>
    <t>Call for Evidence時点から削除したリスト</t>
    <rPh sb="17" eb="19">
      <t>ジテン</t>
    </rPh>
    <rPh sb="21" eb="23">
      <t>サクジョ</t>
    </rPh>
    <phoneticPr fontId="5"/>
  </si>
  <si>
    <t>自然由来ガス絶縁媒体を使用したガス絶縁開閉装置</t>
    <phoneticPr fontId="5"/>
  </si>
  <si>
    <t>自然由来ガス絶縁媒体を使用した高電圧ガス遮断器</t>
    <phoneticPr fontId="5"/>
  </si>
  <si>
    <t xml:space="preserve">地球温暖化係数(GWP:Global Warming Potential) </t>
    <rPh sb="0" eb="2">
      <t>チキュウ</t>
    </rPh>
    <rPh sb="2" eb="5">
      <t>オンダンカ</t>
    </rPh>
    <rPh sb="5" eb="7">
      <t>ケイスウ</t>
    </rPh>
    <phoneticPr fontId="5"/>
  </si>
  <si>
    <t>①エネルギー転換・産業・業務</t>
    <phoneticPr fontId="5"/>
  </si>
  <si>
    <t>②-2 産業（非製造業）</t>
    <rPh sb="4" eb="6">
      <t>サンギョウ</t>
    </rPh>
    <rPh sb="7" eb="11">
      <t>ヒセイゾウギョウ</t>
    </rPh>
    <phoneticPr fontId="5"/>
  </si>
  <si>
    <t>②-1 エネルギー転換</t>
    <rPh sb="9" eb="11">
      <t>テンカン</t>
    </rPh>
    <phoneticPr fontId="5"/>
  </si>
  <si>
    <t>②-3 産業（製造業）</t>
    <rPh sb="4" eb="6">
      <t>サンギョウ</t>
    </rPh>
    <rPh sb="7" eb="10">
      <t>セイゾウギョウ</t>
    </rPh>
    <phoneticPr fontId="5"/>
  </si>
  <si>
    <t>③-1 上水道・工業用水道</t>
    <rPh sb="4" eb="7">
      <t>ジョウスイドウ</t>
    </rPh>
    <rPh sb="8" eb="10">
      <t>コウギョウ</t>
    </rPh>
    <rPh sb="10" eb="11">
      <t>ヨウ</t>
    </rPh>
    <rPh sb="11" eb="13">
      <t>スイドウ</t>
    </rPh>
    <phoneticPr fontId="5"/>
  </si>
  <si>
    <t>③-2 下水道</t>
    <rPh sb="4" eb="7">
      <t>ゲスイドウ</t>
    </rPh>
    <phoneticPr fontId="5"/>
  </si>
  <si>
    <t>③-3 廃棄物</t>
    <rPh sb="4" eb="7">
      <t>ハイキブツ</t>
    </rPh>
    <phoneticPr fontId="5"/>
  </si>
  <si>
    <t>④運輸</t>
    <rPh sb="1" eb="3">
      <t>ウンユ</t>
    </rPh>
    <phoneticPr fontId="5"/>
  </si>
  <si>
    <t>①エネルギー転換・
産業・業務</t>
  </si>
  <si>
    <t>①エネルギー転換・
産業・業務</t>
    <phoneticPr fontId="5"/>
  </si>
  <si>
    <t>自然由来ガス絶縁媒体を使用したガス絶縁開閉装置の導入</t>
  </si>
  <si>
    <t>自然由来ガス絶縁媒体を使用した高電圧ガス遮断器の導入</t>
  </si>
  <si>
    <t>自然由来ガス絶縁媒体を使用したガス絶縁開閉装置</t>
    <phoneticPr fontId="5"/>
  </si>
  <si>
    <t>自然由来ガス絶縁媒体を使用した高電圧ガス遮断器</t>
    <phoneticPr fontId="5"/>
  </si>
  <si>
    <t>自然由来ガス絶縁媒体を使用したガス絶縁開閉装置</t>
  </si>
  <si>
    <t>自然由来ガス絶縁媒体を使用した高電圧ガス遮断器</t>
  </si>
  <si>
    <t>水冷ヒートポンプチラー</t>
    <phoneticPr fontId="5"/>
  </si>
  <si>
    <r>
      <t>環境省ASSET事業（先進対策の効率的実施によるCO2排出量大幅削減事業設備補助事業（</t>
    </r>
    <r>
      <rPr>
        <u/>
        <sz val="10"/>
        <color rgb="FFFF0000"/>
        <rFont val="Meiryo UI"/>
        <family val="3"/>
        <charset val="128"/>
      </rPr>
      <t>A</t>
    </r>
    <r>
      <rPr>
        <sz val="10"/>
        <color rgb="FFFF0000"/>
        <rFont val="Meiryo UI"/>
        <family val="3"/>
        <charset val="128"/>
      </rPr>
      <t xml:space="preserve">dvanced technologies promotion </t>
    </r>
    <r>
      <rPr>
        <u/>
        <sz val="10"/>
        <color rgb="FFFF0000"/>
        <rFont val="Meiryo UI"/>
        <family val="3"/>
        <charset val="128"/>
      </rPr>
      <t>S</t>
    </r>
    <r>
      <rPr>
        <sz val="10"/>
        <color rgb="FFFF0000"/>
        <rFont val="Meiryo UI"/>
        <family val="3"/>
        <charset val="128"/>
      </rPr>
      <t xml:space="preserve">ubsidy </t>
    </r>
    <r>
      <rPr>
        <u/>
        <sz val="10"/>
        <color rgb="FFFF0000"/>
        <rFont val="Meiryo UI"/>
        <family val="3"/>
        <charset val="128"/>
      </rPr>
      <t>S</t>
    </r>
    <r>
      <rPr>
        <sz val="10"/>
        <color rgb="FFFF0000"/>
        <rFont val="Meiryo UI"/>
        <family val="3"/>
        <charset val="128"/>
      </rPr>
      <t xml:space="preserve">cheme with </t>
    </r>
    <r>
      <rPr>
        <u/>
        <sz val="10"/>
        <color rgb="FFFF0000"/>
        <rFont val="Meiryo UI"/>
        <family val="3"/>
        <charset val="128"/>
      </rPr>
      <t>E</t>
    </r>
    <r>
      <rPr>
        <sz val="10"/>
        <color rgb="FFFF0000"/>
        <rFont val="Meiryo UI"/>
        <family val="3"/>
        <charset val="128"/>
      </rPr>
      <t xml:space="preserve">mission reduction </t>
    </r>
    <r>
      <rPr>
        <u/>
        <sz val="10"/>
        <color rgb="FFFF0000"/>
        <rFont val="Meiryo UI"/>
        <family val="3"/>
        <charset val="128"/>
      </rPr>
      <t>T</t>
    </r>
    <r>
      <rPr>
        <sz val="10"/>
        <color rgb="FFFF000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</si>
  <si>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t>対策リスト
No</t>
    <rPh sb="0" eb="2">
      <t>タイサク</t>
    </rPh>
    <phoneticPr fontId="5"/>
  </si>
  <si>
    <t>性能
水準有</t>
    <rPh sb="0" eb="2">
      <t>セイノウ</t>
    </rPh>
    <rPh sb="3" eb="5">
      <t>スイジュン</t>
    </rPh>
    <rPh sb="5" eb="6">
      <t>アリ</t>
    </rPh>
    <phoneticPr fontId="5"/>
  </si>
  <si>
    <t>旅客輸送事業者</t>
    <phoneticPr fontId="5"/>
  </si>
  <si>
    <t>ハウス内温度段階的コントロール装置（多段式サーモ）</t>
    <rPh sb="18" eb="20">
      <t>タダン</t>
    </rPh>
    <rPh sb="20" eb="21">
      <t>シキ</t>
    </rPh>
    <phoneticPr fontId="5"/>
  </si>
  <si>
    <t>地中熱や工場の廃熱等を利用した燃油に依存しない加温設備</t>
    <rPh sb="25" eb="27">
      <t>セツビ</t>
    </rPh>
    <phoneticPr fontId="5"/>
  </si>
  <si>
    <t>木質バイオマス利用加温装置</t>
    <phoneticPr fontId="5"/>
  </si>
  <si>
    <t>施設園芸用ヒートポンプ</t>
    <rPh sb="0" eb="2">
      <t>シセツ</t>
    </rPh>
    <rPh sb="2" eb="5">
      <t>エンゲイヨウ</t>
    </rPh>
    <phoneticPr fontId="5"/>
  </si>
  <si>
    <t>超臨界ボイラー（※系統容量等の制約により大規模な発電プラントを導入できない地域の場合）、超々臨界圧ボイラー</t>
    <rPh sb="0" eb="3">
      <t>チョウリンカイ</t>
    </rPh>
    <rPh sb="15" eb="17">
      <t>セイヤク</t>
    </rPh>
    <rPh sb="37" eb="39">
      <t>チイキ</t>
    </rPh>
    <rPh sb="40" eb="42">
      <t>バアイ</t>
    </rPh>
    <phoneticPr fontId="5"/>
  </si>
  <si>
    <t>発電機直結サイリスタ励磁装置、静止型サイリスタ励磁装置等</t>
    <rPh sb="27" eb="28">
      <t>ナド</t>
    </rPh>
    <phoneticPr fontId="5"/>
  </si>
  <si>
    <t>蒸気噴霧型ガスタービン</t>
    <phoneticPr fontId="5"/>
  </si>
  <si>
    <t>液／液熱量調整設備、液／ガス熱量調整設備（低温熱源の活用）</t>
    <phoneticPr fontId="5"/>
  </si>
  <si>
    <t>圧力回収設備（膨張タービン）</t>
    <phoneticPr fontId="5"/>
  </si>
  <si>
    <t>トラクター等の農業機械への自動操舵システム</t>
  </si>
  <si>
    <t>電動農機</t>
    <rPh sb="0" eb="2">
      <t>デンドウ</t>
    </rPh>
    <rPh sb="2" eb="4">
      <t>ノウキ</t>
    </rPh>
    <phoneticPr fontId="5"/>
  </si>
  <si>
    <t>営農型太陽光発電</t>
    <rPh sb="0" eb="3">
      <t>エイノウガタ</t>
    </rPh>
    <rPh sb="3" eb="6">
      <t>タイヨウコウ</t>
    </rPh>
    <rPh sb="6" eb="8">
      <t>ハツデン</t>
    </rPh>
    <phoneticPr fontId="5"/>
  </si>
  <si>
    <t>バイオガス発電及び副産物である消化液の液肥利用</t>
    <rPh sb="7" eb="8">
      <t>オヨ</t>
    </rPh>
    <phoneticPr fontId="5"/>
  </si>
  <si>
    <t>循環扇、ハウス用カーテン等の省エネ設備</t>
    <rPh sb="0" eb="2">
      <t>ジュンカン</t>
    </rPh>
    <rPh sb="2" eb="3">
      <t>オウギ</t>
    </rPh>
    <rPh sb="7" eb="8">
      <t>ヨウ</t>
    </rPh>
    <rPh sb="12" eb="13">
      <t>ナド</t>
    </rPh>
    <rPh sb="14" eb="15">
      <t>ショウ</t>
    </rPh>
    <rPh sb="17" eb="19">
      <t>セツビ</t>
    </rPh>
    <phoneticPr fontId="5"/>
  </si>
  <si>
    <t>省エネ型漁船</t>
    <rPh sb="3" eb="4">
      <t>ガタ</t>
    </rPh>
    <phoneticPr fontId="5"/>
  </si>
  <si>
    <t>油圧式削孔機</t>
    <phoneticPr fontId="5"/>
  </si>
  <si>
    <t>坑内排水量の低減（新しい坑内充填方法、湧水箇所の止水工事）</t>
  </si>
  <si>
    <t>高効率切削機械</t>
  </si>
  <si>
    <t>省エネ型建設機械</t>
    <rPh sb="0" eb="1">
      <t>ショウ</t>
    </rPh>
    <rPh sb="3" eb="4">
      <t>ガタ</t>
    </rPh>
    <rPh sb="4" eb="6">
      <t>ケンセツ</t>
    </rPh>
    <rPh sb="6" eb="8">
      <t>キカイ</t>
    </rPh>
    <phoneticPr fontId="5"/>
  </si>
  <si>
    <t>コークス自動燃焼設備</t>
    <phoneticPr fontId="5"/>
  </si>
  <si>
    <t>熱風炉燃焼制御</t>
    <phoneticPr fontId="5"/>
  </si>
  <si>
    <t>その他放熱防止装置</t>
    <phoneticPr fontId="5"/>
  </si>
  <si>
    <t>高炉乾式炉頂圧発電設備</t>
    <phoneticPr fontId="5"/>
  </si>
  <si>
    <t>高炉用除湿送風装置</t>
    <phoneticPr fontId="5"/>
  </si>
  <si>
    <t>熱風炉廃熱回収設備</t>
  </si>
  <si>
    <t>ナフサ分解過酷度の自動制御化（分解生成物自動連続分析装置）</t>
    <phoneticPr fontId="5"/>
  </si>
  <si>
    <t>運転の高度制御技術（モデル予測制御技術、動的応答予測制御技術、オンライン最適化制御技術等）</t>
    <rPh sb="13" eb="15">
      <t>ヨソク</t>
    </rPh>
    <rPh sb="15" eb="17">
      <t>セイギョ</t>
    </rPh>
    <rPh sb="17" eb="19">
      <t>ギジュツ</t>
    </rPh>
    <rPh sb="43" eb="44">
      <t>ナド</t>
    </rPh>
    <phoneticPr fontId="5"/>
  </si>
  <si>
    <t>高効率分割壁蒸留塔</t>
    <rPh sb="0" eb="3">
      <t>コウコウリツ</t>
    </rPh>
    <rPh sb="3" eb="5">
      <t>ブンカツ</t>
    </rPh>
    <rPh sb="5" eb="6">
      <t>ヘキ</t>
    </rPh>
    <rPh sb="6" eb="8">
      <t>ジョウリュウ</t>
    </rPh>
    <rPh sb="8" eb="9">
      <t>トウ</t>
    </rPh>
    <phoneticPr fontId="5"/>
  </si>
  <si>
    <t>内部熱交換式蒸留塔（HIDIC）</t>
    <phoneticPr fontId="5"/>
  </si>
  <si>
    <t>高効率熱交換器（伝熱促進インターナル、伝熱促進のための表面処理伝熱管等）</t>
    <phoneticPr fontId="5"/>
  </si>
  <si>
    <t>重合後の分離、乾燥等の工程における直接乾燥機</t>
    <rPh sb="0" eb="2">
      <t>ジュウゴウ</t>
    </rPh>
    <rPh sb="2" eb="3">
      <t>ゴ</t>
    </rPh>
    <rPh sb="4" eb="6">
      <t>ブンリ</t>
    </rPh>
    <rPh sb="7" eb="9">
      <t>カンソウ</t>
    </rPh>
    <rPh sb="9" eb="10">
      <t>ナド</t>
    </rPh>
    <rPh sb="11" eb="13">
      <t>コウテイ</t>
    </rPh>
    <rPh sb="17" eb="19">
      <t>チョクセツ</t>
    </rPh>
    <rPh sb="19" eb="22">
      <t>カンソウキ</t>
    </rPh>
    <phoneticPr fontId="5"/>
  </si>
  <si>
    <t>熱回収式スチームエゼクター</t>
    <rPh sb="3" eb="4">
      <t>シキ</t>
    </rPh>
    <phoneticPr fontId="5"/>
  </si>
  <si>
    <t>廃油、副生油等その他廃棄物燃料の利用設備</t>
  </si>
  <si>
    <t>その他燃焼設備のコンピュータ等による高度燃焼管理</t>
    <phoneticPr fontId="5"/>
  </si>
  <si>
    <t>コークス燃焼排ガス顕熱回収</t>
    <phoneticPr fontId="5"/>
  </si>
  <si>
    <t>コークス炉ガス顕熱回収</t>
  </si>
  <si>
    <t>焼結クーラー廃熱回収</t>
  </si>
  <si>
    <t>焼結主排廃熱回収</t>
  </si>
  <si>
    <t>高炉炉頂均圧ガス回収</t>
  </si>
  <si>
    <t>高炉スラグ顕熱回収</t>
  </si>
  <si>
    <t>エチレン装置における高性能調整弁の採用</t>
    <phoneticPr fontId="5"/>
  </si>
  <si>
    <t>モノマー精製工程</t>
    <rPh sb="4" eb="6">
      <t>セイセイ</t>
    </rPh>
    <rPh sb="6" eb="8">
      <t>コウテイ</t>
    </rPh>
    <phoneticPr fontId="5"/>
  </si>
  <si>
    <t>（その他のプラント）</t>
    <phoneticPr fontId="5"/>
  </si>
  <si>
    <t>吸着分離操作工程</t>
    <rPh sb="0" eb="2">
      <t>キュウチャク</t>
    </rPh>
    <rPh sb="2" eb="4">
      <t>ブンリ</t>
    </rPh>
    <rPh sb="4" eb="6">
      <t>ソウサ</t>
    </rPh>
    <rPh sb="6" eb="8">
      <t>コウテイ</t>
    </rPh>
    <phoneticPr fontId="5"/>
  </si>
  <si>
    <t>モノマー精製工程</t>
    <phoneticPr fontId="5"/>
  </si>
  <si>
    <t>その他の主要エネルギー消費設備</t>
    <phoneticPr fontId="5"/>
  </si>
  <si>
    <t>ブタジエン製造における残留物の脱水素による有効活用</t>
    <rPh sb="5" eb="7">
      <t>セイゾウ</t>
    </rPh>
    <rPh sb="11" eb="13">
      <t>ザンリュウ</t>
    </rPh>
    <rPh sb="13" eb="14">
      <t>ブツ</t>
    </rPh>
    <rPh sb="15" eb="16">
      <t>ダツ</t>
    </rPh>
    <rPh sb="16" eb="18">
      <t>スイソ</t>
    </rPh>
    <rPh sb="21" eb="23">
      <t>ユウコウ</t>
    </rPh>
    <rPh sb="23" eb="25">
      <t>カツヨウ</t>
    </rPh>
    <phoneticPr fontId="5"/>
  </si>
  <si>
    <t>排出実態の把握</t>
    <rPh sb="0" eb="2">
      <t>ジッタイ</t>
    </rPh>
    <rPh sb="3" eb="5">
      <t>ハアク</t>
    </rPh>
    <phoneticPr fontId="8"/>
  </si>
  <si>
    <t>・エネルギー料金使用明細等に基づく、事業所全体でのScope1,2排出量の算定
・自社の廃棄物の発生量及び処理方法の把握</t>
    <rPh sb="42" eb="44">
      <t>ジシャ</t>
    </rPh>
    <rPh sb="45" eb="48">
      <t>ハイキブツ</t>
    </rPh>
    <rPh sb="49" eb="51">
      <t>ハッセイ</t>
    </rPh>
    <rPh sb="51" eb="52">
      <t>リョウ</t>
    </rPh>
    <rPh sb="52" eb="53">
      <t>オヨ</t>
    </rPh>
    <rPh sb="54" eb="56">
      <t>ショリ</t>
    </rPh>
    <rPh sb="56" eb="58">
      <t>ホウホウ</t>
    </rPh>
    <rPh sb="59" eb="61">
      <t>ハアク</t>
    </rPh>
    <phoneticPr fontId="8"/>
  </si>
  <si>
    <t>燃料の燃焼を熱源として加熱する方式の炉。高い廃熱回収率をもつリジェネレーティブバーナや高効率レキュペレータ、及びセラミックファイバー等の軽量・低熱伝導断熱材等により効率を高めたもの。</t>
    <rPh sb="11" eb="13">
      <t>カネツ</t>
    </rPh>
    <rPh sb="15" eb="17">
      <t>ホウシキ</t>
    </rPh>
    <rPh sb="18" eb="19">
      <t>ロ</t>
    </rPh>
    <phoneticPr fontId="5"/>
  </si>
  <si>
    <t>発熱体または被加熱物に電流を流し発生するジュール熱による加熱する方式の炉。セラミックファイバー等の軽量・低熱伝導断熱材等により効率を高めたもの。</t>
    <phoneticPr fontId="5"/>
  </si>
  <si>
    <t>Scope1～3※
※カテゴリ3.燃料・エネルギー関連活動</t>
    <rPh sb="17" eb="19">
      <t>ネンリョウ</t>
    </rPh>
    <rPh sb="25" eb="27">
      <t>カンレン</t>
    </rPh>
    <rPh sb="27" eb="29">
      <t>カツドウ</t>
    </rPh>
    <phoneticPr fontId="5"/>
  </si>
  <si>
    <t>Scope3※
※カテゴリ5.事業から出る廃棄物</t>
    <rPh sb="15" eb="17">
      <t>ジギョウ</t>
    </rPh>
    <rPh sb="19" eb="20">
      <t>デ</t>
    </rPh>
    <rPh sb="21" eb="24">
      <t>ハイキブツ</t>
    </rPh>
    <phoneticPr fontId="5"/>
  </si>
  <si>
    <t>Scope3※
※カテゴリ6.出張、７.従業員の通勤</t>
    <rPh sb="15" eb="17">
      <t>シュッチョウ</t>
    </rPh>
    <rPh sb="20" eb="23">
      <t>ジュウギョウイン</t>
    </rPh>
    <rPh sb="24" eb="26">
      <t>ツウキン</t>
    </rPh>
    <phoneticPr fontId="5"/>
  </si>
  <si>
    <t>Scope3※
※カテゴリ10.販売した製品の加工、15.投資</t>
    <rPh sb="16" eb="18">
      <t>ハンバイ</t>
    </rPh>
    <rPh sb="20" eb="22">
      <t>セイヒン</t>
    </rPh>
    <rPh sb="23" eb="25">
      <t>カコウ</t>
    </rPh>
    <rPh sb="29" eb="31">
      <t>トウシ</t>
    </rPh>
    <phoneticPr fontId="5"/>
  </si>
  <si>
    <t>Scope3※
※カテゴリ11.販売した製品の使用、12.販売した製品の廃棄、13.リース資産（下流側）</t>
    <rPh sb="16" eb="18">
      <t>ハンバイ</t>
    </rPh>
    <rPh sb="20" eb="22">
      <t>セイヒン</t>
    </rPh>
    <rPh sb="23" eb="25">
      <t>シヨウ</t>
    </rPh>
    <rPh sb="29" eb="31">
      <t>ハンバイ</t>
    </rPh>
    <rPh sb="33" eb="35">
      <t>セイヒン</t>
    </rPh>
    <rPh sb="36" eb="38">
      <t>ハイキ</t>
    </rPh>
    <rPh sb="45" eb="47">
      <t>シサン</t>
    </rPh>
    <rPh sb="48" eb="50">
      <t>カリュウ</t>
    </rPh>
    <rPh sb="50" eb="51">
      <t>ガワ</t>
    </rPh>
    <phoneticPr fontId="5"/>
  </si>
  <si>
    <t>吸着分離操作工程</t>
    <rPh sb="0" eb="2">
      <t>キュウチャク</t>
    </rPh>
    <phoneticPr fontId="5"/>
  </si>
  <si>
    <t>吸着分離装置における吸着剤の適切な更新</t>
    <phoneticPr fontId="5"/>
  </si>
  <si>
    <t>自営転換（自家用貨物自動車から輸送効率のよい事業用貨物自動車への輸送の転換を図ること）の推進</t>
    <rPh sb="5" eb="8">
      <t>ジカヨウ</t>
    </rPh>
    <rPh sb="8" eb="10">
      <t>カモツ</t>
    </rPh>
    <rPh sb="10" eb="13">
      <t>ジドウシャ</t>
    </rPh>
    <rPh sb="15" eb="17">
      <t>ユソウ</t>
    </rPh>
    <rPh sb="17" eb="19">
      <t>コウリツ</t>
    </rPh>
    <rPh sb="22" eb="25">
      <t>ジギョウヨウ</t>
    </rPh>
    <rPh sb="25" eb="27">
      <t>カモツ</t>
    </rPh>
    <rPh sb="27" eb="30">
      <t>ジドウシャ</t>
    </rPh>
    <rPh sb="32" eb="34">
      <t>ユソウ</t>
    </rPh>
    <rPh sb="35" eb="37">
      <t>テンカン</t>
    </rPh>
    <rPh sb="38" eb="39">
      <t>ハカ</t>
    </rPh>
    <phoneticPr fontId="5"/>
  </si>
  <si>
    <t>旅客輸送事業者</t>
    <rPh sb="2" eb="4">
      <t>ユソウ</t>
    </rPh>
    <rPh sb="4" eb="6">
      <t>ジギョウ</t>
    </rPh>
    <rPh sb="6" eb="7">
      <t>シャ</t>
    </rPh>
    <phoneticPr fontId="5"/>
  </si>
  <si>
    <t>22kW以上74kW未満
（25kVA以上80kVA未満）</t>
    <phoneticPr fontId="5"/>
  </si>
  <si>
    <t>74kW以上368kW未満
（80kVA以上400kVA未満）</t>
    <phoneticPr fontId="5"/>
  </si>
  <si>
    <t>性能水準</t>
    <rPh sb="0" eb="2">
      <t>セイノウ</t>
    </rPh>
    <rPh sb="2" eb="4">
      <t>スイジュン</t>
    </rPh>
    <phoneticPr fontId="1"/>
  </si>
  <si>
    <t>性能水準に関する補足情報</t>
    <rPh sb="0" eb="2">
      <t>セイノウ</t>
    </rPh>
    <rPh sb="2" eb="4">
      <t>スイジュン</t>
    </rPh>
    <rPh sb="5" eb="6">
      <t>カン</t>
    </rPh>
    <rPh sb="8" eb="10">
      <t>ホソク</t>
    </rPh>
    <rPh sb="10" eb="12">
      <t>ジョウホウ</t>
    </rPh>
    <phoneticPr fontId="5"/>
  </si>
  <si>
    <t>性能水準</t>
    <rPh sb="0" eb="2">
      <t>セイノウ</t>
    </rPh>
    <rPh sb="2" eb="4">
      <t>スイジュン</t>
    </rPh>
    <phoneticPr fontId="5"/>
  </si>
  <si>
    <t>性能水準値
情報の有無</t>
    <rPh sb="0" eb="2">
      <t>セイノウ</t>
    </rPh>
    <rPh sb="2" eb="4">
      <t>スイジュン</t>
    </rPh>
    <rPh sb="4" eb="5">
      <t>アタイ</t>
    </rPh>
    <rPh sb="6" eb="8">
      <t>ジョウホウ</t>
    </rPh>
    <rPh sb="9" eb="11">
      <t>ウム</t>
    </rPh>
    <phoneticPr fontId="8"/>
  </si>
  <si>
    <r>
      <t>当該対策の目的・手法を軸とした区分を記載。①エネルギー転換・産業・業務部門（業種横断）では、「主要設備における高効率型・脱炭素型の導入」「その他の設備導入、運用改善」の2つに区分しているが、前者については地球温暖化対策計画別表</t>
    </r>
    <r>
      <rPr>
        <vertAlign val="superscript"/>
        <sz val="10"/>
        <rFont val="Meiryo UI"/>
        <family val="3"/>
        <charset val="128"/>
      </rPr>
      <t>※1</t>
    </r>
    <r>
      <rPr>
        <sz val="10"/>
        <rFont val="Meiryo UI"/>
        <family val="3"/>
        <charset val="128"/>
      </rPr>
      <t>、LD-Tech</t>
    </r>
    <r>
      <rPr>
        <vertAlign val="superscript"/>
        <sz val="10"/>
        <rFont val="Meiryo UI"/>
        <family val="3"/>
        <charset val="128"/>
      </rPr>
      <t>※2</t>
    </r>
    <r>
      <rPr>
        <sz val="10"/>
        <rFont val="Meiryo UI"/>
        <family val="3"/>
        <charset val="128"/>
      </rPr>
      <t>、省エネ法に基づくトップランナー制度</t>
    </r>
    <r>
      <rPr>
        <vertAlign val="superscript"/>
        <sz val="10"/>
        <rFont val="Meiryo UI"/>
        <family val="3"/>
        <charset val="128"/>
      </rPr>
      <t>※3</t>
    </r>
    <r>
      <rPr>
        <sz val="10"/>
        <rFont val="Meiryo UI"/>
        <family val="3"/>
        <charset val="128"/>
      </rPr>
      <t>のいずれかにおいて対象となっているものとした。
※1: 2030年度に向けて 2013 年度比 46% 目標である旨を明記した地球温暖化対策計画（2021年10月閣議決定）の中で規定した各温室効果ガス排出に係る対策・施策の一覧表。
※2: 環境省が2050年カーボンニュートラルに向け、エネルギー起源CO2の排出削減に最大の効果をもたらす先導的な技術を、環境省LD-Tech (Leading Decarbonization Technology) として整理したもの。
※3: エネルギー消費機器製造事業者等に係る省エネ法規則に基づく制度。対象となる機器や建材の製造事業者や輸入事業者に対し、エネルギー消費効率の目標を示して達成を促すとともに、エネルギー消費効率の表示を求めるもの。</t>
    </r>
    <rPh sb="0" eb="2">
      <t>トウガイ</t>
    </rPh>
    <rPh sb="2" eb="4">
      <t>タイサク</t>
    </rPh>
    <rPh sb="5" eb="7">
      <t>モクテキ</t>
    </rPh>
    <rPh sb="8" eb="10">
      <t>シュホウ</t>
    </rPh>
    <rPh sb="11" eb="12">
      <t>ジク</t>
    </rPh>
    <rPh sb="15" eb="17">
      <t>クブン</t>
    </rPh>
    <rPh sb="18" eb="20">
      <t>キサイ</t>
    </rPh>
    <rPh sb="87" eb="89">
      <t>クブン</t>
    </rPh>
    <rPh sb="95" eb="97">
      <t>ゼンシャ</t>
    </rPh>
    <rPh sb="102" eb="104">
      <t>チキュウ</t>
    </rPh>
    <rPh sb="104" eb="107">
      <t>オンダンカ</t>
    </rPh>
    <rPh sb="107" eb="109">
      <t>タイサク</t>
    </rPh>
    <rPh sb="109" eb="111">
      <t>ケイカク</t>
    </rPh>
    <rPh sb="111" eb="113">
      <t>ベッピョウ</t>
    </rPh>
    <rPh sb="126" eb="127">
      <t>ショウ</t>
    </rPh>
    <rPh sb="129" eb="130">
      <t>ホウ</t>
    </rPh>
    <rPh sb="131" eb="132">
      <t>モト</t>
    </rPh>
    <rPh sb="141" eb="143">
      <t>セイド</t>
    </rPh>
    <rPh sb="154" eb="156">
      <t>タイショウ</t>
    </rPh>
    <rPh sb="222" eb="223">
      <t>ネン</t>
    </rPh>
    <rPh sb="225" eb="226">
      <t>ガツ</t>
    </rPh>
    <rPh sb="226" eb="228">
      <t>カクギ</t>
    </rPh>
    <rPh sb="228" eb="230">
      <t>ケッテイ</t>
    </rPh>
    <rPh sb="265" eb="268">
      <t>カンキョウショウ</t>
    </rPh>
    <rPh sb="373" eb="375">
      <t>セイリ</t>
    </rPh>
    <rPh sb="407" eb="409">
      <t>キソク</t>
    </rPh>
    <rPh sb="410" eb="411">
      <t>モト</t>
    </rPh>
    <rPh sb="413" eb="415">
      <t>セイド</t>
    </rPh>
    <phoneticPr fontId="5"/>
  </si>
  <si>
    <r>
      <t>当該対策が適用される設備の種類（省エネ法中長期計画作成指針</t>
    </r>
    <r>
      <rPr>
        <vertAlign val="superscript"/>
        <sz val="10"/>
        <rFont val="Meiryo UI"/>
        <family val="3"/>
        <charset val="128"/>
      </rPr>
      <t>※1</t>
    </r>
    <r>
      <rPr>
        <sz val="10"/>
        <rFont val="Meiryo UI"/>
        <family val="3"/>
        <charset val="128"/>
      </rPr>
      <t>に準じた設備区分）を記載。
※1:特定事業者等による省エネ法第１５条に定められた中長期的な計画の的確な作成に資するため、業種ごとに作成・制定された指針。</t>
    </r>
    <rPh sb="10" eb="12">
      <t>セツビ</t>
    </rPh>
    <rPh sb="13" eb="15">
      <t>シュルイ</t>
    </rPh>
    <rPh sb="35" eb="37">
      <t>セツビ</t>
    </rPh>
    <rPh sb="37" eb="39">
      <t>クブン</t>
    </rPh>
    <rPh sb="41" eb="43">
      <t>キサイ</t>
    </rPh>
    <phoneticPr fontId="5"/>
  </si>
  <si>
    <t>標準条件に基づき、実試験ではなくコンピュータ上で模擬試験を行うによって評価する方法</t>
    <phoneticPr fontId="5"/>
  </si>
  <si>
    <t>外部のグリーンデータセンターの活用</t>
    <phoneticPr fontId="5"/>
  </si>
  <si>
    <t>グリーンデータセンタを使用してクラウドへ移行することにより、IT機器台数削減、稼働率向上を図るもの。</t>
    <phoneticPr fontId="5"/>
  </si>
  <si>
    <t>ストレージ運用管理業務を集約して最適化することによって、ストレージの使用効率向上と機器消費電力を削減するもの。</t>
    <phoneticPr fontId="5"/>
  </si>
  <si>
    <t>ストレージの統合管理</t>
    <phoneticPr fontId="5"/>
  </si>
  <si>
    <t>サーバーの一元管理</t>
    <phoneticPr fontId="5"/>
  </si>
  <si>
    <t>各サーバの稼働情報を集約する管理サーバを導入することで、運用の効率化による作業工数の削するもの。</t>
    <phoneticPr fontId="5"/>
  </si>
  <si>
    <r>
      <t xml:space="preserve">左記に加え、
</t>
    </r>
    <r>
      <rPr>
        <b/>
        <sz val="12"/>
        <rFont val="Meiryo UI"/>
        <family val="3"/>
        <charset val="128"/>
      </rPr>
      <t>・Scope3排出に該当する活動（原材料の調達、（自社が荷主となる）輸送・配送、事業から出る廃棄物の処理、販売した製品の使用・廃棄等）の内容、活動量等の把握
・排出活動や内容を踏まえ、排出量算定方法や排出原単位データベース等に基づく、Scope3排出量（自社以外のバリューチェーンにおける排出量）まで含めた算定</t>
    </r>
    <r>
      <rPr>
        <b/>
        <vertAlign val="superscript"/>
        <sz val="12"/>
        <rFont val="Meiryo UI"/>
        <family val="3"/>
        <charset val="128"/>
      </rPr>
      <t>※</t>
    </r>
    <r>
      <rPr>
        <vertAlign val="superscript"/>
        <sz val="12"/>
        <rFont val="Meiryo UI"/>
        <family val="3"/>
        <charset val="128"/>
      </rPr>
      <t xml:space="preserve">
</t>
    </r>
    <r>
      <rPr>
        <sz val="12"/>
        <rFont val="Meiryo UI"/>
        <family val="3"/>
        <charset val="128"/>
      </rPr>
      <t xml:space="preserve">
</t>
    </r>
    <r>
      <rPr>
        <sz val="11"/>
        <rFont val="Meiryo UI"/>
        <family val="3"/>
        <charset val="128"/>
      </rPr>
      <t>※上記取組は、特に事業活動においてScope3が重大なリスクと認識される事業者に求められる</t>
    </r>
    <phoneticPr fontId="8"/>
  </si>
  <si>
    <r>
      <rPr>
        <b/>
        <sz val="12"/>
        <rFont val="Meiryo UI"/>
        <family val="3"/>
        <charset val="128"/>
      </rPr>
      <t xml:space="preserve">・外部診断（環境省の診断事業等）を活用した主要な排出源や削減ポテンシャルが大きい設備等の把握
</t>
    </r>
    <r>
      <rPr>
        <sz val="12"/>
        <rFont val="Meiryo UI"/>
        <family val="3"/>
        <charset val="128"/>
      </rPr>
      <t xml:space="preserve">
</t>
    </r>
    <r>
      <rPr>
        <b/>
        <sz val="12"/>
        <rFont val="Meiryo UI"/>
        <family val="3"/>
        <charset val="128"/>
      </rPr>
      <t xml:space="preserve">・上記外部診断で得られる助言の他、「②個別対策」で掲げる具体的な対策リスト等に基づく、上記設備にかかる削減対策（運用改善、更新時期に合わせた設備更新等）の検討
</t>
    </r>
    <r>
      <rPr>
        <sz val="12"/>
        <rFont val="Meiryo UI"/>
        <family val="3"/>
        <charset val="128"/>
      </rPr>
      <t xml:space="preserve">
</t>
    </r>
    <r>
      <rPr>
        <b/>
        <sz val="12"/>
        <rFont val="Meiryo UI"/>
        <family val="3"/>
        <charset val="128"/>
      </rPr>
      <t>・その他、設備の運用改善・更新等を伴わずに実施できる削減対策の検討、削減計画の策定</t>
    </r>
    <r>
      <rPr>
        <sz val="12"/>
        <rFont val="Meiryo UI"/>
        <family val="3"/>
        <charset val="128"/>
      </rPr>
      <t xml:space="preserve">
（設備の運用改善・更新等を伴わない削減対策例）
✓再生可能エネルギー（電気・熱）の調達
✓廃棄物の処理方法の変更（焼却処理からリサイクル処理への転換）</t>
    </r>
    <rPh sb="3" eb="5">
      <t>シンダン</t>
    </rPh>
    <rPh sb="53" eb="55">
      <t>シンダン</t>
    </rPh>
    <rPh sb="56" eb="57">
      <t>エ</t>
    </rPh>
    <rPh sb="104" eb="106">
      <t>ウンヨウ</t>
    </rPh>
    <rPh sb="106" eb="108">
      <t>カイゼン</t>
    </rPh>
    <rPh sb="109" eb="111">
      <t>コウシン</t>
    </rPh>
    <rPh sb="111" eb="113">
      <t>ジキ</t>
    </rPh>
    <rPh sb="114" eb="115">
      <t>ア</t>
    </rPh>
    <rPh sb="118" eb="120">
      <t>セツビ</t>
    </rPh>
    <rPh sb="120" eb="122">
      <t>コウシン</t>
    </rPh>
    <rPh sb="122" eb="123">
      <t>ナド</t>
    </rPh>
    <rPh sb="132" eb="133">
      <t>ホカ</t>
    </rPh>
    <rPh sb="134" eb="136">
      <t>セツビ</t>
    </rPh>
    <rPh sb="137" eb="139">
      <t>ウンヨウ</t>
    </rPh>
    <rPh sb="139" eb="141">
      <t>カイゼン</t>
    </rPh>
    <rPh sb="142" eb="144">
      <t>コウシン</t>
    </rPh>
    <rPh sb="144" eb="145">
      <t>ナド</t>
    </rPh>
    <rPh sb="146" eb="147">
      <t>トモナ</t>
    </rPh>
    <rPh sb="150" eb="152">
      <t>ジッシ</t>
    </rPh>
    <rPh sb="155" eb="157">
      <t>サクゲン</t>
    </rPh>
    <rPh sb="157" eb="159">
      <t>タイサク</t>
    </rPh>
    <rPh sb="160" eb="162">
      <t>ケントウ</t>
    </rPh>
    <rPh sb="163" eb="165">
      <t>サクゲン</t>
    </rPh>
    <rPh sb="165" eb="167">
      <t>ケイカク</t>
    </rPh>
    <rPh sb="168" eb="170">
      <t>サクテイ</t>
    </rPh>
    <rPh sb="188" eb="190">
      <t>サクゲン</t>
    </rPh>
    <rPh sb="190" eb="192">
      <t>タイサク</t>
    </rPh>
    <rPh sb="192" eb="193">
      <t>レイ</t>
    </rPh>
    <rPh sb="216" eb="219">
      <t>ハイキブツ</t>
    </rPh>
    <phoneticPr fontId="8"/>
  </si>
  <si>
    <r>
      <t xml:space="preserve">左記に加え、
</t>
    </r>
    <r>
      <rPr>
        <b/>
        <sz val="12"/>
        <rFont val="Meiryo UI"/>
        <family val="3"/>
        <charset val="128"/>
      </rPr>
      <t>・将来の事業計画等を踏まえた削減目標の設定</t>
    </r>
    <r>
      <rPr>
        <sz val="12"/>
        <rFont val="Meiryo UI"/>
        <family val="3"/>
        <charset val="128"/>
      </rPr>
      <t xml:space="preserve">
</t>
    </r>
    <r>
      <rPr>
        <b/>
        <sz val="12"/>
        <rFont val="Meiryo UI"/>
        <family val="3"/>
        <charset val="128"/>
      </rPr>
      <t xml:space="preserve">・Scope1, 2排出の削減対策の洗い出し・検討
</t>
    </r>
    <r>
      <rPr>
        <sz val="12"/>
        <rFont val="Meiryo UI"/>
        <family val="3"/>
        <charset val="128"/>
      </rPr>
      <t>✓短中期的な観点での削減対策（運用改善、更新時期にある設備の更新）
✓長期的な観点での削減対策（電化、燃料転換等）
✓上記対策を実施した上での最終手段としてのクレジット環境価値の購入</t>
    </r>
    <r>
      <rPr>
        <strike/>
        <sz val="12"/>
        <rFont val="Meiryo UI"/>
        <family val="3"/>
        <charset val="128"/>
      </rPr>
      <t xml:space="preserve">
</t>
    </r>
    <r>
      <rPr>
        <sz val="12"/>
        <rFont val="Meiryo UI"/>
        <family val="3"/>
        <charset val="128"/>
      </rPr>
      <t xml:space="preserve">
</t>
    </r>
    <r>
      <rPr>
        <b/>
        <sz val="12"/>
        <rFont val="Meiryo UI"/>
        <family val="3"/>
        <charset val="128"/>
      </rPr>
      <t>・設定した削減目標及び洗い出した削減対策に基づく、下記観点を踏まえた上でのScope1,2排出に係る削減計画の検討・策定</t>
    </r>
    <r>
      <rPr>
        <sz val="12"/>
        <rFont val="Meiryo UI"/>
        <family val="3"/>
        <charset val="128"/>
      </rPr>
      <t xml:space="preserve">
✓長期的な視点での費用対効果評価等に基づく設備・対策の選定
✓既存の設備・インフラの状況も踏まえた上での設備・対策の選定</t>
    </r>
    <r>
      <rPr>
        <vertAlign val="superscript"/>
        <sz val="12"/>
        <rFont val="Meiryo UI"/>
        <family val="3"/>
        <charset val="128"/>
      </rPr>
      <t>※</t>
    </r>
    <r>
      <rPr>
        <sz val="12"/>
        <rFont val="Meiryo UI"/>
        <family val="3"/>
        <charset val="128"/>
      </rPr>
      <t xml:space="preserve">
✓ロックイン効果（一度設備・システムが導入されると、構成の変更が難しく、中長期的に維持されること）を念頭とした設備・対策の選定</t>
    </r>
    <r>
      <rPr>
        <vertAlign val="superscript"/>
        <sz val="12"/>
        <rFont val="Meiryo UI"/>
        <family val="3"/>
        <charset val="128"/>
      </rPr>
      <t>※</t>
    </r>
    <r>
      <rPr>
        <sz val="12"/>
        <rFont val="Meiryo UI"/>
        <family val="3"/>
        <charset val="128"/>
      </rPr>
      <t xml:space="preserve">
※特に電化・燃料転換を伴う対策については既存の設備・インフラの状況によっては実施のハードルが高いが、その後のロックイン効果や使用エネルギー種の脱炭素化の可能性等を考慮して検討することが望ましい
✓他のSDGs目標を毀損していない設備・対策の選定
</t>
    </r>
    <r>
      <rPr>
        <b/>
        <sz val="12"/>
        <rFont val="Meiryo UI"/>
        <family val="3"/>
        <charset val="128"/>
      </rPr>
      <t>・計画策定後の実際の対策実施状況等に応じた計画の定期的なアップデート</t>
    </r>
    <rPh sb="0" eb="2">
      <t>サキ</t>
    </rPh>
    <rPh sb="3" eb="4">
      <t>クワ</t>
    </rPh>
    <rPh sb="8" eb="10">
      <t>ショウライ</t>
    </rPh>
    <rPh sb="11" eb="13">
      <t>ジギョウ</t>
    </rPh>
    <rPh sb="13" eb="15">
      <t>ケイカク</t>
    </rPh>
    <rPh sb="15" eb="16">
      <t>トウ</t>
    </rPh>
    <rPh sb="17" eb="18">
      <t>フ</t>
    </rPh>
    <rPh sb="115" eb="117">
      <t>ジョウキ</t>
    </rPh>
    <rPh sb="117" eb="119">
      <t>タイサク</t>
    </rPh>
    <rPh sb="120" eb="122">
      <t>ジッシ</t>
    </rPh>
    <rPh sb="124" eb="125">
      <t>ウエ</t>
    </rPh>
    <rPh sb="127" eb="129">
      <t>サイシュウ</t>
    </rPh>
    <rPh sb="129" eb="131">
      <t>シュダン</t>
    </rPh>
    <rPh sb="140" eb="142">
      <t>カンキョウ</t>
    </rPh>
    <rPh sb="142" eb="144">
      <t>カチ</t>
    </rPh>
    <rPh sb="145" eb="147">
      <t>コウニュウ</t>
    </rPh>
    <rPh sb="150" eb="152">
      <t>セッテイ</t>
    </rPh>
    <rPh sb="154" eb="156">
      <t>サクゲン</t>
    </rPh>
    <rPh sb="156" eb="158">
      <t>モクヒョウ</t>
    </rPh>
    <rPh sb="158" eb="159">
      <t>オヨ</t>
    </rPh>
    <rPh sb="170" eb="171">
      <t>モト</t>
    </rPh>
    <rPh sb="174" eb="176">
      <t>カキ</t>
    </rPh>
    <rPh sb="176" eb="178">
      <t>カンテン</t>
    </rPh>
    <rPh sb="183" eb="184">
      <t>ウエ</t>
    </rPh>
    <rPh sb="338" eb="339">
      <t>トク</t>
    </rPh>
    <phoneticPr fontId="8"/>
  </si>
  <si>
    <r>
      <t xml:space="preserve">左記に加え、
</t>
    </r>
    <r>
      <rPr>
        <b/>
        <sz val="12"/>
        <rFont val="Meiryo UI"/>
        <family val="3"/>
        <charset val="128"/>
      </rPr>
      <t xml:space="preserve">・Scope3における削減目標の設定、排出削減対策の洗い出し・検討、削減計画の検討・策定、計画の定期的なアップデート
</t>
    </r>
    <r>
      <rPr>
        <sz val="12"/>
        <rFont val="Meiryo UI"/>
        <family val="3"/>
        <charset val="128"/>
      </rPr>
      <t>（Scope3排出削減対策の例）
✓バリューチェーン上の関係主体との排出削減等に関する取り決め（LCCO2を意識した原料調達等）
✓GHG排出の少ない代替原料・素材への転換等の抜本的な対策
✓事業活動から出る廃棄物等の削減（自社内でのリサイクル）
✓脱炭素に貢献し、循環経済・サーキュラーエコノミーにも資する製品・サービスの製造・提供  等</t>
    </r>
    <rPh sb="73" eb="75">
      <t>ハイシュツ</t>
    </rPh>
    <rPh sb="75" eb="77">
      <t>サクゲン</t>
    </rPh>
    <rPh sb="77" eb="79">
      <t>タイサク</t>
    </rPh>
    <rPh sb="80" eb="81">
      <t>レイ</t>
    </rPh>
    <rPh sb="178" eb="180">
      <t>ジシャ</t>
    </rPh>
    <rPh sb="180" eb="181">
      <t>ナイ</t>
    </rPh>
    <phoneticPr fontId="8"/>
  </si>
  <si>
    <t>太陽光発電システムの導入</t>
  </si>
  <si>
    <t>高効率熱媒ボイラーの導入</t>
    <phoneticPr fontId="5"/>
  </si>
  <si>
    <t>【大規模・先進事業者】
■環境省「グリーンローン及びサステナビリティ・リンク・ローンガイドライン」
http://www.env.go.jp/policy/%E3%83%AD%E3%83%BC%E3%83%B3.pdf
【先進事業者】
■環境省「インターナルカーボンプライシング活用ガイドライン」
https://www.env.go.jp/press/ICP_guide_rev.pdf
■経済産業省・環境省・金融庁「クライメート・トランジション・ファイナンスに関する基本指針」
https://www.meti.go.jp/press/2021/05/20210507001/20210507001-1.pdf</t>
    <phoneticPr fontId="8"/>
  </si>
  <si>
    <t>デシカント空調システム</t>
  </si>
  <si>
    <t>ポンプ吸込圧力の有効利用、流量の平準化に伴う管路抵抗の軽減による運転の効率化</t>
    <phoneticPr fontId="5"/>
  </si>
  <si>
    <t>運転時間・運転間隔の調整による運転の効率化</t>
    <phoneticPr fontId="5"/>
  </si>
  <si>
    <t>上下流の水位差による運転制御</t>
    <phoneticPr fontId="5"/>
  </si>
  <si>
    <t>原水の質に応じた運転時間・運転間隔の調整によるスラッジ掻寄機の運転の効率化</t>
    <phoneticPr fontId="5"/>
  </si>
  <si>
    <t>洗浄の頻度・時間等の見直し及びろ抗（ろ過抵抗）到達洗浄等による洗浄の効率化</t>
    <phoneticPr fontId="5"/>
  </si>
  <si>
    <t>洗浄速度・圧力の適正化</t>
    <phoneticPr fontId="5"/>
  </si>
  <si>
    <t>頻度・時間等の見直しによる膜洗浄の効率化</t>
    <phoneticPr fontId="5"/>
  </si>
  <si>
    <t>オゾン注入量の制御によるオゾン発生装置の運転の効率化</t>
    <phoneticPr fontId="5"/>
  </si>
  <si>
    <t>洗浄頻度・時間等の見直しによる洗浄の効率化</t>
    <phoneticPr fontId="5"/>
  </si>
  <si>
    <t>紫外線照射強度・照射時間の制御による紫外線処理の効率化</t>
    <phoneticPr fontId="5"/>
  </si>
  <si>
    <t>運転時間・運転間隔の調整による脱水の効率化、天日乾燥及び脱水機の使用による脱水の効率化</t>
    <phoneticPr fontId="5"/>
  </si>
  <si>
    <t>脱水機に連動した搬送設備の制御</t>
    <phoneticPr fontId="5"/>
  </si>
  <si>
    <t>送水・配水施設における末端圧制御・送水系統の流量制御等によるポンプ制御の適正化</t>
    <phoneticPr fontId="5"/>
  </si>
  <si>
    <t>漏水防止対策の推進</t>
    <phoneticPr fontId="5"/>
  </si>
  <si>
    <t>送水・配水管路の分離による圧力管理の適正化</t>
    <phoneticPr fontId="5"/>
  </si>
  <si>
    <t>大・小容量ポンプの組合せによる幅広い需要量への対応</t>
    <phoneticPr fontId="5"/>
  </si>
  <si>
    <t>適正な配水池容量の確保による定量送水</t>
    <phoneticPr fontId="5"/>
  </si>
  <si>
    <t>取水・導水・送水・配水工程等における自然流下系統の有効利用</t>
    <phoneticPr fontId="5"/>
  </si>
  <si>
    <t>燃料電池コージェネレーションシステムの導入</t>
    <phoneticPr fontId="5"/>
  </si>
  <si>
    <t>固体酸化物形燃料電池（SOFC）設備</t>
    <phoneticPr fontId="5"/>
  </si>
  <si>
    <t>200kW以下</t>
  </si>
  <si>
    <t>200kW超250kW以下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</si>
  <si>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</si>
  <si>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</si>
  <si>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</si>
  <si>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</si>
  <si>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JISC8841-3:2011及びJISC8842:2013</t>
    <phoneticPr fontId="5"/>
  </si>
  <si>
    <t>LD-Tech水準表
（2022年度版）</t>
    <phoneticPr fontId="5"/>
  </si>
  <si>
    <t>固体（乾式）、顕熱交換機あり、再生熱源：電気ヒートポンプ</t>
  </si>
  <si>
    <t>最大処理風量</t>
    <rPh sb="0" eb="6">
      <t>サイダイショリフウリョウ</t>
    </rPh>
    <phoneticPr fontId="1"/>
  </si>
  <si>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</si>
  <si>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</si>
  <si>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</si>
  <si>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</si>
  <si>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</si>
  <si>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</si>
  <si>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</si>
  <si>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</si>
  <si>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</si>
  <si>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</si>
  <si>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</si>
  <si>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固体（乾式）、全熱交換機あり、再生熱源：電気ヒートポンプ</t>
    <rPh sb="20" eb="22">
      <t>デンキ</t>
    </rPh>
    <phoneticPr fontId="1"/>
  </si>
  <si>
    <t>6,000m3/h超8,000m3/h以下</t>
  </si>
  <si>
    <t>8,000m3/h超10,000m3/h以下</t>
  </si>
  <si>
    <t>10,000m3/h超</t>
  </si>
  <si>
    <t>固体（乾式）、全熱交換機あり、再生熱源：未利用熱・再エネ熱利用</t>
  </si>
  <si>
    <t>500m3/h以下</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</si>
  <si>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</si>
  <si>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</si>
  <si>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</si>
  <si>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</si>
  <si>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</si>
  <si>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</si>
  <si>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</si>
  <si>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</si>
  <si>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</si>
  <si>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</si>
  <si>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</si>
  <si>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液体（湿式）、再生熱源：未利用熱・再エネ熱利用</t>
  </si>
  <si>
    <t>300m3/h以下</t>
  </si>
  <si>
    <t>300m3/h超 1,500m3/h以下</t>
  </si>
  <si>
    <t>kg/h/kW</t>
  </si>
  <si>
    <t>除湿冷房消費電力あたり除湿量</t>
    <rPh sb="0" eb="8">
      <t>ジョシツレイボウショウヒデンリョク</t>
    </rPh>
    <rPh sb="11" eb="14">
      <t>ジョシツリョウ</t>
    </rPh>
    <phoneticPr fontId="1"/>
  </si>
  <si>
    <t>標準条件による評価</t>
    <rPh sb="2" eb="4">
      <t>ジョウケン</t>
    </rPh>
    <phoneticPr fontId="1"/>
  </si>
  <si>
    <t>JISB8638:2020</t>
  </si>
  <si>
    <t>ヒートポンプデシカント方式による調湿外気処理機</t>
  </si>
  <si>
    <t>Qdehum/P
Qdehum：定格除湿量［kg/h］ 、P： 定格除湿冷房消費電力［kW］</t>
  </si>
  <si>
    <r>
      <t>JISB8638:2020</t>
    </r>
    <r>
      <rPr>
        <sz val="11"/>
        <rFont val="Meiryo UI"/>
        <family val="3"/>
        <charset val="128"/>
      </rPr>
      <t>に準拠</t>
    </r>
    <rPh sb="14" eb="16">
      <t>ジュンキョ</t>
    </rPh>
    <phoneticPr fontId="1"/>
  </si>
  <si>
    <r>
      <t>JISB8638:2020</t>
    </r>
    <r>
      <rPr>
        <sz val="11"/>
        <rFont val="Meiryo UI"/>
        <family val="3"/>
        <charset val="128"/>
      </rPr>
      <t>に準拠。ただし、排熱はデシカントロータの再生に利用</t>
    </r>
    <rPh sb="14" eb="16">
      <t>ジュンキョ</t>
    </rPh>
    <rPh sb="21" eb="23">
      <t>ハイネツ</t>
    </rPh>
    <rPh sb="33" eb="35">
      <t>サイセイ</t>
    </rPh>
    <rPh sb="36" eb="38">
      <t>リヨウ</t>
    </rPh>
    <phoneticPr fontId="1"/>
  </si>
  <si>
    <r>
      <t>JISB8638:2020</t>
    </r>
    <r>
      <rPr>
        <sz val="11"/>
        <rFont val="Meiryo UI"/>
        <family val="3"/>
        <charset val="128"/>
      </rPr>
      <t>に準拠。ただし、排熱あるいは太陽熱はデシカントロータの再生に利用</t>
    </r>
    <rPh sb="14" eb="16">
      <t>ジュンキョ</t>
    </rPh>
    <rPh sb="27" eb="30">
      <t>タイヨウネツ</t>
    </rPh>
    <phoneticPr fontId="1"/>
  </si>
  <si>
    <t>デシカント空気調和システムの導入</t>
    <phoneticPr fontId="5"/>
  </si>
  <si>
    <t>潜熱蓄熱輸送設備</t>
  </si>
  <si>
    <t>蓄熱容量、排熱源温度</t>
  </si>
  <si>
    <t>蓄熱容量850kWh以上、排熱源温度130℃以上</t>
  </si>
  <si>
    <t>蓄熱容量850kWh以上、排熱源温度130℃未満</t>
  </si>
  <si>
    <t>蓄熱容量850kWh未満、排熱源温度130℃以上</t>
  </si>
  <si>
    <t>蓄熱容量850kWh未満、排熱源温度130℃未満</t>
  </si>
  <si>
    <t>エネルギー効率</t>
  </si>
  <si>
    <t>[εq]</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</si>
  <si>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</si>
  <si>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</si>
  <si>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高性能蓄熱材料による熱搬送・利用システムの導入</t>
    <phoneticPr fontId="5"/>
  </si>
  <si>
    <t>1.2(1)③</t>
  </si>
  <si>
    <t>1.2(1)③</t>
    <phoneticPr fontId="5"/>
  </si>
  <si>
    <t>リン回収設備の導入</t>
    <phoneticPr fontId="5"/>
  </si>
  <si>
    <t>リン回収設備HAP法（し尿・浄化槽汚泥用）</t>
  </si>
  <si>
    <t>リン回収設備MAP法（し尿・浄化槽汚泥用）</t>
  </si>
  <si>
    <t>リン回収設備MAP法（下水汚泥用）</t>
  </si>
  <si>
    <t>リン濃度低減の高度処理がおこなわれていること、汚泥は消化処理がおこなわれていること</t>
  </si>
  <si>
    <t>PO4-P除去率</t>
  </si>
  <si>
    <t>環境省手引き</t>
  </si>
  <si>
    <t>リン回収・利活用の手引き</t>
  </si>
  <si>
    <t>（晶析槽入口PO4-P濃度-晶析槽出口PO4-P濃度）/晶析槽入口PO4-P濃度</t>
  </si>
  <si>
    <t>環境省大臣官房廃棄物・リサイクル対策部廃棄物対策課</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</si>
  <si>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</si>
  <si>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</si>
  <si>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</si>
  <si>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</si>
  <si>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</si>
  <si>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処理量の内訳　し尿：浄化槽汚泥＝４：６、し尿T-P濃度：270mg/L、し尿PO4-P濃度：189mg/L、浄化槽汚泥T-P濃度：150mg/L、浄化槽汚泥PO4-P濃度：60mg/L、混合T-P濃度：198mg/L、混合PO4-P濃度：112mg/L</t>
    <phoneticPr fontId="5"/>
  </si>
  <si>
    <t>118.0kW超150.0kW以下</t>
  </si>
  <si>
    <t>150.0kW超180.0kW以下</t>
  </si>
  <si>
    <t>160.0kW超190.0kW以下</t>
    <rPh sb="7" eb="8">
      <t>チョウ</t>
    </rPh>
    <rPh sb="15" eb="17">
      <t>イカ</t>
    </rPh>
    <phoneticPr fontId="1"/>
  </si>
  <si>
    <t>50Hz、水・蒸気噴射方式</t>
  </si>
  <si>
    <t>3,000kW超5,000kW以下</t>
  </si>
  <si>
    <t>5,000kW超7,000kW以下</t>
  </si>
  <si>
    <t>7,000kW超10,000kW以下</t>
  </si>
  <si>
    <t>10,000kW超40,000kW以下</t>
  </si>
  <si>
    <t>40,000kW超</t>
  </si>
  <si>
    <t>50Hz、上記以外</t>
  </si>
  <si>
    <t>60Hz、水・蒸気噴射方式</t>
  </si>
  <si>
    <t>60Hz、希薄予混合燃焼方式</t>
    <rPh sb="5" eb="7">
      <t>キハク</t>
    </rPh>
    <rPh sb="7" eb="8">
      <t>ヨ</t>
    </rPh>
    <rPh sb="8" eb="10">
      <t>コンゴウ</t>
    </rPh>
    <rPh sb="10" eb="14">
      <t>ネンショウホウシキ</t>
    </rPh>
    <phoneticPr fontId="1"/>
  </si>
  <si>
    <t>60Hz、上記以外</t>
  </si>
  <si>
    <t>中温用（吸込み圧力飽和温度-10℃）、吸込ガス過熱度10K、周囲温度32℃</t>
  </si>
  <si>
    <t>50.0kW超100.0kW以下</t>
    <rPh sb="6" eb="7">
      <t>チョウ</t>
    </rPh>
    <rPh sb="14" eb="16">
      <t>イカ</t>
    </rPh>
    <phoneticPr fontId="1"/>
  </si>
  <si>
    <t>100.0kW超</t>
  </si>
  <si>
    <t>LD-Tech水準表
（2022年度版）</t>
  </si>
  <si>
    <t>18.0kW超36.0kW以下</t>
    <rPh sb="13" eb="15">
      <t>イカ</t>
    </rPh>
    <phoneticPr fontId="1"/>
  </si>
  <si>
    <t>36.0kW超50.0kW以下</t>
    <rPh sb="6" eb="7">
      <t>チョウ</t>
    </rPh>
    <rPh sb="13" eb="15">
      <t>イカ</t>
    </rPh>
    <phoneticPr fontId="1"/>
  </si>
  <si>
    <t>1以下</t>
  </si>
  <si>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t>
    </r>
    <rPh sb="0" eb="3">
      <t>カンキョウショウ</t>
    </rPh>
    <rPh sb="137" eb="139">
      <t>サイタク</t>
    </rPh>
    <rPh sb="139" eb="141">
      <t>アンケン</t>
    </rPh>
    <rPh sb="142" eb="144">
      <t>ジョウホウ</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</si>
  <si>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argets））の2017年度～2020年度採択案件の情報（採択当時のクラスは118.0kW超180.0kW以下）</t>
    </r>
    <rPh sb="0" eb="3">
      <t>カンキョウショウ</t>
    </rPh>
    <rPh sb="137" eb="139">
      <t>サイタク</t>
    </rPh>
    <rPh sb="139" eb="141">
      <t>アンケン</t>
    </rPh>
    <rPh sb="142" eb="144">
      <t>ジョウホウ</t>
    </rPh>
    <rPh sb="145" eb="147">
      <t>サイタク</t>
    </rPh>
    <rPh sb="147" eb="149">
      <t>トウジ</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</si>
  <si>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argets））の2017年度～2020年度採択案件の情報（採択当時のクラスは160.0kW超）</t>
    </r>
    <rPh sb="0" eb="3">
      <t>カンキョウショウ</t>
    </rPh>
    <rPh sb="137" eb="139">
      <t>サイタク</t>
    </rPh>
    <rPh sb="139" eb="141">
      <t>アンケン</t>
    </rPh>
    <rPh sb="142" eb="144">
      <t>ジョウホウ</t>
    </rPh>
    <phoneticPr fontId="5"/>
  </si>
  <si>
    <t>Call for Evidenceでの情報提供</t>
    <phoneticPr fontId="5"/>
  </si>
  <si>
    <t>自然冷媒（CO2）や新冷媒（R32等）を用い、電動ヒートポンプサイクルにより高温沸き上げが可能である、高効率な給湯機。ヒートポンプユニットと給湯ユニットで構成される。</t>
  </si>
  <si>
    <t>LED照明器具の導入</t>
  </si>
  <si>
    <t>発光ダイオード（LED）を光源に使用した照明器具。小型、長寿命でありLED以外の従来型照明器具の代替として有効。</t>
  </si>
  <si>
    <t>従来は廃棄されていた圧縮熱を温水として供給可能なねじ容積形圧縮機。コンプレッサの廃熱を温水として回収するために軟水装置から新水を通過させ、70℃の温水をボイラー給水へ戻すことでボイラーの燃料消費量が低減可能。また、直接温水利用することも可能。</t>
  </si>
  <si>
    <t>高感応答アーク炉、UHPアーク炉、直流アーク炉、排ガスによる原料予熱装置付きアーク炉、炉体旋回式アーク炉。</t>
  </si>
  <si>
    <t>庫内の高断熱化、高機密化と高効率冷却器、LED照明等の採用により、冷却・加熱装置等の消費電力を削減した自動販売機。</t>
  </si>
  <si>
    <t>大温度差のとれる熱源機、熱交換器等により空気調和の熱媒体（水又は空気）の循環温度差を拡大することにより搬送動力を低減させるシステム。また、負荷に応じた変流量制御装直（VAV制御装置、VWV制御装置）を組み合わせるとより有効。</t>
  </si>
  <si>
    <t>冷房時期の日の出前に内外温度を比較し、外気導入する。朝の立ち上がり負荷が抑えられ、夜間のOA負荷が多いビルに有効。</t>
  </si>
  <si>
    <t>室内CO2センサーにより外気導入量を適切に制御すること。</t>
  </si>
  <si>
    <t>冷凍機及び温水機からの冷温水送水温度を負荷及び搬送動力に合わせて最適に設定変更すること。成績係数（COP）向上に有効。</t>
  </si>
  <si>
    <t>作業エリアの局所クリーン化を行うため、クリーンルーム全体のクリーン度の適正化とともにクリーンエア循環ファンの電力消費量を低減する技術（SMIF）。</t>
  </si>
  <si>
    <t>水和物スラリー空調システム（VCS）の導入</t>
  </si>
  <si>
    <t>以下のURLを参照。
https://www.env.go.jp/earth/ondanka/gel/ghg-guideline/business/measures/view/26.html</t>
    <rPh sb="0" eb="2">
      <t>イカ</t>
    </rPh>
    <rPh sb="7" eb="9">
      <t>サンショウ</t>
    </rPh>
    <phoneticPr fontId="46"/>
  </si>
  <si>
    <t>CO2又はCO濃度による換気制御システムの導入</t>
  </si>
  <si>
    <t>CO2又はCO濃度を計測し換気ファンの台数や回転数を制御し、設定されたCO2又はCO濃度になるよう換気量を制御するシステムで、駐車場等の換気に有効である。</t>
  </si>
  <si>
    <t>LEDを光源に使用した誘導灯・非常灯。</t>
  </si>
  <si>
    <t>永久磁石（PM）式同期モータを組み込んだギヤレス巻上機で、加速･減速がなめらかで騒音も少なく、エネルギー変換効率に優れている。</t>
  </si>
  <si>
    <t>ボイラー、各種工業炉、その他燃焼装置の排ガス成分（O2、CO2、CO等）を分析し、燃焼管理する携帯用分析計。</t>
  </si>
  <si>
    <t>圧力スウィング吸着（PSA）式酸素発生装置、分離膜式酸素発生装置、深冷分離式酸素発生装置。</t>
  </si>
  <si>
    <t>2缶以上のボイラーが分散設置されている場合に工場の負荷に応じて運転台数や燃焼負荷調整をコンピュータにより最適運用するシステム。</t>
  </si>
  <si>
    <t>ボイラーの運転圧力の適正化</t>
  </si>
  <si>
    <t>蒸気配管・継ぎ手・バルブ・スチームトラップ等の蒸気配管系について、JIS-A9501の規格以上で施工される保温。</t>
  </si>
  <si>
    <t>処理材に直接電流を流して加熱するもの。また、2次電流回路による誘導電流型加熱方式も有効。</t>
  </si>
  <si>
    <t>ウェットオン塗装により、従来の塗装方法に比べエネルギー消費原単位の向上及びVOC排出量の削減を可能にする塗装方式。</t>
  </si>
  <si>
    <t>ボイラー停止時（ON/OFF制御の場合）に燃焼用空気ダクトのダンパーを閉める。ドラフトによる炉内空気の拡散防止を図るもの。</t>
  </si>
  <si>
    <t>リジェネ式脱臭装置（2つのバーナーと蓄熱材を交互に使用して脱臭燃焼するもの）、吸着式濃縮脱臭装置（低濃度臭気物を吸収材に付着させ、高濃度化した後、燃焼処理するもの）、触媒燃焼式脱臭装置（触媒を用いることにより低温度で脱臭処理するもの）。</t>
  </si>
  <si>
    <t>2又は3つの異なる圧力の蒸気を抽出する機構を有するもの。</t>
  </si>
  <si>
    <t>工場低圧動力装置、空気調和、衛生動力機器、エレベータ電源、照明負荷等に対する電気供給のための配線設備で、400ボルト級の三相4線式配線方式のもの。</t>
  </si>
  <si>
    <t>モータの極数を切り替えることにより回転数を段階状に切り替えることができるもの。速度変換要求が固定2、3段でよい負荷のある場合に有効。</t>
  </si>
  <si>
    <t>プロセス側で圧力の異なった蒸気が発生する場合にタービンの途中段から別の外部蒸気を混入させ、1台の蒸気タービンで動力の変換を行えるもの。</t>
  </si>
  <si>
    <t>超高温高圧（USC）蒸気タービン、再熱式蒸気タービン、多段抽気タービンなど</t>
  </si>
  <si>
    <t>LNG地下・地上式タンクヒータ用加熱装置（スチーム、温水、電気ヒータ等）、LNG受入サンプリング用気化器加熱装置（スチーム、温水、工水、電気ヒータ等）等</t>
  </si>
  <si>
    <t>電動力応用設備の操業条件に応じた運転制御システム（リターンガスブロワー等の回転数制御、LNGタンク圧力に応じたBOG（ボイルオフガス）圧縮機の稼動台数制御、BOG圧縮機の吐出圧力低減化など）</t>
  </si>
  <si>
    <t>電動力応用設備の小型化、分散化（受入配管用LNG冷却ポンプ等の小容量、低揚程化）</t>
  </si>
  <si>
    <t>LNG気化器等のフィン式、二重管式伝熱管の採用</t>
  </si>
  <si>
    <t>LNG冷熱利用設備（冷熱発電設備、BOG（ボイルオフガス）再液化設備等）</t>
  </si>
  <si>
    <t>コークス乾式消火設備（CDQ）</t>
  </si>
  <si>
    <t>微粉炭吹き込み（PCI）</t>
  </si>
  <si>
    <t>高性能高周波溶解炉</t>
    <phoneticPr fontId="5"/>
  </si>
  <si>
    <t>熱片装入（DHCR、HCR）</t>
  </si>
  <si>
    <t>NC型鋼切断用バンドソー</t>
  </si>
  <si>
    <t>高性能NC放電加工機</t>
  </si>
  <si>
    <t>パルプ化工程（クラフトパルプ（KP））</t>
  </si>
  <si>
    <t>TMP排熱の回収</t>
  </si>
  <si>
    <t>高効率デスパーザー（ニーダー）</t>
  </si>
  <si>
    <t>排熱ボイラー付NSP（又はSP）方式クリンカー焼成設備</t>
  </si>
  <si>
    <t>廃タイヤ、廃プラスチック、RDF、紙類（RPF）及び木くず等の利用設備</t>
  </si>
  <si>
    <t>仕上工程</t>
  </si>
  <si>
    <t>配水管網への水圧監視システムの導入</t>
    <phoneticPr fontId="5"/>
  </si>
  <si>
    <t>主ポンプ設備における台数制御システム・高水位運転制御システム・インバーター等による回転数制御システムの導入</t>
  </si>
  <si>
    <t>沈砂池設備、主ポンプ設備における高効率揚砂装置の導入</t>
  </si>
  <si>
    <t>流入水量比例制御システム・MLSS（ばっ気槽混合液中の活性汚泥浮遊物）制御システム・DO（溶存酸素量）制御システム・ORP（酸化還元電位）制御システムの導入</t>
  </si>
  <si>
    <t>微細気泡散気装置等の導入による酸素移動効率の向上、微細気泡散気装置と送風機の組合せによる送風量の適正化</t>
  </si>
  <si>
    <t>ターボブロワーにおける台数制御システム・インレットベーンによる風量制御システム・インバーター等による回転数制御システムの導入</t>
  </si>
  <si>
    <t>ルーツブロワーの台数制御システム・インバーター等による回転数制御システムの導入</t>
  </si>
  <si>
    <t>高効率反応タンク攪拌機の導入、高効率ばっ気機の導入、水中攪拌機・ばっ気機のインバーター等による回転数制御システムの導入</t>
  </si>
  <si>
    <t>高効率ブロワーの導入、エネルギー消費効率の高い電動機の導入</t>
  </si>
  <si>
    <t>ブロワーの台数及び設備容量の適正化</t>
  </si>
  <si>
    <t>計時装置（タイマー）の使用・汚泥界面の計測等による掻寄機の間欠運転</t>
    <rPh sb="31" eb="33">
      <t>ウンテン</t>
    </rPh>
    <phoneticPr fontId="13"/>
  </si>
  <si>
    <t>硝化液循環ポンプにおける流量制御システム・台数制御システム・回転数制御システムの導入、エアリフトポンプの導入</t>
  </si>
  <si>
    <t>流動ブロワー・誘引ファンにおける回転数制御システムの導入</t>
  </si>
  <si>
    <t>低動力型流動ブロワー等導入による動力低減</t>
  </si>
  <si>
    <t>送風機及び誘引通風機のインバーター化又は機械式による回転数制御方式の導入</t>
  </si>
  <si>
    <t>コンベヤ搬送速度調整のインバーター制御システムの導入</t>
  </si>
  <si>
    <t>混練機駆動のインバーター制御システムの導入</t>
  </si>
  <si>
    <t>スートブロワー実施回数の適正化</t>
  </si>
  <si>
    <t>夾（きょう）雑物破砕除去装置・貯留槽攪拌（かくはん）装置における液位・流量等の自動計測制御システムの導入</t>
  </si>
  <si>
    <t>ばっ気・攪拌（かくはん）装置及び固液分離装置における最適供給量制御システム・運転台数自動制御装置の導入</t>
  </si>
  <si>
    <t>ばっ気ブロワー風量・ポンプ流量調整のインバーター制御システムの導入</t>
  </si>
  <si>
    <t>航空機</t>
    <phoneticPr fontId="5"/>
  </si>
  <si>
    <t>保有車両及び関連部品（タイヤ・バッテリー等）のリユース・リサイクル</t>
    <rPh sb="4" eb="5">
      <t>オヨ</t>
    </rPh>
    <phoneticPr fontId="10"/>
  </si>
  <si>
    <t>高度GPS-AVMシステム・スマートフォン等のGPSを利用した位置取得の導入などによる効率的な配車（タクシーのみ該当）</t>
  </si>
  <si>
    <t>排出原単位の低い輸送手段として、利用者へのアピール（バスのみ該当）</t>
  </si>
  <si>
    <t>ICカードシステムの導入、バスロケの導入、乗り継ぎ施設の整備・改善、バスの利用促進（バスのみ該当）</t>
  </si>
  <si>
    <t>パルプ化工程（クラフトパルプ（KP））</t>
    <phoneticPr fontId="5"/>
  </si>
  <si>
    <t>余剰に発生した排熱等を、高性能の蓄熱材料に蓄熱し、車両、船舶等で熱の需要先に運び、利用するもの。</t>
    <rPh sb="7" eb="9">
      <t>ハイネツ</t>
    </rPh>
    <rPh sb="9" eb="10">
      <t>ナド</t>
    </rPh>
    <phoneticPr fontId="5"/>
  </si>
  <si>
    <t>仕上工程</t>
    <phoneticPr fontId="5"/>
  </si>
  <si>
    <t>航空機</t>
    <phoneticPr fontId="5"/>
  </si>
  <si>
    <t>全般</t>
    <phoneticPr fontId="5"/>
  </si>
  <si>
    <t>給湯設備</t>
    <phoneticPr fontId="8"/>
  </si>
  <si>
    <t>熱利用設備</t>
    <phoneticPr fontId="5"/>
  </si>
  <si>
    <t>工程等</t>
    <phoneticPr fontId="5"/>
  </si>
  <si>
    <t>沈砂池設備、主ポンプ設備</t>
    <phoneticPr fontId="5"/>
  </si>
  <si>
    <t>最初沈殿池設備</t>
  </si>
  <si>
    <t>反応タンク設備</t>
  </si>
  <si>
    <t>最終沈殿池設備</t>
  </si>
  <si>
    <t>汚泥輸送設備</t>
  </si>
  <si>
    <t>汚泥濃縮設備</t>
  </si>
  <si>
    <t>汚泥消化タンク設備</t>
  </si>
  <si>
    <t>汚泥焼却設備</t>
  </si>
  <si>
    <t>燃焼設備/電気使用設備</t>
    <phoneticPr fontId="5"/>
  </si>
  <si>
    <t>燃焼設備/電気使用設備</t>
    <phoneticPr fontId="5"/>
  </si>
  <si>
    <t>水処理運転システム</t>
  </si>
  <si>
    <t>汚泥処理運転システム</t>
  </si>
  <si>
    <t>下水汚泥固形燃料化設備</t>
  </si>
  <si>
    <t>輸送距離の短縮・輸送機器の大型化</t>
  </si>
  <si>
    <t>貨物輸送事業者及び着荷主との連携</t>
  </si>
  <si>
    <t>輸送効率を考慮した商品の開発又は荷姿の設計等</t>
  </si>
  <si>
    <t>物流拠点の整備等</t>
  </si>
  <si>
    <t>標準化及び情報化の推進</t>
  </si>
  <si>
    <t>固体酸化物形燃料電池（SOFC）設備</t>
    <phoneticPr fontId="5"/>
  </si>
  <si>
    <t>デシカント空調システム</t>
    <phoneticPr fontId="5"/>
  </si>
  <si>
    <t>デシカント空気調和システムの導入</t>
    <phoneticPr fontId="5"/>
  </si>
  <si>
    <t>潜熱蓄熱輸送設備</t>
    <phoneticPr fontId="5"/>
  </si>
  <si>
    <t>リン回収設備HAP法（し尿・浄化槽汚泥用）</t>
    <phoneticPr fontId="5"/>
  </si>
  <si>
    <t>リン回収設備MAP法（し尿・浄化槽汚泥用）</t>
    <phoneticPr fontId="5"/>
  </si>
  <si>
    <t>リン回収設備MAP法（下水汚泥用）</t>
    <phoneticPr fontId="5"/>
  </si>
  <si>
    <t>廃棄物</t>
    <phoneticPr fontId="5"/>
  </si>
  <si>
    <t>ー</t>
    <phoneticPr fontId="5"/>
  </si>
  <si>
    <t>電磁誘導を利用して加熱する方式の炉。受電端における力率改善や加熱用の電源にインバーター方式（絶縁ゲート型バイポーラトランジスタ又は酸化膜半導体電界効果トランジスタを使用したもの）を使用して電力制御を行う等により、効率を高めたもの。</t>
    <rPh sb="13" eb="15">
      <t>ホウシキ</t>
    </rPh>
    <rPh sb="16" eb="17">
      <t>ロ</t>
    </rPh>
    <rPh sb="101" eb="102">
      <t>ナド</t>
    </rPh>
    <rPh sb="106" eb="108">
      <t>コウリツ</t>
    </rPh>
    <rPh sb="109" eb="110">
      <t>タカ</t>
    </rPh>
    <phoneticPr fontId="40"/>
  </si>
  <si>
    <t>インバーター方式又は5段階以上の容量制御が可能であり、高効率化が図られた冷凍冷蔵ユニット。</t>
    <rPh sb="36" eb="38">
      <t>レイトウ</t>
    </rPh>
    <rPh sb="38" eb="40">
      <t>レイゾウ</t>
    </rPh>
    <phoneticPr fontId="1"/>
  </si>
  <si>
    <t>一次冷媒（アンモニア）を用いた冷凍装置で二次冷媒（CO2）を低温まで冷却し、食品等を凍結装置するフリーザー装置などに供給する冷凍機。</t>
    <rPh sb="62" eb="65">
      <t>レイトウキ</t>
    </rPh>
    <phoneticPr fontId="45"/>
  </si>
  <si>
    <r>
      <t>関係者・取引先（例：製造業の場合は協力企業等、金融機関であれば投融資先等）におけるScope1, 2排出量</t>
    </r>
    <r>
      <rPr>
        <u/>
        <sz val="10"/>
        <rFont val="Meiryo UI"/>
        <family val="3"/>
        <charset val="128"/>
      </rPr>
      <t>の把握・目標設定、及びその</t>
    </r>
    <r>
      <rPr>
        <sz val="10"/>
        <rFont val="Meiryo UI"/>
        <family val="3"/>
        <charset val="128"/>
      </rPr>
      <t>削減に資する上記対策の実施の推奨</t>
    </r>
    <rPh sb="17" eb="19">
      <t>キョウリョク</t>
    </rPh>
    <rPh sb="19" eb="21">
      <t>キギョウ</t>
    </rPh>
    <rPh sb="62" eb="63">
      <t>オヨ</t>
    </rPh>
    <phoneticPr fontId="5"/>
  </si>
  <si>
    <t>性能水準に関する
補足情報</t>
    <rPh sb="0" eb="2">
      <t>セイノウ</t>
    </rPh>
    <rPh sb="2" eb="4">
      <t>スイジュン</t>
    </rPh>
    <rPh sb="5" eb="6">
      <t>カン</t>
    </rPh>
    <rPh sb="9" eb="11">
      <t>ホソク</t>
    </rPh>
    <rPh sb="11" eb="13">
      <t>ジョウホウ</t>
    </rPh>
    <phoneticPr fontId="5"/>
  </si>
  <si>
    <t>性能水準、コスト水準のいずれかの情報がある設備の名称を記載。</t>
    <rPh sb="24" eb="26">
      <t>メイショウ</t>
    </rPh>
    <rPh sb="27" eb="29">
      <t>キサイ</t>
    </rPh>
    <phoneticPr fontId="5"/>
  </si>
  <si>
    <t>同じ設備でも条件（仕様、付加機能等）や能力（加熱応力、発電能力等）によって性能水準、コスト水準はの異なることから、これらに応じて分類したクラス（性能水準、コスト水準を示す単位）を記載。</t>
    <rPh sb="0" eb="1">
      <t>オナ</t>
    </rPh>
    <rPh sb="2" eb="4">
      <t>セツビ</t>
    </rPh>
    <rPh sb="6" eb="8">
      <t>ジョウケン</t>
    </rPh>
    <rPh sb="9" eb="11">
      <t>シヨウ</t>
    </rPh>
    <rPh sb="12" eb="14">
      <t>フカ</t>
    </rPh>
    <rPh sb="14" eb="16">
      <t>キノウ</t>
    </rPh>
    <rPh sb="16" eb="17">
      <t>ナド</t>
    </rPh>
    <rPh sb="19" eb="21">
      <t>ノウリョク</t>
    </rPh>
    <rPh sb="22" eb="24">
      <t>カネツ</t>
    </rPh>
    <rPh sb="24" eb="26">
      <t>オウリョク</t>
    </rPh>
    <rPh sb="27" eb="29">
      <t>ハツデン</t>
    </rPh>
    <rPh sb="29" eb="31">
      <t>ノウリョク</t>
    </rPh>
    <rPh sb="31" eb="32">
      <t>ナド</t>
    </rPh>
    <rPh sb="49" eb="50">
      <t>コト</t>
    </rPh>
    <rPh sb="61" eb="62">
      <t>オウ</t>
    </rPh>
    <rPh sb="64" eb="66">
      <t>ブンルイ</t>
    </rPh>
    <rPh sb="89" eb="91">
      <t>キサイ</t>
    </rPh>
    <phoneticPr fontId="5"/>
  </si>
  <si>
    <t>当該設備の現在利用可能な最高性能の性能水準として、主にLD-Tech水準表（2022年度）における指標、単位、水準値※1,2を記載。
※1: LD-Tech水準表（2022年度）における水準値は、指定された試験条件に基づき測定された結果を、指定の計算方法によって算出した値。本水準は、2022年12月までに収集した情報に基づく値であり、かつ収集できた情報のうち最高性能の値を採用している。
※2: 一部、業界団体等から提供された情報に基づくものも含まれる（出所については後述の「出所」欄に記載）。</t>
    <rPh sb="0" eb="2">
      <t>トウガイ</t>
    </rPh>
    <rPh sb="2" eb="4">
      <t>セツビ</t>
    </rPh>
    <rPh sb="5" eb="7">
      <t>ゲンザイ</t>
    </rPh>
    <rPh sb="7" eb="9">
      <t>リヨウ</t>
    </rPh>
    <rPh sb="9" eb="11">
      <t>カノウ</t>
    </rPh>
    <rPh sb="12" eb="14">
      <t>サイコウ</t>
    </rPh>
    <rPh sb="14" eb="16">
      <t>セイノウ</t>
    </rPh>
    <rPh sb="25" eb="26">
      <t>オモ</t>
    </rPh>
    <rPh sb="34" eb="36">
      <t>スイジュン</t>
    </rPh>
    <rPh sb="36" eb="37">
      <t>ヒョウ</t>
    </rPh>
    <rPh sb="55" eb="57">
      <t>スイジュン</t>
    </rPh>
    <rPh sb="57" eb="58">
      <t>アタイ</t>
    </rPh>
    <rPh sb="63" eb="65">
      <t>キサイ</t>
    </rPh>
    <rPh sb="86" eb="88">
      <t>ネンド</t>
    </rPh>
    <rPh sb="93" eb="95">
      <t>スイジュン</t>
    </rPh>
    <rPh sb="95" eb="96">
      <t>アタイ</t>
    </rPh>
    <rPh sb="153" eb="155">
      <t>シュウシュウ</t>
    </rPh>
    <rPh sb="157" eb="159">
      <t>ジョウホウ</t>
    </rPh>
    <rPh sb="160" eb="161">
      <t>モト</t>
    </rPh>
    <rPh sb="199" eb="201">
      <t>イチブ</t>
    </rPh>
    <rPh sb="202" eb="204">
      <t>ギョウカイ</t>
    </rPh>
    <rPh sb="204" eb="206">
      <t>ダンタイ</t>
    </rPh>
    <rPh sb="206" eb="207">
      <t>ナド</t>
    </rPh>
    <rPh sb="209" eb="211">
      <t>テイキョウ</t>
    </rPh>
    <rPh sb="214" eb="216">
      <t>ジョウホウ</t>
    </rPh>
    <rPh sb="217" eb="218">
      <t>モト</t>
    </rPh>
    <rPh sb="223" eb="224">
      <t>フク</t>
    </rPh>
    <rPh sb="228" eb="230">
      <t>シュッショ</t>
    </rPh>
    <rPh sb="235" eb="237">
      <t>コウジュツ</t>
    </rPh>
    <rPh sb="239" eb="241">
      <t>シュッショ</t>
    </rPh>
    <rPh sb="242" eb="243">
      <t>ラン</t>
    </rPh>
    <rPh sb="244" eb="246">
      <t>キサイ</t>
    </rPh>
    <phoneticPr fontId="5"/>
  </si>
  <si>
    <t>上記の性能水準、コスト水準の出所情報を記載。</t>
    <rPh sb="0" eb="2">
      <t>ジョウキ</t>
    </rPh>
    <rPh sb="11" eb="13">
      <t>スイジュン</t>
    </rPh>
    <rPh sb="14" eb="16">
      <t>シュッショ</t>
    </rPh>
    <rPh sb="16" eb="18">
      <t>ジョウホウ</t>
    </rPh>
    <rPh sb="19" eb="21">
      <t>キサイ</t>
    </rPh>
    <phoneticPr fontId="5"/>
  </si>
  <si>
    <t>性能水準値の有無</t>
    <rPh sb="4" eb="5">
      <t>アタイ</t>
    </rPh>
    <rPh sb="6" eb="8">
      <t>ウム</t>
    </rPh>
    <phoneticPr fontId="5"/>
  </si>
  <si>
    <t>当該対策の性能水準値（現在利用可能な最高水準値）について「1.2(2)水準リスト」に記載が有る場合には「〇」、一部の設備区分についてのみ有る場合は「△」、全く無い場合には「-」を記載。</t>
    <rPh sb="0" eb="2">
      <t>トウガイ</t>
    </rPh>
    <rPh sb="2" eb="4">
      <t>タイサク</t>
    </rPh>
    <rPh sb="9" eb="10">
      <t>アタイ</t>
    </rPh>
    <rPh sb="11" eb="13">
      <t>ゲンザイ</t>
    </rPh>
    <rPh sb="13" eb="15">
      <t>リヨウ</t>
    </rPh>
    <rPh sb="15" eb="17">
      <t>カノウ</t>
    </rPh>
    <rPh sb="18" eb="20">
      <t>サイコウ</t>
    </rPh>
    <rPh sb="20" eb="22">
      <t>スイジュン</t>
    </rPh>
    <rPh sb="22" eb="23">
      <t>アタイ</t>
    </rPh>
    <rPh sb="35" eb="37">
      <t>スイジュン</t>
    </rPh>
    <rPh sb="42" eb="44">
      <t>キサイ</t>
    </rPh>
    <rPh sb="45" eb="46">
      <t>ア</t>
    </rPh>
    <rPh sb="47" eb="49">
      <t>バアイ</t>
    </rPh>
    <rPh sb="55" eb="57">
      <t>イチブ</t>
    </rPh>
    <rPh sb="58" eb="60">
      <t>セツビ</t>
    </rPh>
    <rPh sb="60" eb="62">
      <t>クブン</t>
    </rPh>
    <rPh sb="68" eb="69">
      <t>ア</t>
    </rPh>
    <rPh sb="70" eb="72">
      <t>バアイ</t>
    </rPh>
    <rPh sb="77" eb="78">
      <t>マッタ</t>
    </rPh>
    <rPh sb="79" eb="80">
      <t>ナ</t>
    </rPh>
    <rPh sb="81" eb="83">
      <t>バアイ</t>
    </rPh>
    <rPh sb="89" eb="91">
      <t>キサイ</t>
    </rPh>
    <phoneticPr fontId="5"/>
  </si>
  <si>
    <t>製鉄業、製鋼・製鋼圧延業等※1</t>
    <phoneticPr fontId="5"/>
  </si>
  <si>
    <t>上水道・工業用水道</t>
    <phoneticPr fontId="5"/>
  </si>
  <si>
    <t>下水道</t>
    <phoneticPr fontId="5"/>
  </si>
  <si>
    <t>1.2(1)③</t>
    <phoneticPr fontId="5"/>
  </si>
  <si>
    <t>リン回収設備の導入</t>
    <phoneticPr fontId="5"/>
  </si>
  <si>
    <t>デシカント空気調和システムの導入</t>
    <phoneticPr fontId="5"/>
  </si>
  <si>
    <t>固体酸化物形燃料電池（SOFC）設備</t>
  </si>
  <si>
    <t>デシカント空調システム</t>
    <rPh sb="5" eb="7">
      <t>クウチョウ</t>
    </rPh>
    <phoneticPr fontId="5"/>
  </si>
  <si>
    <t>③上水道・工業用水道、
下水道、廃棄物</t>
    <phoneticPr fontId="5"/>
  </si>
  <si>
    <r>
      <t xml:space="preserve">排出の削減等に係る措置（個別対策）
ー水準リスト
</t>
    </r>
    <r>
      <rPr>
        <b/>
        <sz val="10"/>
        <rFont val="Meiryo UI"/>
        <family val="3"/>
        <charset val="128"/>
      </rPr>
      <t>※上記の対策リストに含まれる設備のうち性能</t>
    </r>
    <r>
      <rPr>
        <b/>
        <u/>
        <sz val="10"/>
        <rFont val="Meiryo UI"/>
        <family val="3"/>
        <charset val="128"/>
      </rPr>
      <t>水準、コスト水準のいずれかの情報がある設備</t>
    </r>
    <r>
      <rPr>
        <b/>
        <sz val="10"/>
        <rFont val="Meiryo UI"/>
        <family val="3"/>
        <charset val="128"/>
      </rPr>
      <t>のみを記載。</t>
    </r>
    <rPh sb="19" eb="21">
      <t>スイジュン</t>
    </rPh>
    <rPh sb="27" eb="29">
      <t>ジョウキ</t>
    </rPh>
    <rPh sb="30" eb="32">
      <t>タイサク</t>
    </rPh>
    <rPh sb="36" eb="37">
      <t>フク</t>
    </rPh>
    <rPh sb="40" eb="42">
      <t>セツビ</t>
    </rPh>
    <rPh sb="45" eb="47">
      <t>セイノウ</t>
    </rPh>
    <rPh sb="47" eb="49">
      <t>スイジュン</t>
    </rPh>
    <rPh sb="71" eb="73">
      <t>キサイ</t>
    </rPh>
    <phoneticPr fontId="5"/>
  </si>
  <si>
    <r>
      <rPr>
        <b/>
        <sz val="22"/>
        <color theme="4"/>
        <rFont val="Meiryo UI"/>
        <family val="3"/>
        <charset val="128"/>
      </rPr>
      <t>温室効果ガス排出削減等指針の拡充に向けた基礎的な技術情報</t>
    </r>
    <r>
      <rPr>
        <b/>
        <sz val="20"/>
        <color theme="4"/>
        <rFont val="Meiryo UI"/>
        <family val="3"/>
        <charset val="128"/>
      </rPr>
      <t xml:space="preserve">
</t>
    </r>
    <r>
      <rPr>
        <b/>
        <sz val="19.5"/>
        <color theme="4"/>
        <rFont val="Meiryo UI"/>
        <family val="3"/>
        <charset val="128"/>
      </rPr>
      <t xml:space="preserve">1. 「事業活動に伴う温室効果ガスの排出の削減等に関する事項」に関するファクトリスト案
</t>
    </r>
    <r>
      <rPr>
        <b/>
        <sz val="20"/>
        <color theme="4"/>
        <rFont val="Meiryo UI"/>
        <family val="3"/>
        <charset val="128"/>
      </rPr>
      <t xml:space="preserve">
2023年12月版</t>
    </r>
    <rPh sb="14" eb="16">
      <t>カクジュウ</t>
    </rPh>
    <rPh sb="71" eb="72">
      <t>アン</t>
    </rPh>
    <rPh sb="82" eb="83">
      <t>バン</t>
    </rPh>
    <phoneticPr fontId="5"/>
  </si>
  <si>
    <r>
      <t>当該設備の平均的なコスト水準として、環境省のASSET事業</t>
    </r>
    <r>
      <rPr>
        <vertAlign val="superscript"/>
        <sz val="10"/>
        <rFont val="Meiryo UI"/>
        <family val="3"/>
        <charset val="128"/>
      </rPr>
      <t>※1</t>
    </r>
    <r>
      <rPr>
        <sz val="10"/>
        <rFont val="Meiryo UI"/>
        <family val="3"/>
        <charset val="128"/>
      </rPr>
      <t>の採択案件（2017年度～2020年度）及びSHIFT事業の採択案件（2021～2023年度）の申請情報を元にした1台あたりの設備費（付帯機器を含む）※3を記載。なお、当該設備の導入にあたっては設備費の他に工事費も要することに留意が必要。工事費については導入先の環境・条件等によって大きく異なるものであることから、ここでは設備費のみとした。
※1: 先進対策の効率的実施によるCO2排出量大幅削減事業設備補助事業（Advanced technologies promotion Subsidy Scheme with Emission reduction Targets）
※2: 工場・事業場における先導的な脱炭素化取組推進事業（Support for High-efficiency Installations for Facilities with Targets）
※3: 一部、業界団体等から提供された情報に基づくものも含まれる（出所については後述の「出所」欄に記載）。</t>
    </r>
    <rPh sb="0" eb="2">
      <t>トウガイ</t>
    </rPh>
    <rPh sb="2" eb="4">
      <t>セツビ</t>
    </rPh>
    <rPh sb="5" eb="8">
      <t>ヘイキンテキ</t>
    </rPh>
    <rPh sb="12" eb="14">
      <t>スイジュン</t>
    </rPh>
    <rPh sb="41" eb="43">
      <t>ネンド</t>
    </rPh>
    <rPh sb="51" eb="52">
      <t>オヨ</t>
    </rPh>
    <rPh sb="58" eb="60">
      <t>ジギョウ</t>
    </rPh>
    <rPh sb="61" eb="63">
      <t>サイタク</t>
    </rPh>
    <rPh sb="63" eb="65">
      <t>アンケン</t>
    </rPh>
    <rPh sb="75" eb="77">
      <t>ネンド</t>
    </rPh>
    <rPh sb="79" eb="81">
      <t>シンセイ</t>
    </rPh>
    <rPh sb="81" eb="83">
      <t>ジョウホウ</t>
    </rPh>
    <rPh sb="84" eb="85">
      <t>モト</t>
    </rPh>
    <rPh sb="89" eb="90">
      <t>ダイ</t>
    </rPh>
    <rPh sb="94" eb="97">
      <t>セツビヒ</t>
    </rPh>
    <rPh sb="98" eb="100">
      <t>フタイ</t>
    </rPh>
    <rPh sb="100" eb="102">
      <t>キキ</t>
    </rPh>
    <rPh sb="103" eb="104">
      <t>フク</t>
    </rPh>
    <rPh sb="109" eb="111">
      <t>キサイ</t>
    </rPh>
    <rPh sb="115" eb="117">
      <t>トウガイ</t>
    </rPh>
    <rPh sb="117" eb="119">
      <t>セツビ</t>
    </rPh>
    <rPh sb="120" eb="122">
      <t>ドウニュウ</t>
    </rPh>
    <rPh sb="128" eb="131">
      <t>セツビヒ</t>
    </rPh>
    <rPh sb="132" eb="133">
      <t>ホカ</t>
    </rPh>
    <rPh sb="134" eb="137">
      <t>コウジヒ</t>
    </rPh>
    <rPh sb="138" eb="139">
      <t>ヨウ</t>
    </rPh>
    <rPh sb="144" eb="146">
      <t>リュウイ</t>
    </rPh>
    <rPh sb="147" eb="149">
      <t>ヒツヨウ</t>
    </rPh>
    <rPh sb="150" eb="153">
      <t>コウジヒ</t>
    </rPh>
    <rPh sb="158" eb="160">
      <t>ドウニュウ</t>
    </rPh>
    <rPh sb="160" eb="161">
      <t>サキ</t>
    </rPh>
    <rPh sb="162" eb="164">
      <t>カンキョウ</t>
    </rPh>
    <rPh sb="165" eb="167">
      <t>ジョウケン</t>
    </rPh>
    <rPh sb="167" eb="168">
      <t>ナド</t>
    </rPh>
    <rPh sb="172" eb="173">
      <t>オオ</t>
    </rPh>
    <rPh sb="175" eb="176">
      <t>コト</t>
    </rPh>
    <phoneticPr fontId="5"/>
  </si>
  <si>
    <t>【中小事業者」
■環境省「温室効果ガス排出量算定・報告マニュアル（第Ⅱ編）」
https://ghg-santeikohyo.env.go.jp/files/manual/chpt2_4-7_rev.pdf
【大規模事業者・先進事業者】
■環境省「グリーン・バリューチェーンプラットフォーム」（排出量算定について）
https://www.env.go.jp/earth/ondanka/supply_chain/gvc/estimate_tool.html
■環境省「サプライチェーンを通じた温室効果ガス排出量算定に関する基本ガイドライン」https://www.env.go.jp/earth/ondanka/supply_chain/gvc/estimate_tool.html</t>
    <rPh sb="1" eb="3">
      <t>チュウショウ</t>
    </rPh>
    <rPh sb="106" eb="109">
      <t>ダイキボ</t>
    </rPh>
    <rPh sb="109" eb="111">
      <t>ジギョウ</t>
    </rPh>
    <rPh sb="111" eb="112">
      <t>シャ</t>
    </rPh>
    <rPh sb="148" eb="150">
      <t>ハイシュツ</t>
    </rPh>
    <rPh sb="150" eb="151">
      <t>リョウ</t>
    </rPh>
    <rPh sb="151" eb="153">
      <t>サンテイ</t>
    </rPh>
    <phoneticPr fontId="8"/>
  </si>
  <si>
    <r>
      <t xml:space="preserve">【中小事業者】
■環境省「中小規模事業者のための脱炭素経営ハンドブック」
http://www.env.go.jp/earth/SMEs_handbook.pdf
</t>
    </r>
    <r>
      <rPr>
        <sz val="2"/>
        <color rgb="FF000000"/>
        <rFont val="Meiryo UI"/>
        <family val="3"/>
        <charset val="128"/>
      </rPr>
      <t xml:space="preserve">
</t>
    </r>
    <r>
      <rPr>
        <sz val="9"/>
        <color rgb="FF000000"/>
        <rFont val="Meiryo UI"/>
        <family val="3"/>
        <charset val="128"/>
      </rPr>
      <t xml:space="preserve">【中小・大規模事業者】
■環境省「グリーン・バリューチェーンプラットフォーム」
https://www.env.go.jp/earth/ondanka/supply_chain/gvc/index.html
</t>
    </r>
    <r>
      <rPr>
        <sz val="2"/>
        <color rgb="FF000000"/>
        <rFont val="Meiryo UI"/>
        <family val="3"/>
        <charset val="128"/>
      </rPr>
      <t xml:space="preserve">
</t>
    </r>
    <r>
      <rPr>
        <sz val="9"/>
        <color rgb="FF000000"/>
        <rFont val="Meiryo UI"/>
        <family val="3"/>
        <charset val="128"/>
      </rPr>
      <t xml:space="preserve">■GHGプロトコル「土地セクター・炭素除去ガイダンス」（パイロットテストおよびレビュー用ドラフト）※仮訳
https://www.env.go.jp/earth/ondanka/supply_chain/gvc/files/tools/1-10r_Land-Sector-and-Removals-Guidance-Pilot-Testing-and-Review-Draft-Part-1_JP.pdf
</t>
    </r>
    <r>
      <rPr>
        <sz val="2"/>
        <color rgb="FF000000"/>
        <rFont val="Meiryo UI"/>
        <family val="3"/>
        <charset val="128"/>
      </rPr>
      <t xml:space="preserve">
</t>
    </r>
    <r>
      <rPr>
        <sz val="9"/>
        <color rgb="FF000000"/>
        <rFont val="Meiryo UI"/>
        <family val="3"/>
        <charset val="128"/>
      </rPr>
      <t xml:space="preserve">【先進事業者】
■環境省「TCFDを活用した経営戦略立案のススメ」http://www.env.go.jp/earth/TCFD_guidbook.pdf
</t>
    </r>
    <r>
      <rPr>
        <sz val="2"/>
        <color rgb="FF000000"/>
        <rFont val="Meiryo UI"/>
        <family val="3"/>
        <charset val="128"/>
      </rPr>
      <t xml:space="preserve">
</t>
    </r>
    <r>
      <rPr>
        <sz val="9"/>
        <color rgb="FF000000"/>
        <rFont val="Meiryo UI"/>
        <family val="3"/>
        <charset val="128"/>
      </rPr>
      <t>【食品事業者】
■農林水産省「食料・農林水産業の気候関連リスク・機会に関する情報開示入門」
https://www.maff.go.jp/j/kanbo/kankyo/seisaku/climate/attach/pdf/visual-60.pdf</t>
    </r>
    <rPh sb="84" eb="86">
      <t>チュウショウ</t>
    </rPh>
    <rPh sb="87" eb="90">
      <t>ダイキボ</t>
    </rPh>
    <rPh sb="90" eb="92">
      <t>ジギョウ</t>
    </rPh>
    <rPh sb="92" eb="93">
      <t>シャ</t>
    </rPh>
    <rPh sb="96" eb="99">
      <t>カンキョウショウ</t>
    </rPh>
    <rPh sb="231" eb="232">
      <t>ヨウ</t>
    </rPh>
    <rPh sb="238" eb="239">
      <t>カリ</t>
    </rPh>
    <rPh sb="239" eb="240">
      <t>ヤク</t>
    </rPh>
    <phoneticPr fontId="8"/>
  </si>
  <si>
    <r>
      <t xml:space="preserve">【中小・大規模事業者】
■環境省「グリーン・バリューチェーンプラットフォーム」
https://www.env.go.jp/earth/ondanka/supply_chain/gvc/estimate_tool.html
</t>
    </r>
    <r>
      <rPr>
        <sz val="2"/>
        <color rgb="FF000000"/>
        <rFont val="Meiryo UI"/>
        <family val="3"/>
        <charset val="128"/>
      </rPr>
      <t xml:space="preserve">
</t>
    </r>
    <r>
      <rPr>
        <sz val="9"/>
        <color rgb="FF000000"/>
        <rFont val="Meiryo UI"/>
        <family val="3"/>
        <charset val="128"/>
      </rPr>
      <t xml:space="preserve">【先進事業者】
■TCFDコンソーシアム「気候関連財務情報開示に関するガイダンス2.0」_x000B_https://tcfd-consortium.jp/pdf/news/20073103/TCFD%20Guidance%202.0.pdf
</t>
    </r>
    <r>
      <rPr>
        <sz val="2"/>
        <color rgb="FF000000"/>
        <rFont val="Meiryo UI"/>
        <family val="3"/>
        <charset val="128"/>
      </rPr>
      <t xml:space="preserve">
</t>
    </r>
    <r>
      <rPr>
        <sz val="9"/>
        <color rgb="FF000000"/>
        <rFont val="Meiryo UI"/>
        <family val="3"/>
        <charset val="128"/>
      </rPr>
      <t>■TNFD “Recommendations of the Taskforce on Nature-related Financial Disclosures” 
https://tnfd.global/wp-content/uploads/2023/08/Recommendations_of_the_Taskforce_on_Nature-related_Financial_Disclosures_September_2023.pdf</t>
    </r>
    <rPh sb="1" eb="3">
      <t>チュウショウ</t>
    </rPh>
    <phoneticPr fontId="8"/>
  </si>
  <si>
    <t>・経営課題或いはビジネス拡大機会として気候変動やGHG削減に関する重要性の理解
・国際イニシアティブや国内の算定報告制度等におけるGHG排出量を算定すべき範囲の拡大の動向（SBTにおけるFLAG(Forest, Land and Agriculture：森林、土地、農業)分野の目標設定及び排出量算定の義務化等）の把握、及び算定に向けた準備の実施</t>
    <rPh sb="127" eb="129">
      <t>シンリン</t>
    </rPh>
    <rPh sb="130" eb="132">
      <t>トチ</t>
    </rPh>
    <rPh sb="133" eb="135">
      <t>ノウギョウ</t>
    </rPh>
    <phoneticPr fontId="8"/>
  </si>
  <si>
    <r>
      <t xml:space="preserve">左記に加え、
</t>
    </r>
    <r>
      <rPr>
        <b/>
        <sz val="12"/>
        <rFont val="Meiryo UI"/>
        <family val="3"/>
        <charset val="128"/>
      </rPr>
      <t>・TCFD提言、及びTNFD提言に沿ったリスク・機会を織り込むシナリオ分析の実施</t>
    </r>
    <r>
      <rPr>
        <b/>
        <vertAlign val="superscript"/>
        <sz val="12"/>
        <rFont val="Meiryo UI"/>
        <family val="3"/>
        <charset val="128"/>
      </rPr>
      <t>※</t>
    </r>
    <r>
      <rPr>
        <sz val="12"/>
        <rFont val="Meiryo UI"/>
        <family val="3"/>
        <charset val="128"/>
      </rPr>
      <t xml:space="preserve">
</t>
    </r>
    <r>
      <rPr>
        <sz val="10"/>
        <rFont val="Meiryo UI"/>
        <family val="3"/>
        <charset val="128"/>
      </rPr>
      <t xml:space="preserve">
</t>
    </r>
    <r>
      <rPr>
        <sz val="11"/>
        <rFont val="Meiryo UI"/>
        <family val="3"/>
        <charset val="128"/>
      </rPr>
      <t>※上記取組は、特に事業活動において気候変動が重要である事業者、自然関連の依存関係・影響が大きい事業者において求められる</t>
    </r>
    <rPh sb="0" eb="2">
      <t>サキ</t>
    </rPh>
    <rPh sb="3" eb="4">
      <t>クワ</t>
    </rPh>
    <rPh sb="15" eb="16">
      <t>オヨ</t>
    </rPh>
    <rPh sb="21" eb="23">
      <t>テイゲン</t>
    </rPh>
    <phoneticPr fontId="8"/>
  </si>
  <si>
    <r>
      <t xml:space="preserve">左記に加え、
</t>
    </r>
    <r>
      <rPr>
        <b/>
        <sz val="12"/>
        <rFont val="Meiryo UI"/>
        <family val="3"/>
        <charset val="128"/>
      </rPr>
      <t>・自社が保有する設備の性能・能力や運用実態、エネルギー種別の消費量等の把握
・上記に基づく設備別のScope1、2排出量（自社における燃料の燃焼や他者から供給された電気・熱の使用に伴う排出量）の算定</t>
    </r>
    <rPh sb="0" eb="2">
      <t>サキ</t>
    </rPh>
    <rPh sb="3" eb="4">
      <t>クワ</t>
    </rPh>
    <phoneticPr fontId="8"/>
  </si>
  <si>
    <r>
      <rPr>
        <b/>
        <sz val="12"/>
        <rFont val="Meiryo UI"/>
        <family val="3"/>
        <charset val="128"/>
      </rPr>
      <t>・Step3で検討した削減対策の実行に活用可能な補助制度・資金調達手法に関する情報収集</t>
    </r>
    <r>
      <rPr>
        <b/>
        <vertAlign val="superscript"/>
        <sz val="12"/>
        <rFont val="Meiryo UI"/>
        <family val="3"/>
        <charset val="128"/>
      </rPr>
      <t>※1</t>
    </r>
    <r>
      <rPr>
        <b/>
        <sz val="12"/>
        <rFont val="Meiryo UI"/>
        <family val="3"/>
        <charset val="128"/>
      </rPr>
      <t xml:space="preserve">
・上記も踏まえた上での設備導入・更新</t>
    </r>
    <r>
      <rPr>
        <b/>
        <vertAlign val="superscript"/>
        <sz val="12"/>
        <rFont val="Meiryo UI"/>
        <family val="3"/>
        <charset val="128"/>
      </rPr>
      <t>※2</t>
    </r>
    <r>
      <rPr>
        <b/>
        <sz val="12"/>
        <rFont val="Meiryo UI"/>
        <family val="3"/>
        <charset val="128"/>
      </rPr>
      <t xml:space="preserve">や運用改善の実施
・オフサイト（敷地外）も含めた再生可能エネルギー（電気・熱）の調達
・実施する削減対策が、他のSDGs目標を毀損していないかどうかの確認
</t>
    </r>
    <r>
      <rPr>
        <sz val="12"/>
        <rFont val="Meiryo UI"/>
        <family val="3"/>
        <charset val="128"/>
      </rPr>
      <t>※1 事業者の規模等に応じて、活用可能な補助制度・資金調達手段が異なることに留意が必要。
※2 設備導入・更新時には、高効率型を選択するだけでなく、適正な容量を選択する（過度な安全率等を見込まない）という観点も考慮。</t>
    </r>
    <rPh sb="157" eb="159">
      <t>カノウ</t>
    </rPh>
    <rPh sb="172" eb="173">
      <t>コト</t>
    </rPh>
    <rPh sb="178" eb="180">
      <t>リュウイ</t>
    </rPh>
    <rPh sb="181" eb="183">
      <t>ヒツヨウ</t>
    </rPh>
    <phoneticPr fontId="8"/>
  </si>
  <si>
    <r>
      <t xml:space="preserve">左記に加え、
</t>
    </r>
    <r>
      <rPr>
        <b/>
        <sz val="12"/>
        <rFont val="Meiryo UI"/>
        <family val="3"/>
        <charset val="128"/>
      </rPr>
      <t>・インターナルカーボンプライシングに基づく投資判断や設備投資の実施</t>
    </r>
    <phoneticPr fontId="8"/>
  </si>
  <si>
    <r>
      <rPr>
        <u/>
        <sz val="12"/>
        <rFont val="Meiryo UI"/>
        <family val="3"/>
        <charset val="128"/>
      </rPr>
      <t>中小事業者</t>
    </r>
    <r>
      <rPr>
        <sz val="12"/>
        <rFont val="Meiryo UI"/>
        <family val="3"/>
        <charset val="128"/>
      </rPr>
      <t xml:space="preserve">
・環境省エネ特予算での設備導入への補助事業、サステナビリティ・リンクボンド/ローン等による資金調達</t>
    </r>
    <phoneticPr fontId="8"/>
  </si>
  <si>
    <r>
      <rPr>
        <u/>
        <sz val="12"/>
        <rFont val="Meiryo UI"/>
        <family val="3"/>
        <charset val="128"/>
      </rPr>
      <t>大規模・先進事業者</t>
    </r>
    <r>
      <rPr>
        <sz val="12"/>
        <rFont val="Meiryo UI"/>
        <family val="3"/>
        <charset val="128"/>
      </rPr>
      <t xml:space="preserve">
左記に加え、
・グリーンボンド/ローン、トランジションボンド/ローン等による資金調達</t>
    </r>
    <phoneticPr fontId="8"/>
  </si>
  <si>
    <r>
      <t xml:space="preserve">左記に加え、
</t>
    </r>
    <r>
      <rPr>
        <b/>
        <sz val="12"/>
        <rFont val="Meiryo UI"/>
        <family val="3"/>
        <charset val="128"/>
      </rPr>
      <t>・SBT認定取得・認定コミット等を通じたGHG排出削減目標や進捗状況の開示
・RE100、Re Actionへの参画等を通じた再エネ導入目標や取組状況の開示</t>
    </r>
    <rPh sb="0" eb="2">
      <t>サキ</t>
    </rPh>
    <rPh sb="3" eb="4">
      <t>クワ</t>
    </rPh>
    <phoneticPr fontId="8"/>
  </si>
  <si>
    <r>
      <t xml:space="preserve">左記に加え、
</t>
    </r>
    <r>
      <rPr>
        <b/>
        <sz val="12"/>
        <rFont val="Meiryo UI"/>
        <family val="3"/>
        <charset val="128"/>
      </rPr>
      <t>・TCFD提言、及びTNFD提言に沿った公式な企業報告書や財務報告書での情報開示</t>
    </r>
    <r>
      <rPr>
        <b/>
        <vertAlign val="superscript"/>
        <sz val="12"/>
        <rFont val="Meiryo UI"/>
        <family val="3"/>
        <charset val="128"/>
      </rPr>
      <t>※</t>
    </r>
    <r>
      <rPr>
        <b/>
        <sz val="12"/>
        <rFont val="Meiryo UI"/>
        <family val="3"/>
        <charset val="128"/>
      </rPr>
      <t xml:space="preserve">
・（質問書が送付された場合）CDP質問書への回答による情報開示
</t>
    </r>
    <r>
      <rPr>
        <sz val="12"/>
        <rFont val="Meiryo UI"/>
        <family val="3"/>
        <charset val="128"/>
      </rPr>
      <t xml:space="preserve">
</t>
    </r>
    <r>
      <rPr>
        <sz val="11"/>
        <rFont val="Meiryo UI"/>
        <family val="3"/>
        <charset val="128"/>
      </rPr>
      <t>※プライム市場上場企業については、TCFD又はそれと同等の枠組みに基づく開示が実質義務化されている。</t>
    </r>
    <rPh sb="0" eb="2">
      <t>サキ</t>
    </rPh>
    <rPh sb="3" eb="4">
      <t>クワ</t>
    </rPh>
    <rPh sb="15" eb="16">
      <t>オヨ</t>
    </rPh>
    <rPh sb="21" eb="23">
      <t>テイゲン</t>
    </rPh>
    <phoneticPr fontId="8"/>
  </si>
  <si>
    <r>
      <t>160.0kW</t>
    </r>
    <r>
      <rPr>
        <sz val="11"/>
        <rFont val="ＭＳ Ｐゴシック"/>
        <family val="2"/>
        <charset val="128"/>
      </rPr>
      <t>超</t>
    </r>
    <r>
      <rPr>
        <sz val="10"/>
        <rFont val="Meiryo UI"/>
        <family val="2"/>
        <charset val="128"/>
      </rPr>
      <t>190.0kW</t>
    </r>
    <r>
      <rPr>
        <sz val="11"/>
        <rFont val="ＭＳ Ｐゴシック"/>
        <family val="2"/>
        <charset val="128"/>
      </rPr>
      <t>以下</t>
    </r>
    <rPh sb="7" eb="8">
      <t>チョウ</t>
    </rPh>
    <rPh sb="15" eb="17">
      <t>イカ</t>
    </rPh>
    <phoneticPr fontId="1"/>
  </si>
  <si>
    <r>
      <t>160.0kW</t>
    </r>
    <r>
      <rPr>
        <sz val="11"/>
        <rFont val="ＭＳ ゴシック"/>
        <family val="3"/>
        <charset val="128"/>
      </rPr>
      <t>超</t>
    </r>
    <r>
      <rPr>
        <sz val="11"/>
        <rFont val="Arial"/>
        <family val="2"/>
      </rPr>
      <t>190.0kW</t>
    </r>
    <r>
      <rPr>
        <sz val="11"/>
        <rFont val="ＭＳ Ｐゴシック"/>
        <family val="2"/>
        <charset val="128"/>
      </rPr>
      <t>以下</t>
    </r>
    <rPh sb="15" eb="17">
      <t>イカ</t>
    </rPh>
    <phoneticPr fontId="1"/>
  </si>
  <si>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argets））の2017年度～2020年度採択案件、及びSHIFT事業（工場・事業場における先導的な脱炭素化取組推進事業）の2021～2023年度採択案件の情報</t>
    </r>
    <rPh sb="0" eb="3">
      <t>カンキョウショウ</t>
    </rPh>
    <rPh sb="137" eb="139">
      <t>サイタク</t>
    </rPh>
    <rPh sb="139" eb="141">
      <t>アンケン</t>
    </rPh>
    <rPh sb="142" eb="143">
      <t>オヨ</t>
    </rPh>
    <rPh sb="149" eb="151">
      <t>ジギョウ</t>
    </rPh>
    <rPh sb="187" eb="189">
      <t>ネンド</t>
    </rPh>
    <rPh sb="189" eb="191">
      <t>サイタク</t>
    </rPh>
    <rPh sb="191" eb="193">
      <t>アンケン</t>
    </rPh>
    <rPh sb="194" eb="196">
      <t>ジョウホウ</t>
    </rPh>
    <phoneticPr fontId="5"/>
  </si>
  <si>
    <r>
      <t>50Hz</t>
    </r>
    <r>
      <rPr>
        <sz val="11"/>
        <rFont val="ＭＳ Ｐゴシック"/>
        <family val="2"/>
        <charset val="128"/>
      </rPr>
      <t>、希薄予混合燃焼方式</t>
    </r>
    <rPh sb="5" eb="7">
      <t>キハク</t>
    </rPh>
    <rPh sb="7" eb="8">
      <t>ヨ</t>
    </rPh>
    <rPh sb="8" eb="10">
      <t>コンゴウ</t>
    </rPh>
    <rPh sb="10" eb="14">
      <t>ネンショウホウシキ</t>
    </rPh>
    <phoneticPr fontId="1"/>
  </si>
  <si>
    <r>
      <t>36.0kW</t>
    </r>
    <r>
      <rPr>
        <sz val="11"/>
        <rFont val="Meiryo UI"/>
        <family val="3"/>
        <charset val="128"/>
      </rPr>
      <t>超</t>
    </r>
    <r>
      <rPr>
        <sz val="10"/>
        <rFont val="Meiryo UI"/>
        <family val="3"/>
        <charset val="128"/>
      </rPr>
      <t>50.0kW</t>
    </r>
    <r>
      <rPr>
        <sz val="11"/>
        <rFont val="Meiryo UI"/>
        <family val="3"/>
        <charset val="128"/>
      </rPr>
      <t>以下</t>
    </r>
    <rPh sb="13" eb="15">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</si>
</sst>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
      <color theme="1"/>
      <name val="Meiryo UI"/>
      <family val="2"/>
      <charset val="128"/>
    </font>
    <font>
      <sz val="10"/>
      <color theme="1"/>
      <name val="Meiryo UI"/>
      <family val="2"/>
      <charset val="128"/>
    </font>
    <font>
      <sz val="10"/>
      <color theme="0"/>
      <name val="Meiryo UI"/>
      <family val="2"/>
      <charset val="128"/>
    </font>
    <font>
      <u/>
      <sz val="10"/>
      <color theme="10"/>
      <name val="Meiryo UI"/>
      <family val="2"/>
      <charset val="128"/>
    </font>
    <font>
      <sz val="10"/>
      <name val="Meiryo UI"/>
      <family val="3"/>
      <charset val="128"/>
    </font>
    <font>
      <sz val="6"/>
      <name val="Meiryo UI"/>
      <family val="2"/>
      <charset val="128"/>
    </font>
    <font>
      <sz val="10"/>
      <color theme="1"/>
      <name val="Meiryo UI"/>
      <family val="3"/>
      <charset val="128"/>
    </font>
    <font>
      <b/>
      <sz val="10"/>
      <color theme="1"/>
      <name val="Meiryo UI"/>
      <family val="3"/>
      <charset val="128"/>
    </font>
    <font>
      <sz val="6"/>
      <name val="游ゴシック"/>
      <family val="2"/>
      <charset val="128"/>
      <scheme val="minor"/>
    </font>
    <font>
      <sz val="10"/>
      <name val="Meiryo UI"/>
      <family val="2"/>
      <charset val="128"/>
    </font>
    <font>
      <sz val="14"/>
      <color theme="1"/>
      <name val="Meiryo UI"/>
      <family val="2"/>
      <charset val="128"/>
    </font>
    <font>
      <sz val="16"/>
      <color theme="1"/>
      <name val="Meiryo UI"/>
      <family val="2"/>
      <charset val="128"/>
    </font>
    <font>
      <sz val="20"/>
      <color theme="1"/>
      <name val="Meiryo UI"/>
      <family val="2"/>
      <charset val="128"/>
    </font>
    <font>
      <sz val="16"/>
      <color theme="1"/>
      <name val="Meiryo UI"/>
      <family val="3"/>
      <charset val="128"/>
    </font>
    <font>
      <sz val="10"/>
      <color theme="0"/>
      <name val="Meiryo UI"/>
      <family val="3"/>
      <charset val="128"/>
    </font>
    <font>
      <b/>
      <sz val="16"/>
      <color rgb="FFFFFFFF"/>
      <name val="Meiryo UI"/>
      <family val="3"/>
      <charset val="128"/>
    </font>
    <font>
      <b/>
      <sz val="16"/>
      <color rgb="FFFFFFFF"/>
      <name val="BIZ UDPゴシック"/>
      <family val="3"/>
      <charset val="128"/>
    </font>
    <font>
      <b/>
      <sz val="14"/>
      <color rgb="FFFFFFFF"/>
      <name val="Meiryo UI"/>
      <family val="3"/>
      <charset val="128"/>
    </font>
    <font>
      <sz val="12"/>
      <color rgb="FF000000"/>
      <name val="Meiryo UI"/>
      <family val="3"/>
      <charset val="128"/>
    </font>
    <font>
      <sz val="9"/>
      <color rgb="FF000000"/>
      <name val="Meiryo UI"/>
      <family val="3"/>
      <charset val="128"/>
    </font>
    <font>
      <sz val="11"/>
      <color theme="1"/>
      <name val="Meiryo UI"/>
      <family val="3"/>
      <charset val="128"/>
    </font>
    <font>
      <sz val="13"/>
      <color theme="1"/>
      <name val="Meiryo UI"/>
      <family val="3"/>
      <charset val="128"/>
    </font>
    <font>
      <sz val="16"/>
      <name val="Meiryo UI"/>
      <family val="3"/>
      <charset val="128"/>
    </font>
    <font>
      <sz val="11"/>
      <color theme="1"/>
      <name val="游ゴシック"/>
      <family val="2"/>
      <charset val="128"/>
      <scheme val="minor"/>
    </font>
    <font>
      <b/>
      <sz val="20"/>
      <color theme="4"/>
      <name val="Meiryo UI"/>
      <family val="3"/>
      <charset val="128"/>
    </font>
    <font>
      <b/>
      <sz val="22"/>
      <color theme="4"/>
      <name val="Meiryo UI"/>
      <family val="3"/>
      <charset val="128"/>
    </font>
    <font>
      <u/>
      <sz val="8"/>
      <name val="Meiryo UI"/>
      <family val="3"/>
      <charset val="128"/>
    </font>
    <font>
      <sz val="14"/>
      <color theme="1"/>
      <name val="Meiryo UI"/>
      <family val="3"/>
      <charset val="128"/>
    </font>
    <font>
      <b/>
      <sz val="14"/>
      <color theme="0"/>
      <name val="Meiryo UI"/>
      <family val="3"/>
      <charset val="128"/>
    </font>
    <font>
      <sz val="12"/>
      <name val="Meiryo UI"/>
      <family val="3"/>
      <charset val="128"/>
    </font>
    <font>
      <vertAlign val="superscript"/>
      <sz val="12"/>
      <name val="Meiryo UI"/>
      <family val="3"/>
      <charset val="128"/>
    </font>
    <font>
      <u/>
      <sz val="10"/>
      <name val="Meiryo UI"/>
      <family val="3"/>
      <charset val="128"/>
    </font>
    <font>
      <sz val="10"/>
      <color rgb="FFFF0000"/>
      <name val="Meiryo UI"/>
      <family val="3"/>
      <charset val="128"/>
    </font>
    <font>
      <strike/>
      <sz val="10"/>
      <name val="Meiryo UI"/>
      <family val="3"/>
      <charset val="128"/>
    </font>
    <font>
      <sz val="10"/>
      <color theme="9"/>
      <name val="Meiryo UI"/>
      <family val="3"/>
      <charset val="128"/>
    </font>
    <font>
      <sz val="10"/>
      <color rgb="FFE7E8ED"/>
      <name val="Meiryo UI"/>
      <family val="3"/>
      <charset val="128"/>
    </font>
    <font>
      <u/>
      <sz val="10"/>
      <color rgb="FFFF0000"/>
      <name val="Meiryo UI"/>
      <family val="3"/>
      <charset val="128"/>
    </font>
    <font>
      <sz val="11"/>
      <name val="Meiryo UI"/>
      <family val="3"/>
      <charset val="128"/>
    </font>
    <font>
      <strike/>
      <sz val="12"/>
      <name val="Meiryo UI"/>
      <family val="3"/>
      <charset val="128"/>
    </font>
    <font>
      <vertAlign val="superscript"/>
      <sz val="10"/>
      <name val="Meiryo UI"/>
      <family val="3"/>
      <charset val="128"/>
    </font>
    <font>
      <b/>
      <sz val="19.5"/>
      <color theme="4"/>
      <name val="Meiryo UI"/>
      <family val="3"/>
      <charset val="128"/>
    </font>
    <font>
      <b/>
      <sz val="12"/>
      <name val="Meiryo UI"/>
      <family val="3"/>
      <charset val="128"/>
    </font>
    <font>
      <b/>
      <sz val="12"/>
      <color rgb="FF000000"/>
      <name val="Meiryo UI"/>
      <family val="3"/>
      <charset val="128"/>
    </font>
    <font>
      <b/>
      <sz val="12"/>
      <name val="Arial"/>
      <family val="2"/>
    </font>
    <font>
      <b/>
      <vertAlign val="superscript"/>
      <sz val="12"/>
      <name val="Meiryo UI"/>
      <family val="3"/>
      <charset val="128"/>
    </font>
    <font>
      <b/>
      <sz val="15"/>
      <color theme="3"/>
      <name val="Meiryo UI"/>
      <family val="2"/>
      <charset val="128"/>
    </font>
    <font>
      <b/>
      <sz val="13"/>
      <color theme="3"/>
      <name val="Meiryo UI"/>
      <family val="2"/>
      <charset val="128"/>
    </font>
    <font>
      <b/>
      <sz val="10"/>
      <name val="Meiryo UI"/>
      <family val="3"/>
      <charset val="128"/>
    </font>
    <font>
      <b/>
      <u/>
      <sz val="10"/>
      <name val="Meiryo UI"/>
      <family val="3"/>
      <charset val="128"/>
    </font>
    <font>
      <sz val="2"/>
      <color rgb="FF000000"/>
      <name val="Meiryo UI"/>
      <family val="3"/>
      <charset val="128"/>
    </font>
    <font>
      <u/>
      <sz val="12"/>
      <name val="Meiryo UI"/>
      <family val="3"/>
      <charset val="128"/>
    </font>
    <font>
      <sz val="11"/>
      <name val="ＭＳ Ｐゴシック"/>
      <family val="2"/>
      <charset val="128"/>
    </font>
    <font>
      <sz val="11"/>
      <name val="ＭＳ ゴシック"/>
      <family val="3"/>
      <charset val="128"/>
    </font>
    <font>
      <sz val="1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003B83"/>
        <bgColor indexed="64"/>
      </patternFill>
    </fill>
    <fill>
      <patternFill patternType="solid">
        <fgColor theme="4" tint="0.79998168889431442"/>
        <bgColor indexed="64"/>
      </patternFill>
    </fill>
    <fill>
      <patternFill patternType="solid">
        <fgColor rgb="FF3C82F5"/>
        <bgColor indexed="64"/>
      </patternFill>
    </fill>
    <fill>
      <patternFill patternType="solid">
        <fgColor rgb="FFE7E8ED"/>
        <bgColor indexed="64"/>
      </patternFill>
    </fill>
    <fill>
      <patternFill patternType="solid">
        <fgColor rgb="FF328B74"/>
        <bgColor indexed="64"/>
      </patternFill>
    </fill>
    <fill>
      <patternFill patternType="solid">
        <fgColor rgb="FFB3E4D7"/>
        <bgColor indexed="64"/>
      </patternFill>
    </fill>
    <fill>
      <patternFill patternType="solid">
        <fgColor theme="0"/>
        <bgColor indexed="64"/>
      </patternFill>
    </fill>
    <fill>
      <patternFill patternType="solid">
        <fgColor rgb="FFB3E4D7"/>
        <bgColor rgb="FFB3E4D7"/>
      </patternFill>
    </fill>
    <fill>
      <patternFill patternType="solid">
        <fgColor rgb="FFE7E8ED"/>
        <bgColor rgb="FFB3E4D7"/>
      </patternFill>
    </fill>
  </fills>
  <borders count="64">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
      <left/>
      <right/>
      <top/>
      <bottom style="medium">
        <color rgb="FFFFFFFF"/>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style="thin">
        <color theme="0" tint="-0.499984740745262"/>
      </right>
      <top style="thin">
        <color theme="0"/>
      </top>
      <bottom style="thin">
        <color theme="0" tint="-0.499984740745262"/>
      </bottom>
      <diagonal/>
    </border>
    <border>
      <left style="thin">
        <color theme="0" tint="-0.499984740745262"/>
      </left>
      <right style="thin">
        <color theme="0" tint="-0.499984740745262"/>
      </right>
      <top style="thin">
        <color theme="0"/>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op>
      <bottom style="thin">
        <color theme="0"/>
      </bottom>
      <diagonal/>
    </border>
    <border>
      <left style="thin">
        <color theme="0"/>
      </left>
      <right style="thin">
        <color theme="0" tint="-0.499984740745262"/>
      </right>
      <top style="thin">
        <color theme="0"/>
      </top>
      <bottom/>
      <diagonal/>
    </border>
    <border>
      <left style="thin">
        <color theme="0" tint="-0.499984740745262"/>
      </left>
      <right style="thin">
        <color theme="0" tint="-0.499984740745262"/>
      </right>
      <top style="thin">
        <color theme="0"/>
      </top>
      <bottom/>
      <diagonal/>
    </border>
    <border>
      <left style="thin">
        <color theme="0"/>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op>
      <bottom style="thin">
        <color theme="0"/>
      </bottom>
      <diagonal/>
    </border>
    <border>
      <left style="thin">
        <color theme="0"/>
      </left>
      <right style="thin">
        <color theme="0"/>
      </right>
      <top style="thin">
        <color rgb="FFE7E8ED"/>
      </top>
      <bottom style="thin">
        <color theme="0"/>
      </bottom>
      <diagonal/>
    </border>
    <border>
      <left style="thin">
        <color theme="0"/>
      </left>
      <right style="thin">
        <color theme="0"/>
      </right>
      <top style="thin">
        <color rgb="FFE7E8ED"/>
      </top>
      <bottom style="thin">
        <color rgb="FFE7E8ED"/>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23" fillId="0" borderId="0">
      <alignment vertical="center"/>
    </xf>
    <xf numFmtId="0" fontId="1" fillId="0" borderId="0">
      <alignment vertical="center"/>
    </xf>
  </cellStyleXfs>
  <cellXfs count="388">
    <xf numFmtId="0" fontId="0" fillId="0" borderId="0" xfId="0">
      <alignment vertical="center"/>
    </xf>
    <xf numFmtId="0" fontId="4" fillId="0" borderId="5" xfId="3" applyFont="1" applyBorder="1" applyAlignment="1">
      <alignment vertical="top"/>
    </xf>
    <xf numFmtId="0" fontId="4" fillId="0" borderId="5" xfId="0" applyFont="1" applyBorder="1">
      <alignment vertical="center"/>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top"/>
    </xf>
    <xf numFmtId="0" fontId="4" fillId="0" borderId="5" xfId="3" applyFont="1" applyBorder="1">
      <alignment vertical="center"/>
    </xf>
    <xf numFmtId="0" fontId="4" fillId="0" borderId="2" xfId="3" applyFont="1" applyBorder="1" applyAlignment="1">
      <alignment horizontal="left" vertical="top" wrapText="1"/>
    </xf>
    <xf numFmtId="0" fontId="4" fillId="0" borderId="1" xfId="3" applyFont="1" applyBorder="1" applyAlignment="1">
      <alignment vertical="top" wrapText="1"/>
    </xf>
    <xf numFmtId="0" fontId="4" fillId="0" borderId="0" xfId="3" applyFont="1" applyAlignment="1">
      <alignment horizontal="center" vertical="top" wrapText="1"/>
    </xf>
    <xf numFmtId="0" fontId="4" fillId="0" borderId="0" xfId="3" applyFont="1">
      <alignment vertical="center"/>
    </xf>
    <xf numFmtId="0" fontId="4" fillId="0" borderId="0" xfId="0" applyFo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8" xfId="0" applyBorder="1">
      <alignmen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2"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lignment vertical="center"/>
    </xf>
    <xf numFmtId="0" fontId="6" fillId="0" borderId="0" xfId="0" applyFont="1">
      <alignment vertical="center"/>
    </xf>
    <xf numFmtId="0" fontId="14" fillId="0" borderId="8" xfId="3" applyFont="1" applyBorder="1" applyAlignment="1">
      <alignment vertical="top" wrapText="1"/>
    </xf>
    <xf numFmtId="0" fontId="2" fillId="0" borderId="11" xfId="0" applyFont="1" applyBorder="1">
      <alignment vertical="center"/>
    </xf>
    <xf numFmtId="0" fontId="2" fillId="0" borderId="0" xfId="0" applyFont="1">
      <alignment vertical="center"/>
    </xf>
    <xf numFmtId="0" fontId="2" fillId="0" borderId="0" xfId="3" applyFont="1">
      <alignment vertical="center"/>
    </xf>
    <xf numFmtId="0" fontId="2" fillId="0" borderId="0" xfId="3" applyFont="1" applyAlignment="1">
      <alignment horizontal="left" vertical="top" wrapText="1"/>
    </xf>
    <xf numFmtId="0" fontId="2" fillId="0" borderId="0" xfId="3" applyFont="1" applyAlignment="1">
      <alignment vertical="top" wrapText="1"/>
    </xf>
    <xf numFmtId="0" fontId="6" fillId="0" borderId="5" xfId="0" applyFont="1" applyBorder="1">
      <alignment vertical="center"/>
    </xf>
    <xf numFmtId="0" fontId="4" fillId="0" borderId="5" xfId="0" applyFont="1" applyBorder="1" applyAlignment="1">
      <alignment vertical="top" wrapText="1"/>
    </xf>
    <xf numFmtId="0" fontId="0" fillId="0" borderId="5" xfId="0" applyBorder="1" applyAlignment="1">
      <alignment vertical="top"/>
    </xf>
    <xf numFmtId="0" fontId="4" fillId="0" borderId="5" xfId="0" applyFont="1" applyBorder="1" applyAlignment="1">
      <alignment vertical="top"/>
    </xf>
    <xf numFmtId="0" fontId="4" fillId="0" borderId="5" xfId="0" applyFont="1" applyBorder="1" applyAlignment="1">
      <alignment vertical="center" wrapText="1"/>
    </xf>
    <xf numFmtId="0" fontId="9" fillId="0" borderId="0" xfId="0" applyFont="1">
      <alignment vertical="center"/>
    </xf>
    <xf numFmtId="0" fontId="0" fillId="0" borderId="2" xfId="0" applyBorder="1">
      <alignment vertical="center"/>
    </xf>
    <xf numFmtId="0" fontId="14" fillId="0" borderId="11" xfId="3" applyFont="1" applyBorder="1" applyAlignment="1">
      <alignment vertical="top"/>
    </xf>
    <xf numFmtId="0" fontId="14" fillId="0" borderId="12" xfId="3" applyFont="1" applyBorder="1" applyAlignment="1">
      <alignment vertical="top"/>
    </xf>
    <xf numFmtId="0" fontId="14" fillId="0" borderId="9" xfId="3" applyFont="1" applyBorder="1" applyAlignment="1">
      <alignment vertical="top"/>
    </xf>
    <xf numFmtId="0" fontId="14" fillId="0" borderId="14" xfId="3" applyFont="1" applyBorder="1" applyAlignment="1">
      <alignment vertical="top"/>
    </xf>
    <xf numFmtId="0" fontId="2"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2" fillId="0" borderId="6" xfId="0" applyFont="1" applyBorder="1">
      <alignment vertical="center"/>
    </xf>
    <xf numFmtId="0" fontId="0" fillId="0" borderId="4" xfId="0" applyBorder="1">
      <alignment vertical="center"/>
    </xf>
    <xf numFmtId="0" fontId="0" fillId="0" borderId="7" xfId="0" applyBorder="1">
      <alignment vertical="center"/>
    </xf>
    <xf numFmtId="0" fontId="4" fillId="0" borderId="1" xfId="0" applyFont="1" applyBorder="1" applyAlignment="1">
      <alignment vertical="top" wrapText="1"/>
    </xf>
    <xf numFmtId="0" fontId="14" fillId="0" borderId="12" xfId="0" applyFont="1" applyBorder="1">
      <alignment vertical="center"/>
    </xf>
    <xf numFmtId="0" fontId="2" fillId="0" borderId="12" xfId="0" applyFont="1" applyBorder="1">
      <alignment vertical="center"/>
    </xf>
    <xf numFmtId="0" fontId="14" fillId="0" borderId="11" xfId="0" applyFont="1" applyBorder="1">
      <alignment vertical="center"/>
    </xf>
    <xf numFmtId="38" fontId="0" fillId="0" borderId="0" xfId="1" applyFont="1">
      <alignment vertical="center"/>
    </xf>
    <xf numFmtId="0" fontId="16" fillId="3" borderId="24" xfId="0" applyFont="1" applyFill="1" applyBorder="1" applyAlignment="1">
      <alignment horizontal="center" vertical="center" wrapText="1" readingOrder="1"/>
    </xf>
    <xf numFmtId="0" fontId="15" fillId="3" borderId="24" xfId="0" applyFont="1" applyFill="1" applyBorder="1" applyAlignment="1">
      <alignment horizontal="center" vertical="center" wrapText="1" readingOrder="1"/>
    </xf>
    <xf numFmtId="0" fontId="21" fillId="4" borderId="32" xfId="0" applyFont="1" applyFill="1" applyBorder="1">
      <alignment vertical="center"/>
    </xf>
    <xf numFmtId="0" fontId="21" fillId="4" borderId="0" xfId="0" applyFont="1" applyFill="1">
      <alignment vertical="center"/>
    </xf>
    <xf numFmtId="0" fontId="21" fillId="4" borderId="33" xfId="0" applyFont="1" applyFill="1" applyBorder="1">
      <alignment vertical="center"/>
    </xf>
    <xf numFmtId="0" fontId="21" fillId="4" borderId="34" xfId="0" applyFont="1" applyFill="1" applyBorder="1">
      <alignment vertical="center"/>
    </xf>
    <xf numFmtId="0" fontId="21" fillId="4" borderId="35" xfId="0" applyFont="1" applyFill="1" applyBorder="1">
      <alignment vertical="center"/>
    </xf>
    <xf numFmtId="0" fontId="21" fillId="4" borderId="36" xfId="0" applyFont="1" applyFill="1" applyBorder="1">
      <alignment vertical="center"/>
    </xf>
    <xf numFmtId="0" fontId="21" fillId="4" borderId="0" xfId="0" applyFont="1" applyFill="1" applyAlignment="1">
      <alignment horizontal="left" vertical="center"/>
    </xf>
    <xf numFmtId="0" fontId="21" fillId="4" borderId="35"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top" wrapText="1"/>
    </xf>
    <xf numFmtId="0" fontId="3" fillId="0" borderId="0" xfId="2" applyBorder="1" applyAlignment="1">
      <alignment horizontal="center" vertical="center"/>
    </xf>
    <xf numFmtId="0" fontId="6" fillId="0" borderId="0" xfId="0" applyFont="1" applyAlignment="1">
      <alignment horizontal="right" vertical="center"/>
    </xf>
    <xf numFmtId="0" fontId="0" fillId="0" borderId="5" xfId="0" applyBorder="1">
      <alignment vertical="center"/>
    </xf>
    <xf numFmtId="0" fontId="0" fillId="0" borderId="5" xfId="0" applyBorder="1" applyAlignment="1">
      <alignment vertical="center" wrapText="1"/>
    </xf>
    <xf numFmtId="0" fontId="14" fillId="0" borderId="0" xfId="0" applyFont="1">
      <alignment vertical="center"/>
    </xf>
    <xf numFmtId="0" fontId="14" fillId="0" borderId="9" xfId="0" applyFont="1" applyBorder="1">
      <alignment vertical="center"/>
    </xf>
    <xf numFmtId="0" fontId="14" fillId="0" borderId="14" xfId="0" applyFont="1" applyBorder="1">
      <alignment vertical="center"/>
    </xf>
    <xf numFmtId="0" fontId="0" fillId="0" borderId="12" xfId="0" applyBorder="1">
      <alignment vertical="center"/>
    </xf>
    <xf numFmtId="0" fontId="22" fillId="0" borderId="0" xfId="0" applyFont="1" applyAlignment="1">
      <alignment horizontal="center" vertical="center"/>
    </xf>
    <xf numFmtId="0" fontId="22" fillId="0" borderId="0" xfId="0" applyFont="1">
      <alignment vertical="center"/>
    </xf>
    <xf numFmtId="49" fontId="22" fillId="0" borderId="0" xfId="0" applyNumberFormat="1" applyFont="1" applyAlignment="1">
      <alignment horizontal="center" vertical="center"/>
    </xf>
    <xf numFmtId="0" fontId="0" fillId="0" borderId="0" xfId="0" applyAlignment="1">
      <alignment vertical="center" wrapText="1"/>
    </xf>
    <xf numFmtId="0" fontId="14" fillId="0" borderId="11" xfId="3" applyFont="1" applyBorder="1" applyAlignment="1">
      <alignment horizontal="left" vertical="top" wrapText="1"/>
    </xf>
    <xf numFmtId="0" fontId="4" fillId="0" borderId="4" xfId="3" applyFont="1" applyBorder="1" applyAlignment="1">
      <alignment horizontal="left" vertical="top" wrapText="1"/>
    </xf>
    <xf numFmtId="0" fontId="3" fillId="0" borderId="5" xfId="2" applyBorder="1" applyAlignment="1">
      <alignment horizontal="center" vertical="center"/>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5" xfId="3" applyFont="1" applyFill="1" applyBorder="1" applyAlignment="1">
      <alignment horizontal="center" vertical="center" wrapText="1"/>
    </xf>
    <xf numFmtId="0" fontId="14" fillId="3" borderId="0" xfId="0" applyFont="1" applyFill="1" applyAlignment="1">
      <alignment horizontal="center" vertical="center"/>
    </xf>
    <xf numFmtId="0" fontId="0" fillId="0" borderId="1" xfId="0" applyBorder="1" applyAlignment="1">
      <alignment vertical="center" wrapText="1"/>
    </xf>
    <xf numFmtId="0" fontId="2" fillId="3" borderId="5" xfId="0" applyFont="1" applyFill="1" applyBorder="1" applyAlignment="1">
      <alignment horizontal="center" vertical="center" wrapText="1"/>
    </xf>
    <xf numFmtId="0" fontId="6" fillId="0" borderId="5" xfId="0" applyFont="1" applyBorder="1" applyAlignment="1">
      <alignment vertical="center" wrapText="1"/>
    </xf>
    <xf numFmtId="0" fontId="0" fillId="0" borderId="0" xfId="0" applyAlignment="1">
      <alignment horizontal="left" vertical="top"/>
    </xf>
    <xf numFmtId="0" fontId="4" fillId="0" borderId="8" xfId="0" applyFont="1" applyBorder="1">
      <alignment vertical="center"/>
    </xf>
    <xf numFmtId="0" fontId="4" fillId="0" borderId="1" xfId="0" applyFont="1" applyBorder="1">
      <alignment vertical="center"/>
    </xf>
    <xf numFmtId="0" fontId="2" fillId="0" borderId="9" xfId="0" applyFont="1" applyBorder="1">
      <alignment vertical="center"/>
    </xf>
    <xf numFmtId="0" fontId="2" fillId="0" borderId="0" xfId="0" applyFont="1" applyAlignment="1">
      <alignment horizontal="left" vertical="center"/>
    </xf>
    <xf numFmtId="0" fontId="0" fillId="0" borderId="5" xfId="0" applyBorder="1" applyAlignment="1">
      <alignment horizontal="left" vertical="top"/>
    </xf>
    <xf numFmtId="0" fontId="4" fillId="2" borderId="5" xfId="0" applyFont="1" applyFill="1" applyBorder="1" applyAlignment="1">
      <alignment horizontal="center" vertical="center" wrapText="1"/>
    </xf>
    <xf numFmtId="0" fontId="4" fillId="0" borderId="5" xfId="3" applyFont="1" applyBorder="1" applyAlignment="1">
      <alignment horizontal="left" vertical="center" wrapText="1"/>
    </xf>
    <xf numFmtId="0" fontId="0" fillId="0" borderId="5" xfId="0" applyBorder="1" applyAlignment="1">
      <alignment vertical="top"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38" fontId="4" fillId="0" borderId="0" xfId="1" applyFont="1" applyAlignment="1">
      <alignment horizontal="left" vertical="top" wrapText="1"/>
    </xf>
    <xf numFmtId="0" fontId="14" fillId="0" borderId="9"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4" fillId="0" borderId="5" xfId="3" applyFont="1" applyBorder="1" applyAlignment="1">
      <alignment horizontal="center" vertical="center" wrapText="1"/>
    </xf>
    <xf numFmtId="0" fontId="14" fillId="0" borderId="6" xfId="3" applyFont="1" applyBorder="1" applyAlignment="1">
      <alignment vertical="top" wrapText="1"/>
    </xf>
    <xf numFmtId="0" fontId="4" fillId="0" borderId="11" xfId="3" applyFont="1" applyBorder="1" applyAlignment="1">
      <alignment vertical="top" wrapText="1"/>
    </xf>
    <xf numFmtId="0" fontId="4" fillId="0" borderId="9" xfId="3" applyFont="1" applyBorder="1" applyAlignment="1">
      <alignment vertical="top"/>
    </xf>
    <xf numFmtId="0" fontId="4" fillId="0" borderId="9" xfId="3" applyFont="1" applyBorder="1" applyAlignment="1">
      <alignment vertical="top" wrapText="1"/>
    </xf>
    <xf numFmtId="0" fontId="6" fillId="0" borderId="0" xfId="0" applyFont="1" applyAlignment="1">
      <alignment horizontal="left" vertical="center"/>
    </xf>
    <xf numFmtId="0" fontId="2" fillId="3" borderId="0" xfId="0" applyFont="1" applyFill="1" applyAlignment="1">
      <alignment horizontal="center" vertical="center"/>
    </xf>
    <xf numFmtId="0" fontId="1" fillId="0" borderId="0" xfId="5">
      <alignment vertical="center"/>
    </xf>
    <xf numFmtId="0" fontId="26" fillId="0" borderId="5" xfId="2" applyFont="1" applyBorder="1" applyAlignment="1">
      <alignment vertical="top" wrapText="1"/>
    </xf>
    <xf numFmtId="0" fontId="4" fillId="0" borderId="0" xfId="0" applyFont="1" applyAlignment="1">
      <alignment vertical="center" wrapText="1"/>
    </xf>
    <xf numFmtId="0" fontId="4" fillId="0" borderId="5" xfId="3"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top"/>
    </xf>
    <xf numFmtId="0" fontId="1" fillId="0" borderId="0" xfId="3">
      <alignment vertical="center"/>
    </xf>
    <xf numFmtId="0" fontId="1" fillId="0" borderId="0" xfId="3" applyAlignment="1">
      <alignment horizontal="center" vertical="center"/>
    </xf>
    <xf numFmtId="0" fontId="7" fillId="0" borderId="0" xfId="3" applyFont="1">
      <alignment vertical="center"/>
    </xf>
    <xf numFmtId="0" fontId="1" fillId="0" borderId="0" xfId="3" applyAlignment="1">
      <alignment horizontal="left" vertical="top" wrapText="1"/>
    </xf>
    <xf numFmtId="0" fontId="1" fillId="0" borderId="0" xfId="3" applyAlignment="1">
      <alignment vertical="top"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6" fillId="0" borderId="0" xfId="3" applyFont="1">
      <alignment vertical="center"/>
    </xf>
    <xf numFmtId="0" fontId="34" fillId="0" borderId="0" xfId="3" applyFont="1">
      <alignment vertical="center"/>
    </xf>
    <xf numFmtId="0" fontId="14" fillId="0" borderId="0" xfId="3" applyFont="1" applyAlignment="1">
      <alignment horizontal="center" vertical="center"/>
    </xf>
    <xf numFmtId="0" fontId="32" fillId="0" borderId="0" xfId="0" applyFont="1">
      <alignment vertical="center"/>
    </xf>
    <xf numFmtId="38" fontId="32" fillId="0" borderId="0" xfId="1" applyFont="1">
      <alignment vertical="center"/>
    </xf>
    <xf numFmtId="0" fontId="32" fillId="0" borderId="5" xfId="0" applyFont="1" applyBorder="1" applyAlignment="1">
      <alignment vertical="center" wrapText="1"/>
    </xf>
    <xf numFmtId="38" fontId="32" fillId="0" borderId="5" xfId="1" applyFont="1" applyBorder="1" applyAlignment="1">
      <alignment vertical="center" wrapText="1"/>
    </xf>
    <xf numFmtId="0" fontId="17" fillId="5" borderId="21" xfId="0" applyFont="1" applyFill="1" applyBorder="1" applyAlignment="1">
      <alignment horizontal="left" vertical="center" wrapText="1" readingOrder="1"/>
    </xf>
    <xf numFmtId="0" fontId="17" fillId="5" borderId="21" xfId="0" applyFont="1" applyFill="1" applyBorder="1" applyAlignment="1">
      <alignment horizontal="center" vertical="center" wrapText="1" readingOrder="1"/>
    </xf>
    <xf numFmtId="0" fontId="28" fillId="5" borderId="21" xfId="0" applyFont="1" applyFill="1" applyBorder="1" applyAlignment="1">
      <alignment horizontal="left" vertical="center" wrapText="1" readingOrder="1"/>
    </xf>
    <xf numFmtId="0" fontId="19" fillId="6" borderId="21" xfId="0" applyFont="1" applyFill="1" applyBorder="1" applyAlignment="1">
      <alignment horizontal="left" vertical="center" wrapText="1" readingOrder="1"/>
    </xf>
    <xf numFmtId="0" fontId="18" fillId="6" borderId="21" xfId="0" applyFont="1" applyFill="1" applyBorder="1" applyAlignment="1">
      <alignment vertical="center" wrapText="1" readingOrder="1"/>
    </xf>
    <xf numFmtId="0" fontId="19" fillId="6" borderId="24" xfId="0" applyFont="1" applyFill="1" applyBorder="1" applyAlignment="1">
      <alignment horizontal="left" vertical="center" wrapText="1" readingOrder="1"/>
    </xf>
    <xf numFmtId="0" fontId="18" fillId="6" borderId="24" xfId="0" applyFont="1" applyFill="1" applyBorder="1" applyAlignment="1">
      <alignment horizontal="left" vertical="center" wrapText="1" readingOrder="1"/>
    </xf>
    <xf numFmtId="0" fontId="0" fillId="0" borderId="4" xfId="0" applyBorder="1" applyAlignment="1">
      <alignment horizontal="left" vertical="center"/>
    </xf>
    <xf numFmtId="38" fontId="4" fillId="0" borderId="5" xfId="1"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vertical="center" wrapText="1"/>
    </xf>
    <xf numFmtId="0" fontId="41" fillId="6" borderId="21" xfId="0" applyFont="1" applyFill="1" applyBorder="1" applyAlignment="1">
      <alignment horizontal="left" vertical="center" wrapText="1" readingOrder="1"/>
    </xf>
    <xf numFmtId="38" fontId="4" fillId="0" borderId="0" xfId="1" applyFont="1" applyBorder="1" applyAlignment="1">
      <alignmen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3" borderId="5" xfId="3" applyFont="1" applyFill="1" applyBorder="1" applyAlignment="1">
      <alignment horizontal="center" vertical="center" wrapText="1"/>
    </xf>
    <xf numFmtId="0" fontId="14" fillId="0" borderId="0" xfId="3" applyFont="1" applyProtection="1">
      <alignment vertical="center"/>
      <protection hidden="1"/>
    </xf>
    <xf numFmtId="0" fontId="4" fillId="0" borderId="5" xfId="3" applyFont="1" applyBorder="1" applyProtection="1">
      <alignment vertical="center"/>
      <protection hidden="1"/>
    </xf>
    <xf numFmtId="0" fontId="4" fillId="0" borderId="5" xfId="3" applyFont="1" applyBorder="1" applyAlignment="1" applyProtection="1">
      <alignment horizontal="center" vertical="center" wrapText="1"/>
      <protection hidden="1"/>
    </xf>
    <xf numFmtId="0" fontId="2" fillId="0" borderId="0" xfId="3" applyFont="1" applyProtection="1">
      <alignment vertical="center"/>
      <protection hidden="1"/>
    </xf>
    <xf numFmtId="0" fontId="2" fillId="0" borderId="0" xfId="0" applyFont="1" applyProtection="1">
      <alignment vertical="center"/>
      <protection hidden="1"/>
    </xf>
    <xf numFmtId="0" fontId="14" fillId="0" borderId="0" xfId="0" applyFont="1" applyProtection="1">
      <alignment vertical="center"/>
      <protection hidden="1"/>
    </xf>
    <xf numFmtId="0" fontId="0" fillId="0" borderId="5" xfId="0" applyBorder="1" applyProtection="1">
      <alignment vertical="center"/>
      <protection hidden="1"/>
    </xf>
    <xf numFmtId="0" fontId="4" fillId="0" borderId="5" xfId="0" applyFont="1" applyBorder="1" applyProtection="1">
      <alignment vertical="center"/>
      <protection hidden="1"/>
    </xf>
    <xf numFmtId="0" fontId="4" fillId="0" borderId="5" xfId="0" applyFont="1" applyBorder="1" applyAlignment="1" applyProtection="1">
      <alignment vertical="center" wrapText="1"/>
      <protection hidden="1"/>
    </xf>
    <xf numFmtId="0" fontId="14" fillId="7" borderId="37" xfId="3" applyFont="1" applyFill="1" applyBorder="1" applyAlignment="1">
      <alignment horizontal="center" vertical="center" wrapText="1"/>
    </xf>
    <xf numFmtId="0" fontId="14" fillId="7" borderId="47"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4" fillId="9" borderId="51" xfId="3" applyFont="1" applyFill="1" applyBorder="1" applyAlignment="1">
      <alignment vertical="top" wrapText="1"/>
    </xf>
    <xf numFmtId="0" fontId="0" fillId="9" borderId="51" xfId="0" applyFill="1" applyBorder="1" applyAlignment="1">
      <alignment horizontal="right" vertical="center"/>
    </xf>
    <xf numFmtId="0" fontId="4" fillId="9" borderId="53" xfId="3" applyFont="1" applyFill="1" applyBorder="1" applyAlignment="1">
      <alignment vertical="top" wrapText="1"/>
    </xf>
    <xf numFmtId="0" fontId="0" fillId="9" borderId="53" xfId="0" applyFill="1" applyBorder="1" applyAlignment="1">
      <alignment horizontal="right" vertical="center"/>
    </xf>
    <xf numFmtId="0" fontId="4" fillId="9" borderId="53" xfId="3" applyFont="1" applyFill="1" applyBorder="1" applyAlignment="1">
      <alignment horizontal="left" vertical="top" wrapText="1"/>
    </xf>
    <xf numFmtId="0" fontId="4" fillId="9" borderId="52" xfId="3" applyFont="1" applyFill="1" applyBorder="1" applyAlignment="1">
      <alignment horizontal="left" vertical="top" wrapText="1"/>
    </xf>
    <xf numFmtId="0" fontId="4" fillId="8" borderId="38" xfId="0" applyFont="1" applyFill="1" applyBorder="1" applyAlignment="1">
      <alignment vertical="top"/>
    </xf>
    <xf numFmtId="0" fontId="4" fillId="8" borderId="39" xfId="0" applyFont="1" applyFill="1" applyBorder="1" applyAlignment="1">
      <alignment vertical="top"/>
    </xf>
    <xf numFmtId="0" fontId="4" fillId="8" borderId="40" xfId="0" applyFont="1" applyFill="1" applyBorder="1" applyAlignment="1">
      <alignment vertical="top"/>
    </xf>
    <xf numFmtId="0" fontId="4" fillId="8" borderId="37" xfId="0" applyFont="1" applyFill="1" applyBorder="1">
      <alignment vertical="center"/>
    </xf>
    <xf numFmtId="0" fontId="0" fillId="9" borderId="54" xfId="0" applyFill="1" applyBorder="1">
      <alignment vertical="center"/>
    </xf>
    <xf numFmtId="0" fontId="0" fillId="9" borderId="51" xfId="0" applyFill="1" applyBorder="1">
      <alignment vertical="center"/>
    </xf>
    <xf numFmtId="0" fontId="0" fillId="9" borderId="55" xfId="0" applyFill="1" applyBorder="1">
      <alignment vertical="center"/>
    </xf>
    <xf numFmtId="0" fontId="0" fillId="9" borderId="53" xfId="0" applyFill="1" applyBorder="1">
      <alignment vertical="center"/>
    </xf>
    <xf numFmtId="0" fontId="0" fillId="9" borderId="52" xfId="0" applyFill="1" applyBorder="1" applyAlignment="1">
      <alignment vertical="center" wrapText="1"/>
    </xf>
    <xf numFmtId="0" fontId="0" fillId="9" borderId="53" xfId="0" applyFill="1" applyBorder="1" applyAlignment="1">
      <alignment vertical="center" wrapText="1"/>
    </xf>
    <xf numFmtId="0" fontId="4" fillId="9" borderId="52" xfId="0" applyFont="1" applyFill="1" applyBorder="1" applyAlignment="1">
      <alignment vertical="center" wrapText="1"/>
    </xf>
    <xf numFmtId="0" fontId="4" fillId="9" borderId="53" xfId="0" applyFont="1" applyFill="1" applyBorder="1" applyAlignment="1">
      <alignment vertical="center" wrapText="1"/>
    </xf>
    <xf numFmtId="0" fontId="0" fillId="9" borderId="57" xfId="0" applyFill="1" applyBorder="1" applyAlignment="1">
      <alignment vertical="center" wrapText="1"/>
    </xf>
    <xf numFmtId="0" fontId="0" fillId="9" borderId="58" xfId="0" applyFill="1" applyBorder="1" applyAlignment="1">
      <alignment vertical="center" wrapText="1"/>
    </xf>
    <xf numFmtId="0" fontId="0" fillId="9" borderId="59" xfId="0" applyFill="1" applyBorder="1" applyAlignment="1">
      <alignment vertical="center" wrapText="1"/>
    </xf>
    <xf numFmtId="0" fontId="0" fillId="9" borderId="60" xfId="0" applyFill="1" applyBorder="1" applyAlignment="1">
      <alignment vertical="center" wrapText="1"/>
    </xf>
    <xf numFmtId="0" fontId="14" fillId="9" borderId="50" xfId="0" applyFont="1" applyFill="1" applyBorder="1" applyAlignment="1">
      <alignment vertical="center" wrapText="1"/>
    </xf>
    <xf numFmtId="0" fontId="14" fillId="9" borderId="51" xfId="0" applyFont="1" applyFill="1" applyBorder="1" applyAlignment="1">
      <alignment vertical="center" wrapText="1"/>
    </xf>
    <xf numFmtId="0" fontId="14" fillId="9" borderId="56" xfId="0" applyFont="1" applyFill="1" applyBorder="1" applyAlignment="1">
      <alignment vertical="center" wrapText="1"/>
    </xf>
    <xf numFmtId="0" fontId="14" fillId="9" borderId="61" xfId="0" applyFont="1" applyFill="1" applyBorder="1" applyAlignment="1">
      <alignment vertical="center" wrapText="1"/>
    </xf>
    <xf numFmtId="0" fontId="0" fillId="6" borderId="37" xfId="0" applyFill="1" applyBorder="1">
      <alignment vertical="center"/>
    </xf>
    <xf numFmtId="0" fontId="0" fillId="6" borderId="37" xfId="0" applyFill="1" applyBorder="1" applyAlignment="1">
      <alignment vertical="center" wrapText="1"/>
    </xf>
    <xf numFmtId="0" fontId="0" fillId="6" borderId="38" xfId="0" applyFill="1" applyBorder="1">
      <alignment vertical="center"/>
    </xf>
    <xf numFmtId="0" fontId="35" fillId="6" borderId="63" xfId="0" applyFont="1" applyFill="1" applyBorder="1">
      <alignment vertical="center"/>
    </xf>
    <xf numFmtId="0" fontId="35" fillId="6" borderId="62" xfId="0" applyFont="1" applyFill="1" applyBorder="1">
      <alignment vertical="center"/>
    </xf>
    <xf numFmtId="0" fontId="29" fillId="6" borderId="2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38" fontId="9" fillId="2" borderId="5" xfId="1" applyFont="1" applyFill="1" applyBorder="1" applyAlignment="1">
      <alignment horizontal="center" vertical="center" wrapText="1"/>
    </xf>
    <xf numFmtId="0" fontId="9" fillId="0" borderId="5" xfId="0" applyFont="1" applyBorder="1" applyAlignment="1" applyProtection="1">
      <alignment vertical="center" wrapText="1"/>
      <protection hidden="1"/>
    </xf>
    <xf numFmtId="0" fontId="9" fillId="0" borderId="5" xfId="0" applyFont="1" applyBorder="1" applyAlignment="1">
      <alignment vertical="center" wrapText="1"/>
    </xf>
    <xf numFmtId="0" fontId="0" fillId="0" borderId="0" xfId="0" applyAlignment="1">
      <alignment horizontal="center" vertical="center"/>
    </xf>
    <xf numFmtId="0" fontId="24" fillId="0" borderId="0" xfId="0" applyFont="1" applyAlignment="1">
      <alignment horizontal="center" vertical="center" wrapText="1"/>
    </xf>
    <xf numFmtId="0" fontId="4" fillId="0" borderId="5"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xf>
    <xf numFmtId="0" fontId="0" fillId="0" borderId="5" xfId="0" applyBorder="1" applyAlignment="1">
      <alignment horizontal="left" vertical="center" wrapText="1"/>
    </xf>
    <xf numFmtId="0" fontId="0" fillId="0" borderId="4"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center" vertical="center" wrapText="1"/>
    </xf>
    <xf numFmtId="0" fontId="0" fillId="0" borderId="15" xfId="0"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0" fillId="0" borderId="10" xfId="0" applyBorder="1" applyAlignment="1">
      <alignment horizontal="left" vertical="center"/>
    </xf>
    <xf numFmtId="0" fontId="27" fillId="0" borderId="0" xfId="5" applyFont="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4" fillId="0" borderId="11" xfId="0" applyFont="1" applyBorder="1" applyAlignment="1">
      <alignment horizontal="left" vertical="center" wrapText="1"/>
    </xf>
    <xf numFmtId="0" fontId="14" fillId="3" borderId="5" xfId="0" applyFont="1" applyFill="1" applyBorder="1" applyAlignment="1">
      <alignment horizontal="center" vertical="center"/>
    </xf>
    <xf numFmtId="0" fontId="0" fillId="0" borderId="5" xfId="0" applyBorder="1">
      <alignment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3" borderId="2"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14" fillId="3" borderId="5"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3" fillId="0" borderId="5" xfId="2" applyBorder="1" applyAlignment="1">
      <alignment horizontal="center" vertical="center"/>
    </xf>
    <xf numFmtId="0" fontId="20" fillId="0" borderId="5" xfId="0" applyFont="1" applyBorder="1" applyAlignment="1">
      <alignment horizontal="center" vertical="center"/>
    </xf>
    <xf numFmtId="0" fontId="4" fillId="8" borderId="37" xfId="0" applyFont="1" applyFill="1" applyBorder="1" applyAlignment="1">
      <alignment horizontal="left" vertical="top"/>
    </xf>
    <xf numFmtId="0" fontId="0" fillId="0" borderId="2" xfId="0" applyBorder="1">
      <alignment vertical="center"/>
    </xf>
    <xf numFmtId="0" fontId="0" fillId="0" borderId="3" xfId="0" applyBorder="1">
      <alignment vertical="center"/>
    </xf>
    <xf numFmtId="0" fontId="0" fillId="9" borderId="53" xfId="0" applyFill="1" applyBorder="1" applyAlignment="1">
      <alignment horizontal="left" vertical="center" wrapText="1"/>
    </xf>
    <xf numFmtId="0" fontId="4" fillId="8" borderId="38" xfId="0" applyFont="1" applyFill="1" applyBorder="1" applyAlignment="1">
      <alignment horizontal="left" vertical="top"/>
    </xf>
    <xf numFmtId="0" fontId="4" fillId="8" borderId="39" xfId="0" applyFont="1" applyFill="1" applyBorder="1" applyAlignment="1">
      <alignment horizontal="left" vertical="top"/>
    </xf>
    <xf numFmtId="0" fontId="4" fillId="8" borderId="40" xfId="0" applyFont="1" applyFill="1" applyBorder="1" applyAlignment="1">
      <alignment horizontal="left" vertical="top"/>
    </xf>
    <xf numFmtId="0" fontId="4" fillId="9" borderId="53" xfId="3" applyFont="1" applyFill="1" applyBorder="1" applyAlignment="1">
      <alignment horizontal="left" vertical="top" wrapText="1"/>
    </xf>
    <xf numFmtId="0" fontId="4" fillId="9" borderId="52" xfId="3" applyFont="1" applyFill="1" applyBorder="1" applyAlignment="1">
      <alignment horizontal="left" vertical="top" wrapText="1"/>
    </xf>
    <xf numFmtId="0" fontId="4" fillId="11" borderId="38" xfId="3" applyFont="1" applyFill="1" applyBorder="1" applyAlignment="1">
      <alignment horizontal="center" vertical="top" wrapText="1"/>
    </xf>
    <xf numFmtId="0" fontId="4" fillId="11" borderId="39" xfId="3" applyFont="1" applyFill="1" applyBorder="1" applyAlignment="1">
      <alignment horizontal="center" vertical="top" wrapText="1"/>
    </xf>
    <xf numFmtId="0" fontId="4" fillId="11" borderId="40" xfId="3" applyFont="1" applyFill="1" applyBorder="1" applyAlignment="1">
      <alignment horizontal="center" vertical="top" wrapText="1"/>
    </xf>
    <xf numFmtId="0" fontId="4" fillId="10" borderId="38" xfId="3" applyFont="1" applyFill="1" applyBorder="1" applyAlignment="1">
      <alignment horizontal="center" vertical="top" wrapText="1"/>
    </xf>
    <xf numFmtId="0" fontId="4" fillId="10" borderId="39" xfId="3" applyFont="1" applyFill="1" applyBorder="1" applyAlignment="1">
      <alignment horizontal="center" vertical="top" wrapText="1"/>
    </xf>
    <xf numFmtId="0" fontId="4" fillId="10" borderId="40" xfId="3" applyFont="1" applyFill="1" applyBorder="1" applyAlignment="1">
      <alignment horizontal="center" vertical="top" wrapText="1"/>
    </xf>
    <xf numFmtId="0" fontId="4" fillId="9" borderId="51" xfId="3" applyFont="1" applyFill="1" applyBorder="1" applyAlignment="1">
      <alignment horizontal="left" vertical="top" wrapText="1"/>
    </xf>
    <xf numFmtId="0" fontId="0" fillId="9" borderId="53" xfId="0" applyFill="1" applyBorder="1" applyAlignment="1">
      <alignment horizontal="left" vertical="top"/>
    </xf>
    <xf numFmtId="0" fontId="4" fillId="9" borderId="50" xfId="3" applyFont="1" applyFill="1" applyBorder="1" applyAlignment="1">
      <alignment horizontal="left" vertical="top" wrapText="1"/>
    </xf>
    <xf numFmtId="0" fontId="0" fillId="9" borderId="52" xfId="0" applyFill="1" applyBorder="1" applyAlignment="1">
      <alignment horizontal="left" vertical="top" wrapText="1"/>
    </xf>
    <xf numFmtId="0" fontId="0" fillId="9" borderId="53" xfId="0" applyFill="1" applyBorder="1" applyAlignment="1">
      <alignment horizontal="right" vertical="top" wrapText="1"/>
    </xf>
    <xf numFmtId="0" fontId="0" fillId="9" borderId="53" xfId="0" applyFill="1" applyBorder="1" applyAlignment="1">
      <alignment horizontal="left" vertical="top" wrapText="1"/>
    </xf>
    <xf numFmtId="0" fontId="14" fillId="7" borderId="37" xfId="3" applyFont="1" applyFill="1" applyBorder="1" applyAlignment="1">
      <alignment horizontal="center" vertical="center" wrapText="1"/>
    </xf>
    <xf numFmtId="0" fontId="0" fillId="6" borderId="37" xfId="0" applyFill="1" applyBorder="1" applyAlignment="1">
      <alignment horizontal="left" vertical="center"/>
    </xf>
    <xf numFmtId="0" fontId="14" fillId="7" borderId="37" xfId="0" applyFont="1" applyFill="1" applyBorder="1" applyAlignment="1">
      <alignment horizontal="center" vertical="center" wrapText="1"/>
    </xf>
    <xf numFmtId="0" fontId="0" fillId="9" borderId="51" xfId="0" applyFill="1" applyBorder="1" applyAlignment="1">
      <alignment horizontal="left" vertical="center" wrapText="1"/>
    </xf>
    <xf numFmtId="0" fontId="4" fillId="9" borderId="53" xfId="0" applyFont="1" applyFill="1" applyBorder="1" applyAlignment="1">
      <alignment horizontal="left" vertical="center" wrapText="1"/>
    </xf>
    <xf numFmtId="0" fontId="4" fillId="8" borderId="0" xfId="0" applyFont="1" applyFill="1" applyBorder="1" applyAlignment="1">
      <alignment horizontal="center" vertical="top" wrapText="1"/>
    </xf>
    <xf numFmtId="0" fontId="14" fillId="0" borderId="12" xfId="3" applyFont="1" applyBorder="1" applyAlignment="1">
      <alignment horizontal="left" vertical="top" wrapText="1"/>
    </xf>
    <xf numFmtId="0" fontId="14" fillId="0" borderId="14" xfId="3" applyFont="1" applyBorder="1" applyAlignment="1">
      <alignment horizontal="left" vertical="top" wrapText="1"/>
    </xf>
    <xf numFmtId="0" fontId="4" fillId="0" borderId="4" xfId="3" applyFont="1" applyBorder="1" applyAlignment="1">
      <alignment horizontal="left" vertical="top" wrapText="1"/>
    </xf>
    <xf numFmtId="0" fontId="4" fillId="0" borderId="7" xfId="3" applyFont="1" applyBorder="1" applyAlignment="1">
      <alignment horizontal="left" vertical="top" wrapText="1"/>
    </xf>
    <xf numFmtId="0" fontId="4" fillId="9" borderId="53" xfId="0" applyFont="1" applyFill="1" applyBorder="1" applyAlignment="1">
      <alignment horizontal="left" vertical="top" wrapText="1"/>
    </xf>
    <xf numFmtId="0" fontId="4" fillId="9" borderId="53" xfId="0" applyFont="1" applyFill="1" applyBorder="1" applyAlignment="1">
      <alignment horizontal="right" vertical="top" wrapText="1"/>
    </xf>
    <xf numFmtId="0" fontId="4" fillId="9" borderId="55" xfId="0" applyFont="1" applyFill="1" applyBorder="1" applyAlignment="1">
      <alignment horizontal="left" vertical="top" wrapText="1"/>
    </xf>
    <xf numFmtId="0" fontId="4" fillId="8" borderId="48" xfId="0" applyFont="1" applyFill="1" applyBorder="1" applyAlignment="1">
      <alignment horizontal="center" vertical="top" wrapText="1"/>
    </xf>
    <xf numFmtId="0" fontId="4" fillId="8" borderId="49" xfId="0" applyFont="1" applyFill="1" applyBorder="1" applyAlignment="1">
      <alignment horizontal="center" vertical="top" wrapText="1"/>
    </xf>
    <xf numFmtId="0" fontId="4" fillId="6" borderId="42" xfId="0" applyFont="1" applyFill="1" applyBorder="1" applyAlignment="1">
      <alignment horizontal="center" vertical="top" wrapText="1"/>
    </xf>
    <xf numFmtId="0" fontId="4" fillId="6" borderId="44" xfId="0" applyFont="1" applyFill="1" applyBorder="1" applyAlignment="1">
      <alignment horizontal="center" vertical="top" wrapText="1"/>
    </xf>
    <xf numFmtId="0" fontId="4" fillId="6" borderId="46" xfId="0" applyFont="1" applyFill="1" applyBorder="1" applyAlignment="1">
      <alignment horizontal="center" vertical="top" wrapText="1"/>
    </xf>
    <xf numFmtId="0" fontId="4" fillId="6" borderId="38" xfId="0" applyFont="1" applyFill="1" applyBorder="1" applyAlignment="1">
      <alignment horizontal="center" vertical="top"/>
    </xf>
    <xf numFmtId="0" fontId="4" fillId="6" borderId="39" xfId="0" applyFont="1" applyFill="1" applyBorder="1" applyAlignment="1">
      <alignment horizontal="center" vertical="top"/>
    </xf>
    <xf numFmtId="0" fontId="4" fillId="6" borderId="40" xfId="0" applyFont="1" applyFill="1" applyBorder="1" applyAlignment="1">
      <alignment horizontal="center" vertical="top"/>
    </xf>
    <xf numFmtId="0" fontId="4" fillId="8" borderId="41" xfId="0" applyFont="1" applyFill="1" applyBorder="1" applyAlignment="1">
      <alignment horizontal="center" vertical="top" wrapText="1"/>
    </xf>
    <xf numFmtId="0" fontId="4" fillId="8" borderId="42" xfId="0" applyFont="1" applyFill="1" applyBorder="1" applyAlignment="1">
      <alignment horizontal="center" vertical="top" wrapText="1"/>
    </xf>
    <xf numFmtId="0" fontId="4" fillId="8" borderId="43" xfId="0" applyFont="1" applyFill="1" applyBorder="1" applyAlignment="1">
      <alignment horizontal="center" vertical="top" wrapText="1"/>
    </xf>
    <xf numFmtId="0" fontId="4" fillId="8" borderId="44" xfId="0" applyFont="1" applyFill="1" applyBorder="1" applyAlignment="1">
      <alignment horizontal="center" vertical="top" wrapText="1"/>
    </xf>
    <xf numFmtId="0" fontId="4" fillId="8" borderId="45" xfId="0" applyFont="1" applyFill="1" applyBorder="1" applyAlignment="1">
      <alignment horizontal="center" vertical="top" wrapText="1"/>
    </xf>
    <xf numFmtId="0" fontId="4" fillId="8" borderId="46" xfId="0" applyFont="1" applyFill="1" applyBorder="1" applyAlignment="1">
      <alignment horizontal="center" vertical="top" wrapText="1"/>
    </xf>
    <xf numFmtId="0" fontId="0" fillId="6" borderId="37" xfId="0" applyFill="1" applyBorder="1" applyAlignment="1">
      <alignment horizontal="left" vertical="center" wrapText="1"/>
    </xf>
    <xf numFmtId="0" fontId="0" fillId="0" borderId="1" xfId="0" applyBorder="1" applyAlignment="1">
      <alignment vertical="center" wrapText="1"/>
    </xf>
    <xf numFmtId="0" fontId="0" fillId="0" borderId="8" xfId="0" applyBorder="1" applyAlignment="1">
      <alignment vertical="center" wrapText="1"/>
    </xf>
    <xf numFmtId="0" fontId="18" fillId="6" borderId="26" xfId="0" applyFont="1" applyFill="1" applyBorder="1" applyAlignment="1">
      <alignment horizontal="left" vertical="center" wrapText="1" readingOrder="1"/>
    </xf>
    <xf numFmtId="0" fontId="18" fillId="6" borderId="28" xfId="0" applyFont="1" applyFill="1" applyBorder="1" applyAlignment="1">
      <alignment horizontal="left" vertical="center" wrapText="1" readingOrder="1"/>
    </xf>
    <xf numFmtId="0" fontId="29" fillId="6" borderId="18" xfId="0" applyFont="1" applyFill="1" applyBorder="1" applyAlignment="1">
      <alignment horizontal="left" vertical="center" wrapText="1" readingOrder="1"/>
    </xf>
    <xf numFmtId="0" fontId="29" fillId="6" borderId="20" xfId="0" applyFont="1" applyFill="1" applyBorder="1" applyAlignment="1">
      <alignment horizontal="left" vertical="center" wrapText="1" readingOrder="1"/>
    </xf>
    <xf numFmtId="0" fontId="15" fillId="3" borderId="16" xfId="0" applyFont="1" applyFill="1" applyBorder="1" applyAlignment="1">
      <alignment horizontal="center" vertical="center" wrapText="1" readingOrder="1"/>
    </xf>
    <xf numFmtId="0" fontId="15" fillId="3" borderId="17" xfId="0" applyFont="1" applyFill="1" applyBorder="1" applyAlignment="1">
      <alignment horizontal="center" vertical="center" wrapText="1" readingOrder="1"/>
    </xf>
    <xf numFmtId="0" fontId="15" fillId="3" borderId="22" xfId="0" applyFont="1" applyFill="1" applyBorder="1" applyAlignment="1">
      <alignment horizontal="center" vertical="center" wrapText="1" readingOrder="1"/>
    </xf>
    <xf numFmtId="0" fontId="15" fillId="3" borderId="23"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3" borderId="19" xfId="0" applyFont="1" applyFill="1" applyBorder="1" applyAlignment="1">
      <alignment horizontal="center" vertical="center" wrapText="1" readingOrder="1"/>
    </xf>
    <xf numFmtId="0" fontId="15" fillId="3" borderId="20" xfId="0" applyFont="1" applyFill="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42" fillId="6" borderId="16" xfId="0" applyFont="1" applyFill="1" applyBorder="1" applyAlignment="1">
      <alignment vertical="center" wrapText="1" readingOrder="1"/>
    </xf>
    <xf numFmtId="0" fontId="43" fillId="6" borderId="26" xfId="0" applyFont="1" applyFill="1" applyBorder="1" applyAlignment="1">
      <alignment vertical="center" wrapText="1" readingOrder="1"/>
    </xf>
    <xf numFmtId="0" fontId="43" fillId="6" borderId="17" xfId="0" applyFont="1" applyFill="1" applyBorder="1" applyAlignment="1">
      <alignment vertical="center" wrapText="1" readingOrder="1"/>
    </xf>
    <xf numFmtId="0" fontId="29" fillId="6" borderId="21" xfId="0" applyFont="1" applyFill="1" applyBorder="1" applyAlignment="1">
      <alignment horizontal="left" vertical="center" wrapText="1" readingOrder="1"/>
    </xf>
    <xf numFmtId="0" fontId="29" fillId="6" borderId="27" xfId="0" applyFont="1" applyFill="1" applyBorder="1" applyAlignment="1">
      <alignment horizontal="left" vertical="center" wrapText="1" readingOrder="1"/>
    </xf>
    <xf numFmtId="0" fontId="41" fillId="6" borderId="18" xfId="0" applyFont="1" applyFill="1" applyBorder="1" applyAlignment="1">
      <alignment horizontal="left" vertical="center" wrapText="1" readingOrder="1"/>
    </xf>
    <xf numFmtId="0" fontId="41" fillId="6" borderId="20" xfId="0" applyFont="1" applyFill="1" applyBorder="1" applyAlignment="1">
      <alignment horizontal="left" vertical="center" wrapText="1" readingOrder="1"/>
    </xf>
    <xf numFmtId="0" fontId="21" fillId="4" borderId="29" xfId="0" applyFont="1" applyFill="1" applyBorder="1" applyAlignment="1">
      <alignment horizontal="left" vertical="center" wrapText="1"/>
    </xf>
    <xf numFmtId="0" fontId="21" fillId="4" borderId="30" xfId="0" applyFont="1" applyFill="1" applyBorder="1" applyAlignment="1">
      <alignment horizontal="left" vertical="center" wrapText="1"/>
    </xf>
    <xf numFmtId="0" fontId="21" fillId="4" borderId="31" xfId="0" applyFont="1" applyFill="1" applyBorder="1" applyAlignment="1">
      <alignment horizontal="left" vertical="center" wrapText="1"/>
    </xf>
    <xf numFmtId="0" fontId="17" fillId="5" borderId="26" xfId="0" applyFont="1" applyFill="1" applyBorder="1" applyAlignment="1">
      <alignment horizontal="center" vertical="center" wrapText="1" readingOrder="1"/>
    </xf>
    <xf numFmtId="0" fontId="17" fillId="5" borderId="28" xfId="0" applyFont="1" applyFill="1" applyBorder="1" applyAlignment="1">
      <alignment horizontal="center" vertical="center" wrapText="1" readingOrder="1"/>
    </xf>
    <xf numFmtId="0" fontId="17" fillId="5" borderId="21" xfId="0" applyFont="1" applyFill="1" applyBorder="1" applyAlignment="1">
      <alignment horizontal="left" vertical="center" wrapText="1" readingOrder="1"/>
    </xf>
    <xf numFmtId="0" fontId="17" fillId="5" borderId="25" xfId="0" applyFont="1" applyFill="1" applyBorder="1" applyAlignment="1">
      <alignment horizontal="left" vertical="center" wrapText="1" readingOrder="1"/>
    </xf>
    <xf numFmtId="0" fontId="29" fillId="6" borderId="16" xfId="0" applyFont="1" applyFill="1" applyBorder="1" applyAlignment="1">
      <alignment horizontal="left" vertical="center" wrapText="1" readingOrder="1"/>
    </xf>
    <xf numFmtId="0" fontId="29" fillId="6" borderId="17" xfId="0" applyFont="1" applyFill="1" applyBorder="1" applyAlignment="1">
      <alignment horizontal="left" vertical="center" wrapText="1" readingOrder="1"/>
    </xf>
    <xf numFmtId="0" fontId="19" fillId="6" borderId="26" xfId="0" applyFont="1" applyFill="1" applyBorder="1" applyAlignment="1">
      <alignment horizontal="left" vertical="center" wrapText="1" readingOrder="1"/>
    </xf>
    <xf numFmtId="0" fontId="19" fillId="6" borderId="28" xfId="0" applyFont="1" applyFill="1" applyBorder="1" applyAlignment="1">
      <alignment horizontal="left" vertical="center" wrapText="1" readingOrder="1"/>
    </xf>
    <xf numFmtId="0" fontId="4" fillId="0" borderId="5" xfId="3" applyFont="1" applyBorder="1" applyAlignment="1">
      <alignment vertical="top" wrapText="1"/>
    </xf>
    <xf numFmtId="0" fontId="4" fillId="2" borderId="2"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0" borderId="5" xfId="3" applyFont="1" applyBorder="1" applyAlignment="1">
      <alignment horizontal="left"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0" borderId="5" xfId="0" applyFont="1" applyBorder="1" applyAlignment="1">
      <alignment horizontal="left" vertical="top"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4" fillId="2" borderId="5" xfId="0" applyFont="1" applyFill="1" applyBorder="1" applyAlignment="1">
      <alignment horizontal="center" vertical="center"/>
    </xf>
    <xf numFmtId="0" fontId="4" fillId="2" borderId="3" xfId="3" applyFont="1" applyFill="1" applyBorder="1" applyAlignment="1">
      <alignment horizontal="center" vertical="center" wrapText="1"/>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6">
    <cellStyle name="ハイパーリンク" xfId="2" builtinId="8"/>
    <cellStyle name="桁区切り" xfId="1" builtinId="6"/>
    <cellStyle name="標準" xfId="0" builtinId="0"/>
    <cellStyle name="標準 2" xfId="3" xr:uid="{00000000-0005-0000-0000-000003000000}"/>
    <cellStyle name="標準 2 2" xfId="5" xr:uid="{00000000-0005-0000-0000-000004000000}"/>
    <cellStyle name="標準 3 3" xfId="4" xr:uid="{00000000-0005-0000-0000-000005000000}"/>
  </cellStyles>
  <dxfs count="0"/>
  <tableStyles count="0" defaultTableStyle="TableStyleMedium2" defaultPivotStyle="PivotStyleLight16"/>
  <colors>
    <mruColors>
      <color rgb="FFE7E8ED"/>
      <color rgb="FFB3E4D7"/>
      <color rgb="FF43B99A"/>
      <color rgb="FFD9F1EB"/>
      <color rgb="FF328B74"/>
      <color rgb="FF3C82F5"/>
      <color rgb="FF003B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5</xdr:col>
      <xdr:colOff>519953</xdr:colOff>
      <xdr:row>25</xdr:row>
      <xdr:rowOff>0</xdr:rowOff>
    </xdr:from>
    <xdr:to>
      <xdr:col>7</xdr:col>
      <xdr:colOff>456393</xdr:colOff>
      <xdr:row>27</xdr:row>
      <xdr:rowOff>146808</xdr:rowOff>
    </xdr:to>
    <xdr:pic>
      <xdr:nvPicPr>
        <xdr:cNvPr id="7" name="図 6">
          <a:extLst>
            <a:ext uri="{FF2B5EF4-FFF2-40B4-BE49-F238E27FC236}">
              <a16:creationId xmlns:a16="http://schemas.microsoft.com/office/drawing/2014/main" id="{19099F7C-13E0-41AA-8EBA-E309E8CD5DBA}"/>
            </a:ext>
          </a:extLst>
        </xdr:cNvPr>
        <xdr:cNvPicPr>
          <a:picLocks noChangeAspect="1"/>
        </xdr:cNvPicPr>
      </xdr:nvPicPr>
      <xdr:blipFill>
        <a:blip xmlns:r="http://schemas.openxmlformats.org/officeDocument/2006/relationships" r:embed="rId1"/>
        <a:stretch>
          <a:fillRect/>
        </a:stretch>
      </xdr:blipFill>
      <xdr:spPr>
        <a:xfrm>
          <a:off x="4195482" y="4482353"/>
          <a:ext cx="1406652" cy="5044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https://www.env.go.jp/earth/ondanka/gel/ghg-guideline/business/measures/view/22.html" TargetMode="External" Type="http://schemas.openxmlformats.org/officeDocument/2006/relationships/hyperlink"/><Relationship Id="rId10" Target="https://www.env.go.jp/earth/ondanka/gel/ghg-guideline/business/measures/view/39.html" TargetMode="External" Type="http://schemas.openxmlformats.org/officeDocument/2006/relationships/hyperlink"/><Relationship Id="rId11" Target="https://www.env.go.jp/earth/ondanka/gel/ghg-guideline/business/measures/view/28.html" TargetMode="External" Type="http://schemas.openxmlformats.org/officeDocument/2006/relationships/hyperlink"/><Relationship Id="rId12" Target="https://www.env.go.jp/earth/ondanka/gel/ghg-guideline/business/measures/view/29.html" TargetMode="External" Type="http://schemas.openxmlformats.org/officeDocument/2006/relationships/hyperlink"/><Relationship Id="rId13" Target="https://www.env.go.jp/earth/ondanka/gel/ghg-guideline/business/measures/view/30.html" TargetMode="External" Type="http://schemas.openxmlformats.org/officeDocument/2006/relationships/hyperlink"/><Relationship Id="rId14" Target="https://www.env.go.jp/earth/ondanka/gel/ghg-guideline/business/measures/view/31.html" TargetMode="External" Type="http://schemas.openxmlformats.org/officeDocument/2006/relationships/hyperlink"/><Relationship Id="rId15" Target="https://www.env.go.jp/earth/ondanka/gel/ghg-guideline/business/measures/view/33.html" TargetMode="External" Type="http://schemas.openxmlformats.org/officeDocument/2006/relationships/hyperlink"/><Relationship Id="rId16" Target="https://www.env.go.jp/earth/ondanka/gel/ghg-guideline/business/measures/view/41.html" TargetMode="External" Type="http://schemas.openxmlformats.org/officeDocument/2006/relationships/hyperlink"/><Relationship Id="rId17" Target="https://www.env.go.jp/earth/ondanka/gel/ghg-guideline/business/measures/view/42.html" TargetMode="External" Type="http://schemas.openxmlformats.org/officeDocument/2006/relationships/hyperlink"/><Relationship Id="rId18" Target="https://www.env.go.jp/earth/ondanka/gel/ghg-guideline/business/measures/view/43.html" TargetMode="External" Type="http://schemas.openxmlformats.org/officeDocument/2006/relationships/hyperlink"/><Relationship Id="rId19" Target="https://www.env.go.jp/earth/ondanka/gel/ghg-guideline/industry/measures/view/149.html" TargetMode="External" Type="http://schemas.openxmlformats.org/officeDocument/2006/relationships/hyperlink"/><Relationship Id="rId2" Target="https://www.env.go.jp/earth/ondanka/gel/ghg-guideline/business/measures/view/23.html" TargetMode="External" Type="http://schemas.openxmlformats.org/officeDocument/2006/relationships/hyperlink"/><Relationship Id="rId20" Target="https://www.env.go.jp/earth/ondanka/gel/ghg-guideline/business/measures/view/23.html" TargetMode="External" Type="http://schemas.openxmlformats.org/officeDocument/2006/relationships/hyperlink"/><Relationship Id="rId21" Target="https://www.env.go.jp/earth/ondanka/gel/ghg-guideline/business/measures/view/44.html" TargetMode="External" Type="http://schemas.openxmlformats.org/officeDocument/2006/relationships/hyperlink"/><Relationship Id="rId22" Target="https://www.env.go.jp/earth/ondanka/gel/ghg-guideline/business/measures/view/46.html" TargetMode="External" Type="http://schemas.openxmlformats.org/officeDocument/2006/relationships/hyperlink"/><Relationship Id="rId23" Target="https://www.env.go.jp/earth/ondanka/gel/ghg-guideline/business/measures/view/47.html" TargetMode="External" Type="http://schemas.openxmlformats.org/officeDocument/2006/relationships/hyperlink"/><Relationship Id="rId24" Target="https://www.env.go.jp/earth/ondanka/gel/ghg-guideline/industry/measures/view/159.html" TargetMode="External" Type="http://schemas.openxmlformats.org/officeDocument/2006/relationships/hyperlink"/><Relationship Id="rId25" Target="https://www.env.go.jp/earth/ondanka/gel/ghg-guideline/industry/measures/view/161.html" TargetMode="External" Type="http://schemas.openxmlformats.org/officeDocument/2006/relationships/hyperlink"/><Relationship Id="rId26" Target="https://www.env.go.jp/earth/ondanka/gel/ghg-guideline/business/measures/view/32.html" TargetMode="External" Type="http://schemas.openxmlformats.org/officeDocument/2006/relationships/hyperlink"/><Relationship Id="rId27" Target="https://www.env.go.jp/earth/ondanka/gel/ghg-guideline/industry/measures/view/186.html" TargetMode="External" Type="http://schemas.openxmlformats.org/officeDocument/2006/relationships/hyperlink"/><Relationship Id="rId28" Target="https://www.env.go.jp/earth/ondanka/gel/ghg-guideline/business/measures/view/35.html" TargetMode="External" Type="http://schemas.openxmlformats.org/officeDocument/2006/relationships/hyperlink"/><Relationship Id="rId29" Target="https://www.env.go.jp/earth/ondanka/gel/ghg-guideline/business/measures/view/48.html" TargetMode="External" Type="http://schemas.openxmlformats.org/officeDocument/2006/relationships/hyperlink"/><Relationship Id="rId3" Target="https://www.env.go.jp/earth/ondanka/gel/ghg-guideline/business/measures/view/24.html" TargetMode="External" Type="http://schemas.openxmlformats.org/officeDocument/2006/relationships/hyperlink"/><Relationship Id="rId30" Target="https://www.env.go.jp/earth/ondanka/gel/ghg-guideline/business/measures/view/36.html" TargetMode="External" Type="http://schemas.openxmlformats.org/officeDocument/2006/relationships/hyperlink"/><Relationship Id="rId31" Target="https://www.env.go.jp/earth/ondanka/gel/ghg-guideline/industry/measures/view/109.html" TargetMode="External" Type="http://schemas.openxmlformats.org/officeDocument/2006/relationships/hyperlink"/><Relationship Id="rId32" Target="https://www.env.go.jp/earth/ondanka/gel/ghg-guideline/industry/measures/view/110.html" TargetMode="External" Type="http://schemas.openxmlformats.org/officeDocument/2006/relationships/hyperlink"/><Relationship Id="rId33" Target="https://www.env.go.jp/earth/ondanka/gel/ghg-guideline/industry/measures/view/114.html" TargetMode="External" Type="http://schemas.openxmlformats.org/officeDocument/2006/relationships/hyperlink"/><Relationship Id="rId34" Target="https://www.env.go.jp/earth/ondanka/gel/ghg-guideline/industry/measures/view/115.html" TargetMode="External" Type="http://schemas.openxmlformats.org/officeDocument/2006/relationships/hyperlink"/><Relationship Id="rId35" Target="https://www.env.go.jp/earth/ondanka/gel/ghg-guideline/industry/measures/view/118.html" TargetMode="External" Type="http://schemas.openxmlformats.org/officeDocument/2006/relationships/hyperlink"/><Relationship Id="rId36" Target="https://www.env.go.jp/earth/ondanka/gel/ghg-guideline/industry/measures/view/121.html" TargetMode="External" Type="http://schemas.openxmlformats.org/officeDocument/2006/relationships/hyperlink"/><Relationship Id="rId37" Target="https://www.env.go.jp/earth/ondanka/gel/ghg-guideline/industry/measures/view/123.html" TargetMode="External" Type="http://schemas.openxmlformats.org/officeDocument/2006/relationships/hyperlink"/><Relationship Id="rId38" Target="https://www.env.go.jp/earth/ondanka/gel/ghg-guideline/industry/measures/view/129.html" TargetMode="External" Type="http://schemas.openxmlformats.org/officeDocument/2006/relationships/hyperlink"/><Relationship Id="rId39" Target="https://www.env.go.jp/earth/ondanka/gel/ghg-guideline/business/measures/view/45.html" TargetMode="External" Type="http://schemas.openxmlformats.org/officeDocument/2006/relationships/hyperlink"/><Relationship Id="rId4" Target="https://www.env.go.jp/earth/ondanka/gel/ghg-guideline/business/measures/view/24.html" TargetMode="External" Type="http://schemas.openxmlformats.org/officeDocument/2006/relationships/hyperlink"/><Relationship Id="rId40" Target="https://www.env.go.jp/earth/ondanka/gel/ghg-guideline/industry/measures/view/170.html" TargetMode="External" Type="http://schemas.openxmlformats.org/officeDocument/2006/relationships/hyperlink"/><Relationship Id="rId41" Target="https://www.env.go.jp/earth/ondanka/gel/ghg-guideline/industry/measures/view/177.html" TargetMode="External" Type="http://schemas.openxmlformats.org/officeDocument/2006/relationships/hyperlink"/><Relationship Id="rId42" Target="https://www.env.go.jp/earth/ondanka/gel/ghg-guideline/industry/measures/view/182.html" TargetMode="External" Type="http://schemas.openxmlformats.org/officeDocument/2006/relationships/hyperlink"/><Relationship Id="rId43" Target="https://www.env.go.jp/earth/ondanka/gel/ghg-guideline/industry/measures/view/192.html" TargetMode="External" Type="http://schemas.openxmlformats.org/officeDocument/2006/relationships/hyperlink"/><Relationship Id="rId44" Target="https://www.env.go.jp/earth/ondanka/gel/ghg-guideline/industry/measures/view/193.html" TargetMode="External" Type="http://schemas.openxmlformats.org/officeDocument/2006/relationships/hyperlink"/><Relationship Id="rId45" Target="https://www.env.go.jp/earth/ondanka/gel/ghg-guideline/industry/measures/view/195.html" TargetMode="External" Type="http://schemas.openxmlformats.org/officeDocument/2006/relationships/hyperlink"/><Relationship Id="rId46" Target="https://www.env.go.jp/earth/ondanka/gel/ghg-guideline/industry/measures/view/157.html" TargetMode="External" Type="http://schemas.openxmlformats.org/officeDocument/2006/relationships/hyperlink"/><Relationship Id="rId47" Target="https://www.env.go.jp/earth/ondanka/gel/ghg-guideline/business/measures/view/34.html" TargetMode="External" Type="http://schemas.openxmlformats.org/officeDocument/2006/relationships/hyperlink"/><Relationship Id="rId48" Target="../printerSettings/printerSettings5.bin" Type="http://schemas.openxmlformats.org/officeDocument/2006/relationships/printerSettings"/><Relationship Id="rId5" Target="https://www.env.go.jp/earth/ondanka/gel/ghg-guideline/business/measures/view/25.html" TargetMode="External" Type="http://schemas.openxmlformats.org/officeDocument/2006/relationships/hyperlink"/><Relationship Id="rId6" Target="https://www.env.go.jp/earth/ondanka/gel/ghg-guideline/business/measures/view/26.html" TargetMode="External" Type="http://schemas.openxmlformats.org/officeDocument/2006/relationships/hyperlink"/><Relationship Id="rId7" Target="https://www.env.go.jp/earth/ondanka/gel/ghg-guideline/business/measures/view/27.html" TargetMode="External" Type="http://schemas.openxmlformats.org/officeDocument/2006/relationships/hyperlink"/><Relationship Id="rId8" Target="https://www.env.go.jp/earth/ondanka/gel/ghg-guideline/business/measures/view/37.html" TargetMode="External" Type="http://schemas.openxmlformats.org/officeDocument/2006/relationships/hyperlink"/><Relationship Id="rId9" Target="https://www.env.go.jp/earth/ondanka/gel/ghg-guideline/business/measures/view/40.html"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showGridLines="0" zoomScale="80" zoomScaleNormal="80" zoomScaleSheetLayoutView="85" workbookViewId="0">
      <selection activeCell="H29" sqref="H29"/>
    </sheetView>
  </sheetViews>
  <sheetFormatPr defaultColWidth="0" defaultRowHeight="14.25" zeroHeight="1" x14ac:dyDescent="0.45"/>
  <cols>
    <col min="1" max="13" width="8.64453125" customWidth="1"/>
    <col min="14" max="16384" width="8.64453125" hidden="1"/>
  </cols>
  <sheetData>
    <row r="1" spans="1:13" x14ac:dyDescent="0.45"/>
    <row r="2" spans="1:13" ht="14.25" customHeight="1" x14ac:dyDescent="0.45"/>
    <row r="3" spans="1:13" ht="14.25" customHeight="1" x14ac:dyDescent="0.45"/>
    <row r="4" spans="1:13" x14ac:dyDescent="0.45"/>
    <row r="5" spans="1:13" x14ac:dyDescent="0.45"/>
    <row r="6" spans="1:13" x14ac:dyDescent="0.45"/>
    <row r="7" spans="1:13" x14ac:dyDescent="0.45"/>
    <row r="8" spans="1:13" x14ac:dyDescent="0.45"/>
    <row r="9" spans="1:13" x14ac:dyDescent="0.45"/>
    <row r="10" spans="1:13" ht="14.65" customHeight="1" x14ac:dyDescent="0.45">
      <c r="A10" s="211" t="s">
        <v>3136</v>
      </c>
      <c r="B10" s="211"/>
      <c r="C10" s="211"/>
      <c r="D10" s="211"/>
      <c r="E10" s="211"/>
      <c r="F10" s="211"/>
      <c r="G10" s="211"/>
      <c r="H10" s="211"/>
      <c r="I10" s="211"/>
      <c r="J10" s="211"/>
      <c r="K10" s="211"/>
      <c r="L10" s="211"/>
      <c r="M10" s="211"/>
    </row>
    <row r="11" spans="1:13" ht="14.65" customHeight="1" x14ac:dyDescent="0.45">
      <c r="A11" s="211"/>
      <c r="B11" s="211"/>
      <c r="C11" s="211"/>
      <c r="D11" s="211"/>
      <c r="E11" s="211"/>
      <c r="F11" s="211"/>
      <c r="G11" s="211"/>
      <c r="H11" s="211"/>
      <c r="I11" s="211"/>
      <c r="J11" s="211"/>
      <c r="K11" s="211"/>
      <c r="L11" s="211"/>
      <c r="M11" s="211"/>
    </row>
    <row r="12" spans="1:13" ht="14.65" customHeight="1" x14ac:dyDescent="0.45">
      <c r="A12" s="211"/>
      <c r="B12" s="211"/>
      <c r="C12" s="211"/>
      <c r="D12" s="211"/>
      <c r="E12" s="211"/>
      <c r="F12" s="211"/>
      <c r="G12" s="211"/>
      <c r="H12" s="211"/>
      <c r="I12" s="211"/>
      <c r="J12" s="211"/>
      <c r="K12" s="211"/>
      <c r="L12" s="211"/>
      <c r="M12" s="211"/>
    </row>
    <row r="13" spans="1:13" ht="14.65" customHeight="1" x14ac:dyDescent="0.45">
      <c r="A13" s="211"/>
      <c r="B13" s="211"/>
      <c r="C13" s="211"/>
      <c r="D13" s="211"/>
      <c r="E13" s="211"/>
      <c r="F13" s="211"/>
      <c r="G13" s="211"/>
      <c r="H13" s="211"/>
      <c r="I13" s="211"/>
      <c r="J13" s="211"/>
      <c r="K13" s="211"/>
      <c r="L13" s="211"/>
      <c r="M13" s="211"/>
    </row>
    <row r="14" spans="1:13" ht="14.65" customHeight="1" x14ac:dyDescent="0.45">
      <c r="A14" s="211"/>
      <c r="B14" s="211"/>
      <c r="C14" s="211"/>
      <c r="D14" s="211"/>
      <c r="E14" s="211"/>
      <c r="F14" s="211"/>
      <c r="G14" s="211"/>
      <c r="H14" s="211"/>
      <c r="I14" s="211"/>
      <c r="J14" s="211"/>
      <c r="K14" s="211"/>
      <c r="L14" s="211"/>
      <c r="M14" s="211"/>
    </row>
    <row r="15" spans="1:13" ht="14.65" customHeight="1" x14ac:dyDescent="0.45">
      <c r="A15" s="211"/>
      <c r="B15" s="211"/>
      <c r="C15" s="211"/>
      <c r="D15" s="211"/>
      <c r="E15" s="211"/>
      <c r="F15" s="211"/>
      <c r="G15" s="211"/>
      <c r="H15" s="211"/>
      <c r="I15" s="211"/>
      <c r="J15" s="211"/>
      <c r="K15" s="211"/>
      <c r="L15" s="211"/>
      <c r="M15" s="211"/>
    </row>
    <row r="16" spans="1:13" ht="14.65" customHeight="1" x14ac:dyDescent="0.45">
      <c r="A16" s="211"/>
      <c r="B16" s="211"/>
      <c r="C16" s="211"/>
      <c r="D16" s="211"/>
      <c r="E16" s="211"/>
      <c r="F16" s="211"/>
      <c r="G16" s="211"/>
      <c r="H16" s="211"/>
      <c r="I16" s="211"/>
      <c r="J16" s="211"/>
      <c r="K16" s="211"/>
      <c r="L16" s="211"/>
      <c r="M16" s="211"/>
    </row>
    <row r="17" spans="1:13" ht="14.65" customHeight="1" x14ac:dyDescent="0.45">
      <c r="A17" s="211"/>
      <c r="B17" s="211"/>
      <c r="C17" s="211"/>
      <c r="D17" s="211"/>
      <c r="E17" s="211"/>
      <c r="F17" s="211"/>
      <c r="G17" s="211"/>
      <c r="H17" s="211"/>
      <c r="I17" s="211"/>
      <c r="J17" s="211"/>
      <c r="K17" s="211"/>
      <c r="L17" s="211"/>
      <c r="M17" s="211"/>
    </row>
    <row r="18" spans="1:13" ht="14.65" customHeight="1" x14ac:dyDescent="0.45">
      <c r="A18" s="211"/>
      <c r="B18" s="211"/>
      <c r="C18" s="211"/>
      <c r="D18" s="211"/>
      <c r="E18" s="211"/>
      <c r="F18" s="211"/>
      <c r="G18" s="211"/>
      <c r="H18" s="211"/>
      <c r="I18" s="211"/>
      <c r="J18" s="211"/>
      <c r="K18" s="211"/>
      <c r="L18" s="211"/>
      <c r="M18" s="211"/>
    </row>
    <row r="19" spans="1:13" ht="14.25" customHeight="1" x14ac:dyDescent="0.45">
      <c r="A19" s="211"/>
      <c r="B19" s="211"/>
      <c r="C19" s="211"/>
      <c r="D19" s="211"/>
      <c r="E19" s="211"/>
      <c r="F19" s="211"/>
      <c r="G19" s="211"/>
      <c r="H19" s="211"/>
      <c r="I19" s="211"/>
      <c r="J19" s="211"/>
      <c r="K19" s="211"/>
      <c r="L19" s="211"/>
      <c r="M19" s="211"/>
    </row>
    <row r="20" spans="1:13" x14ac:dyDescent="0.45"/>
    <row r="21" spans="1:13" x14ac:dyDescent="0.45"/>
    <row r="22" spans="1:13" x14ac:dyDescent="0.45"/>
    <row r="23" spans="1:13" x14ac:dyDescent="0.45"/>
    <row r="24" spans="1:13" x14ac:dyDescent="0.45"/>
    <row r="25" spans="1:13" x14ac:dyDescent="0.45"/>
    <row r="26" spans="1:13" x14ac:dyDescent="0.45">
      <c r="F26" s="210"/>
      <c r="G26" s="210"/>
      <c r="H26" s="210"/>
    </row>
    <row r="27" spans="1:13" x14ac:dyDescent="0.45">
      <c r="F27" s="210"/>
      <c r="G27" s="210"/>
      <c r="H27" s="210"/>
    </row>
    <row r="28" spans="1:13" x14ac:dyDescent="0.45">
      <c r="F28" s="210"/>
      <c r="G28" s="210"/>
      <c r="H28" s="210"/>
    </row>
    <row r="29" spans="1:13" x14ac:dyDescent="0.45"/>
    <row r="30" spans="1:13" x14ac:dyDescent="0.45"/>
    <row r="31" spans="1:13" x14ac:dyDescent="0.45"/>
    <row r="32" spans="1:13" x14ac:dyDescent="0.45"/>
    <row r="33" x14ac:dyDescent="0.45"/>
    <row r="34" x14ac:dyDescent="0.45"/>
  </sheetData>
  <sheetProtection algorithmName="SHA-512" hashValue="b5QVU8ABHQkt9MftYLi8tl2ODjUWlSSj5H5LuZOqD9PSbxWVN1AHVeruS0npmQDDQFzh8AvAkdkxuglbsCgUWQ==" saltValue="6yakk+3V+FC5u3w22icc+Q==" spinCount="100000" sheet="1" objects="1" scenarios="1"/>
  <mergeCells count="2">
    <mergeCell ref="F26:H28"/>
    <mergeCell ref="A10:M19"/>
  </mergeCells>
  <phoneticPr fontId="5"/>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0"/>
  <sheetViews>
    <sheetView showGridLines="0" zoomScale="80" zoomScaleNormal="80" workbookViewId="0">
      <selection activeCell="F10" sqref="F10:H10"/>
    </sheetView>
  </sheetViews>
  <sheetFormatPr defaultColWidth="0" defaultRowHeight="14.25" zeroHeight="1" x14ac:dyDescent="0.45"/>
  <cols>
    <col min="1" max="1" width="8.64453125" customWidth="1"/>
    <col min="2" max="2" width="6.46875" bestFit="1" customWidth="1"/>
    <col min="3" max="3" width="26.46875" customWidth="1"/>
    <col min="4" max="4" width="13.9375" customWidth="1"/>
    <col min="5" max="5" width="12.234375" bestFit="1" customWidth="1"/>
    <col min="6" max="6" width="8.05859375" customWidth="1"/>
    <col min="7" max="7" width="11.64453125" customWidth="1"/>
    <col min="8" max="8" width="63.234375" customWidth="1"/>
    <col min="9" max="9" width="8.64453125" customWidth="1"/>
    <col min="10" max="12" width="0" hidden="1" customWidth="1"/>
    <col min="13" max="16384" width="8.64453125" hidden="1"/>
  </cols>
  <sheetData>
    <row r="1" spans="2:9" s="120" customFormat="1" x14ac:dyDescent="0.45">
      <c r="B1" s="246" t="s">
        <v>2740</v>
      </c>
      <c r="C1" s="246"/>
      <c r="D1" s="246"/>
      <c r="E1" s="246"/>
      <c r="F1" s="246"/>
      <c r="G1" s="246"/>
      <c r="H1" s="246"/>
      <c r="I1" s="246"/>
    </row>
    <row r="2" spans="2:9" s="120" customFormat="1" x14ac:dyDescent="0.45">
      <c r="B2" s="246"/>
      <c r="C2" s="246"/>
      <c r="D2" s="246"/>
      <c r="E2" s="246"/>
      <c r="F2" s="246"/>
      <c r="G2" s="246"/>
      <c r="H2" s="246"/>
      <c r="I2" s="246"/>
    </row>
    <row r="3" spans="2:9" s="120" customFormat="1" x14ac:dyDescent="0.45"/>
    <row r="4" spans="2:9" x14ac:dyDescent="0.45">
      <c r="B4" s="112" t="s">
        <v>2534</v>
      </c>
      <c r="C4" s="112" t="s">
        <v>2542</v>
      </c>
      <c r="D4" s="251" t="s">
        <v>2536</v>
      </c>
      <c r="E4" s="251"/>
      <c r="F4" s="235" t="s">
        <v>2545</v>
      </c>
      <c r="G4" s="236"/>
      <c r="H4" s="237"/>
    </row>
    <row r="5" spans="2:9" ht="29" customHeight="1" x14ac:dyDescent="0.45">
      <c r="B5" s="213">
        <v>1.1000000000000001</v>
      </c>
      <c r="C5" s="218" t="s">
        <v>2535</v>
      </c>
      <c r="D5" s="221" t="s">
        <v>2537</v>
      </c>
      <c r="E5" s="247"/>
      <c r="F5" s="226" t="s">
        <v>2547</v>
      </c>
      <c r="G5" s="227"/>
      <c r="H5" s="228"/>
    </row>
    <row r="6" spans="2:9" ht="14.25" customHeight="1" x14ac:dyDescent="0.45">
      <c r="B6" s="213"/>
      <c r="C6" s="218"/>
      <c r="D6" s="222"/>
      <c r="E6" s="248"/>
      <c r="F6" s="250" t="s">
        <v>2742</v>
      </c>
      <c r="G6" s="238"/>
      <c r="H6" s="151" t="s">
        <v>2745</v>
      </c>
    </row>
    <row r="7" spans="2:9" ht="14.25" customHeight="1" x14ac:dyDescent="0.45">
      <c r="B7" s="213"/>
      <c r="C7" s="218"/>
      <c r="D7" s="222"/>
      <c r="E7" s="248"/>
      <c r="F7" s="250" t="s">
        <v>2743</v>
      </c>
      <c r="G7" s="238"/>
      <c r="H7" s="151" t="s">
        <v>2746</v>
      </c>
    </row>
    <row r="8" spans="2:9" ht="14.25" customHeight="1" x14ac:dyDescent="0.45">
      <c r="B8" s="213"/>
      <c r="C8" s="218"/>
      <c r="D8" s="223"/>
      <c r="E8" s="249"/>
      <c r="F8" s="250" t="s">
        <v>2744</v>
      </c>
      <c r="G8" s="238"/>
      <c r="H8" s="151" t="s">
        <v>1863</v>
      </c>
    </row>
    <row r="9" spans="2:9" ht="14.25" customHeight="1" x14ac:dyDescent="0.45">
      <c r="B9" s="213"/>
      <c r="C9" s="218"/>
      <c r="D9" s="214" t="s">
        <v>2538</v>
      </c>
      <c r="E9" s="214"/>
      <c r="F9" s="229" t="s">
        <v>2648</v>
      </c>
      <c r="G9" s="230"/>
      <c r="H9" s="231" t="s">
        <v>2548</v>
      </c>
    </row>
    <row r="10" spans="2:9" ht="29" customHeight="1" x14ac:dyDescent="0.45">
      <c r="B10" s="213"/>
      <c r="C10" s="218"/>
      <c r="D10" s="214" t="s">
        <v>2550</v>
      </c>
      <c r="E10" s="214"/>
      <c r="F10" s="229" t="s">
        <v>2651</v>
      </c>
      <c r="G10" s="230"/>
      <c r="H10" s="231" t="s">
        <v>2549</v>
      </c>
    </row>
    <row r="11" spans="2:9" ht="29" customHeight="1" x14ac:dyDescent="0.45">
      <c r="B11" s="224" t="s">
        <v>2541</v>
      </c>
      <c r="C11" s="218" t="s">
        <v>2546</v>
      </c>
      <c r="D11" s="214" t="s">
        <v>1837</v>
      </c>
      <c r="E11" s="214"/>
      <c r="F11" s="229" t="s">
        <v>2649</v>
      </c>
      <c r="G11" s="230"/>
      <c r="H11" s="231" t="s">
        <v>2552</v>
      </c>
    </row>
    <row r="12" spans="2:9" ht="14.25" customHeight="1" x14ac:dyDescent="0.45">
      <c r="B12" s="213"/>
      <c r="C12" s="218"/>
      <c r="D12" s="214" t="s">
        <v>0</v>
      </c>
      <c r="E12" s="214"/>
      <c r="F12" s="226" t="s">
        <v>2663</v>
      </c>
      <c r="G12" s="227"/>
      <c r="H12" s="228"/>
    </row>
    <row r="13" spans="2:9" x14ac:dyDescent="0.45">
      <c r="B13" s="213"/>
      <c r="C13" s="218"/>
      <c r="D13" s="214" t="s">
        <v>675</v>
      </c>
      <c r="E13" s="214"/>
      <c r="F13" s="232"/>
      <c r="G13" s="233"/>
      <c r="H13" s="234"/>
    </row>
    <row r="14" spans="2:9" ht="14.25" customHeight="1" x14ac:dyDescent="0.45">
      <c r="B14" s="213"/>
      <c r="C14" s="218"/>
      <c r="D14" s="215" t="s">
        <v>2551</v>
      </c>
      <c r="E14" s="221" t="s">
        <v>7</v>
      </c>
      <c r="F14" s="226" t="s">
        <v>2652</v>
      </c>
      <c r="G14" s="227"/>
      <c r="H14" s="228"/>
    </row>
    <row r="15" spans="2:9" ht="29" customHeight="1" x14ac:dyDescent="0.45">
      <c r="B15" s="213"/>
      <c r="C15" s="218"/>
      <c r="D15" s="216"/>
      <c r="E15" s="222"/>
      <c r="F15" s="152" t="s">
        <v>2660</v>
      </c>
      <c r="G15" s="238" t="s">
        <v>2657</v>
      </c>
      <c r="H15" s="239"/>
    </row>
    <row r="16" spans="2:9" ht="14.25" customHeight="1" x14ac:dyDescent="0.45">
      <c r="B16" s="213"/>
      <c r="C16" s="218"/>
      <c r="D16" s="216"/>
      <c r="E16" s="222"/>
      <c r="F16" s="152" t="s">
        <v>2661</v>
      </c>
      <c r="G16" s="238" t="s">
        <v>650</v>
      </c>
      <c r="H16" s="239"/>
    </row>
    <row r="17" spans="2:10" ht="14.25" customHeight="1" x14ac:dyDescent="0.45">
      <c r="B17" s="213"/>
      <c r="C17" s="218"/>
      <c r="D17" s="216"/>
      <c r="E17" s="223"/>
      <c r="F17" s="153" t="s">
        <v>2662</v>
      </c>
      <c r="G17" s="233" t="s">
        <v>2653</v>
      </c>
      <c r="H17" s="234"/>
    </row>
    <row r="18" spans="2:10" ht="29" customHeight="1" x14ac:dyDescent="0.45">
      <c r="B18" s="213"/>
      <c r="C18" s="218"/>
      <c r="D18" s="217"/>
      <c r="E18" s="149" t="s">
        <v>8</v>
      </c>
      <c r="F18" s="229" t="s">
        <v>2654</v>
      </c>
      <c r="G18" s="230"/>
      <c r="H18" s="231"/>
      <c r="I18" s="4"/>
      <c r="J18" s="5"/>
    </row>
    <row r="19" spans="2:10" ht="128.65" customHeight="1" x14ac:dyDescent="0.45">
      <c r="B19" s="213"/>
      <c r="C19" s="218"/>
      <c r="D19" s="214" t="s">
        <v>2656</v>
      </c>
      <c r="E19" s="214"/>
      <c r="F19" s="229" t="s">
        <v>2865</v>
      </c>
      <c r="G19" s="230"/>
      <c r="H19" s="231"/>
      <c r="I19" s="5"/>
      <c r="J19" s="5"/>
    </row>
    <row r="20" spans="2:10" ht="14.25" customHeight="1" x14ac:dyDescent="0.45">
      <c r="B20" s="213"/>
      <c r="C20" s="218"/>
      <c r="D20" s="219" t="s">
        <v>2655</v>
      </c>
      <c r="E20" s="225"/>
      <c r="F20" s="229" t="s">
        <v>2664</v>
      </c>
      <c r="G20" s="230"/>
      <c r="H20" s="231"/>
      <c r="I20" s="5"/>
      <c r="J20" s="5"/>
    </row>
    <row r="21" spans="2:10" ht="14.25" customHeight="1" x14ac:dyDescent="0.45">
      <c r="B21" s="213"/>
      <c r="C21" s="218"/>
      <c r="D21" s="214" t="s">
        <v>4</v>
      </c>
      <c r="E21" s="214"/>
      <c r="F21" s="229" t="s">
        <v>2866</v>
      </c>
      <c r="G21" s="230"/>
      <c r="H21" s="231"/>
      <c r="I21" s="5"/>
      <c r="J21" s="5"/>
    </row>
    <row r="22" spans="2:10" ht="14.25" customHeight="1" x14ac:dyDescent="0.45">
      <c r="B22" s="213"/>
      <c r="C22" s="218"/>
      <c r="D22" s="219" t="s">
        <v>5</v>
      </c>
      <c r="E22" s="220"/>
      <c r="F22" s="229" t="s">
        <v>2672</v>
      </c>
      <c r="G22" s="230"/>
      <c r="H22" s="231"/>
      <c r="I22" s="5"/>
      <c r="J22" s="5"/>
    </row>
    <row r="23" spans="2:10" ht="14.25" customHeight="1" x14ac:dyDescent="0.45">
      <c r="B23" s="213"/>
      <c r="C23" s="218"/>
      <c r="D23" s="219" t="s">
        <v>6</v>
      </c>
      <c r="E23" s="220"/>
      <c r="F23" s="229" t="s">
        <v>2673</v>
      </c>
      <c r="G23" s="230"/>
      <c r="H23" s="231"/>
    </row>
    <row r="24" spans="2:10" ht="14.25" customHeight="1" x14ac:dyDescent="0.45">
      <c r="B24" s="213"/>
      <c r="C24" s="218"/>
      <c r="D24" s="214" t="s">
        <v>2665</v>
      </c>
      <c r="E24" s="214"/>
      <c r="F24" s="229" t="s">
        <v>2666</v>
      </c>
      <c r="G24" s="230"/>
      <c r="H24" s="231"/>
    </row>
    <row r="25" spans="2:10" ht="29" customHeight="1" x14ac:dyDescent="0.45">
      <c r="B25" s="213"/>
      <c r="C25" s="218"/>
      <c r="D25" s="214" t="s">
        <v>3124</v>
      </c>
      <c r="E25" s="214"/>
      <c r="F25" s="229" t="s">
        <v>3125</v>
      </c>
      <c r="G25" s="230"/>
      <c r="H25" s="231"/>
    </row>
    <row r="26" spans="2:10" ht="29" customHeight="1" x14ac:dyDescent="0.45">
      <c r="B26" s="213"/>
      <c r="C26" s="218"/>
      <c r="D26" s="214" t="s">
        <v>2540</v>
      </c>
      <c r="E26" s="214"/>
      <c r="F26" s="229" t="s">
        <v>2667</v>
      </c>
      <c r="G26" s="230"/>
      <c r="H26" s="231"/>
    </row>
    <row r="27" spans="2:10" ht="14.25" customHeight="1" x14ac:dyDescent="0.45">
      <c r="B27" s="213" t="s">
        <v>2539</v>
      </c>
      <c r="C27" s="212" t="s">
        <v>3135</v>
      </c>
      <c r="D27" s="214" t="s">
        <v>2543</v>
      </c>
      <c r="E27" s="214"/>
      <c r="F27" s="229" t="s">
        <v>2669</v>
      </c>
      <c r="G27" s="230"/>
      <c r="H27" s="231"/>
    </row>
    <row r="28" spans="2:10" ht="14.25" customHeight="1" x14ac:dyDescent="0.45">
      <c r="B28" s="213"/>
      <c r="C28" s="212"/>
      <c r="D28" s="214" t="s">
        <v>2544</v>
      </c>
      <c r="E28" s="214"/>
      <c r="F28" s="229" t="s">
        <v>3120</v>
      </c>
      <c r="G28" s="230"/>
      <c r="H28" s="231"/>
    </row>
    <row r="29" spans="2:10" ht="29.25" customHeight="1" x14ac:dyDescent="0.45">
      <c r="B29" s="213"/>
      <c r="C29" s="212"/>
      <c r="D29" s="214" t="s">
        <v>2670</v>
      </c>
      <c r="E29" s="214"/>
      <c r="F29" s="229" t="s">
        <v>2674</v>
      </c>
      <c r="G29" s="230"/>
      <c r="H29" s="231"/>
    </row>
    <row r="30" spans="2:10" ht="29" customHeight="1" x14ac:dyDescent="0.45">
      <c r="B30" s="213"/>
      <c r="C30" s="212"/>
      <c r="D30" s="219" t="s">
        <v>1074</v>
      </c>
      <c r="E30" s="225"/>
      <c r="F30" s="229" t="s">
        <v>3121</v>
      </c>
      <c r="G30" s="230"/>
      <c r="H30" s="231"/>
    </row>
    <row r="31" spans="2:10" ht="88.5" customHeight="1" x14ac:dyDescent="0.45">
      <c r="B31" s="213"/>
      <c r="C31" s="212"/>
      <c r="D31" s="221" t="s">
        <v>2861</v>
      </c>
      <c r="E31" s="245"/>
      <c r="F31" s="229" t="s">
        <v>3122</v>
      </c>
      <c r="G31" s="230"/>
      <c r="H31" s="231"/>
    </row>
    <row r="32" spans="2:10" ht="126" customHeight="1" x14ac:dyDescent="0.45">
      <c r="B32" s="213"/>
      <c r="C32" s="212"/>
      <c r="D32" s="221" t="s">
        <v>1078</v>
      </c>
      <c r="E32" s="245"/>
      <c r="F32" s="229" t="s">
        <v>3137</v>
      </c>
      <c r="G32" s="230"/>
      <c r="H32" s="231"/>
    </row>
    <row r="33" spans="2:8" ht="14.25" customHeight="1" x14ac:dyDescent="0.45">
      <c r="B33" s="213"/>
      <c r="C33" s="212"/>
      <c r="D33" s="218" t="s">
        <v>3119</v>
      </c>
      <c r="E33" s="221" t="s">
        <v>1075</v>
      </c>
      <c r="F33" s="226" t="s">
        <v>2637</v>
      </c>
      <c r="G33" s="227"/>
      <c r="H33" s="228"/>
    </row>
    <row r="34" spans="2:8" ht="28.5" x14ac:dyDescent="0.45">
      <c r="B34" s="213"/>
      <c r="C34" s="212"/>
      <c r="D34" s="218"/>
      <c r="E34" s="222"/>
      <c r="F34" s="243" t="s">
        <v>2634</v>
      </c>
      <c r="G34" s="244"/>
      <c r="H34" s="151" t="s">
        <v>2635</v>
      </c>
    </row>
    <row r="35" spans="2:8" ht="28.5" x14ac:dyDescent="0.45">
      <c r="B35" s="213"/>
      <c r="C35" s="212"/>
      <c r="D35" s="218"/>
      <c r="E35" s="222"/>
      <c r="F35" s="243" t="s">
        <v>2658</v>
      </c>
      <c r="G35" s="244"/>
      <c r="H35" s="151" t="s">
        <v>2636</v>
      </c>
    </row>
    <row r="36" spans="2:8" x14ac:dyDescent="0.45">
      <c r="B36" s="213"/>
      <c r="C36" s="212"/>
      <c r="D36" s="218"/>
      <c r="E36" s="223"/>
      <c r="F36" s="243" t="s">
        <v>2659</v>
      </c>
      <c r="G36" s="244"/>
      <c r="H36" s="154" t="s">
        <v>2867</v>
      </c>
    </row>
    <row r="37" spans="2:8" x14ac:dyDescent="0.45">
      <c r="B37" s="213"/>
      <c r="C37" s="212"/>
      <c r="D37" s="214"/>
      <c r="E37" s="149" t="s">
        <v>1076</v>
      </c>
      <c r="F37" s="240" t="s">
        <v>2638</v>
      </c>
      <c r="G37" s="241"/>
      <c r="H37" s="242"/>
    </row>
    <row r="38" spans="2:8" x14ac:dyDescent="0.45">
      <c r="B38" s="213"/>
      <c r="C38" s="212"/>
      <c r="D38" s="214"/>
      <c r="E38" s="149" t="s">
        <v>1077</v>
      </c>
      <c r="F38" s="240" t="s">
        <v>2639</v>
      </c>
      <c r="G38" s="241"/>
      <c r="H38" s="242"/>
    </row>
    <row r="39" spans="2:8" x14ac:dyDescent="0.45">
      <c r="B39" s="213"/>
      <c r="C39" s="212"/>
      <c r="D39" s="219" t="s">
        <v>2503</v>
      </c>
      <c r="E39" s="225"/>
      <c r="F39" s="240" t="s">
        <v>3123</v>
      </c>
      <c r="G39" s="241"/>
      <c r="H39" s="242"/>
    </row>
    <row r="40" spans="2:8" x14ac:dyDescent="0.45"/>
  </sheetData>
  <sheetProtection algorithmName="SHA-512" hashValue="9IKNLj/2C/m6l7aIMD8gAXnkHMqCGyghD02JbfS4+Pab0Eqpt7pTL50wujlmRM+eyrj8E1krxL8eydFSbH34Ww==" saltValue="Dy2l0QrwCnuSGw6qW5yKFA==" spinCount="100000" sheet="1" objects="1" scenarios="1"/>
  <mergeCells count="68">
    <mergeCell ref="B1:I2"/>
    <mergeCell ref="D5:E8"/>
    <mergeCell ref="F6:G6"/>
    <mergeCell ref="F7:G7"/>
    <mergeCell ref="F8:G8"/>
    <mergeCell ref="D4:E4"/>
    <mergeCell ref="F20:H20"/>
    <mergeCell ref="D30:E30"/>
    <mergeCell ref="D31:E31"/>
    <mergeCell ref="D32:E32"/>
    <mergeCell ref="D22:E22"/>
    <mergeCell ref="F22:H22"/>
    <mergeCell ref="F30:H30"/>
    <mergeCell ref="F31:H31"/>
    <mergeCell ref="F29:H29"/>
    <mergeCell ref="F27:H27"/>
    <mergeCell ref="F28:H28"/>
    <mergeCell ref="F21:H21"/>
    <mergeCell ref="F23:H23"/>
    <mergeCell ref="F24:H24"/>
    <mergeCell ref="F25:H25"/>
    <mergeCell ref="F26:H26"/>
    <mergeCell ref="F37:H37"/>
    <mergeCell ref="F38:H38"/>
    <mergeCell ref="F39:H39"/>
    <mergeCell ref="D39:E39"/>
    <mergeCell ref="F32:H32"/>
    <mergeCell ref="E33:E36"/>
    <mergeCell ref="F33:H33"/>
    <mergeCell ref="F34:G34"/>
    <mergeCell ref="F35:G35"/>
    <mergeCell ref="F36:G36"/>
    <mergeCell ref="F14:H14"/>
    <mergeCell ref="F18:H18"/>
    <mergeCell ref="F19:H19"/>
    <mergeCell ref="F12:H13"/>
    <mergeCell ref="F4:H4"/>
    <mergeCell ref="F5:H5"/>
    <mergeCell ref="F9:H9"/>
    <mergeCell ref="F10:H10"/>
    <mergeCell ref="F11:H11"/>
    <mergeCell ref="G15:H15"/>
    <mergeCell ref="G16:H16"/>
    <mergeCell ref="G17:H17"/>
    <mergeCell ref="D9:E9"/>
    <mergeCell ref="D10:E10"/>
    <mergeCell ref="D11:E11"/>
    <mergeCell ref="B5:B10"/>
    <mergeCell ref="B11:B26"/>
    <mergeCell ref="C11:C26"/>
    <mergeCell ref="C5:C10"/>
    <mergeCell ref="D20:E20"/>
    <mergeCell ref="C27:C39"/>
    <mergeCell ref="B27:B39"/>
    <mergeCell ref="D13:E13"/>
    <mergeCell ref="D14:D18"/>
    <mergeCell ref="D12:E12"/>
    <mergeCell ref="D33:D38"/>
    <mergeCell ref="D29:E29"/>
    <mergeCell ref="D27:E27"/>
    <mergeCell ref="D28:E28"/>
    <mergeCell ref="D19:E19"/>
    <mergeCell ref="D21:E21"/>
    <mergeCell ref="D23:E23"/>
    <mergeCell ref="D24:E24"/>
    <mergeCell ref="D25:E25"/>
    <mergeCell ref="D26:E26"/>
    <mergeCell ref="E14:E17"/>
  </mergeCells>
  <phoneticPr fontId="5"/>
  <pageMargins left="0.23622047244094491" right="0.23622047244094491" top="0.74803149606299213" bottom="0.74803149606299213" header="0.31496062992125984" footer="0.31496062992125984"/>
  <pageSetup paperSize="8"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526"/>
  <sheetViews>
    <sheetView showGridLines="0" zoomScale="70" zoomScaleNormal="70" workbookViewId="0">
      <pane xSplit="1" ySplit="4" topLeftCell="B7" activePane="bottomRight" state="frozen"/>
      <selection activeCell="L1" sqref="L1:XFD1048576"/>
      <selection pane="topRight" activeCell="L1" sqref="L1:XFD1048576"/>
      <selection pane="bottomLeft" activeCell="L1" sqref="L1:XFD1048576"/>
      <selection pane="bottomRight" activeCell="J291" sqref="J291"/>
    </sheetView>
  </sheetViews>
  <sheetFormatPr defaultColWidth="0" defaultRowHeight="14.25" zeroHeight="1" x14ac:dyDescent="0.45"/>
  <cols>
    <col min="1" max="1" width="0" hidden="1" customWidth="1"/>
    <col min="2" max="3" width="8.9375" customWidth="1"/>
    <col min="4" max="4" width="11.3515625" customWidth="1"/>
    <col min="5" max="5" width="27.64453125" bestFit="1" customWidth="1"/>
    <col min="6" max="6" width="10.05859375" customWidth="1"/>
    <col min="7" max="7" width="37.46875" customWidth="1"/>
    <col min="8" max="8" width="18.3515625" bestFit="1" customWidth="1"/>
    <col min="9" max="9" width="30.9375" customWidth="1"/>
    <col min="10" max="10" width="9.9375" style="42" customWidth="1"/>
    <col min="11" max="11" width="9.9375" customWidth="1"/>
    <col min="12" max="13" width="8.64453125" style="42" hidden="1" customWidth="1"/>
    <col min="14" max="14" width="97.234375" style="42" hidden="1" customWidth="1"/>
    <col min="15" max="15" width="8.64453125" style="42" hidden="1" customWidth="1"/>
    <col min="16" max="16" width="86.46875" style="42" hidden="1" customWidth="1"/>
    <col min="17" max="20" width="8.64453125" hidden="1" customWidth="1"/>
    <col min="21" max="21" width="13.703125" hidden="1" customWidth="1"/>
    <col min="22" max="22" width="8.64453125" hidden="1" customWidth="1"/>
    <col min="23" max="23" width="10.46875" hidden="1" customWidth="1"/>
    <col min="24" max="24" width="21.29296875" hidden="1" customWidth="1"/>
    <col min="25" max="25" width="32" hidden="1" customWidth="1"/>
    <col min="26" max="29" width="8.64453125" hidden="1" customWidth="1"/>
    <col min="30" max="30" width="18.8203125" hidden="1" customWidth="1"/>
    <col min="31" max="31" width="15.3515625" hidden="1" customWidth="1"/>
    <col min="32" max="32" width="55.234375" hidden="1" customWidth="1"/>
    <col min="33" max="36" width="8.64453125" hidden="1" customWidth="1"/>
    <col min="37" max="37" width="9.64453125" hidden="1" customWidth="1"/>
    <col min="38" max="38" width="4.46875" hidden="1" customWidth="1"/>
    <col min="39" max="39" width="8.87890625" hidden="1" customWidth="1"/>
    <col min="40" max="40" width="9.3515625" hidden="1" customWidth="1"/>
    <col min="41" max="41" width="9.1171875" hidden="1" customWidth="1"/>
    <col min="42" max="42" width="54.46875" hidden="1" customWidth="1"/>
    <col min="43" max="43" width="15.46875" hidden="1" customWidth="1"/>
    <col min="44" max="44" width="30.9375" hidden="1" customWidth="1"/>
    <col min="45" max="50" width="0" hidden="1" customWidth="1"/>
    <col min="51" max="16384" width="8.64453125" hidden="1"/>
  </cols>
  <sheetData>
    <row r="1" spans="1:5" x14ac:dyDescent="0.45">
      <c r="A1" s="12"/>
      <c r="B1" s="12"/>
    </row>
    <row r="2" spans="1:5" ht="26.65" x14ac:dyDescent="0.45">
      <c r="B2" s="24" t="s">
        <v>659</v>
      </c>
      <c r="C2" s="24"/>
    </row>
    <row r="3" spans="1:5" x14ac:dyDescent="0.45"/>
    <row r="4" spans="1:5" ht="14.65" customHeight="1" x14ac:dyDescent="0.45"/>
    <row r="5" spans="1:5" ht="14.65" customHeight="1" x14ac:dyDescent="0.45"/>
    <row r="6" spans="1:5" ht="18.75" x14ac:dyDescent="0.45">
      <c r="B6" s="25">
        <v>1.1000000000000001</v>
      </c>
      <c r="C6" s="13" t="s">
        <v>652</v>
      </c>
    </row>
    <row r="7" spans="1:5" ht="18.75" x14ac:dyDescent="0.45">
      <c r="B7" s="69" t="s">
        <v>1871</v>
      </c>
      <c r="C7" s="13"/>
    </row>
    <row r="8" spans="1:5" ht="18.75" x14ac:dyDescent="0.45">
      <c r="B8" s="25"/>
      <c r="C8" s="13"/>
    </row>
    <row r="9" spans="1:5" ht="14.65" customHeight="1" x14ac:dyDescent="0.45">
      <c r="B9" s="257"/>
      <c r="C9" s="258"/>
      <c r="D9" s="257" t="s">
        <v>1866</v>
      </c>
      <c r="E9" s="258"/>
    </row>
    <row r="10" spans="1:5" ht="15" x14ac:dyDescent="0.45">
      <c r="B10" s="267" t="str">
        <f>HYPERLINK("#'"&amp;$B$6&amp;"'!B11","Step0")</f>
        <v>Step0</v>
      </c>
      <c r="C10" s="268"/>
      <c r="D10" s="219" t="s">
        <v>1846</v>
      </c>
      <c r="E10" s="220"/>
    </row>
    <row r="11" spans="1:5" ht="15" x14ac:dyDescent="0.45">
      <c r="B11" s="267" t="str">
        <f>HYPERLINK("#'"&amp;$B$6&amp;"'!B12","Step1")</f>
        <v>Step1</v>
      </c>
      <c r="C11" s="268"/>
      <c r="D11" s="219" t="s">
        <v>1850</v>
      </c>
      <c r="E11" s="220"/>
    </row>
    <row r="12" spans="1:5" ht="15" x14ac:dyDescent="0.45">
      <c r="B12" s="267" t="str">
        <f>HYPERLINK("#'"&amp;$B$6&amp;"'!B13","Step2")</f>
        <v>Step2</v>
      </c>
      <c r="C12" s="268"/>
      <c r="D12" s="219" t="s">
        <v>1867</v>
      </c>
      <c r="E12" s="220"/>
    </row>
    <row r="13" spans="1:5" ht="15" x14ac:dyDescent="0.45">
      <c r="B13" s="267" t="str">
        <f>HYPERLINK("#'"&amp;$B$6&amp;"'!B14","Step3")</f>
        <v>Step3</v>
      </c>
      <c r="C13" s="268"/>
      <c r="D13" s="219" t="s">
        <v>1868</v>
      </c>
      <c r="E13" s="220"/>
    </row>
    <row r="14" spans="1:5" ht="15" x14ac:dyDescent="0.45">
      <c r="B14" s="267" t="str">
        <f>HYPERLINK("#'"&amp;$B$6&amp;"'!B16","Step4")</f>
        <v>Step4</v>
      </c>
      <c r="C14" s="268"/>
      <c r="D14" s="219" t="s">
        <v>1869</v>
      </c>
      <c r="E14" s="220"/>
    </row>
    <row r="15" spans="1:5" ht="15" x14ac:dyDescent="0.45">
      <c r="B15" s="267" t="str">
        <f>HYPERLINK("#'"&amp;B6&amp;"'!B17","Step5")</f>
        <v>Step5</v>
      </c>
      <c r="C15" s="268"/>
      <c r="D15" s="219" t="s">
        <v>1870</v>
      </c>
      <c r="E15" s="220"/>
    </row>
    <row r="16" spans="1:5" x14ac:dyDescent="0.45">
      <c r="B16" s="12"/>
    </row>
    <row r="17" spans="2:50" ht="18.75" x14ac:dyDescent="0.45">
      <c r="B17" s="25">
        <v>1.2</v>
      </c>
      <c r="C17" s="13" t="s">
        <v>656</v>
      </c>
    </row>
    <row r="18" spans="2:50" ht="18.75" x14ac:dyDescent="0.45">
      <c r="B18" s="26" t="s">
        <v>662</v>
      </c>
      <c r="C18" s="13" t="s">
        <v>653</v>
      </c>
    </row>
    <row r="19" spans="2:50" x14ac:dyDescent="0.45">
      <c r="B19" s="69" t="s">
        <v>1872</v>
      </c>
    </row>
    <row r="20" spans="2:50" x14ac:dyDescent="0.45">
      <c r="B20" s="69"/>
    </row>
    <row r="21" spans="2:50" ht="18.75" x14ac:dyDescent="0.45">
      <c r="B21" s="26" t="s">
        <v>661</v>
      </c>
      <c r="C21" s="13" t="s">
        <v>655</v>
      </c>
    </row>
    <row r="22" spans="2:50" x14ac:dyDescent="0.45"/>
    <row r="23" spans="2:50" ht="32.25" customHeight="1" x14ac:dyDescent="0.45">
      <c r="B23" s="257" t="s">
        <v>0</v>
      </c>
      <c r="C23" s="258"/>
      <c r="D23" s="257" t="s">
        <v>675</v>
      </c>
      <c r="E23" s="258"/>
      <c r="F23" s="110" t="s">
        <v>7</v>
      </c>
      <c r="G23" s="109" t="s">
        <v>3</v>
      </c>
      <c r="H23" s="255" t="s">
        <v>4</v>
      </c>
      <c r="I23" s="259"/>
      <c r="J23" s="112" t="s">
        <v>1837</v>
      </c>
      <c r="P23" s="119" t="s">
        <v>2264</v>
      </c>
      <c r="Q23" s="89" t="s">
        <v>2261</v>
      </c>
      <c r="R23" s="89" t="s">
        <v>2262</v>
      </c>
      <c r="S23" s="89" t="s">
        <v>2263</v>
      </c>
      <c r="U23" s="169" t="s">
        <v>0</v>
      </c>
      <c r="V23" s="169" t="s">
        <v>675</v>
      </c>
      <c r="W23" s="169" t="s">
        <v>7</v>
      </c>
      <c r="X23" s="169" t="s">
        <v>3</v>
      </c>
      <c r="Y23" s="169" t="s">
        <v>4</v>
      </c>
      <c r="Z23" s="169" t="s">
        <v>2261</v>
      </c>
      <c r="AA23" s="169" t="s">
        <v>2797</v>
      </c>
      <c r="AB23" s="169" t="s">
        <v>2265</v>
      </c>
      <c r="AD23" s="169" t="s">
        <v>0</v>
      </c>
      <c r="AE23" s="290" t="s">
        <v>675</v>
      </c>
      <c r="AF23" s="290"/>
      <c r="AG23" s="169" t="s">
        <v>2261</v>
      </c>
      <c r="AH23" s="169" t="s">
        <v>2797</v>
      </c>
      <c r="AI23" s="169" t="s">
        <v>2265</v>
      </c>
      <c r="AK23" s="292" t="s">
        <v>0</v>
      </c>
      <c r="AL23" s="292"/>
      <c r="AM23" s="170" t="s">
        <v>675</v>
      </c>
      <c r="AN23" s="171" t="s">
        <v>1838</v>
      </c>
      <c r="AO23" s="172" t="s">
        <v>2796</v>
      </c>
      <c r="AP23" s="172" t="s">
        <v>1073</v>
      </c>
      <c r="AQ23" s="292" t="s">
        <v>9</v>
      </c>
      <c r="AR23" s="292"/>
    </row>
    <row r="24" spans="2:50" ht="14.65" customHeight="1" x14ac:dyDescent="0.45">
      <c r="B24" s="270" t="s">
        <v>891</v>
      </c>
      <c r="C24" s="271"/>
      <c r="D24" s="270" t="s">
        <v>893</v>
      </c>
      <c r="E24" s="271"/>
      <c r="F24" s="7" t="s">
        <v>12</v>
      </c>
      <c r="G24" s="8" t="s">
        <v>2507</v>
      </c>
      <c r="H24" s="8" t="s">
        <v>14</v>
      </c>
      <c r="I24" s="87" t="s">
        <v>15</v>
      </c>
      <c r="J24" s="85" t="str">
        <f t="shared" ref="J24:J59" si="0">HYPERLINK("#'"&amp;$B$17&amp;$B$18&amp;$B$21&amp;"'!B"&amp;L24+6,IF(M24=L24,L24,L24&amp;"～"&amp;M24))</f>
        <v>1～16</v>
      </c>
      <c r="L24" s="11">
        <f>INDEX('1.2(1)①'!$B:$B,MATCH(N24,'1.2(1)①'!$A:$A,0),1)</f>
        <v>1</v>
      </c>
      <c r="M24" s="11">
        <f>L25-1</f>
        <v>16</v>
      </c>
      <c r="N24" s="11" t="str">
        <f t="shared" ref="N24:N59" si="1">F24&amp;G24&amp;H24&amp;I24</f>
        <v>Scope1, 2主要設備における高効率型・脱炭素型の導入空気調和設備空気熱源設備・システム</v>
      </c>
      <c r="P24" s="42" t="str">
        <f>INDEX('1.2(1)①'!$J:$J,MATCH(目次!$L24,'1.2(1)①'!$B:$B,0),1)</f>
        <v>高効率チリングユニットの導入</v>
      </c>
      <c r="Q24" s="42">
        <f>M24-L24+1</f>
        <v>16</v>
      </c>
      <c r="R24">
        <f>COUNTIFS('1.2(2)'!J$793:J$838,"〇",'1.2(2)'!$E$793:$E$838,"&gt;="&amp;$L24,'1.2(2)'!$E$793:$E$838,"&lt;="&amp;$M24)+COUNTIFS('1.2(2)'!J$793:J$838,"△",'1.2(2)'!$E$793:$E$838,"&gt;="&amp;$L24,'1.2(2)'!$E$793:$E$838,"&lt;="&amp;$M24)</f>
        <v>11</v>
      </c>
      <c r="S24">
        <f>COUNTIFS('1.2(2)'!K$793:K$838,"〇",'1.2(2)'!$E$793:$E$838,"&gt;="&amp;$L24,'1.2(2)'!$E$793:$E$838,"&lt;="&amp;$M24)+COUNTIFS('1.2(2)'!K$793:K$838,"△",'1.2(2)'!$E$793:$E$838,"&gt;="&amp;$L24,'1.2(2)'!$E$793:$E$838,"&lt;="&amp;$M24)</f>
        <v>7</v>
      </c>
      <c r="U24" s="281" t="s">
        <v>2778</v>
      </c>
      <c r="V24" s="278" t="s">
        <v>893</v>
      </c>
      <c r="W24" s="286" t="s">
        <v>66</v>
      </c>
      <c r="X24" s="284" t="s">
        <v>2733</v>
      </c>
      <c r="Y24" s="173" t="s">
        <v>14</v>
      </c>
      <c r="Z24" s="174">
        <f t="shared" ref="Z24:AB25" si="2">SUMIFS(Q$24:Q$47,$H$24:$H$47,$Y24)</f>
        <v>17</v>
      </c>
      <c r="AA24" s="174">
        <f t="shared" si="2"/>
        <v>12</v>
      </c>
      <c r="AB24" s="174">
        <f t="shared" si="2"/>
        <v>8</v>
      </c>
      <c r="AD24" s="273" t="s">
        <v>2780</v>
      </c>
      <c r="AE24" s="201" t="s">
        <v>678</v>
      </c>
      <c r="AF24" s="199" t="s">
        <v>680</v>
      </c>
      <c r="AG24" s="183">
        <f>SUM(Q127:Q129)</f>
        <v>3</v>
      </c>
      <c r="AH24" s="184">
        <f>SUM(R127:R129)</f>
        <v>0</v>
      </c>
      <c r="AI24" s="184">
        <f>SUM(S127:S129)</f>
        <v>0</v>
      </c>
      <c r="AK24" s="311" t="s">
        <v>2787</v>
      </c>
      <c r="AL24" s="312"/>
      <c r="AM24" s="308" t="s">
        <v>893</v>
      </c>
      <c r="AN24" s="191" t="s">
        <v>1832</v>
      </c>
      <c r="AO24" s="192">
        <f>INDEX('1.2(2)'!E:E,MATCH(AP24,'1.2(2)'!$F:$F,0),1)</f>
        <v>1</v>
      </c>
      <c r="AP24" s="192" t="s">
        <v>2149</v>
      </c>
      <c r="AQ24" s="293" t="s">
        <v>1182</v>
      </c>
      <c r="AR24" s="293"/>
      <c r="AT24">
        <v>1</v>
      </c>
      <c r="AU24" t="s">
        <v>2149</v>
      </c>
      <c r="AX24" t="s">
        <v>1182</v>
      </c>
    </row>
    <row r="25" spans="2:50" ht="14.65" customHeight="1" x14ac:dyDescent="0.45">
      <c r="B25" s="265" t="s">
        <v>890</v>
      </c>
      <c r="C25" s="266"/>
      <c r="D25" s="44" t="s">
        <v>892</v>
      </c>
      <c r="E25" s="21"/>
      <c r="F25" s="83" t="s">
        <v>12</v>
      </c>
      <c r="G25" s="31" t="s">
        <v>2520</v>
      </c>
      <c r="H25" s="31" t="str">
        <f>H24</f>
        <v>空気調和設備</v>
      </c>
      <c r="I25" s="87" t="s">
        <v>3084</v>
      </c>
      <c r="J25" s="85">
        <f t="shared" si="0"/>
        <v>17</v>
      </c>
      <c r="L25" s="11">
        <f>INDEX('1.2(1)①'!$B:$B,MATCH(N25,'1.2(1)①'!$A:$A,0),1)</f>
        <v>17</v>
      </c>
      <c r="M25" s="11">
        <f t="shared" ref="M25:M44" si="3">L26-1</f>
        <v>17</v>
      </c>
      <c r="N25" s="11" t="str">
        <f t="shared" si="1"/>
        <v>Scope1, 2主要設備における高効率型・脱炭素型の導入空気調和設備全般</v>
      </c>
      <c r="P25" s="42" t="str">
        <f>INDEX('1.2(1)①'!$J:$J,MATCH(目次!$L25,'1.2(1)①'!$B:$B,0),1)</f>
        <v>排出係数が低い燃料等を使用した設備の導入</v>
      </c>
      <c r="Q25" s="42">
        <f>M25-L25+1</f>
        <v>1</v>
      </c>
      <c r="R25">
        <f>COUNTIFS('1.2(2)'!J$793:J$838,"〇",'1.2(2)'!$E$793:$E$838,"&gt;="&amp;$L25,'1.2(2)'!$E$793:$E$838,"&lt;="&amp;$M25)+COUNTIFS('1.2(2)'!J$793:J$838,"△",'1.2(2)'!$E$793:$E$838,"&gt;="&amp;$L25,'1.2(2)'!$E$793:$E$838,"&lt;="&amp;$M25)</f>
        <v>1</v>
      </c>
      <c r="S25">
        <f>COUNTIFS('1.2(2)'!K$793:K$838,"〇",'1.2(2)'!$E$793:$E$838,"&gt;="&amp;$L25,'1.2(2)'!$E$793:$E$838,"&lt;="&amp;$M25)+COUNTIFS('1.2(2)'!K$793:K$838,"△",'1.2(2)'!$E$793:$E$838,"&gt;="&amp;$L25,'1.2(2)'!$E$793:$E$838,"&lt;="&amp;$M25)</f>
        <v>1</v>
      </c>
      <c r="U25" s="282"/>
      <c r="V25" s="279"/>
      <c r="W25" s="277"/>
      <c r="X25" s="276"/>
      <c r="Y25" s="175" t="s">
        <v>50</v>
      </c>
      <c r="Z25" s="176">
        <f t="shared" si="2"/>
        <v>6</v>
      </c>
      <c r="AA25" s="176">
        <f t="shared" si="2"/>
        <v>2</v>
      </c>
      <c r="AB25" s="176">
        <f t="shared" si="2"/>
        <v>2</v>
      </c>
      <c r="AD25" s="274"/>
      <c r="AE25" s="203" t="s">
        <v>678</v>
      </c>
      <c r="AF25" s="199" t="s">
        <v>683</v>
      </c>
      <c r="AG25" s="185">
        <f>Q130</f>
        <v>1</v>
      </c>
      <c r="AH25" s="186">
        <f>R130</f>
        <v>0</v>
      </c>
      <c r="AI25" s="186">
        <f>S130</f>
        <v>0</v>
      </c>
      <c r="AK25" s="313"/>
      <c r="AL25" s="314"/>
      <c r="AM25" s="309"/>
      <c r="AN25" s="195" t="s">
        <v>1832</v>
      </c>
      <c r="AO25" s="196">
        <f>INDEX('1.2(2)'!E:E,MATCH(AP25,'1.2(2)'!$F:$F,0),1)</f>
        <v>1</v>
      </c>
      <c r="AP25" s="196" t="s">
        <v>2149</v>
      </c>
      <c r="AQ25" s="272" t="s">
        <v>1199</v>
      </c>
      <c r="AR25" s="272"/>
      <c r="AT25">
        <v>1</v>
      </c>
      <c r="AU25" t="s">
        <v>2149</v>
      </c>
      <c r="AX25" t="s">
        <v>1199</v>
      </c>
    </row>
    <row r="26" spans="2:50" ht="14.65" customHeight="1" x14ac:dyDescent="0.45">
      <c r="B26" s="265" t="s">
        <v>890</v>
      </c>
      <c r="C26" s="266"/>
      <c r="D26" s="44" t="s">
        <v>892</v>
      </c>
      <c r="E26" s="46"/>
      <c r="F26" s="83" t="s">
        <v>12</v>
      </c>
      <c r="G26" s="31" t="s">
        <v>2520</v>
      </c>
      <c r="H26" s="8" t="s">
        <v>3085</v>
      </c>
      <c r="I26" s="87" t="s">
        <v>51</v>
      </c>
      <c r="J26" s="85" t="str">
        <f t="shared" si="0"/>
        <v>18～22</v>
      </c>
      <c r="L26" s="11">
        <f>INDEX('1.2(1)①'!$B:$B,MATCH(N26,'1.2(1)①'!$A:$A,0),1)</f>
        <v>18</v>
      </c>
      <c r="M26" s="11">
        <f t="shared" si="3"/>
        <v>22</v>
      </c>
      <c r="N26" s="11" t="str">
        <f t="shared" si="1"/>
        <v>Scope1, 2主要設備における高効率型・脱炭素型の導入給湯設備給湯熱源設備・システム</v>
      </c>
      <c r="P26" s="42" t="str">
        <f>INDEX('1.2(1)①'!$J:$J,MATCH(目次!$L26,'1.2(1)①'!$B:$B,0),1)</f>
        <v>低GWP冷媒・自然冷媒高効率ヒートポンプ給湯機の導入</v>
      </c>
      <c r="Q26" s="42">
        <f t="shared" ref="Q26:Q37" si="4">M26-L26+1</f>
        <v>5</v>
      </c>
      <c r="R26">
        <f>COUNTIFS('1.2(2)'!J$793:J$838,"〇",'1.2(2)'!$E$793:$E$838,"&gt;="&amp;$L26,'1.2(2)'!$E$793:$E$838,"&lt;="&amp;$M26)+COUNTIFS('1.2(2)'!J$793:J$838,"△",'1.2(2)'!$E$793:$E$838,"&gt;="&amp;$L26,'1.2(2)'!$E$793:$E$838,"&lt;="&amp;$M26)</f>
        <v>2</v>
      </c>
      <c r="S26">
        <f>COUNTIFS('1.2(2)'!K$793:K$838,"〇",'1.2(2)'!$E$793:$E$838,"&gt;="&amp;$L26,'1.2(2)'!$E$793:$E$838,"&lt;="&amp;$M26)+COUNTIFS('1.2(2)'!K$793:K$838,"△",'1.2(2)'!$E$793:$E$838,"&gt;="&amp;$L26,'1.2(2)'!$E$793:$E$838,"&lt;="&amp;$M26)</f>
        <v>2</v>
      </c>
      <c r="U26" s="282"/>
      <c r="V26" s="279"/>
      <c r="W26" s="277"/>
      <c r="X26" s="276"/>
      <c r="Y26" s="175" t="s">
        <v>63</v>
      </c>
      <c r="Z26" s="176">
        <f t="shared" ref="Z26:AB27" si="5">SUMIFS(Q$24:Q$47,$H$24:$H$47,$Y26)</f>
        <v>1</v>
      </c>
      <c r="AA26" s="176">
        <f t="shared" si="5"/>
        <v>0</v>
      </c>
      <c r="AB26" s="176">
        <f t="shared" si="5"/>
        <v>0</v>
      </c>
      <c r="AD26" s="275"/>
      <c r="AE26" s="291" t="s">
        <v>684</v>
      </c>
      <c r="AF26" s="291"/>
      <c r="AG26" s="185">
        <f>SUM(Q131:Q134)</f>
        <v>8</v>
      </c>
      <c r="AH26" s="186">
        <f>SUM(R131:R134)</f>
        <v>0</v>
      </c>
      <c r="AI26" s="186">
        <f>SUM(S131:S134)</f>
        <v>0</v>
      </c>
      <c r="AK26" s="313"/>
      <c r="AL26" s="314"/>
      <c r="AM26" s="309"/>
      <c r="AN26" s="187" t="s">
        <v>1832</v>
      </c>
      <c r="AO26" s="188">
        <f>INDEX('1.2(2)'!E:E,MATCH(AP26,'1.2(2)'!$F:$F,0),1)</f>
        <v>4</v>
      </c>
      <c r="AP26" s="188" t="s">
        <v>24</v>
      </c>
      <c r="AQ26" s="272" t="s">
        <v>1163</v>
      </c>
      <c r="AR26" s="272"/>
      <c r="AT26">
        <v>4</v>
      </c>
      <c r="AU26" t="s">
        <v>24</v>
      </c>
      <c r="AX26" t="s">
        <v>1163</v>
      </c>
    </row>
    <row r="27" spans="2:50" ht="14.65" customHeight="1" x14ac:dyDescent="0.45">
      <c r="B27" s="265" t="s">
        <v>890</v>
      </c>
      <c r="C27" s="266"/>
      <c r="D27" s="44" t="s">
        <v>892</v>
      </c>
      <c r="E27" s="46"/>
      <c r="F27" s="83" t="s">
        <v>12</v>
      </c>
      <c r="G27" s="31" t="s">
        <v>2520</v>
      </c>
      <c r="H27" s="31" t="str">
        <f>H26</f>
        <v>給湯設備</v>
      </c>
      <c r="I27" s="87" t="s">
        <v>3084</v>
      </c>
      <c r="J27" s="85">
        <f t="shared" ref="J27" si="6">HYPERLINK("#'"&amp;$B$17&amp;$B$18&amp;$B$21&amp;"'!B"&amp;L27+6,IF(M27=L27,L27,L27&amp;"～"&amp;M27))</f>
        <v>23</v>
      </c>
      <c r="L27" s="11">
        <f>INDEX('1.2(1)①'!$B:$B,MATCH(N27,'1.2(1)①'!$A:$A,0),1)</f>
        <v>23</v>
      </c>
      <c r="M27" s="11">
        <f t="shared" si="3"/>
        <v>23</v>
      </c>
      <c r="N27" s="11" t="str">
        <f t="shared" ref="N27" si="7">F27&amp;G27&amp;H27&amp;I27</f>
        <v>Scope1, 2主要設備における高効率型・脱炭素型の導入給湯設備全般</v>
      </c>
      <c r="P27" s="42" t="str">
        <f>INDEX('1.2(1)①'!$J:$J,MATCH(目次!$L27,'1.2(1)①'!$B:$B,0),1)</f>
        <v>排出係数が低い燃料等を使用した設備の導入</v>
      </c>
      <c r="Q27" s="42">
        <f t="shared" si="4"/>
        <v>1</v>
      </c>
      <c r="R27">
        <f>COUNTIFS('1.2(2)'!J$793:J$838,"〇",'1.2(2)'!$E$793:$E$838,"&gt;="&amp;$L27,'1.2(2)'!$E$793:$E$838,"&lt;="&amp;$M27)+COUNTIFS('1.2(2)'!J$793:J$838,"△",'1.2(2)'!$E$793:$E$838,"&gt;="&amp;$L27,'1.2(2)'!$E$793:$E$838,"&lt;="&amp;$M27)</f>
        <v>0</v>
      </c>
      <c r="S27">
        <f>COUNTIFS('1.2(2)'!K$793:K$838,"〇",'1.2(2)'!$E$793:$E$838,"&gt;="&amp;$L27,'1.2(2)'!$E$793:$E$838,"&lt;="&amp;$M27)+COUNTIFS('1.2(2)'!K$793:K$838,"△",'1.2(2)'!$E$793:$E$838,"&gt;="&amp;$L27,'1.2(2)'!$E$793:$E$838,"&lt;="&amp;$M27)</f>
        <v>0</v>
      </c>
      <c r="U27" s="282"/>
      <c r="V27" s="279"/>
      <c r="W27" s="277"/>
      <c r="X27" s="276"/>
      <c r="Y27" s="175" t="s">
        <v>67</v>
      </c>
      <c r="Z27" s="176">
        <f t="shared" si="5"/>
        <v>4</v>
      </c>
      <c r="AA27" s="176">
        <f t="shared" si="5"/>
        <v>3</v>
      </c>
      <c r="AB27" s="176">
        <f t="shared" si="5"/>
        <v>3</v>
      </c>
      <c r="AD27" s="273" t="s">
        <v>2779</v>
      </c>
      <c r="AE27" s="201" t="s">
        <v>687</v>
      </c>
      <c r="AF27" s="199" t="s">
        <v>894</v>
      </c>
      <c r="AG27" s="185">
        <f>SUM(Q135:Q137)</f>
        <v>6</v>
      </c>
      <c r="AH27" s="186">
        <f>SUM(R135:R137)</f>
        <v>0</v>
      </c>
      <c r="AI27" s="186">
        <f>SUM(S135:S137)</f>
        <v>0</v>
      </c>
      <c r="AK27" s="313"/>
      <c r="AL27" s="314"/>
      <c r="AM27" s="309"/>
      <c r="AN27" s="193" t="s">
        <v>1832</v>
      </c>
      <c r="AO27" s="194">
        <f>INDEX('1.2(2)'!E:E,MATCH(AP27,'1.2(2)'!$F:$F,0),1)</f>
        <v>6</v>
      </c>
      <c r="AP27" s="194" t="s">
        <v>2150</v>
      </c>
      <c r="AQ27" s="272" t="s">
        <v>1122</v>
      </c>
      <c r="AR27" s="272"/>
      <c r="AT27">
        <v>6</v>
      </c>
      <c r="AU27" t="s">
        <v>2150</v>
      </c>
      <c r="AX27" t="s">
        <v>1122</v>
      </c>
    </row>
    <row r="28" spans="2:50" ht="14.65" customHeight="1" x14ac:dyDescent="0.45">
      <c r="B28" s="265" t="s">
        <v>890</v>
      </c>
      <c r="C28" s="266"/>
      <c r="D28" s="44" t="s">
        <v>892</v>
      </c>
      <c r="E28" s="46"/>
      <c r="F28" s="83" t="s">
        <v>12</v>
      </c>
      <c r="G28" s="31" t="s">
        <v>2520</v>
      </c>
      <c r="H28" s="87" t="s">
        <v>63</v>
      </c>
      <c r="I28" s="87" t="s">
        <v>64</v>
      </c>
      <c r="J28" s="85">
        <f t="shared" si="0"/>
        <v>24</v>
      </c>
      <c r="L28" s="11">
        <f>INDEX('1.2(1)①'!$B:$B,MATCH(N28,'1.2(1)①'!$A:$A,0),1)</f>
        <v>24</v>
      </c>
      <c r="M28" s="11">
        <f t="shared" si="3"/>
        <v>24</v>
      </c>
      <c r="N28" s="11" t="str">
        <f t="shared" si="1"/>
        <v>Scope1, 2主要設備における高効率型・脱炭素型の導入照明設備高効率照明器具</v>
      </c>
      <c r="P28" s="42" t="str">
        <f>INDEX('1.2(1)①'!$J:$J,MATCH(目次!$L28,'1.2(1)①'!$B:$B,0),1)</f>
        <v>LED照明器具の導入</v>
      </c>
      <c r="Q28" s="42">
        <f t="shared" si="4"/>
        <v>1</v>
      </c>
      <c r="R28">
        <f>COUNTIFS('1.2(2)'!J$793:J$838,"〇",'1.2(2)'!$E$793:$E$838,"&gt;="&amp;$L28,'1.2(2)'!$E$793:$E$838,"&lt;="&amp;$M28)+COUNTIFS('1.2(2)'!J$793:J$838,"△",'1.2(2)'!$E$793:$E$838,"&gt;="&amp;$L28,'1.2(2)'!$E$793:$E$838,"&lt;="&amp;$M28)</f>
        <v>0</v>
      </c>
      <c r="S28">
        <f>COUNTIFS('1.2(2)'!K$793:K$838,"〇",'1.2(2)'!$E$793:$E$838,"&gt;="&amp;$L28,'1.2(2)'!$E$793:$E$838,"&lt;="&amp;$M28)+COUNTIFS('1.2(2)'!K$793:K$838,"△",'1.2(2)'!$E$793:$E$838,"&gt;="&amp;$L28,'1.2(2)'!$E$793:$E$838,"&lt;="&amp;$M28)</f>
        <v>0</v>
      </c>
      <c r="U28" s="282"/>
      <c r="V28" s="279"/>
      <c r="W28" s="277"/>
      <c r="X28" s="276"/>
      <c r="Y28" s="175" t="s">
        <v>77</v>
      </c>
      <c r="Z28" s="176">
        <f t="shared" ref="Z28:AB31" si="8">SUMIFS(Q$24:Q$47,$H$24:$H$47,$Y28)</f>
        <v>19</v>
      </c>
      <c r="AA28" s="176">
        <f t="shared" si="8"/>
        <v>7</v>
      </c>
      <c r="AB28" s="176">
        <f t="shared" si="8"/>
        <v>2</v>
      </c>
      <c r="AD28" s="274"/>
      <c r="AE28" s="203" t="s">
        <v>687</v>
      </c>
      <c r="AF28" s="199" t="s">
        <v>690</v>
      </c>
      <c r="AG28" s="185">
        <f>SUM(Q138:Q139)</f>
        <v>5</v>
      </c>
      <c r="AH28" s="186">
        <f>SUM(R138:R139)</f>
        <v>0</v>
      </c>
      <c r="AI28" s="186">
        <f>SUM(S138:S139)</f>
        <v>0</v>
      </c>
      <c r="AK28" s="313"/>
      <c r="AL28" s="314"/>
      <c r="AM28" s="309"/>
      <c r="AN28" s="195" t="s">
        <v>1832</v>
      </c>
      <c r="AO28" s="196">
        <f>INDEX('1.2(2)'!E:E,MATCH(AP28,'1.2(2)'!$F:$F,0),1)</f>
        <v>6</v>
      </c>
      <c r="AP28" s="196" t="s">
        <v>2150</v>
      </c>
      <c r="AQ28" s="272" t="s">
        <v>1137</v>
      </c>
      <c r="AR28" s="272"/>
      <c r="AT28">
        <v>6</v>
      </c>
      <c r="AU28" t="s">
        <v>2150</v>
      </c>
      <c r="AX28" t="s">
        <v>1137</v>
      </c>
    </row>
    <row r="29" spans="2:50" ht="14.65" customHeight="1" x14ac:dyDescent="0.45">
      <c r="B29" s="265" t="s">
        <v>890</v>
      </c>
      <c r="C29" s="266"/>
      <c r="D29" s="44" t="s">
        <v>892</v>
      </c>
      <c r="E29" s="46"/>
      <c r="F29" s="83" t="s">
        <v>12</v>
      </c>
      <c r="G29" s="31" t="s">
        <v>2520</v>
      </c>
      <c r="H29" s="8" t="s">
        <v>67</v>
      </c>
      <c r="I29" s="87" t="s">
        <v>68</v>
      </c>
      <c r="J29" s="85" t="str">
        <f t="shared" si="0"/>
        <v>25～27</v>
      </c>
      <c r="L29" s="11">
        <f>INDEX('1.2(1)①'!$B:$B,MATCH(N29,'1.2(1)①'!$A:$A,0),1)</f>
        <v>25</v>
      </c>
      <c r="M29" s="11">
        <f t="shared" si="3"/>
        <v>27</v>
      </c>
      <c r="N29" s="11" t="str">
        <f t="shared" si="1"/>
        <v>Scope1, 2主要設備における高効率型・脱炭素型の導入燃焼設備ボイラー・ボイラー関連機器</v>
      </c>
      <c r="P29" s="42" t="str">
        <f>INDEX('1.2(1)①'!$J:$J,MATCH(目次!$L29,'1.2(1)①'!$B:$B,0),1)</f>
        <v>高効率蒸気ボイラーの導入</v>
      </c>
      <c r="Q29" s="42">
        <f t="shared" si="4"/>
        <v>3</v>
      </c>
      <c r="R29">
        <f>COUNTIFS('1.2(2)'!J$793:J$838,"〇",'1.2(2)'!$E$793:$E$838,"&gt;="&amp;$L29,'1.2(2)'!$E$793:$E$838,"&lt;="&amp;$M29)+COUNTIFS('1.2(2)'!J$793:J$838,"△",'1.2(2)'!$E$793:$E$838,"&gt;="&amp;$L29,'1.2(2)'!$E$793:$E$838,"&lt;="&amp;$M29)</f>
        <v>3</v>
      </c>
      <c r="S29">
        <f>COUNTIFS('1.2(2)'!K$793:K$838,"〇",'1.2(2)'!$E$793:$E$838,"&gt;="&amp;$L29,'1.2(2)'!$E$793:$E$838,"&lt;="&amp;$M29)+COUNTIFS('1.2(2)'!K$793:K$838,"△",'1.2(2)'!$E$793:$E$838,"&gt;="&amp;$L29,'1.2(2)'!$E$793:$E$838,"&lt;="&amp;$M29)</f>
        <v>3</v>
      </c>
      <c r="U29" s="282"/>
      <c r="V29" s="279"/>
      <c r="W29" s="277"/>
      <c r="X29" s="276"/>
      <c r="Y29" s="175" t="s">
        <v>103</v>
      </c>
      <c r="Z29" s="176">
        <f t="shared" si="8"/>
        <v>4</v>
      </c>
      <c r="AA29" s="176">
        <f t="shared" si="8"/>
        <v>3</v>
      </c>
      <c r="AB29" s="176">
        <f t="shared" si="8"/>
        <v>1</v>
      </c>
      <c r="AD29" s="274"/>
      <c r="AE29" s="291" t="s">
        <v>693</v>
      </c>
      <c r="AF29" s="291"/>
      <c r="AG29" s="185">
        <f>Q140</f>
        <v>1</v>
      </c>
      <c r="AH29" s="186">
        <f>R140</f>
        <v>0</v>
      </c>
      <c r="AI29" s="186">
        <f>S140</f>
        <v>0</v>
      </c>
      <c r="AK29" s="313"/>
      <c r="AL29" s="314"/>
      <c r="AM29" s="309"/>
      <c r="AN29" s="187" t="s">
        <v>1832</v>
      </c>
      <c r="AO29" s="188">
        <f>INDEX('1.2(2)'!E:E,MATCH(AP29,'1.2(2)'!$F:$F,0),1)</f>
        <v>7</v>
      </c>
      <c r="AP29" s="188" t="s">
        <v>2151</v>
      </c>
      <c r="AQ29" s="272" t="s">
        <v>32</v>
      </c>
      <c r="AR29" s="272"/>
      <c r="AT29">
        <v>7</v>
      </c>
      <c r="AU29" t="s">
        <v>2151</v>
      </c>
      <c r="AX29" t="s">
        <v>32</v>
      </c>
    </row>
    <row r="30" spans="2:50" ht="14.65" customHeight="1" x14ac:dyDescent="0.45">
      <c r="B30" s="265" t="s">
        <v>890</v>
      </c>
      <c r="C30" s="266"/>
      <c r="D30" s="44" t="s">
        <v>892</v>
      </c>
      <c r="E30" s="46"/>
      <c r="F30" s="83" t="s">
        <v>12</v>
      </c>
      <c r="G30" s="31" t="s">
        <v>2520</v>
      </c>
      <c r="H30" s="31" t="str">
        <f>H29</f>
        <v>燃焼設備</v>
      </c>
      <c r="I30" s="87" t="s">
        <v>3084</v>
      </c>
      <c r="J30" s="85">
        <f t="shared" ref="J30" si="9">HYPERLINK("#'"&amp;$B$17&amp;$B$18&amp;$B$21&amp;"'!B"&amp;L30+6,IF(M30=L30,L30,L30&amp;"～"&amp;M30))</f>
        <v>28</v>
      </c>
      <c r="L30" s="11">
        <f>INDEX('1.2(1)①'!$B:$B,MATCH(N30,'1.2(1)①'!$A:$A,0),1)</f>
        <v>28</v>
      </c>
      <c r="M30" s="11">
        <f t="shared" si="3"/>
        <v>28</v>
      </c>
      <c r="N30" s="11" t="str">
        <f t="shared" ref="N30" si="10">F30&amp;G30&amp;H30&amp;I30</f>
        <v>Scope1, 2主要設備における高効率型・脱炭素型の導入燃焼設備全般</v>
      </c>
      <c r="P30" s="42" t="str">
        <f>INDEX('1.2(1)①'!$J:$J,MATCH(目次!$L30,'1.2(1)①'!$B:$B,0),1)</f>
        <v>排出係数が低い燃料等を使用した設備の導入</v>
      </c>
      <c r="Q30" s="42">
        <f t="shared" si="4"/>
        <v>1</v>
      </c>
      <c r="R30">
        <f>COUNTIFS('1.2(2)'!J$793:J$838,"〇",'1.2(2)'!$E$793:$E$838,"&gt;="&amp;$L30,'1.2(2)'!$E$793:$E$838,"&lt;="&amp;$M30)+COUNTIFS('1.2(2)'!J$793:J$838,"△",'1.2(2)'!$E$793:$E$838,"&gt;="&amp;$L30,'1.2(2)'!$E$793:$E$838,"&lt;="&amp;$M30)</f>
        <v>0</v>
      </c>
      <c r="S30">
        <f>COUNTIFS('1.2(2)'!K$793:K$838,"〇",'1.2(2)'!$E$793:$E$838,"&gt;="&amp;$L30,'1.2(2)'!$E$793:$E$838,"&lt;="&amp;$M30)+COUNTIFS('1.2(2)'!K$793:K$838,"△",'1.2(2)'!$E$793:$E$838,"&gt;="&amp;$L30,'1.2(2)'!$E$793:$E$838,"&lt;="&amp;$M30)</f>
        <v>0</v>
      </c>
      <c r="U30" s="282"/>
      <c r="V30" s="279"/>
      <c r="W30" s="277"/>
      <c r="X30" s="276"/>
      <c r="Y30" s="175" t="s">
        <v>110</v>
      </c>
      <c r="Z30" s="176">
        <f t="shared" si="8"/>
        <v>21</v>
      </c>
      <c r="AA30" s="176">
        <f t="shared" si="8"/>
        <v>6</v>
      </c>
      <c r="AB30" s="176">
        <f t="shared" si="8"/>
        <v>3</v>
      </c>
      <c r="AD30" s="274"/>
      <c r="AE30" s="201" t="s">
        <v>695</v>
      </c>
      <c r="AF30" s="199" t="s">
        <v>895</v>
      </c>
      <c r="AG30" s="185">
        <f>SUM(Q141:Q142)</f>
        <v>2</v>
      </c>
      <c r="AH30" s="186">
        <f>SUM(R141:R142)</f>
        <v>0</v>
      </c>
      <c r="AI30" s="186">
        <f>SUM(S141:S142)</f>
        <v>0</v>
      </c>
      <c r="AK30" s="313"/>
      <c r="AL30" s="314"/>
      <c r="AM30" s="309"/>
      <c r="AN30" s="187" t="s">
        <v>1832</v>
      </c>
      <c r="AO30" s="188">
        <f>INDEX('1.2(2)'!E:E,MATCH(AP30,'1.2(2)'!$F:$F,0),1)</f>
        <v>9</v>
      </c>
      <c r="AP30" s="188" t="s">
        <v>2152</v>
      </c>
      <c r="AQ30" s="272" t="s">
        <v>1149</v>
      </c>
      <c r="AR30" s="272"/>
      <c r="AT30">
        <v>9</v>
      </c>
      <c r="AU30" t="s">
        <v>2152</v>
      </c>
      <c r="AX30" t="s">
        <v>1149</v>
      </c>
    </row>
    <row r="31" spans="2:50" ht="14.65" customHeight="1" x14ac:dyDescent="0.45">
      <c r="B31" s="265" t="s">
        <v>890</v>
      </c>
      <c r="C31" s="266"/>
      <c r="D31" s="44" t="s">
        <v>892</v>
      </c>
      <c r="E31" s="46"/>
      <c r="F31" s="83" t="s">
        <v>12</v>
      </c>
      <c r="G31" s="31" t="s">
        <v>2520</v>
      </c>
      <c r="H31" s="8" t="s">
        <v>77</v>
      </c>
      <c r="I31" s="87" t="s">
        <v>75</v>
      </c>
      <c r="J31" s="85" t="str">
        <f t="shared" si="0"/>
        <v>29～31</v>
      </c>
      <c r="L31" s="11">
        <f>INDEX('1.2(1)①'!$B:$B,MATCH(N31,'1.2(1)①'!$A:$A,0),1)</f>
        <v>29</v>
      </c>
      <c r="M31" s="11">
        <f t="shared" si="3"/>
        <v>31</v>
      </c>
      <c r="N31" s="11" t="str">
        <f t="shared" si="1"/>
        <v>Scope1, 2主要設備における高効率型・脱炭素型の導入熱利用設備工業炉</v>
      </c>
      <c r="P31" s="42" t="str">
        <f>INDEX('1.2(1)①'!$J:$J,MATCH(目次!$L31,'1.2(1)①'!$B:$B,0),1)</f>
        <v>高効率燃焼式工業炉の導入</v>
      </c>
      <c r="Q31" s="42">
        <f t="shared" si="4"/>
        <v>3</v>
      </c>
      <c r="R31">
        <f>COUNTIFS('1.2(2)'!J$793:J$838,"〇",'1.2(2)'!$E$793:$E$838,"&gt;="&amp;$L31,'1.2(2)'!$E$793:$E$838,"&lt;="&amp;$M31)+COUNTIFS('1.2(2)'!J$793:J$838,"△",'1.2(2)'!$E$793:$E$838,"&gt;="&amp;$L31,'1.2(2)'!$E$793:$E$838,"&lt;="&amp;$M31)</f>
        <v>0</v>
      </c>
      <c r="S31">
        <f>COUNTIFS('1.2(2)'!K$793:K$838,"〇",'1.2(2)'!$E$793:$E$838,"&gt;="&amp;$L31,'1.2(2)'!$E$793:$E$838,"&lt;="&amp;$M31)+COUNTIFS('1.2(2)'!K$793:K$838,"△",'1.2(2)'!$E$793:$E$838,"&gt;="&amp;$L31,'1.2(2)'!$E$793:$E$838,"&lt;="&amp;$M31)</f>
        <v>0</v>
      </c>
      <c r="U31" s="282"/>
      <c r="V31" s="279"/>
      <c r="W31" s="277"/>
      <c r="X31" s="276"/>
      <c r="Y31" s="175" t="s">
        <v>153</v>
      </c>
      <c r="Z31" s="176">
        <f t="shared" si="8"/>
        <v>3</v>
      </c>
      <c r="AA31" s="176">
        <f t="shared" si="8"/>
        <v>2</v>
      </c>
      <c r="AB31" s="176">
        <f t="shared" si="8"/>
        <v>0</v>
      </c>
      <c r="AD31" s="274"/>
      <c r="AE31" s="202" t="s">
        <v>695</v>
      </c>
      <c r="AF31" s="199" t="s">
        <v>897</v>
      </c>
      <c r="AG31" s="185">
        <f>SUM(Q143:Q145)</f>
        <v>3</v>
      </c>
      <c r="AH31" s="186">
        <f>SUM(R143:R145)</f>
        <v>0</v>
      </c>
      <c r="AI31" s="186">
        <f>SUM(S143:S145)</f>
        <v>0</v>
      </c>
      <c r="AK31" s="313"/>
      <c r="AL31" s="314"/>
      <c r="AM31" s="309"/>
      <c r="AN31" s="187" t="s">
        <v>1832</v>
      </c>
      <c r="AO31" s="188">
        <f>INDEX('1.2(2)'!E:E,MATCH(AP31,'1.2(2)'!$F:$F,0),1)</f>
        <v>10</v>
      </c>
      <c r="AP31" s="188" t="s">
        <v>2153</v>
      </c>
      <c r="AQ31" s="272" t="s">
        <v>1243</v>
      </c>
      <c r="AR31" s="272"/>
      <c r="AT31">
        <v>10</v>
      </c>
      <c r="AU31" t="s">
        <v>2153</v>
      </c>
      <c r="AX31" t="s">
        <v>1243</v>
      </c>
    </row>
    <row r="32" spans="2:50" ht="14.65" customHeight="1" x14ac:dyDescent="0.45">
      <c r="B32" s="265" t="s">
        <v>890</v>
      </c>
      <c r="C32" s="266"/>
      <c r="D32" s="44" t="s">
        <v>892</v>
      </c>
      <c r="E32" s="46"/>
      <c r="F32" s="83" t="s">
        <v>12</v>
      </c>
      <c r="G32" s="31" t="s">
        <v>2520</v>
      </c>
      <c r="H32" s="31" t="str">
        <f>H31</f>
        <v>熱利用設備</v>
      </c>
      <c r="I32" s="87" t="s">
        <v>80</v>
      </c>
      <c r="J32" s="85" t="str">
        <f t="shared" si="0"/>
        <v>32～42</v>
      </c>
      <c r="L32" s="11">
        <f>INDEX('1.2(1)①'!$B:$B,MATCH(N32,'1.2(1)①'!$A:$A,0),1)</f>
        <v>32</v>
      </c>
      <c r="M32" s="11">
        <f t="shared" si="3"/>
        <v>42</v>
      </c>
      <c r="N32" s="11" t="str">
        <f t="shared" si="1"/>
        <v>Scope1, 2主要設備における高効率型・脱炭素型の導入熱利用設備ヒートポンプ式熱源装置</v>
      </c>
      <c r="P32" s="42" t="str">
        <f>INDEX('1.2(1)①'!$J:$J,MATCH(目次!$L32,'1.2(1)①'!$B:$B,0),1)</f>
        <v>高効率チリングユニットの導入</v>
      </c>
      <c r="Q32" s="42">
        <f t="shared" si="4"/>
        <v>11</v>
      </c>
      <c r="R32">
        <f>COUNTIFS('1.2(2)'!J$793:J$838,"〇",'1.2(2)'!$E$793:$E$838,"&gt;="&amp;$L32,'1.2(2)'!$E$793:$E$838,"&lt;="&amp;$M32)+COUNTIFS('1.2(2)'!J$793:J$838,"△",'1.2(2)'!$E$793:$E$838,"&gt;="&amp;$L32,'1.2(2)'!$E$793:$E$838,"&lt;="&amp;$M32)</f>
        <v>4</v>
      </c>
      <c r="S32">
        <f>COUNTIFS('1.2(2)'!K$793:K$838,"〇",'1.2(2)'!$E$793:$E$838,"&gt;="&amp;$L32,'1.2(2)'!$E$793:$E$838,"&lt;="&amp;$M32)+COUNTIFS('1.2(2)'!K$793:K$838,"△",'1.2(2)'!$E$793:$E$838,"&gt;="&amp;$L32,'1.2(2)'!$E$793:$E$838,"&lt;="&amp;$M32)</f>
        <v>2</v>
      </c>
      <c r="U32" s="282"/>
      <c r="V32" s="279"/>
      <c r="W32" s="277"/>
      <c r="X32" s="276"/>
      <c r="Y32" s="175" t="s">
        <v>163</v>
      </c>
      <c r="Z32" s="176">
        <f t="shared" ref="Z32:AB34" si="11">SUMIFS(Q$24:Q$47,$H$24:$H$47,$Y32)</f>
        <v>3</v>
      </c>
      <c r="AA32" s="176">
        <f t="shared" si="11"/>
        <v>0</v>
      </c>
      <c r="AB32" s="176">
        <f t="shared" si="11"/>
        <v>0</v>
      </c>
      <c r="AD32" s="274"/>
      <c r="AE32" s="203" t="s">
        <v>695</v>
      </c>
      <c r="AF32" s="199" t="s">
        <v>898</v>
      </c>
      <c r="AG32" s="185">
        <f>SUM(Q146:Q147)</f>
        <v>3</v>
      </c>
      <c r="AH32" s="186">
        <f>SUM(R146:R147)</f>
        <v>0</v>
      </c>
      <c r="AI32" s="186">
        <f>SUM(S146:S147)</f>
        <v>0</v>
      </c>
      <c r="AK32" s="313"/>
      <c r="AL32" s="314"/>
      <c r="AM32" s="309"/>
      <c r="AN32" s="193" t="s">
        <v>1832</v>
      </c>
      <c r="AO32" s="194">
        <f>INDEX('1.2(2)'!E:E,MATCH(AP32,'1.2(2)'!$F:$F,0),1)</f>
        <v>11</v>
      </c>
      <c r="AP32" s="194" t="s">
        <v>2154</v>
      </c>
      <c r="AQ32" s="272" t="s">
        <v>1266</v>
      </c>
      <c r="AR32" s="272"/>
      <c r="AT32">
        <v>11</v>
      </c>
      <c r="AU32" t="s">
        <v>2154</v>
      </c>
      <c r="AX32" t="s">
        <v>1266</v>
      </c>
    </row>
    <row r="33" spans="2:50" ht="14.65" customHeight="1" x14ac:dyDescent="0.45">
      <c r="B33" s="265" t="s">
        <v>890</v>
      </c>
      <c r="C33" s="266"/>
      <c r="D33" s="44" t="s">
        <v>892</v>
      </c>
      <c r="E33" s="46"/>
      <c r="F33" s="83" t="s">
        <v>12</v>
      </c>
      <c r="G33" s="31" t="s">
        <v>2520</v>
      </c>
      <c r="H33" s="31" t="str">
        <f>H32</f>
        <v>熱利用設備</v>
      </c>
      <c r="I33" s="87" t="s">
        <v>93</v>
      </c>
      <c r="J33" s="85" t="str">
        <f t="shared" si="0"/>
        <v>43～44</v>
      </c>
      <c r="L33" s="11">
        <f>INDEX('1.2(1)①'!$B:$B,MATCH(N33,'1.2(1)①'!$A:$A,0),1)</f>
        <v>43</v>
      </c>
      <c r="M33" s="11">
        <f t="shared" si="3"/>
        <v>44</v>
      </c>
      <c r="N33" s="11" t="str">
        <f t="shared" si="1"/>
        <v>Scope1, 2主要設備における高効率型・脱炭素型の導入熱利用設備蒸留塔</v>
      </c>
      <c r="P33" s="42" t="str">
        <f>INDEX('1.2(1)①'!$J:$J,MATCH(目次!$L33,'1.2(1)①'!$B:$B,0),1)</f>
        <v>MVR型（自己蒸気機械圧縮型）蒸留塔付き蒸発濃縮装置の導入</v>
      </c>
      <c r="Q33" s="42">
        <f t="shared" si="4"/>
        <v>2</v>
      </c>
      <c r="R33">
        <f>COUNTIFS('1.2(2)'!J$793:J$838,"〇",'1.2(2)'!$E$793:$E$838,"&gt;="&amp;$L33,'1.2(2)'!$E$793:$E$838,"&lt;="&amp;$M33)+COUNTIFS('1.2(2)'!J$793:J$838,"△",'1.2(2)'!$E$793:$E$838,"&gt;="&amp;$L33,'1.2(2)'!$E$793:$E$838,"&lt;="&amp;$M33)</f>
        <v>1</v>
      </c>
      <c r="S33">
        <f>COUNTIFS('1.2(2)'!K$793:K$838,"〇",'1.2(2)'!$E$793:$E$838,"&gt;="&amp;$L33,'1.2(2)'!$E$793:$E$838,"&lt;="&amp;$M33)+COUNTIFS('1.2(2)'!K$793:K$838,"△",'1.2(2)'!$E$793:$E$838,"&gt;="&amp;$L33,'1.2(2)'!$E$793:$E$838,"&lt;="&amp;$M33)</f>
        <v>0</v>
      </c>
      <c r="U33" s="282"/>
      <c r="V33" s="279"/>
      <c r="W33" s="277"/>
      <c r="X33" s="276"/>
      <c r="Y33" s="175" t="s">
        <v>171</v>
      </c>
      <c r="Z33" s="176">
        <f t="shared" si="11"/>
        <v>2</v>
      </c>
      <c r="AA33" s="176">
        <f t="shared" si="11"/>
        <v>0</v>
      </c>
      <c r="AB33" s="176">
        <f t="shared" si="11"/>
        <v>0</v>
      </c>
      <c r="AD33" s="275"/>
      <c r="AE33" s="291" t="s">
        <v>708</v>
      </c>
      <c r="AF33" s="291"/>
      <c r="AG33" s="185">
        <f>Q148</f>
        <v>1</v>
      </c>
      <c r="AH33" s="186">
        <f>R148</f>
        <v>0</v>
      </c>
      <c r="AI33" s="186">
        <f>S148</f>
        <v>0</v>
      </c>
      <c r="AK33" s="313"/>
      <c r="AL33" s="314"/>
      <c r="AM33" s="309"/>
      <c r="AN33" s="197" t="s">
        <v>1832</v>
      </c>
      <c r="AO33" s="198">
        <f>INDEX('1.2(2)'!E:E,MATCH(AP33,'1.2(2)'!$F:$F,0),1)</f>
        <v>11</v>
      </c>
      <c r="AP33" s="198" t="s">
        <v>2154</v>
      </c>
      <c r="AQ33" s="272" t="s">
        <v>1274</v>
      </c>
      <c r="AR33" s="272"/>
      <c r="AT33">
        <v>11</v>
      </c>
      <c r="AU33" t="s">
        <v>2154</v>
      </c>
      <c r="AX33" t="s">
        <v>1274</v>
      </c>
    </row>
    <row r="34" spans="2:50" ht="34.9" customHeight="1" x14ac:dyDescent="0.45">
      <c r="B34" s="265" t="s">
        <v>890</v>
      </c>
      <c r="C34" s="266"/>
      <c r="D34" s="44" t="s">
        <v>892</v>
      </c>
      <c r="E34" s="46"/>
      <c r="F34" s="83" t="s">
        <v>12</v>
      </c>
      <c r="G34" s="31" t="s">
        <v>2520</v>
      </c>
      <c r="H34" s="31" t="str">
        <f>H33</f>
        <v>熱利用設備</v>
      </c>
      <c r="I34" s="87" t="s">
        <v>97</v>
      </c>
      <c r="J34" s="85" t="str">
        <f t="shared" si="0"/>
        <v>45～46</v>
      </c>
      <c r="L34" s="11">
        <f>INDEX('1.2(1)①'!$B:$B,MATCH(N34,'1.2(1)①'!$A:$A,0),1)</f>
        <v>45</v>
      </c>
      <c r="M34" s="11">
        <f t="shared" si="3"/>
        <v>46</v>
      </c>
      <c r="N34" s="11" t="str">
        <f t="shared" si="1"/>
        <v>Scope1, 2主要設備における高効率型・脱炭素型の導入熱利用設備その他</v>
      </c>
      <c r="P34" s="42" t="str">
        <f>INDEX('1.2(1)①'!$J:$J,MATCH(目次!$L34,'1.2(1)①'!$B:$B,0),1)</f>
        <v>エアレス乾燥装置の導入</v>
      </c>
      <c r="Q34" s="42">
        <f t="shared" si="4"/>
        <v>2</v>
      </c>
      <c r="R34">
        <f>COUNTIFS('1.2(2)'!J$793:J$838,"〇",'1.2(2)'!$E$793:$E$838,"&gt;="&amp;$L34,'1.2(2)'!$E$793:$E$838,"&lt;="&amp;$M34)+COUNTIFS('1.2(2)'!J$793:J$838,"△",'1.2(2)'!$E$793:$E$838,"&gt;="&amp;$L34,'1.2(2)'!$E$793:$E$838,"&lt;="&amp;$M34)</f>
        <v>2</v>
      </c>
      <c r="S34">
        <f>COUNTIFS('1.2(2)'!K$793:K$838,"〇",'1.2(2)'!$E$793:$E$838,"&gt;="&amp;$L34,'1.2(2)'!$E$793:$E$838,"&lt;="&amp;$M34)+COUNTIFS('1.2(2)'!K$793:K$838,"△",'1.2(2)'!$E$793:$E$838,"&gt;="&amp;$L34,'1.2(2)'!$E$793:$E$838,"&lt;="&amp;$M34)</f>
        <v>0</v>
      </c>
      <c r="U34" s="282"/>
      <c r="V34" s="279"/>
      <c r="W34" s="277"/>
      <c r="X34" s="276"/>
      <c r="Y34" s="177" t="s">
        <v>2525</v>
      </c>
      <c r="Z34" s="176">
        <f t="shared" si="11"/>
        <v>6</v>
      </c>
      <c r="AA34" s="176">
        <f t="shared" si="11"/>
        <v>5</v>
      </c>
      <c r="AB34" s="176">
        <f t="shared" si="11"/>
        <v>1</v>
      </c>
      <c r="AC34" t="s">
        <v>3126</v>
      </c>
      <c r="AD34" s="179" t="s">
        <v>2781</v>
      </c>
      <c r="AE34" s="201" t="s">
        <v>711</v>
      </c>
      <c r="AF34" s="200" t="s">
        <v>2736</v>
      </c>
      <c r="AG34" s="185">
        <f>SUMIFS(Q$149:Q$247,$E$149:$E$247,AC34)</f>
        <v>109</v>
      </c>
      <c r="AH34" s="186">
        <f t="shared" ref="AH34:AH42" si="12">SUMIFS(R$149:R$247,$E$149:$E$247,$AF34)</f>
        <v>0</v>
      </c>
      <c r="AI34" s="186">
        <f t="shared" ref="AI34:AI42" si="13">SUMIFS(S$149:S$247,$E$149:$E$247,$AF34)</f>
        <v>0</v>
      </c>
      <c r="AK34" s="313"/>
      <c r="AL34" s="314"/>
      <c r="AM34" s="309"/>
      <c r="AN34" s="197" t="s">
        <v>1832</v>
      </c>
      <c r="AO34" s="198">
        <f>INDEX('1.2(2)'!E:E,MATCH(AP34,'1.2(2)'!$F:$F,0),1)</f>
        <v>11</v>
      </c>
      <c r="AP34" s="198" t="s">
        <v>2154</v>
      </c>
      <c r="AQ34" s="272" t="s">
        <v>1275</v>
      </c>
      <c r="AR34" s="272"/>
      <c r="AT34">
        <v>11</v>
      </c>
      <c r="AU34" t="s">
        <v>2154</v>
      </c>
      <c r="AX34" t="s">
        <v>1275</v>
      </c>
    </row>
    <row r="35" spans="2:50" ht="14.65" customHeight="1" x14ac:dyDescent="0.45">
      <c r="B35" s="265" t="s">
        <v>890</v>
      </c>
      <c r="C35" s="266"/>
      <c r="D35" s="44" t="s">
        <v>892</v>
      </c>
      <c r="E35" s="46"/>
      <c r="F35" s="83" t="s">
        <v>12</v>
      </c>
      <c r="G35" s="31" t="s">
        <v>2520</v>
      </c>
      <c r="H35" s="31" t="str">
        <f>H34</f>
        <v>熱利用設備</v>
      </c>
      <c r="I35" s="87" t="s">
        <v>3084</v>
      </c>
      <c r="J35" s="85">
        <f t="shared" si="0"/>
        <v>47</v>
      </c>
      <c r="L35" s="11">
        <f>INDEX('1.2(1)①'!$B:$B,MATCH(N35,'1.2(1)①'!$A:$A,0),1)</f>
        <v>47</v>
      </c>
      <c r="M35" s="11">
        <f t="shared" si="3"/>
        <v>47</v>
      </c>
      <c r="N35" s="11" t="str">
        <f t="shared" si="1"/>
        <v>Scope1, 2主要設備における高効率型・脱炭素型の導入熱利用設備全般</v>
      </c>
      <c r="P35" s="42" t="str">
        <f>INDEX('1.2(1)①'!$J:$J,MATCH(目次!$L35,'1.2(1)①'!$B:$B,0),1)</f>
        <v>排出係数が低い燃料等を使用した設備の導入</v>
      </c>
      <c r="Q35" s="42">
        <f t="shared" si="4"/>
        <v>1</v>
      </c>
      <c r="R35">
        <f>COUNTIFS('1.2(2)'!J$793:J$838,"〇",'1.2(2)'!$E$793:$E$838,"&gt;="&amp;$L35,'1.2(2)'!$E$793:$E$838,"&lt;="&amp;$M35)+COUNTIFS('1.2(2)'!J$793:J$838,"△",'1.2(2)'!$E$793:$E$838,"&gt;="&amp;$L35,'1.2(2)'!$E$793:$E$838,"&lt;="&amp;$M35)</f>
        <v>0</v>
      </c>
      <c r="S35">
        <f>COUNTIFS('1.2(2)'!K$793:K$838,"〇",'1.2(2)'!$E$793:$E$838,"&gt;="&amp;$L35,'1.2(2)'!$E$793:$E$838,"&lt;="&amp;$M35)+COUNTIFS('1.2(2)'!K$793:K$838,"△",'1.2(2)'!$E$793:$E$838,"&gt;="&amp;$L35,'1.2(2)'!$E$793:$E$838,"&lt;="&amp;$M35)</f>
        <v>0</v>
      </c>
      <c r="U35" s="282"/>
      <c r="V35" s="279"/>
      <c r="W35" s="277"/>
      <c r="X35" s="285" t="s">
        <v>191</v>
      </c>
      <c r="Y35" s="175" t="s">
        <v>14</v>
      </c>
      <c r="Z35" s="176">
        <f t="shared" ref="Z35:Z49" si="14">SUMIFS(Q$48:Q$117,$H$48:$H$117,$Y35)</f>
        <v>55</v>
      </c>
      <c r="AA35" s="176">
        <f t="shared" ref="AA35:AA49" si="15">SUMIFS(R$48:R$117,$H$48:$H$117,$Y35)</f>
        <v>1</v>
      </c>
      <c r="AB35" s="176">
        <f t="shared" ref="AB35:AB49" si="16">SUMIFS(S$48:S$117,$H$48:$H$117,$Y35)</f>
        <v>0</v>
      </c>
      <c r="AD35" s="180"/>
      <c r="AE35" s="202" t="s">
        <v>711</v>
      </c>
      <c r="AF35" s="199" t="s">
        <v>903</v>
      </c>
      <c r="AG35" s="185">
        <f>SUMIFS(Q$149:Q$247,$E$149:$E$247,AF35)</f>
        <v>14</v>
      </c>
      <c r="AH35" s="186">
        <f t="shared" si="12"/>
        <v>0</v>
      </c>
      <c r="AI35" s="186">
        <f t="shared" si="13"/>
        <v>0</v>
      </c>
      <c r="AK35" s="313"/>
      <c r="AL35" s="314"/>
      <c r="AM35" s="309"/>
      <c r="AN35" s="197" t="s">
        <v>1832</v>
      </c>
      <c r="AO35" s="198">
        <f>INDEX('1.2(2)'!E:E,MATCH(AP35,'1.2(2)'!$F:$F,0),1)</f>
        <v>11</v>
      </c>
      <c r="AP35" s="198" t="s">
        <v>2154</v>
      </c>
      <c r="AQ35" s="272" t="s">
        <v>1276</v>
      </c>
      <c r="AR35" s="272"/>
      <c r="AT35">
        <v>11</v>
      </c>
      <c r="AU35" t="s">
        <v>2154</v>
      </c>
      <c r="AX35" t="s">
        <v>1276</v>
      </c>
    </row>
    <row r="36" spans="2:50" ht="14.25" customHeight="1" x14ac:dyDescent="0.45">
      <c r="B36" s="265" t="s">
        <v>890</v>
      </c>
      <c r="C36" s="266"/>
      <c r="D36" s="44" t="s">
        <v>892</v>
      </c>
      <c r="E36" s="46"/>
      <c r="F36" s="83" t="s">
        <v>12</v>
      </c>
      <c r="G36" s="31" t="s">
        <v>2520</v>
      </c>
      <c r="H36" s="87" t="s">
        <v>103</v>
      </c>
      <c r="I36" s="87" t="s">
        <v>103</v>
      </c>
      <c r="J36" s="85" t="str">
        <f t="shared" si="0"/>
        <v>48～51</v>
      </c>
      <c r="L36" s="11">
        <f>INDEX('1.2(1)①'!$B:$B,MATCH(N36,'1.2(1)①'!$A:$A,0),1)</f>
        <v>48</v>
      </c>
      <c r="M36" s="11">
        <f t="shared" si="3"/>
        <v>51</v>
      </c>
      <c r="N36" s="11" t="str">
        <f t="shared" si="1"/>
        <v>Scope1, 2主要設備における高効率型・脱炭素型の導入コージェネレーション設備コージェネレーション設備</v>
      </c>
      <c r="P36" s="42" t="str">
        <f>INDEX('1.2(1)①'!$J:$J,MATCH(目次!$L36,'1.2(1)①'!$B:$B,0),1)</f>
        <v>エンジン式コージェネレーション設備の導入</v>
      </c>
      <c r="Q36" s="42">
        <f t="shared" si="4"/>
        <v>4</v>
      </c>
      <c r="R36">
        <f>COUNTIFS('1.2(2)'!J$793:J$838,"〇",'1.2(2)'!$E$793:$E$838,"&gt;="&amp;$L36,'1.2(2)'!$E$793:$E$838,"&lt;="&amp;$M36)+COUNTIFS('1.2(2)'!J$793:J$838,"△",'1.2(2)'!$E$793:$E$838,"&gt;="&amp;$L36,'1.2(2)'!$E$793:$E$838,"&lt;="&amp;$M36)</f>
        <v>3</v>
      </c>
      <c r="S36">
        <f>COUNTIFS('1.2(2)'!K$793:K$838,"〇",'1.2(2)'!$E$793:$E$838,"&gt;="&amp;$L36,'1.2(2)'!$E$793:$E$838,"&lt;="&amp;$M36)+COUNTIFS('1.2(2)'!K$793:K$838,"△",'1.2(2)'!$E$793:$E$838,"&gt;="&amp;$L36,'1.2(2)'!$E$793:$E$838,"&lt;="&amp;$M36)</f>
        <v>1</v>
      </c>
      <c r="U36" s="282"/>
      <c r="V36" s="279"/>
      <c r="W36" s="277"/>
      <c r="X36" s="285"/>
      <c r="Y36" s="175" t="s">
        <v>50</v>
      </c>
      <c r="Z36" s="176">
        <f t="shared" si="14"/>
        <v>15</v>
      </c>
      <c r="AA36" s="176">
        <f t="shared" si="15"/>
        <v>0</v>
      </c>
      <c r="AB36" s="176">
        <f t="shared" si="16"/>
        <v>0</v>
      </c>
      <c r="AD36" s="180"/>
      <c r="AE36" s="202" t="s">
        <v>711</v>
      </c>
      <c r="AF36" s="199" t="s">
        <v>904</v>
      </c>
      <c r="AG36" s="185">
        <f>SUMIFS(Q$149:Q$247,$E$149:$E$247,AF36)</f>
        <v>16</v>
      </c>
      <c r="AH36" s="186">
        <f t="shared" si="12"/>
        <v>0</v>
      </c>
      <c r="AI36" s="186">
        <f t="shared" si="13"/>
        <v>0</v>
      </c>
      <c r="AK36" s="313"/>
      <c r="AL36" s="314"/>
      <c r="AM36" s="309"/>
      <c r="AN36" s="195" t="s">
        <v>1832</v>
      </c>
      <c r="AO36" s="196">
        <f>INDEX('1.2(2)'!E:E,MATCH(AP36,'1.2(2)'!$F:$F,0),1)</f>
        <v>12</v>
      </c>
      <c r="AP36" s="196" t="s">
        <v>2155</v>
      </c>
      <c r="AQ36" s="272" t="s">
        <v>1291</v>
      </c>
      <c r="AR36" s="272"/>
      <c r="AT36">
        <v>12</v>
      </c>
      <c r="AU36" t="s">
        <v>2155</v>
      </c>
      <c r="AX36" t="s">
        <v>1291</v>
      </c>
    </row>
    <row r="37" spans="2:50" ht="14.75" customHeight="1" x14ac:dyDescent="0.45">
      <c r="B37" s="265" t="s">
        <v>890</v>
      </c>
      <c r="C37" s="266"/>
      <c r="D37" s="44" t="s">
        <v>892</v>
      </c>
      <c r="E37" s="46"/>
      <c r="F37" s="83" t="s">
        <v>12</v>
      </c>
      <c r="G37" s="31" t="s">
        <v>2520</v>
      </c>
      <c r="H37" s="8" t="s">
        <v>110</v>
      </c>
      <c r="I37" s="87" t="s">
        <v>111</v>
      </c>
      <c r="J37" s="85">
        <f t="shared" si="0"/>
        <v>52</v>
      </c>
      <c r="L37" s="11">
        <f>INDEX('1.2(1)①'!$B:$B,MATCH(N37,'1.2(1)①'!$A:$A,0),1)</f>
        <v>52</v>
      </c>
      <c r="M37" s="11">
        <f t="shared" si="3"/>
        <v>52</v>
      </c>
      <c r="N37" s="11" t="str">
        <f t="shared" si="1"/>
        <v>Scope1, 2主要設備における高効率型・脱炭素型の導入電気使用設備受変電、配電設備</v>
      </c>
      <c r="P37" s="42" t="str">
        <f>INDEX('1.2(1)①'!$J:$J,MATCH(目次!$L37,'1.2(1)①'!$B:$B,0),1)</f>
        <v>高効率変圧器の導入</v>
      </c>
      <c r="Q37" s="42">
        <f t="shared" si="4"/>
        <v>1</v>
      </c>
      <c r="R37">
        <f>COUNTIFS('1.2(2)'!J$793:J$838,"〇",'1.2(2)'!$E$793:$E$838,"&gt;="&amp;$L37,'1.2(2)'!$E$793:$E$838,"&lt;="&amp;$M37)+COUNTIFS('1.2(2)'!J$793:J$838,"△",'1.2(2)'!$E$793:$E$838,"&gt;="&amp;$L37,'1.2(2)'!$E$793:$E$838,"&lt;="&amp;$M37)</f>
        <v>0</v>
      </c>
      <c r="S37">
        <f>COUNTIFS('1.2(2)'!K$793:K$838,"〇",'1.2(2)'!$E$793:$E$838,"&gt;="&amp;$L37,'1.2(2)'!$E$793:$E$838,"&lt;="&amp;$M37)+COUNTIFS('1.2(2)'!K$793:K$838,"△",'1.2(2)'!$E$793:$E$838,"&gt;="&amp;$L37,'1.2(2)'!$E$793:$E$838,"&lt;="&amp;$M37)</f>
        <v>0</v>
      </c>
      <c r="U37" s="282"/>
      <c r="V37" s="279"/>
      <c r="W37" s="277"/>
      <c r="X37" s="285"/>
      <c r="Y37" s="175" t="s">
        <v>265</v>
      </c>
      <c r="Z37" s="176">
        <f t="shared" si="14"/>
        <v>9</v>
      </c>
      <c r="AA37" s="176">
        <f t="shared" si="15"/>
        <v>0</v>
      </c>
      <c r="AB37" s="176">
        <f t="shared" si="16"/>
        <v>0</v>
      </c>
      <c r="AD37" s="180"/>
      <c r="AE37" s="202" t="s">
        <v>711</v>
      </c>
      <c r="AF37" s="199" t="s">
        <v>2349</v>
      </c>
      <c r="AG37" s="185">
        <f>SUMIFS(Q$149:Q$247,$E$149:$E$247,AF37)</f>
        <v>22</v>
      </c>
      <c r="AH37" s="186">
        <f t="shared" si="12"/>
        <v>0</v>
      </c>
      <c r="AI37" s="186">
        <f t="shared" si="13"/>
        <v>0</v>
      </c>
      <c r="AK37" s="313"/>
      <c r="AL37" s="314"/>
      <c r="AM37" s="309"/>
      <c r="AN37" s="187" t="s">
        <v>1832</v>
      </c>
      <c r="AO37" s="188">
        <f>INDEX('1.2(2)'!E:E,MATCH(AP37,'1.2(2)'!$F:$F,0),1)</f>
        <v>13</v>
      </c>
      <c r="AP37" s="188" t="s">
        <v>2156</v>
      </c>
      <c r="AQ37" s="272" t="s">
        <v>1281</v>
      </c>
      <c r="AR37" s="272"/>
      <c r="AT37">
        <v>13</v>
      </c>
      <c r="AU37" t="s">
        <v>2156</v>
      </c>
      <c r="AX37" t="s">
        <v>1281</v>
      </c>
    </row>
    <row r="38" spans="2:50" ht="14.75" customHeight="1" x14ac:dyDescent="0.45">
      <c r="B38" s="265" t="s">
        <v>890</v>
      </c>
      <c r="C38" s="266"/>
      <c r="D38" s="44" t="s">
        <v>892</v>
      </c>
      <c r="E38" s="46"/>
      <c r="F38" s="83" t="s">
        <v>12</v>
      </c>
      <c r="G38" s="31" t="s">
        <v>2520</v>
      </c>
      <c r="H38" s="31" t="str">
        <f>H37</f>
        <v>電気使用設備</v>
      </c>
      <c r="I38" s="87" t="s">
        <v>114</v>
      </c>
      <c r="J38" s="85" t="str">
        <f t="shared" si="0"/>
        <v>53～56</v>
      </c>
      <c r="L38" s="11">
        <f>INDEX('1.2(1)①'!$B:$B,MATCH(N38,'1.2(1)①'!$A:$A,0),1)</f>
        <v>53</v>
      </c>
      <c r="M38" s="11">
        <f t="shared" si="3"/>
        <v>56</v>
      </c>
      <c r="N38" s="11" t="str">
        <f t="shared" si="1"/>
        <v>Scope1, 2主要設備における高効率型・脱炭素型の導入電気使用設備電動機・電動力応用設備</v>
      </c>
      <c r="P38" s="42" t="str">
        <f>INDEX('1.2(1)①'!$J:$J,MATCH(目次!$L38,'1.2(1)①'!$B:$B,0),1)</f>
        <v>高効率誘導モータの導入</v>
      </c>
      <c r="Q38" s="42">
        <f t="shared" ref="Q38:Q69" si="17">M38-L38+1</f>
        <v>4</v>
      </c>
      <c r="R38">
        <f>COUNTIFS('1.2(2)'!J$793:J$838,"〇",'1.2(2)'!$E$793:$E$838,"&gt;="&amp;$L38,'1.2(2)'!$E$793:$E$838,"&lt;="&amp;$M38)+COUNTIFS('1.2(2)'!J$793:J$838,"△",'1.2(2)'!$E$793:$E$838,"&gt;="&amp;$L38,'1.2(2)'!$E$793:$E$838,"&lt;="&amp;$M38)</f>
        <v>2</v>
      </c>
      <c r="S38">
        <f>COUNTIFS('1.2(2)'!K$793:K$838,"〇",'1.2(2)'!$E$793:$E$838,"&gt;="&amp;$L38,'1.2(2)'!$E$793:$E$838,"&lt;="&amp;$M38)+COUNTIFS('1.2(2)'!K$793:K$838,"△",'1.2(2)'!$E$793:$E$838,"&gt;="&amp;$L38,'1.2(2)'!$E$793:$E$838,"&lt;="&amp;$M38)</f>
        <v>2</v>
      </c>
      <c r="U38" s="282"/>
      <c r="V38" s="279"/>
      <c r="W38" s="277"/>
      <c r="X38" s="285"/>
      <c r="Y38" s="175" t="s">
        <v>63</v>
      </c>
      <c r="Z38" s="176">
        <f t="shared" si="14"/>
        <v>9</v>
      </c>
      <c r="AA38" s="176">
        <f t="shared" si="15"/>
        <v>1</v>
      </c>
      <c r="AB38" s="176">
        <f t="shared" si="16"/>
        <v>0</v>
      </c>
      <c r="AD38" s="180"/>
      <c r="AE38" s="203" t="s">
        <v>711</v>
      </c>
      <c r="AF38" s="199" t="s">
        <v>905</v>
      </c>
      <c r="AG38" s="185">
        <f>SUMIFS(Q$149:Q$247,$E$149:$E$247,AF38)</f>
        <v>28</v>
      </c>
      <c r="AH38" s="186">
        <f t="shared" si="12"/>
        <v>0</v>
      </c>
      <c r="AI38" s="186">
        <f t="shared" si="13"/>
        <v>0</v>
      </c>
      <c r="AK38" s="313"/>
      <c r="AL38" s="314"/>
      <c r="AM38" s="309"/>
      <c r="AN38" s="187" t="s">
        <v>1832</v>
      </c>
      <c r="AO38" s="188">
        <f>INDEX('1.2(2)'!E:E,MATCH(AP38,'1.2(2)'!$F:$F,0),1)</f>
        <v>14</v>
      </c>
      <c r="AP38" s="188" t="s">
        <v>2157</v>
      </c>
      <c r="AQ38" s="272" t="s">
        <v>1745</v>
      </c>
      <c r="AR38" s="272"/>
      <c r="AT38">
        <v>14</v>
      </c>
      <c r="AU38" t="s">
        <v>2157</v>
      </c>
      <c r="AX38" t="s">
        <v>1745</v>
      </c>
    </row>
    <row r="39" spans="2:50" ht="14.65" customHeight="1" x14ac:dyDescent="0.45">
      <c r="B39" s="265" t="s">
        <v>890</v>
      </c>
      <c r="C39" s="266"/>
      <c r="D39" s="44" t="s">
        <v>892</v>
      </c>
      <c r="E39" s="46"/>
      <c r="F39" s="83" t="s">
        <v>12</v>
      </c>
      <c r="G39" s="31" t="s">
        <v>2520</v>
      </c>
      <c r="H39" s="31" t="str">
        <f>H38</f>
        <v>電気使用設備</v>
      </c>
      <c r="I39" s="87" t="s">
        <v>122</v>
      </c>
      <c r="J39" s="85" t="str">
        <f t="shared" si="0"/>
        <v>57～60</v>
      </c>
      <c r="L39" s="11">
        <f>INDEX('1.2(1)①'!$B:$B,MATCH(N39,'1.2(1)①'!$A:$A,0),1)</f>
        <v>57</v>
      </c>
      <c r="M39" s="11">
        <f t="shared" si="3"/>
        <v>60</v>
      </c>
      <c r="N39" s="11" t="str">
        <f t="shared" si="1"/>
        <v>Scope1, 2主要設備における高効率型・脱炭素型の導入電気使用設備電気加熱設備</v>
      </c>
      <c r="P39" s="42" t="str">
        <f>INDEX('1.2(1)①'!$J:$J,MATCH(目次!$L39,'1.2(1)①'!$B:$B,0),1)</f>
        <v>高性能アーク炉の導入</v>
      </c>
      <c r="Q39" s="42">
        <f t="shared" si="17"/>
        <v>4</v>
      </c>
      <c r="R39">
        <f>COUNTIFS('1.2(2)'!J$793:J$838,"〇",'1.2(2)'!$E$793:$E$838,"&gt;="&amp;$L39,'1.2(2)'!$E$793:$E$838,"&lt;="&amp;$M39)+COUNTIFS('1.2(2)'!J$793:J$838,"△",'1.2(2)'!$E$793:$E$838,"&gt;="&amp;$L39,'1.2(2)'!$E$793:$E$838,"&lt;="&amp;$M39)</f>
        <v>0</v>
      </c>
      <c r="S39">
        <f>COUNTIFS('1.2(2)'!K$793:K$838,"〇",'1.2(2)'!$E$793:$E$838,"&gt;="&amp;$L39,'1.2(2)'!$E$793:$E$838,"&lt;="&amp;$M39)+COUNTIFS('1.2(2)'!K$793:K$838,"△",'1.2(2)'!$E$793:$E$838,"&gt;="&amp;$L39,'1.2(2)'!$E$793:$E$838,"&lt;="&amp;$M39)</f>
        <v>0</v>
      </c>
      <c r="U39" s="282"/>
      <c r="V39" s="279"/>
      <c r="W39" s="277"/>
      <c r="X39" s="285"/>
      <c r="Y39" s="175" t="s">
        <v>293</v>
      </c>
      <c r="Z39" s="176">
        <f t="shared" si="14"/>
        <v>7</v>
      </c>
      <c r="AA39" s="176">
        <f t="shared" si="15"/>
        <v>0</v>
      </c>
      <c r="AB39" s="176">
        <f t="shared" si="16"/>
        <v>0</v>
      </c>
      <c r="AD39" s="180"/>
      <c r="AE39" s="291" t="s">
        <v>719</v>
      </c>
      <c r="AF39" s="291"/>
      <c r="AG39" s="185">
        <f>SUMIFS(Q$149:Q$247,$D$149:$D$247,AE39)</f>
        <v>62</v>
      </c>
      <c r="AH39" s="186">
        <f t="shared" si="12"/>
        <v>0</v>
      </c>
      <c r="AI39" s="186">
        <f t="shared" si="13"/>
        <v>0</v>
      </c>
      <c r="AK39" s="313"/>
      <c r="AL39" s="314"/>
      <c r="AM39" s="309"/>
      <c r="AN39" s="187" t="s">
        <v>1832</v>
      </c>
      <c r="AO39" s="188">
        <f>INDEX('1.2(2)'!E:E,MATCH(AP39,'1.2(2)'!$F:$F,0),1)</f>
        <v>15</v>
      </c>
      <c r="AP39" s="188" t="s">
        <v>2158</v>
      </c>
      <c r="AQ39" s="272" t="s">
        <v>1398</v>
      </c>
      <c r="AR39" s="272"/>
      <c r="AT39">
        <v>15</v>
      </c>
      <c r="AU39" t="s">
        <v>2158</v>
      </c>
      <c r="AX39" t="s">
        <v>1398</v>
      </c>
    </row>
    <row r="40" spans="2:50" ht="14.65" customHeight="1" x14ac:dyDescent="0.45">
      <c r="B40" s="265" t="s">
        <v>890</v>
      </c>
      <c r="C40" s="266"/>
      <c r="D40" s="44" t="s">
        <v>892</v>
      </c>
      <c r="E40" s="46"/>
      <c r="F40" s="83" t="s">
        <v>12</v>
      </c>
      <c r="G40" s="31" t="s">
        <v>2520</v>
      </c>
      <c r="H40" s="31" t="str">
        <f>H39</f>
        <v>電気使用設備</v>
      </c>
      <c r="I40" s="1" t="s">
        <v>130</v>
      </c>
      <c r="J40" s="85" t="str">
        <f t="shared" si="0"/>
        <v>61～72</v>
      </c>
      <c r="L40" s="11">
        <f>INDEX('1.2(1)①'!$B:$B,MATCH(N40,'1.2(1)①'!$A:$A,0),1)</f>
        <v>61</v>
      </c>
      <c r="M40" s="11">
        <f t="shared" si="3"/>
        <v>72</v>
      </c>
      <c r="N40" s="11" t="str">
        <f t="shared" si="1"/>
        <v>Scope1, 2主要設備における高効率型・脱炭素型の導入電気使用設備業務用機器</v>
      </c>
      <c r="P40" s="42" t="str">
        <f>INDEX('1.2(1)①'!$J:$J,MATCH(目次!$L40,'1.2(1)①'!$B:$B,0),1)</f>
        <v>省エネ型自動販売機の導入</v>
      </c>
      <c r="Q40" s="42">
        <f t="shared" si="17"/>
        <v>12</v>
      </c>
      <c r="R40">
        <f>COUNTIFS('1.2(2)'!J$793:J$838,"〇",'1.2(2)'!$E$793:$E$838,"&gt;="&amp;$L40,'1.2(2)'!$E$793:$E$838,"&lt;="&amp;$M40)+COUNTIFS('1.2(2)'!J$793:J$838,"△",'1.2(2)'!$E$793:$E$838,"&gt;="&amp;$L40,'1.2(2)'!$E$793:$E$838,"&lt;="&amp;$M40)</f>
        <v>4</v>
      </c>
      <c r="S40">
        <f>COUNTIFS('1.2(2)'!K$793:K$838,"〇",'1.2(2)'!$E$793:$E$838,"&gt;="&amp;$L40,'1.2(2)'!$E$793:$E$838,"&lt;="&amp;$M40)+COUNTIFS('1.2(2)'!K$793:K$838,"△",'1.2(2)'!$E$793:$E$838,"&gt;="&amp;$L40,'1.2(2)'!$E$793:$E$838,"&lt;="&amp;$M40)</f>
        <v>1</v>
      </c>
      <c r="U40" s="282"/>
      <c r="V40" s="279"/>
      <c r="W40" s="277"/>
      <c r="X40" s="285"/>
      <c r="Y40" s="175" t="s">
        <v>67</v>
      </c>
      <c r="Z40" s="176">
        <f t="shared" si="14"/>
        <v>43</v>
      </c>
      <c r="AA40" s="176">
        <f t="shared" si="15"/>
        <v>0</v>
      </c>
      <c r="AB40" s="176">
        <f t="shared" si="16"/>
        <v>0</v>
      </c>
      <c r="AD40" s="180"/>
      <c r="AE40" s="317" t="s">
        <v>917</v>
      </c>
      <c r="AF40" s="199" t="s">
        <v>907</v>
      </c>
      <c r="AG40" s="185">
        <f>SUMIFS(Q$149:Q$247,$E$149:$E$247,AF40)</f>
        <v>13</v>
      </c>
      <c r="AH40" s="186">
        <f t="shared" si="12"/>
        <v>0</v>
      </c>
      <c r="AI40" s="186">
        <f t="shared" si="13"/>
        <v>0</v>
      </c>
      <c r="AK40" s="313"/>
      <c r="AL40" s="314"/>
      <c r="AM40" s="309"/>
      <c r="AN40" s="187" t="s">
        <v>1832</v>
      </c>
      <c r="AO40" s="188">
        <f>INDEX('1.2(2)'!E:E,MATCH(AP40,'1.2(2)'!$F:$F,0),1)</f>
        <v>18</v>
      </c>
      <c r="AP40" s="188" t="s">
        <v>2159</v>
      </c>
      <c r="AQ40" s="272" t="s">
        <v>1405</v>
      </c>
      <c r="AR40" s="272"/>
      <c r="AT40">
        <v>18</v>
      </c>
      <c r="AU40" t="s">
        <v>2159</v>
      </c>
      <c r="AX40" t="s">
        <v>1405</v>
      </c>
    </row>
    <row r="41" spans="2:50" ht="14.65" customHeight="1" x14ac:dyDescent="0.45">
      <c r="B41" s="265" t="s">
        <v>890</v>
      </c>
      <c r="C41" s="266"/>
      <c r="D41" s="44" t="s">
        <v>892</v>
      </c>
      <c r="E41" s="46"/>
      <c r="F41" s="83" t="s">
        <v>12</v>
      </c>
      <c r="G41" s="31" t="s">
        <v>2520</v>
      </c>
      <c r="H41" s="8" t="s">
        <v>153</v>
      </c>
      <c r="I41" s="87" t="s">
        <v>154</v>
      </c>
      <c r="J41" s="85">
        <f t="shared" si="0"/>
        <v>73</v>
      </c>
      <c r="L41" s="11">
        <f>INDEX('1.2(1)①'!$B:$B,MATCH(N41,'1.2(1)①'!$A:$A,0),1)</f>
        <v>73</v>
      </c>
      <c r="M41" s="11">
        <f t="shared" si="3"/>
        <v>73</v>
      </c>
      <c r="N41" s="11" t="str">
        <f t="shared" si="1"/>
        <v>Scope1, 2主要設備における高効率型・脱炭素型の導入建物窓</v>
      </c>
      <c r="P41" s="42" t="str">
        <f>INDEX('1.2(1)①'!$J:$J,MATCH(目次!$L41,'1.2(1)①'!$B:$B,0),1)</f>
        <v>高断熱ガラスによる断熱強化</v>
      </c>
      <c r="Q41" s="42">
        <f t="shared" si="17"/>
        <v>1</v>
      </c>
      <c r="R41">
        <f>COUNTIFS('1.2(2)'!J$793:J$838,"〇",'1.2(2)'!$E$793:$E$838,"&gt;="&amp;$L41,'1.2(2)'!$E$793:$E$838,"&lt;="&amp;$M41)+COUNTIFS('1.2(2)'!J$793:J$838,"△",'1.2(2)'!$E$793:$E$838,"&gt;="&amp;$L41,'1.2(2)'!$E$793:$E$838,"&lt;="&amp;$M41)</f>
        <v>1</v>
      </c>
      <c r="S41">
        <f>COUNTIFS('1.2(2)'!K$793:K$838,"〇",'1.2(2)'!$E$793:$E$838,"&gt;="&amp;$L41,'1.2(2)'!$E$793:$E$838,"&lt;="&amp;$M41)+COUNTIFS('1.2(2)'!K$793:K$838,"△",'1.2(2)'!$E$793:$E$838,"&gt;="&amp;$L41,'1.2(2)'!$E$793:$E$838,"&lt;="&amp;$M41)</f>
        <v>0</v>
      </c>
      <c r="U41" s="282"/>
      <c r="V41" s="279"/>
      <c r="W41" s="277"/>
      <c r="X41" s="285"/>
      <c r="Y41" s="175" t="s">
        <v>77</v>
      </c>
      <c r="Z41" s="176">
        <f t="shared" si="14"/>
        <v>86</v>
      </c>
      <c r="AA41" s="176">
        <f t="shared" si="15"/>
        <v>2</v>
      </c>
      <c r="AB41" s="176">
        <f t="shared" si="16"/>
        <v>0</v>
      </c>
      <c r="AD41" s="180"/>
      <c r="AE41" s="317"/>
      <c r="AF41" s="199" t="s">
        <v>908</v>
      </c>
      <c r="AG41" s="185">
        <f>SUMIFS(Q$149:Q$247,$E$149:$E$247,AF41)</f>
        <v>8</v>
      </c>
      <c r="AH41" s="186">
        <f t="shared" si="12"/>
        <v>0</v>
      </c>
      <c r="AI41" s="186">
        <f t="shared" si="13"/>
        <v>0</v>
      </c>
      <c r="AK41" s="313"/>
      <c r="AL41" s="314"/>
      <c r="AM41" s="309"/>
      <c r="AN41" s="187" t="s">
        <v>1832</v>
      </c>
      <c r="AO41" s="188">
        <f>INDEX('1.2(2)'!E:E,MATCH(AP41,'1.2(2)'!$F:$F,0),1)</f>
        <v>19</v>
      </c>
      <c r="AP41" s="188" t="s">
        <v>54</v>
      </c>
      <c r="AQ41" s="272" t="s">
        <v>56</v>
      </c>
      <c r="AR41" s="272"/>
      <c r="AT41">
        <v>19</v>
      </c>
      <c r="AU41" t="s">
        <v>54</v>
      </c>
      <c r="AX41" t="s">
        <v>56</v>
      </c>
    </row>
    <row r="42" spans="2:50" ht="14.65" customHeight="1" x14ac:dyDescent="0.45">
      <c r="B42" s="265" t="s">
        <v>890</v>
      </c>
      <c r="C42" s="266"/>
      <c r="D42" s="44" t="s">
        <v>892</v>
      </c>
      <c r="E42" s="46"/>
      <c r="F42" s="83" t="s">
        <v>12</v>
      </c>
      <c r="G42" s="31" t="s">
        <v>2520</v>
      </c>
      <c r="H42" s="31" t="str">
        <f>H41</f>
        <v>建物</v>
      </c>
      <c r="I42" s="87" t="s">
        <v>158</v>
      </c>
      <c r="J42" s="85">
        <f t="shared" si="0"/>
        <v>74</v>
      </c>
      <c r="L42" s="11">
        <f>INDEX('1.2(1)①'!$B:$B,MATCH(N42,'1.2(1)①'!$A:$A,0),1)</f>
        <v>74</v>
      </c>
      <c r="M42" s="11">
        <f t="shared" si="3"/>
        <v>74</v>
      </c>
      <c r="N42" s="11" t="str">
        <f t="shared" si="1"/>
        <v>Scope1, 2主要設備における高効率型・脱炭素型の導入建物外壁・屋根・窓・床</v>
      </c>
      <c r="P42" s="42" t="str">
        <f>INDEX('1.2(1)①'!$J:$J,MATCH(目次!$L42,'1.2(1)①'!$B:$B,0),1)</f>
        <v>高性能断熱材等による断熱強化</v>
      </c>
      <c r="Q42" s="42">
        <f t="shared" si="17"/>
        <v>1</v>
      </c>
      <c r="R42">
        <f>COUNTIFS('1.2(2)'!J$793:J$838,"〇",'1.2(2)'!$E$793:$E$838,"&gt;="&amp;$L42,'1.2(2)'!$E$793:$E$838,"&lt;="&amp;$M42)+COUNTIFS('1.2(2)'!J$793:J$838,"△",'1.2(2)'!$E$793:$E$838,"&gt;="&amp;$L42,'1.2(2)'!$E$793:$E$838,"&lt;="&amp;$M42)</f>
        <v>1</v>
      </c>
      <c r="S42">
        <f>COUNTIFS('1.2(2)'!K$793:K$838,"〇",'1.2(2)'!$E$793:$E$838,"&gt;="&amp;$L42,'1.2(2)'!$E$793:$E$838,"&lt;="&amp;$M42)+COUNTIFS('1.2(2)'!K$793:K$838,"△",'1.2(2)'!$E$793:$E$838,"&gt;="&amp;$L42,'1.2(2)'!$E$793:$E$838,"&lt;="&amp;$M42)</f>
        <v>0</v>
      </c>
      <c r="U42" s="282"/>
      <c r="V42" s="279"/>
      <c r="W42" s="277"/>
      <c r="X42" s="285"/>
      <c r="Y42" s="175" t="s">
        <v>521</v>
      </c>
      <c r="Z42" s="176">
        <f t="shared" si="14"/>
        <v>10</v>
      </c>
      <c r="AA42" s="176">
        <f t="shared" si="15"/>
        <v>0</v>
      </c>
      <c r="AB42" s="176">
        <f t="shared" si="16"/>
        <v>0</v>
      </c>
      <c r="AD42" s="181"/>
      <c r="AE42" s="291" t="s">
        <v>728</v>
      </c>
      <c r="AF42" s="291"/>
      <c r="AG42" s="185">
        <f>SUMIFS(Q$149:Q$247,$D$149:$D$247,AE42)</f>
        <v>12</v>
      </c>
      <c r="AH42" s="186">
        <f t="shared" si="12"/>
        <v>0</v>
      </c>
      <c r="AI42" s="186">
        <f t="shared" si="13"/>
        <v>0</v>
      </c>
      <c r="AK42" s="313"/>
      <c r="AL42" s="314"/>
      <c r="AM42" s="309"/>
      <c r="AN42" s="193" t="s">
        <v>1832</v>
      </c>
      <c r="AO42" s="194">
        <f>INDEX('1.2(2)'!E:E,MATCH(AP42,'1.2(2)'!$F:$F,0),1)</f>
        <v>25</v>
      </c>
      <c r="AP42" s="194" t="s">
        <v>2160</v>
      </c>
      <c r="AQ42" s="272" t="s">
        <v>1451</v>
      </c>
      <c r="AR42" s="272"/>
      <c r="AT42">
        <v>25</v>
      </c>
      <c r="AU42" t="s">
        <v>2160</v>
      </c>
      <c r="AX42" t="s">
        <v>1451</v>
      </c>
    </row>
    <row r="43" spans="2:50" ht="14.65" customHeight="1" x14ac:dyDescent="0.45">
      <c r="B43" s="265" t="s">
        <v>890</v>
      </c>
      <c r="C43" s="266"/>
      <c r="D43" s="44" t="s">
        <v>892</v>
      </c>
      <c r="E43" s="46"/>
      <c r="F43" s="83" t="s">
        <v>12</v>
      </c>
      <c r="G43" s="31" t="s">
        <v>2520</v>
      </c>
      <c r="H43" s="31" t="str">
        <f>H42</f>
        <v>建物</v>
      </c>
      <c r="I43" s="86" t="s">
        <v>97</v>
      </c>
      <c r="J43" s="85">
        <f t="shared" si="0"/>
        <v>75</v>
      </c>
      <c r="L43" s="11">
        <f>INDEX('1.2(1)①'!$B:$B,MATCH(N43,'1.2(1)①'!$A:$A,0),1)</f>
        <v>75</v>
      </c>
      <c r="M43" s="11">
        <f t="shared" si="3"/>
        <v>75</v>
      </c>
      <c r="N43" s="11" t="str">
        <f t="shared" si="1"/>
        <v>Scope1, 2主要設備における高効率型・脱炭素型の導入建物その他</v>
      </c>
      <c r="P43" s="42" t="str">
        <f>INDEX('1.2(1)①'!$J:$J,MATCH(目次!$L43,'1.2(1)①'!$B:$B,0),1)</f>
        <v>屋上緑化、壁面緑化</v>
      </c>
      <c r="Q43" s="42">
        <f t="shared" si="17"/>
        <v>1</v>
      </c>
      <c r="R43">
        <f>COUNTIFS('1.2(2)'!J$793:J$838,"〇",'1.2(2)'!$E$793:$E$838,"&gt;="&amp;$L43,'1.2(2)'!$E$793:$E$838,"&lt;="&amp;$M43)+COUNTIFS('1.2(2)'!J$793:J$838,"△",'1.2(2)'!$E$793:$E$838,"&gt;="&amp;$L43,'1.2(2)'!$E$793:$E$838,"&lt;="&amp;$M43)</f>
        <v>0</v>
      </c>
      <c r="S43">
        <f>COUNTIFS('1.2(2)'!K$793:K$838,"〇",'1.2(2)'!$E$793:$E$838,"&gt;="&amp;$L43,'1.2(2)'!$E$793:$E$838,"&lt;="&amp;$M43)+COUNTIFS('1.2(2)'!K$793:K$838,"△",'1.2(2)'!$E$793:$E$838,"&gt;="&amp;$L43,'1.2(2)'!$E$793:$E$838,"&lt;="&amp;$M43)</f>
        <v>0</v>
      </c>
      <c r="U43" s="282"/>
      <c r="V43" s="279"/>
      <c r="W43" s="277"/>
      <c r="X43" s="285"/>
      <c r="Y43" s="175" t="s">
        <v>103</v>
      </c>
      <c r="Z43" s="176">
        <f t="shared" si="14"/>
        <v>13</v>
      </c>
      <c r="AA43" s="176">
        <f t="shared" si="15"/>
        <v>0</v>
      </c>
      <c r="AB43" s="176">
        <f t="shared" si="16"/>
        <v>0</v>
      </c>
      <c r="AD43" s="182" t="s">
        <v>2782</v>
      </c>
      <c r="AE43" s="291" t="s">
        <v>3127</v>
      </c>
      <c r="AF43" s="291"/>
      <c r="AG43" s="185">
        <f t="shared" ref="AG43:AI45" si="18">SUMIFS(Q$254:Q$312,$B$254:$B$312,$AE43)</f>
        <v>59</v>
      </c>
      <c r="AH43" s="186">
        <f t="shared" si="18"/>
        <v>0</v>
      </c>
      <c r="AI43" s="186">
        <f t="shared" si="18"/>
        <v>0</v>
      </c>
      <c r="AK43" s="313"/>
      <c r="AL43" s="314"/>
      <c r="AM43" s="309"/>
      <c r="AN43" s="197" t="s">
        <v>1832</v>
      </c>
      <c r="AO43" s="198">
        <f>INDEX('1.2(2)'!E:E,MATCH(AP43,'1.2(2)'!$F:$F,0),1)</f>
        <v>25</v>
      </c>
      <c r="AP43" s="198" t="s">
        <v>2160</v>
      </c>
      <c r="AQ43" s="272" t="s">
        <v>1469</v>
      </c>
      <c r="AR43" s="272"/>
      <c r="AT43">
        <v>25</v>
      </c>
      <c r="AU43" t="s">
        <v>2160</v>
      </c>
      <c r="AX43" t="s">
        <v>1469</v>
      </c>
    </row>
    <row r="44" spans="2:50" ht="14.65" customHeight="1" x14ac:dyDescent="0.45">
      <c r="B44" s="265" t="s">
        <v>890</v>
      </c>
      <c r="C44" s="266"/>
      <c r="D44" s="44" t="s">
        <v>892</v>
      </c>
      <c r="E44" s="46"/>
      <c r="F44" s="83" t="s">
        <v>12</v>
      </c>
      <c r="G44" s="31" t="s">
        <v>2520</v>
      </c>
      <c r="H44" s="8" t="s">
        <v>163</v>
      </c>
      <c r="I44" s="86" t="s">
        <v>164</v>
      </c>
      <c r="J44" s="85" t="str">
        <f t="shared" si="0"/>
        <v>76～78</v>
      </c>
      <c r="L44" s="11">
        <f>INDEX('1.2(1)①'!$B:$B,MATCH(N44,'1.2(1)①'!$A:$A,0),1)</f>
        <v>76</v>
      </c>
      <c r="M44" s="11">
        <f t="shared" si="3"/>
        <v>78</v>
      </c>
      <c r="N44" s="11" t="str">
        <f t="shared" si="1"/>
        <v>Scope1, 2主要設備における高効率型・脱炭素型の導入車両自動車</v>
      </c>
      <c r="P44" s="42" t="str">
        <f>INDEX('1.2(1)①'!$J:$J,MATCH(目次!$L44,'1.2(1)①'!$B:$B,0),1)</f>
        <v>低燃費ガソリン・ディーゼル車の導入</v>
      </c>
      <c r="Q44" s="42">
        <f t="shared" si="17"/>
        <v>3</v>
      </c>
      <c r="R44">
        <f>COUNTIFS('1.2(2)'!J$793:J$838,"〇",'1.2(2)'!$E$793:$E$838,"&gt;="&amp;$L44,'1.2(2)'!$E$793:$E$838,"&lt;="&amp;$M44)+COUNTIFS('1.2(2)'!J$793:J$838,"△",'1.2(2)'!$E$793:$E$838,"&gt;="&amp;$L44,'1.2(2)'!$E$793:$E$838,"&lt;="&amp;$M44)</f>
        <v>0</v>
      </c>
      <c r="S44">
        <f>COUNTIFS('1.2(2)'!K$793:K$838,"〇",'1.2(2)'!$E$793:$E$838,"&gt;="&amp;$L44,'1.2(2)'!$E$793:$E$838,"&lt;="&amp;$M44)+COUNTIFS('1.2(2)'!K$793:K$838,"△",'1.2(2)'!$E$793:$E$838,"&gt;="&amp;$L44,'1.2(2)'!$E$793:$E$838,"&lt;="&amp;$M44)</f>
        <v>0</v>
      </c>
      <c r="U44" s="282"/>
      <c r="V44" s="279"/>
      <c r="W44" s="277"/>
      <c r="X44" s="285"/>
      <c r="Y44" s="175" t="s">
        <v>110</v>
      </c>
      <c r="Z44" s="176">
        <f t="shared" si="14"/>
        <v>54</v>
      </c>
      <c r="AA44" s="176">
        <f t="shared" si="15"/>
        <v>2</v>
      </c>
      <c r="AB44" s="176">
        <f t="shared" si="16"/>
        <v>0</v>
      </c>
      <c r="AD44" s="182" t="s">
        <v>2783</v>
      </c>
      <c r="AE44" s="291" t="s">
        <v>3128</v>
      </c>
      <c r="AF44" s="291"/>
      <c r="AG44" s="185">
        <f t="shared" si="18"/>
        <v>93</v>
      </c>
      <c r="AH44" s="186">
        <f t="shared" si="18"/>
        <v>0</v>
      </c>
      <c r="AI44" s="186">
        <f t="shared" si="18"/>
        <v>0</v>
      </c>
      <c r="AK44" s="313"/>
      <c r="AL44" s="314"/>
      <c r="AM44" s="309"/>
      <c r="AN44" s="197" t="s">
        <v>1832</v>
      </c>
      <c r="AO44" s="198">
        <f>INDEX('1.2(2)'!E:E,MATCH(AP44,'1.2(2)'!$F:$F,0),1)</f>
        <v>25</v>
      </c>
      <c r="AP44" s="198" t="s">
        <v>2160</v>
      </c>
      <c r="AQ44" s="272" t="s">
        <v>1473</v>
      </c>
      <c r="AR44" s="272"/>
      <c r="AT44">
        <v>25</v>
      </c>
      <c r="AU44" t="s">
        <v>2160</v>
      </c>
      <c r="AX44" t="s">
        <v>1473</v>
      </c>
    </row>
    <row r="45" spans="2:50" ht="14.65" customHeight="1" x14ac:dyDescent="0.45">
      <c r="B45" s="265" t="s">
        <v>890</v>
      </c>
      <c r="C45" s="266"/>
      <c r="D45" s="44" t="s">
        <v>892</v>
      </c>
      <c r="E45" s="46"/>
      <c r="F45" s="83" t="s">
        <v>12</v>
      </c>
      <c r="G45" s="31" t="s">
        <v>2520</v>
      </c>
      <c r="H45" s="8" t="s">
        <v>171</v>
      </c>
      <c r="I45" s="86" t="s">
        <v>172</v>
      </c>
      <c r="J45" s="85">
        <f t="shared" si="0"/>
        <v>79</v>
      </c>
      <c r="L45" s="11">
        <f>INDEX('1.2(1)①'!$B:$B,MATCH(N45,'1.2(1)①'!$A:$A,0),1)</f>
        <v>79</v>
      </c>
      <c r="M45" s="11">
        <f t="shared" ref="M45:M101" si="19">L46-1</f>
        <v>79</v>
      </c>
      <c r="N45" s="11" t="str">
        <f t="shared" si="1"/>
        <v>Scope1, 2主要設備における高効率型・脱炭素型の導入エネルギー管理システム工場エネルギー管理システム（FEMS）</v>
      </c>
      <c r="P45" s="42" t="str">
        <f>INDEX('1.2(1)①'!$J:$J,MATCH(目次!$L45,'1.2(1)①'!$B:$B,0),1)</f>
        <v>工場エネルギー管理システム（FEMS）の導入</v>
      </c>
      <c r="Q45" s="42">
        <f t="shared" si="17"/>
        <v>1</v>
      </c>
      <c r="R45">
        <f>COUNTIFS('1.2(2)'!J$793:J$838,"〇",'1.2(2)'!$E$793:$E$838,"&gt;="&amp;$L45,'1.2(2)'!$E$793:$E$838,"&lt;="&amp;$M45)+COUNTIFS('1.2(2)'!J$793:J$838,"△",'1.2(2)'!$E$793:$E$838,"&gt;="&amp;$L45,'1.2(2)'!$E$793:$E$838,"&lt;="&amp;$M45)</f>
        <v>0</v>
      </c>
      <c r="S45">
        <f>COUNTIFS('1.2(2)'!K$793:K$838,"〇",'1.2(2)'!$E$793:$E$838,"&gt;="&amp;$L45,'1.2(2)'!$E$793:$E$838,"&lt;="&amp;$M45)+COUNTIFS('1.2(2)'!K$793:K$838,"△",'1.2(2)'!$E$793:$E$838,"&gt;="&amp;$L45,'1.2(2)'!$E$793:$E$838,"&lt;="&amp;$M45)</f>
        <v>0</v>
      </c>
      <c r="U45" s="282"/>
      <c r="V45" s="279"/>
      <c r="W45" s="277"/>
      <c r="X45" s="285"/>
      <c r="Y45" s="175" t="s">
        <v>153</v>
      </c>
      <c r="Z45" s="176">
        <f t="shared" si="14"/>
        <v>3</v>
      </c>
      <c r="AA45" s="176">
        <f t="shared" si="15"/>
        <v>0</v>
      </c>
      <c r="AB45" s="176">
        <f t="shared" si="16"/>
        <v>0</v>
      </c>
      <c r="AD45" s="182" t="s">
        <v>2784</v>
      </c>
      <c r="AE45" s="291" t="s">
        <v>3113</v>
      </c>
      <c r="AF45" s="291"/>
      <c r="AG45" s="185">
        <f t="shared" si="18"/>
        <v>98</v>
      </c>
      <c r="AH45" s="186">
        <f t="shared" si="18"/>
        <v>1</v>
      </c>
      <c r="AI45" s="186">
        <f t="shared" si="18"/>
        <v>0</v>
      </c>
      <c r="AK45" s="313"/>
      <c r="AL45" s="314"/>
      <c r="AM45" s="309"/>
      <c r="AN45" s="197" t="s">
        <v>1832</v>
      </c>
      <c r="AO45" s="198">
        <f>INDEX('1.2(2)'!E:E,MATCH(AP45,'1.2(2)'!$F:$F,0),1)</f>
        <v>25</v>
      </c>
      <c r="AP45" s="198" t="s">
        <v>2160</v>
      </c>
      <c r="AQ45" s="272" t="s">
        <v>1474</v>
      </c>
      <c r="AR45" s="272"/>
      <c r="AT45">
        <v>25</v>
      </c>
      <c r="AU45" t="s">
        <v>2160</v>
      </c>
      <c r="AX45" t="s">
        <v>1474</v>
      </c>
    </row>
    <row r="46" spans="2:50" ht="14.65" customHeight="1" x14ac:dyDescent="0.45">
      <c r="B46" s="265" t="s">
        <v>890</v>
      </c>
      <c r="C46" s="266"/>
      <c r="D46" s="44" t="s">
        <v>892</v>
      </c>
      <c r="E46" s="46"/>
      <c r="F46" s="83" t="s">
        <v>12</v>
      </c>
      <c r="G46" s="31" t="s">
        <v>2520</v>
      </c>
      <c r="H46" s="31" t="str">
        <f>H45</f>
        <v>エネルギー管理システム</v>
      </c>
      <c r="I46" s="86" t="s">
        <v>176</v>
      </c>
      <c r="J46" s="85">
        <f t="shared" si="0"/>
        <v>80</v>
      </c>
      <c r="L46" s="11">
        <f>INDEX('1.2(1)①'!$B:$B,MATCH(N46,'1.2(1)①'!$A:$A,0),1)</f>
        <v>80</v>
      </c>
      <c r="M46" s="11">
        <f t="shared" si="19"/>
        <v>80</v>
      </c>
      <c r="N46" s="11" t="str">
        <f t="shared" si="1"/>
        <v>Scope1, 2主要設備における高効率型・脱炭素型の導入エネルギー管理システムビルエネルギー管理システム（BEMS）</v>
      </c>
      <c r="P46" s="42" t="str">
        <f>INDEX('1.2(1)①'!$J:$J,MATCH(目次!$L46,'1.2(1)①'!$B:$B,0),1)</f>
        <v>ビルエネルギー管理システム（BEMS）の導入</v>
      </c>
      <c r="Q46" s="42">
        <f t="shared" si="17"/>
        <v>1</v>
      </c>
      <c r="R46">
        <f>COUNTIFS('1.2(2)'!J$793:J$838,"〇",'1.2(2)'!$E$793:$E$838,"&gt;="&amp;$L46,'1.2(2)'!$E$793:$E$838,"&lt;="&amp;$M46)+COUNTIFS('1.2(2)'!J$793:J$838,"△",'1.2(2)'!$E$793:$E$838,"&gt;="&amp;$L46,'1.2(2)'!$E$793:$E$838,"&lt;="&amp;$M46)</f>
        <v>0</v>
      </c>
      <c r="S46">
        <f>COUNTIFS('1.2(2)'!K$793:K$838,"〇",'1.2(2)'!$E$793:$E$838,"&gt;="&amp;$L46,'1.2(2)'!$E$793:$E$838,"&lt;="&amp;$M46)+COUNTIFS('1.2(2)'!K$793:K$838,"△",'1.2(2)'!$E$793:$E$838,"&gt;="&amp;$L46,'1.2(2)'!$E$793:$E$838,"&lt;="&amp;$M46)</f>
        <v>0</v>
      </c>
      <c r="U46" s="282"/>
      <c r="V46" s="279"/>
      <c r="W46" s="277"/>
      <c r="X46" s="285"/>
      <c r="Y46" s="175" t="s">
        <v>163</v>
      </c>
      <c r="Z46" s="176">
        <f t="shared" si="14"/>
        <v>1</v>
      </c>
      <c r="AA46" s="176">
        <f t="shared" si="15"/>
        <v>0</v>
      </c>
      <c r="AB46" s="176">
        <f t="shared" si="16"/>
        <v>0</v>
      </c>
      <c r="AD46" s="269" t="s">
        <v>2785</v>
      </c>
      <c r="AE46" s="291" t="s">
        <v>920</v>
      </c>
      <c r="AF46" s="291"/>
      <c r="AG46" s="185">
        <f t="shared" ref="AG46:AI48" si="20">SUMIFS(Q$317:Q$370,$D$317:$D$370,$AE46)</f>
        <v>34</v>
      </c>
      <c r="AH46" s="186">
        <f t="shared" si="20"/>
        <v>0</v>
      </c>
      <c r="AI46" s="186">
        <f t="shared" si="20"/>
        <v>0</v>
      </c>
      <c r="AK46" s="313"/>
      <c r="AL46" s="314"/>
      <c r="AM46" s="309"/>
      <c r="AN46" s="197" t="s">
        <v>1832</v>
      </c>
      <c r="AO46" s="198">
        <f>INDEX('1.2(2)'!E:E,MATCH(AP46,'1.2(2)'!$F:$F,0),1)</f>
        <v>26</v>
      </c>
      <c r="AP46" s="198" t="s">
        <v>71</v>
      </c>
      <c r="AQ46" s="272" t="s">
        <v>1416</v>
      </c>
      <c r="AR46" s="272"/>
      <c r="AT46">
        <v>26</v>
      </c>
      <c r="AU46" t="s">
        <v>71</v>
      </c>
      <c r="AX46" t="s">
        <v>1416</v>
      </c>
    </row>
    <row r="47" spans="2:50" ht="14.65" customHeight="1" x14ac:dyDescent="0.45">
      <c r="B47" s="265" t="s">
        <v>890</v>
      </c>
      <c r="C47" s="266"/>
      <c r="D47" s="44" t="s">
        <v>892</v>
      </c>
      <c r="E47" s="46"/>
      <c r="F47" s="83" t="s">
        <v>12</v>
      </c>
      <c r="G47" s="31" t="s">
        <v>2520</v>
      </c>
      <c r="H47" s="298" t="s">
        <v>2525</v>
      </c>
      <c r="I47" s="299"/>
      <c r="J47" s="85" t="str">
        <f t="shared" si="0"/>
        <v>81～86</v>
      </c>
      <c r="L47" s="11">
        <f>INDEX('1.2(1)①'!$B:$B,MATCH(N47,'1.2(1)①'!$A:$A,0),1)</f>
        <v>81</v>
      </c>
      <c r="M47" s="11">
        <f t="shared" si="19"/>
        <v>86</v>
      </c>
      <c r="N47" s="11" t="str">
        <f t="shared" si="1"/>
        <v>Scope1, 2主要設備における高効率型・脱炭素型の導入未利用エネルギー・再生可能エネルギー設備等</v>
      </c>
      <c r="P47" s="42" t="str">
        <f>INDEX('1.2(1)①'!$J:$J,MATCH(目次!$L47,'1.2(1)①'!$B:$B,0),1)</f>
        <v>太陽熱利用システムの導入</v>
      </c>
      <c r="Q47" s="42">
        <f t="shared" si="17"/>
        <v>6</v>
      </c>
      <c r="R47">
        <f>COUNTIFS('1.2(2)'!J$793:J$838,"〇",'1.2(2)'!$E$793:$E$838,"&gt;="&amp;$L47,'1.2(2)'!$E$793:$E$838,"&lt;="&amp;$M47)+COUNTIFS('1.2(2)'!J$793:J$838,"△",'1.2(2)'!$E$793:$E$838,"&gt;="&amp;$L47,'1.2(2)'!$E$793:$E$838,"&lt;="&amp;$M47)</f>
        <v>5</v>
      </c>
      <c r="S47">
        <f>COUNTIFS('1.2(2)'!K$793:K$838,"〇",'1.2(2)'!$E$793:$E$838,"&gt;="&amp;$L47,'1.2(2)'!$E$793:$E$838,"&lt;="&amp;$M47)+COUNTIFS('1.2(2)'!K$793:K$838,"△",'1.2(2)'!$E$793:$E$838,"&gt;="&amp;$L47,'1.2(2)'!$E$793:$E$838,"&lt;="&amp;$M47)</f>
        <v>1</v>
      </c>
      <c r="U47" s="282"/>
      <c r="V47" s="279"/>
      <c r="W47" s="277"/>
      <c r="X47" s="285"/>
      <c r="Y47" s="175" t="s">
        <v>2642</v>
      </c>
      <c r="Z47" s="176">
        <f t="shared" si="14"/>
        <v>2</v>
      </c>
      <c r="AA47" s="176">
        <f t="shared" si="15"/>
        <v>0</v>
      </c>
      <c r="AB47" s="176">
        <f t="shared" si="16"/>
        <v>0</v>
      </c>
      <c r="AD47" s="269"/>
      <c r="AE47" s="291" t="s">
        <v>2734</v>
      </c>
      <c r="AF47" s="291"/>
      <c r="AG47" s="185">
        <f t="shared" si="20"/>
        <v>81</v>
      </c>
      <c r="AH47" s="186">
        <f t="shared" si="20"/>
        <v>0</v>
      </c>
      <c r="AI47" s="186">
        <f t="shared" si="20"/>
        <v>0</v>
      </c>
      <c r="AK47" s="313"/>
      <c r="AL47" s="314"/>
      <c r="AM47" s="309"/>
      <c r="AN47" s="195" t="s">
        <v>1832</v>
      </c>
      <c r="AO47" s="196">
        <f>INDEX('1.2(2)'!E:E,MATCH(AP47,'1.2(2)'!$F:$F,0),1)</f>
        <v>27</v>
      </c>
      <c r="AP47" s="196" t="s">
        <v>2161</v>
      </c>
      <c r="AQ47" s="272" t="s">
        <v>1476</v>
      </c>
      <c r="AR47" s="272"/>
      <c r="AT47">
        <v>27</v>
      </c>
      <c r="AU47" t="s">
        <v>2161</v>
      </c>
      <c r="AX47" t="s">
        <v>1476</v>
      </c>
    </row>
    <row r="48" spans="2:50" ht="14.65" customHeight="1" x14ac:dyDescent="0.45">
      <c r="B48" s="265" t="s">
        <v>890</v>
      </c>
      <c r="C48" s="266"/>
      <c r="D48" s="44" t="s">
        <v>892</v>
      </c>
      <c r="E48" s="46"/>
      <c r="F48" s="83" t="s">
        <v>12</v>
      </c>
      <c r="G48" s="8" t="s">
        <v>191</v>
      </c>
      <c r="H48" s="8" t="s">
        <v>14</v>
      </c>
      <c r="I48" s="87" t="s">
        <v>15</v>
      </c>
      <c r="J48" s="85" t="str">
        <f t="shared" si="0"/>
        <v>87～100</v>
      </c>
      <c r="L48" s="11">
        <f>INDEX('1.2(1)①'!$B:$B,MATCH(N48,'1.2(1)①'!$A:$A,0),1)</f>
        <v>87</v>
      </c>
      <c r="M48" s="11">
        <f t="shared" si="19"/>
        <v>100</v>
      </c>
      <c r="N48" s="11" t="str">
        <f t="shared" si="1"/>
        <v>Scope1, 2その他の設備導入、運用改善空気調和設備空気熱源設備・システム</v>
      </c>
      <c r="P48" s="42" t="str">
        <f>INDEX('1.2(1)①'!$J:$J,MATCH(目次!$L48,'1.2(1)①'!$B:$B,0),1)</f>
        <v>蓄熱式空気調和システムの導入</v>
      </c>
      <c r="Q48" s="42">
        <f t="shared" si="17"/>
        <v>14</v>
      </c>
      <c r="R48">
        <f>COUNTIFS('1.2(2)'!J$793:J$838,"〇",'1.2(2)'!$E$793:$E$838,"&gt;="&amp;$L48,'1.2(2)'!$E$793:$E$838,"&lt;="&amp;$M48)+COUNTIFS('1.2(2)'!J$793:J$838,"△",'1.2(2)'!$E$793:$E$838,"&gt;="&amp;$L48,'1.2(2)'!$E$793:$E$838,"&lt;="&amp;$M48)</f>
        <v>1</v>
      </c>
      <c r="S48">
        <f>COUNTIFS('1.2(2)'!K$793:K$838,"〇",'1.2(2)'!$E$793:$E$838,"&gt;="&amp;$L48,'1.2(2)'!$E$793:$E$838,"&lt;="&amp;$M48)+COUNTIFS('1.2(2)'!K$793:K$838,"△",'1.2(2)'!$E$793:$E$838,"&gt;="&amp;$L48,'1.2(2)'!$E$793:$E$838,"&lt;="&amp;$M48)</f>
        <v>0</v>
      </c>
      <c r="U48" s="282"/>
      <c r="V48" s="279"/>
      <c r="W48" s="277"/>
      <c r="X48" s="285"/>
      <c r="Y48" s="177" t="s">
        <v>2525</v>
      </c>
      <c r="Z48" s="176">
        <f t="shared" si="14"/>
        <v>11</v>
      </c>
      <c r="AA48" s="176">
        <f t="shared" si="15"/>
        <v>0</v>
      </c>
      <c r="AB48" s="176">
        <f t="shared" si="16"/>
        <v>0</v>
      </c>
      <c r="AD48" s="269"/>
      <c r="AE48" s="291" t="s">
        <v>2735</v>
      </c>
      <c r="AF48" s="291"/>
      <c r="AG48" s="185">
        <f t="shared" si="20"/>
        <v>59</v>
      </c>
      <c r="AH48" s="186">
        <f t="shared" si="20"/>
        <v>0</v>
      </c>
      <c r="AI48" s="186">
        <f t="shared" si="20"/>
        <v>0</v>
      </c>
      <c r="AK48" s="313"/>
      <c r="AL48" s="314"/>
      <c r="AM48" s="309"/>
      <c r="AN48" s="187" t="s">
        <v>1832</v>
      </c>
      <c r="AO48" s="188">
        <f>INDEX('1.2(2)'!E:E,MATCH(AP48,'1.2(2)'!$F:$F,0),1)</f>
        <v>34</v>
      </c>
      <c r="AP48" s="188" t="s">
        <v>2162</v>
      </c>
      <c r="AQ48" s="272" t="s">
        <v>1180</v>
      </c>
      <c r="AR48" s="272"/>
      <c r="AT48">
        <v>34</v>
      </c>
      <c r="AU48" t="s">
        <v>2162</v>
      </c>
      <c r="AX48" t="s">
        <v>1180</v>
      </c>
    </row>
    <row r="49" spans="2:50" ht="14.65" customHeight="1" x14ac:dyDescent="0.45">
      <c r="B49" s="265" t="s">
        <v>890</v>
      </c>
      <c r="C49" s="266"/>
      <c r="D49" s="44" t="s">
        <v>892</v>
      </c>
      <c r="E49" s="46"/>
      <c r="F49" s="83" t="s">
        <v>12</v>
      </c>
      <c r="G49" s="31" t="str">
        <f>G48</f>
        <v>その他の設備導入、運用改善</v>
      </c>
      <c r="H49" s="31" t="str">
        <f t="shared" ref="H49:H54" si="21">H48</f>
        <v>空気調和設備</v>
      </c>
      <c r="I49" s="87" t="s">
        <v>219</v>
      </c>
      <c r="J49" s="85" t="str">
        <f t="shared" si="0"/>
        <v>101～110</v>
      </c>
      <c r="L49" s="11">
        <f>INDEX('1.2(1)①'!$B:$B,MATCH(N49,'1.2(1)①'!$A:$A,0),1)</f>
        <v>101</v>
      </c>
      <c r="M49" s="11">
        <f t="shared" si="19"/>
        <v>110</v>
      </c>
      <c r="N49" s="11" t="str">
        <f t="shared" si="1"/>
        <v>Scope1, 2その他の設備導入、運用改善空気調和設備空気調和・熱源設備の最適制御</v>
      </c>
      <c r="P49" s="42" t="str">
        <f>INDEX('1.2(1)①'!$J:$J,MATCH(目次!$L49,'1.2(1)①'!$B:$B,0),1)</f>
        <v>空気調和設備の最適起動停止制御の導入</v>
      </c>
      <c r="Q49" s="42">
        <f t="shared" si="17"/>
        <v>10</v>
      </c>
      <c r="R49">
        <f>COUNTIFS('1.2(2)'!J$793:J$838,"〇",'1.2(2)'!$E$793:$E$838,"&gt;="&amp;$L49,'1.2(2)'!$E$793:$E$838,"&lt;="&amp;$M49)+COUNTIFS('1.2(2)'!J$793:J$838,"△",'1.2(2)'!$E$793:$E$838,"&gt;="&amp;$L49,'1.2(2)'!$E$793:$E$838,"&lt;="&amp;$M49)</f>
        <v>0</v>
      </c>
      <c r="S49">
        <f>COUNTIFS('1.2(2)'!K$793:K$838,"〇",'1.2(2)'!$E$793:$E$838,"&gt;="&amp;$L49,'1.2(2)'!$E$793:$E$838,"&lt;="&amp;$M49)+COUNTIFS('1.2(2)'!K$793:K$838,"△",'1.2(2)'!$E$793:$E$838,"&gt;="&amp;$L49,'1.2(2)'!$E$793:$E$838,"&lt;="&amp;$M49)</f>
        <v>0</v>
      </c>
      <c r="U49" s="282"/>
      <c r="V49" s="279"/>
      <c r="W49" s="277"/>
      <c r="X49" s="285"/>
      <c r="Y49" s="177" t="s">
        <v>629</v>
      </c>
      <c r="Z49" s="176">
        <f t="shared" si="14"/>
        <v>3</v>
      </c>
      <c r="AA49" s="176">
        <f t="shared" si="15"/>
        <v>0</v>
      </c>
      <c r="AB49" s="176">
        <f t="shared" si="16"/>
        <v>0</v>
      </c>
      <c r="AD49" s="118"/>
      <c r="AK49" s="313"/>
      <c r="AL49" s="314"/>
      <c r="AM49" s="309"/>
      <c r="AN49" s="193" t="s">
        <v>1832</v>
      </c>
      <c r="AO49" s="194">
        <f>INDEX('1.2(2)'!E:E,MATCH(AP49,'1.2(2)'!$F:$F,0),1)</f>
        <v>39</v>
      </c>
      <c r="AP49" s="194" t="s">
        <v>2163</v>
      </c>
      <c r="AQ49" s="272" t="s">
        <v>1302</v>
      </c>
      <c r="AR49" s="272"/>
      <c r="AT49">
        <v>39</v>
      </c>
      <c r="AU49" t="s">
        <v>2163</v>
      </c>
      <c r="AX49" t="s">
        <v>1302</v>
      </c>
    </row>
    <row r="50" spans="2:50" ht="14.65" customHeight="1" x14ac:dyDescent="0.45">
      <c r="B50" s="265" t="s">
        <v>890</v>
      </c>
      <c r="C50" s="266"/>
      <c r="D50" s="44" t="s">
        <v>892</v>
      </c>
      <c r="E50" s="46"/>
      <c r="F50" s="83" t="s">
        <v>12</v>
      </c>
      <c r="G50" s="31" t="str">
        <f t="shared" ref="G50:G115" si="22">G49</f>
        <v>その他の設備導入、運用改善</v>
      </c>
      <c r="H50" s="31" t="str">
        <f t="shared" si="21"/>
        <v>空気調和設備</v>
      </c>
      <c r="I50" s="87" t="s">
        <v>236</v>
      </c>
      <c r="J50" s="85" t="str">
        <f t="shared" si="0"/>
        <v>111～116</v>
      </c>
      <c r="L50" s="11">
        <f>INDEX('1.2(1)①'!$B:$B,MATCH(N50,'1.2(1)①'!$A:$A,0),1)</f>
        <v>111</v>
      </c>
      <c r="M50" s="11">
        <f t="shared" si="19"/>
        <v>116</v>
      </c>
      <c r="N50" s="11" t="str">
        <f t="shared" si="1"/>
        <v>Scope1, 2その他の設備導入、運用改善空気調和設備空気調和用搬送動力の低減</v>
      </c>
      <c r="P50" s="42" t="str">
        <f>INDEX('1.2(1)①'!$J:$J,MATCH(目次!$L50,'1.2(1)①'!$B:$B,0),1)</f>
        <v>水・空気搬送ロスの低減</v>
      </c>
      <c r="Q50" s="42">
        <f t="shared" si="17"/>
        <v>6</v>
      </c>
      <c r="R50">
        <f>COUNTIFS('1.2(2)'!J$793:J$838,"〇",'1.2(2)'!$E$793:$E$838,"&gt;="&amp;$L50,'1.2(2)'!$E$793:$E$838,"&lt;="&amp;$M50)+COUNTIFS('1.2(2)'!J$793:J$838,"△",'1.2(2)'!$E$793:$E$838,"&gt;="&amp;$L50,'1.2(2)'!$E$793:$E$838,"&lt;="&amp;$M50)</f>
        <v>0</v>
      </c>
      <c r="S50">
        <f>COUNTIFS('1.2(2)'!K$793:K$838,"〇",'1.2(2)'!$E$793:$E$838,"&gt;="&amp;$L50,'1.2(2)'!$E$793:$E$838,"&lt;="&amp;$M50)+COUNTIFS('1.2(2)'!K$793:K$838,"△",'1.2(2)'!$E$793:$E$838,"&gt;="&amp;$L50,'1.2(2)'!$E$793:$E$838,"&lt;="&amp;$M50)</f>
        <v>0</v>
      </c>
      <c r="U50" s="282"/>
      <c r="V50" s="279"/>
      <c r="W50" s="178" t="s">
        <v>634</v>
      </c>
      <c r="X50" s="276" t="s">
        <v>635</v>
      </c>
      <c r="Y50" s="276"/>
      <c r="Z50" s="176">
        <f>Q118</f>
        <v>2</v>
      </c>
      <c r="AA50" s="176">
        <f t="shared" ref="AA50:AB53" si="23">R118</f>
        <v>0</v>
      </c>
      <c r="AB50" s="176">
        <f t="shared" si="23"/>
        <v>0</v>
      </c>
      <c r="AK50" s="313"/>
      <c r="AL50" s="314"/>
      <c r="AM50" s="309"/>
      <c r="AN50" s="197" t="s">
        <v>1832</v>
      </c>
      <c r="AO50" s="198">
        <f>INDEX('1.2(2)'!E:E,MATCH(AP50,'1.2(2)'!$F:$F,0),1)</f>
        <v>39</v>
      </c>
      <c r="AP50" s="198" t="s">
        <v>2163</v>
      </c>
      <c r="AQ50" s="272" t="s">
        <v>1312</v>
      </c>
      <c r="AR50" s="272"/>
      <c r="AT50">
        <v>39</v>
      </c>
      <c r="AU50" t="s">
        <v>2163</v>
      </c>
      <c r="AX50" t="s">
        <v>1312</v>
      </c>
    </row>
    <row r="51" spans="2:50" ht="14.65" customHeight="1" x14ac:dyDescent="0.45">
      <c r="B51" s="265" t="s">
        <v>890</v>
      </c>
      <c r="C51" s="266"/>
      <c r="D51" s="44" t="s">
        <v>892</v>
      </c>
      <c r="E51" s="46"/>
      <c r="F51" s="83" t="s">
        <v>12</v>
      </c>
      <c r="G51" s="31" t="str">
        <f t="shared" si="22"/>
        <v>その他の設備導入、運用改善</v>
      </c>
      <c r="H51" s="31" t="str">
        <f t="shared" si="21"/>
        <v>空気調和設備</v>
      </c>
      <c r="I51" s="87" t="s">
        <v>248</v>
      </c>
      <c r="J51" s="85" t="str">
        <f t="shared" si="0"/>
        <v>117～119</v>
      </c>
      <c r="L51" s="11">
        <f>INDEX('1.2(1)①'!$B:$B,MATCH(N51,'1.2(1)①'!$A:$A,0),1)</f>
        <v>117</v>
      </c>
      <c r="M51" s="11">
        <f t="shared" si="19"/>
        <v>119</v>
      </c>
      <c r="N51" s="11" t="str">
        <f t="shared" si="1"/>
        <v>Scope1, 2その他の設備導入、運用改善空気調和設備空気調和関係その他</v>
      </c>
      <c r="P51" s="42" t="str">
        <f>INDEX('1.2(1)①'!$J:$J,MATCH(目次!$L51,'1.2(1)①'!$B:$B,0),1)</f>
        <v>空調ゾーニングの細分化</v>
      </c>
      <c r="Q51" s="42">
        <f t="shared" si="17"/>
        <v>3</v>
      </c>
      <c r="R51">
        <f>COUNTIFS('1.2(2)'!J$793:J$838,"〇",'1.2(2)'!$E$793:$E$838,"&gt;="&amp;$L51,'1.2(2)'!$E$793:$E$838,"&lt;="&amp;$M51)+COUNTIFS('1.2(2)'!J$793:J$838,"△",'1.2(2)'!$E$793:$E$838,"&gt;="&amp;$L51,'1.2(2)'!$E$793:$E$838,"&lt;="&amp;$M51)</f>
        <v>0</v>
      </c>
      <c r="S51">
        <f>COUNTIFS('1.2(2)'!K$793:K$838,"〇",'1.2(2)'!$E$793:$E$838,"&gt;="&amp;$L51,'1.2(2)'!$E$793:$E$838,"&lt;="&amp;$M51)+COUNTIFS('1.2(2)'!K$793:K$838,"△",'1.2(2)'!$E$793:$E$838,"&gt;="&amp;$L51,'1.2(2)'!$E$793:$E$838,"&lt;="&amp;$M51)</f>
        <v>0</v>
      </c>
      <c r="U51" s="282"/>
      <c r="V51" s="279"/>
      <c r="W51" s="277" t="s">
        <v>639</v>
      </c>
      <c r="X51" s="276" t="s">
        <v>660</v>
      </c>
      <c r="Y51" s="276"/>
      <c r="Z51" s="176">
        <f>Q119</f>
        <v>6</v>
      </c>
      <c r="AA51" s="176">
        <f t="shared" si="23"/>
        <v>0</v>
      </c>
      <c r="AB51" s="176">
        <f t="shared" si="23"/>
        <v>0</v>
      </c>
      <c r="AK51" s="313"/>
      <c r="AL51" s="314"/>
      <c r="AM51" s="309"/>
      <c r="AN51" s="197" t="s">
        <v>1832</v>
      </c>
      <c r="AO51" s="198">
        <f>INDEX('1.2(2)'!E:E,MATCH(AP51,'1.2(2)'!$F:$F,0),1)</f>
        <v>39</v>
      </c>
      <c r="AP51" s="198" t="s">
        <v>2163</v>
      </c>
      <c r="AQ51" s="272" t="s">
        <v>1317</v>
      </c>
      <c r="AR51" s="272"/>
      <c r="AT51">
        <v>39</v>
      </c>
      <c r="AU51" t="s">
        <v>2163</v>
      </c>
      <c r="AX51" t="s">
        <v>1317</v>
      </c>
    </row>
    <row r="52" spans="2:50" ht="14.65" customHeight="1" x14ac:dyDescent="0.45">
      <c r="B52" s="83"/>
      <c r="C52" s="107"/>
      <c r="D52" s="44" t="s">
        <v>892</v>
      </c>
      <c r="E52" s="46"/>
      <c r="F52" s="83" t="s">
        <v>12</v>
      </c>
      <c r="G52" s="31" t="str">
        <f t="shared" si="22"/>
        <v>その他の設備導入、運用改善</v>
      </c>
      <c r="H52" s="31" t="str">
        <f t="shared" si="21"/>
        <v>空気調和設備</v>
      </c>
      <c r="I52" s="87" t="s">
        <v>2645</v>
      </c>
      <c r="J52" s="85" t="str">
        <f t="shared" si="0"/>
        <v>120～129</v>
      </c>
      <c r="L52" s="11">
        <f>INDEX('1.2(1)①'!$B:$B,MATCH(N52,'1.2(1)①'!$A:$A,0),1)</f>
        <v>120</v>
      </c>
      <c r="M52" s="11">
        <f t="shared" si="19"/>
        <v>129</v>
      </c>
      <c r="N52" s="11" t="str">
        <f t="shared" si="1"/>
        <v>Scope1, 2その他の設備導入、運用改善空気調和設備空調熱源設備・システムの運用改善</v>
      </c>
      <c r="P52" s="42" t="str">
        <f>INDEX('1.2(1)①'!$J:$J,MATCH(目次!$L52,'1.2(1)①'!$B:$B,0),1)</f>
        <v>熱源設備における冷温水出口温度・冷却水設定温度の適正化</v>
      </c>
      <c r="Q52" s="42">
        <f t="shared" si="17"/>
        <v>10</v>
      </c>
      <c r="R52">
        <f>COUNTIFS('1.2(2)'!J$793:J$838,"〇",'1.2(2)'!$E$793:$E$838,"&gt;="&amp;$L52,'1.2(2)'!$E$793:$E$838,"&lt;="&amp;$M52)+COUNTIFS('1.2(2)'!J$793:J$838,"△",'1.2(2)'!$E$793:$E$838,"&gt;="&amp;$L52,'1.2(2)'!$E$793:$E$838,"&lt;="&amp;$M52)</f>
        <v>0</v>
      </c>
      <c r="S52">
        <f>COUNTIFS('1.2(2)'!K$793:K$838,"〇",'1.2(2)'!$E$793:$E$838,"&gt;="&amp;$L52,'1.2(2)'!$E$793:$E$838,"&lt;="&amp;$M52)+COUNTIFS('1.2(2)'!K$793:K$838,"△",'1.2(2)'!$E$793:$E$838,"&gt;="&amp;$L52,'1.2(2)'!$E$793:$E$838,"&lt;="&amp;$M52)</f>
        <v>0</v>
      </c>
      <c r="U52" s="282"/>
      <c r="V52" s="279"/>
      <c r="W52" s="277"/>
      <c r="X52" s="276" t="s">
        <v>667</v>
      </c>
      <c r="Y52" s="276"/>
      <c r="Z52" s="176">
        <f>Q120</f>
        <v>2</v>
      </c>
      <c r="AA52" s="176">
        <f t="shared" si="23"/>
        <v>0</v>
      </c>
      <c r="AB52" s="176">
        <f t="shared" si="23"/>
        <v>0</v>
      </c>
      <c r="AK52" s="313"/>
      <c r="AL52" s="314"/>
      <c r="AM52" s="309"/>
      <c r="AN52" s="197" t="s">
        <v>1832</v>
      </c>
      <c r="AO52" s="198">
        <f>INDEX('1.2(2)'!E:E,MATCH(AP52,'1.2(2)'!$F:$F,0),1)</f>
        <v>39</v>
      </c>
      <c r="AP52" s="198" t="s">
        <v>2163</v>
      </c>
      <c r="AQ52" s="272" t="s">
        <v>1357</v>
      </c>
      <c r="AR52" s="272"/>
      <c r="AT52">
        <v>39</v>
      </c>
      <c r="AU52" t="s">
        <v>2163</v>
      </c>
      <c r="AX52" t="s">
        <v>1357</v>
      </c>
    </row>
    <row r="53" spans="2:50" ht="14.65" customHeight="1" x14ac:dyDescent="0.45">
      <c r="B53" s="83"/>
      <c r="C53" s="107"/>
      <c r="D53" s="44" t="s">
        <v>892</v>
      </c>
      <c r="E53" s="46"/>
      <c r="F53" s="83" t="s">
        <v>12</v>
      </c>
      <c r="G53" s="31" t="str">
        <f t="shared" si="22"/>
        <v>その他の設備導入、運用改善</v>
      </c>
      <c r="H53" s="31" t="str">
        <f t="shared" si="21"/>
        <v>空気調和設備</v>
      </c>
      <c r="I53" s="87" t="s">
        <v>2646</v>
      </c>
      <c r="J53" s="85" t="str">
        <f t="shared" si="0"/>
        <v>130～137</v>
      </c>
      <c r="L53" s="11">
        <f>INDEX('1.2(1)①'!$B:$B,MATCH(N53,'1.2(1)①'!$A:$A,0),1)</f>
        <v>130</v>
      </c>
      <c r="M53" s="11">
        <f t="shared" si="19"/>
        <v>137</v>
      </c>
      <c r="N53" s="11" t="str">
        <f t="shared" si="1"/>
        <v>Scope1, 2その他の設備導入、運用改善空気調和設備空調負荷低減のための運用改善</v>
      </c>
      <c r="P53" s="42" t="str">
        <f>INDEX('1.2(1)①'!$J:$J,MATCH(目次!$L53,'1.2(1)①'!$B:$B,0),1)</f>
        <v>空調設定温度・湿度の適正化</v>
      </c>
      <c r="Q53" s="42">
        <f t="shared" si="17"/>
        <v>8</v>
      </c>
      <c r="R53">
        <f>COUNTIFS('1.2(2)'!J$793:J$838,"〇",'1.2(2)'!$E$793:$E$838,"&gt;="&amp;$L53,'1.2(2)'!$E$793:$E$838,"&lt;="&amp;$M53)+COUNTIFS('1.2(2)'!J$793:J$838,"△",'1.2(2)'!$E$793:$E$838,"&gt;="&amp;$L53,'1.2(2)'!$E$793:$E$838,"&lt;="&amp;$M53)</f>
        <v>0</v>
      </c>
      <c r="S53">
        <f>COUNTIFS('1.2(2)'!K$793:K$838,"〇",'1.2(2)'!$E$793:$E$838,"&gt;="&amp;$L53,'1.2(2)'!$E$793:$E$838,"&lt;="&amp;$M53)+COUNTIFS('1.2(2)'!K$793:K$838,"△",'1.2(2)'!$E$793:$E$838,"&gt;="&amp;$L53,'1.2(2)'!$E$793:$E$838,"&lt;="&amp;$M53)</f>
        <v>0</v>
      </c>
      <c r="U53" s="283"/>
      <c r="V53" s="280"/>
      <c r="W53" s="178" t="s">
        <v>647</v>
      </c>
      <c r="X53" s="276" t="s">
        <v>648</v>
      </c>
      <c r="Y53" s="276"/>
      <c r="Z53" s="176">
        <f>Q121</f>
        <v>1</v>
      </c>
      <c r="AA53" s="176">
        <f t="shared" si="23"/>
        <v>0</v>
      </c>
      <c r="AB53" s="176">
        <f t="shared" si="23"/>
        <v>0</v>
      </c>
      <c r="AK53" s="313"/>
      <c r="AL53" s="314"/>
      <c r="AM53" s="309"/>
      <c r="AN53" s="197" t="s">
        <v>1832</v>
      </c>
      <c r="AO53" s="198">
        <f>INDEX('1.2(2)'!E:E,MATCH(AP53,'1.2(2)'!$F:$F,0),1)</f>
        <v>39</v>
      </c>
      <c r="AP53" s="198" t="s">
        <v>2163</v>
      </c>
      <c r="AQ53" s="272" t="s">
        <v>1364</v>
      </c>
      <c r="AR53" s="272"/>
      <c r="AT53">
        <v>39</v>
      </c>
      <c r="AU53" t="s">
        <v>2163</v>
      </c>
      <c r="AX53" t="s">
        <v>1364</v>
      </c>
    </row>
    <row r="54" spans="2:50" ht="14.65" customHeight="1" x14ac:dyDescent="0.45">
      <c r="B54" s="83"/>
      <c r="C54" s="107"/>
      <c r="D54" s="44" t="s">
        <v>892</v>
      </c>
      <c r="E54" s="46"/>
      <c r="F54" s="83" t="s">
        <v>12</v>
      </c>
      <c r="G54" s="31" t="str">
        <f t="shared" si="22"/>
        <v>その他の設備導入、運用改善</v>
      </c>
      <c r="H54" s="31" t="str">
        <f t="shared" si="21"/>
        <v>空気調和設備</v>
      </c>
      <c r="I54" s="87" t="s">
        <v>2647</v>
      </c>
      <c r="J54" s="85" t="str">
        <f t="shared" si="0"/>
        <v>138～141</v>
      </c>
      <c r="L54" s="11">
        <f>INDEX('1.2(1)①'!$B:$B,MATCH(N54,'1.2(1)①'!$A:$A,0),1)</f>
        <v>138</v>
      </c>
      <c r="M54" s="11">
        <f t="shared" si="19"/>
        <v>141</v>
      </c>
      <c r="N54" s="11" t="str">
        <f t="shared" si="1"/>
        <v>Scope1, 2その他の設備導入、運用改善空気調和設備その他運用改善</v>
      </c>
      <c r="P54" s="42" t="str">
        <f>INDEX('1.2(1)①'!$J:$J,MATCH(目次!$L54,'1.2(1)①'!$B:$B,0),1)</f>
        <v>温湿度センサー・コイル・フィルター等の清掃</v>
      </c>
      <c r="Q54" s="42">
        <f t="shared" si="17"/>
        <v>4</v>
      </c>
      <c r="R54">
        <f>COUNTIFS('1.2(2)'!J$793:J$838,"〇",'1.2(2)'!$E$793:$E$838,"&gt;="&amp;$L54,'1.2(2)'!$E$793:$E$838,"&lt;="&amp;$M54)+COUNTIFS('1.2(2)'!J$793:J$838,"△",'1.2(2)'!$E$793:$E$838,"&gt;="&amp;$L54,'1.2(2)'!$E$793:$E$838,"&lt;="&amp;$M54)</f>
        <v>0</v>
      </c>
      <c r="S54">
        <f>COUNTIFS('1.2(2)'!K$793:K$838,"〇",'1.2(2)'!$E$793:$E$838,"&gt;="&amp;$L54,'1.2(2)'!$E$793:$E$838,"&lt;="&amp;$M54)+COUNTIFS('1.2(2)'!K$793:K$838,"△",'1.2(2)'!$E$793:$E$838,"&gt;="&amp;$L54,'1.2(2)'!$E$793:$E$838,"&lt;="&amp;$M54)</f>
        <v>0</v>
      </c>
      <c r="AK54" s="315"/>
      <c r="AL54" s="316"/>
      <c r="AM54" s="310"/>
      <c r="AN54" s="195" t="s">
        <v>1832</v>
      </c>
      <c r="AO54" s="196">
        <f>INDEX('1.2(2)'!E:E,MATCH(AP54,'1.2(2)'!$F:$F,0),1)</f>
        <v>39</v>
      </c>
      <c r="AP54" s="196" t="s">
        <v>2163</v>
      </c>
      <c r="AQ54" s="272" t="s">
        <v>1371</v>
      </c>
      <c r="AR54" s="272"/>
      <c r="AT54">
        <v>39</v>
      </c>
      <c r="AU54" t="s">
        <v>2163</v>
      </c>
      <c r="AX54" t="s">
        <v>1371</v>
      </c>
    </row>
    <row r="55" spans="2:50" ht="14.65" customHeight="1" x14ac:dyDescent="0.45">
      <c r="B55" s="265" t="s">
        <v>890</v>
      </c>
      <c r="C55" s="266"/>
      <c r="D55" s="44" t="s">
        <v>892</v>
      </c>
      <c r="E55" s="46"/>
      <c r="F55" s="83" t="s">
        <v>12</v>
      </c>
      <c r="G55" s="31" t="str">
        <f t="shared" si="22"/>
        <v>その他の設備導入、運用改善</v>
      </c>
      <c r="H55" s="8" t="s">
        <v>50</v>
      </c>
      <c r="I55" s="87" t="s">
        <v>51</v>
      </c>
      <c r="J55" s="85" t="str">
        <f t="shared" si="0"/>
        <v>142～144</v>
      </c>
      <c r="L55" s="11">
        <f>INDEX('1.2(1)①'!$B:$B,MATCH(N55,'1.2(1)①'!$A:$A,0),1)</f>
        <v>142</v>
      </c>
      <c r="M55" s="11">
        <f t="shared" si="19"/>
        <v>144</v>
      </c>
      <c r="N55" s="11" t="str">
        <f t="shared" si="1"/>
        <v>Scope1, 2その他の設備導入、運用改善給湯設備給湯熱源設備・システム</v>
      </c>
      <c r="P55" s="42" t="str">
        <f>INDEX('1.2(1)①'!$J:$J,MATCH(目次!$L55,'1.2(1)①'!$B:$B,0),1)</f>
        <v>各種熱利用型給湯システムの導入</v>
      </c>
      <c r="Q55" s="42">
        <f t="shared" si="17"/>
        <v>3</v>
      </c>
      <c r="R55">
        <f>COUNTIFS('1.2(2)'!J$793:J$838,"〇",'1.2(2)'!$E$793:$E$838,"&gt;="&amp;$L55,'1.2(2)'!$E$793:$E$838,"&lt;="&amp;$M55)+COUNTIFS('1.2(2)'!J$793:J$838,"△",'1.2(2)'!$E$793:$E$838,"&gt;="&amp;$L55,'1.2(2)'!$E$793:$E$838,"&lt;="&amp;$M55)</f>
        <v>0</v>
      </c>
      <c r="S55">
        <f>COUNTIFS('1.2(2)'!K$793:K$838,"〇",'1.2(2)'!$E$793:$E$838,"&gt;="&amp;$L55,'1.2(2)'!$E$793:$E$838,"&lt;="&amp;$M55)+COUNTIFS('1.2(2)'!K$793:K$838,"△",'1.2(2)'!$E$793:$E$838,"&gt;="&amp;$L55,'1.2(2)'!$E$793:$E$838,"&lt;="&amp;$M55)</f>
        <v>0</v>
      </c>
      <c r="AK55" s="303" t="s">
        <v>2786</v>
      </c>
      <c r="AL55" s="303"/>
      <c r="AM55" s="305" t="s">
        <v>893</v>
      </c>
      <c r="AN55" s="193" t="s">
        <v>1832</v>
      </c>
      <c r="AO55" s="194">
        <f>INDEX('1.2(2)'!E:E,MATCH(AP55,'1.2(2)'!$F:$F,0),1)</f>
        <v>41</v>
      </c>
      <c r="AP55" s="194" t="s">
        <v>2164</v>
      </c>
      <c r="AQ55" s="272" t="s">
        <v>1374</v>
      </c>
      <c r="AR55" s="272"/>
      <c r="AT55">
        <v>41</v>
      </c>
      <c r="AU55" t="s">
        <v>2164</v>
      </c>
      <c r="AX55" t="s">
        <v>1374</v>
      </c>
    </row>
    <row r="56" spans="2:50" ht="14.65" customHeight="1" x14ac:dyDescent="0.45">
      <c r="B56" s="265" t="s">
        <v>890</v>
      </c>
      <c r="C56" s="266"/>
      <c r="D56" s="44" t="s">
        <v>892</v>
      </c>
      <c r="E56" s="46"/>
      <c r="F56" s="83" t="s">
        <v>12</v>
      </c>
      <c r="G56" s="31" t="str">
        <f t="shared" si="22"/>
        <v>その他の設備導入、運用改善</v>
      </c>
      <c r="H56" s="31" t="str">
        <f>H55</f>
        <v>給湯設備</v>
      </c>
      <c r="I56" s="87" t="s">
        <v>260</v>
      </c>
      <c r="J56" s="85" t="str">
        <f t="shared" si="0"/>
        <v>145～146</v>
      </c>
      <c r="L56" s="11">
        <f>INDEX('1.2(1)①'!$B:$B,MATCH(N56,'1.2(1)①'!$A:$A,0),1)</f>
        <v>145</v>
      </c>
      <c r="M56" s="11">
        <f t="shared" si="19"/>
        <v>146</v>
      </c>
      <c r="N56" s="11" t="str">
        <f t="shared" si="1"/>
        <v>Scope1, 2その他の設備導入、運用改善給湯設備給湯熱媒体輸送管の合理化・最適化</v>
      </c>
      <c r="P56" s="42" t="str">
        <f>INDEX('1.2(1)①'!$J:$J,MATCH(目次!$L56,'1.2(1)①'!$B:$B,0),1)</f>
        <v>配管部の断熱強化</v>
      </c>
      <c r="Q56" s="42">
        <f t="shared" si="17"/>
        <v>2</v>
      </c>
      <c r="R56">
        <f>COUNTIFS('1.2(2)'!J$793:J$838,"〇",'1.2(2)'!$E$793:$E$838,"&gt;="&amp;$L56,'1.2(2)'!$E$793:$E$838,"&lt;="&amp;$M56)+COUNTIFS('1.2(2)'!J$793:J$838,"△",'1.2(2)'!$E$793:$E$838,"&gt;="&amp;$L56,'1.2(2)'!$E$793:$E$838,"&lt;="&amp;$M56)</f>
        <v>0</v>
      </c>
      <c r="S56">
        <f>COUNTIFS('1.2(2)'!K$793:K$838,"〇",'1.2(2)'!$E$793:$E$838,"&gt;="&amp;$L56,'1.2(2)'!$E$793:$E$838,"&lt;="&amp;$M56)+COUNTIFS('1.2(2)'!K$793:K$838,"△",'1.2(2)'!$E$793:$E$838,"&gt;="&amp;$L56,'1.2(2)'!$E$793:$E$838,"&lt;="&amp;$M56)</f>
        <v>0</v>
      </c>
      <c r="AK56" s="295"/>
      <c r="AL56" s="295"/>
      <c r="AM56" s="306"/>
      <c r="AN56" s="195" t="s">
        <v>1832</v>
      </c>
      <c r="AO56" s="196">
        <f>INDEX('1.2(2)'!E:E,MATCH(AP56,'1.2(2)'!$F:$F,0),1)</f>
        <v>41</v>
      </c>
      <c r="AP56" s="196" t="s">
        <v>2164</v>
      </c>
      <c r="AQ56" s="272" t="s">
        <v>1376</v>
      </c>
      <c r="AR56" s="272"/>
      <c r="AT56">
        <v>41</v>
      </c>
      <c r="AU56" t="s">
        <v>2164</v>
      </c>
      <c r="AX56" t="s">
        <v>1376</v>
      </c>
    </row>
    <row r="57" spans="2:50" ht="14.65" customHeight="1" x14ac:dyDescent="0.45">
      <c r="B57" s="83"/>
      <c r="C57" s="107"/>
      <c r="D57" s="44" t="s">
        <v>892</v>
      </c>
      <c r="E57" s="46"/>
      <c r="F57" s="83" t="s">
        <v>12</v>
      </c>
      <c r="G57" s="31" t="str">
        <f t="shared" si="22"/>
        <v>その他の設備導入、運用改善</v>
      </c>
      <c r="H57" s="31" t="str">
        <f>H56</f>
        <v>給湯設備</v>
      </c>
      <c r="I57" s="87" t="s">
        <v>2576</v>
      </c>
      <c r="J57" s="85" t="str">
        <f t="shared" si="0"/>
        <v>147～150</v>
      </c>
      <c r="L57" s="11">
        <f>INDEX('1.2(1)①'!$B:$B,MATCH(N57,'1.2(1)①'!$A:$A,0),1)</f>
        <v>147</v>
      </c>
      <c r="M57" s="11">
        <f t="shared" si="19"/>
        <v>150</v>
      </c>
      <c r="N57" s="11" t="str">
        <f t="shared" si="1"/>
        <v>Scope1, 2その他の設備導入、運用改善給湯設備給湯熱源設備・システムの運用改善</v>
      </c>
      <c r="P57" s="42" t="str">
        <f>INDEX('1.2(1)①'!$J:$J,MATCH(目次!$L57,'1.2(1)①'!$B:$B,0),1)</f>
        <v>熱源設備における熱源台数制御装置の運転発停順位の適正化</v>
      </c>
      <c r="Q57" s="42">
        <f t="shared" si="17"/>
        <v>4</v>
      </c>
      <c r="R57">
        <f>COUNTIFS('1.2(2)'!J$793:J$838,"〇",'1.2(2)'!$E$793:$E$838,"&gt;="&amp;$L57,'1.2(2)'!$E$793:$E$838,"&lt;="&amp;$M57)+COUNTIFS('1.2(2)'!J$793:J$838,"△",'1.2(2)'!$E$793:$E$838,"&gt;="&amp;$L57,'1.2(2)'!$E$793:$E$838,"&lt;="&amp;$M57)</f>
        <v>0</v>
      </c>
      <c r="S57">
        <f>COUNTIFS('1.2(2)'!K$793:K$838,"〇",'1.2(2)'!$E$793:$E$838,"&gt;="&amp;$L57,'1.2(2)'!$E$793:$E$838,"&lt;="&amp;$M57)+COUNTIFS('1.2(2)'!K$793:K$838,"△",'1.2(2)'!$E$793:$E$838,"&gt;="&amp;$L57,'1.2(2)'!$E$793:$E$838,"&lt;="&amp;$M57)</f>
        <v>0</v>
      </c>
      <c r="AK57" s="295"/>
      <c r="AL57" s="295"/>
      <c r="AM57" s="306"/>
      <c r="AN57" s="187" t="s">
        <v>1832</v>
      </c>
      <c r="AO57" s="188">
        <f>INDEX('1.2(2)'!E:E,MATCH(AP57,'1.2(2)'!$F:$F,0),1)</f>
        <v>42</v>
      </c>
      <c r="AP57" s="188" t="s">
        <v>2165</v>
      </c>
      <c r="AQ57" s="272" t="s">
        <v>1381</v>
      </c>
      <c r="AR57" s="272"/>
      <c r="AT57">
        <v>42</v>
      </c>
      <c r="AU57" t="s">
        <v>2165</v>
      </c>
      <c r="AX57" t="s">
        <v>1381</v>
      </c>
    </row>
    <row r="58" spans="2:50" ht="14.65" customHeight="1" x14ac:dyDescent="0.45">
      <c r="B58" s="83"/>
      <c r="C58" s="107"/>
      <c r="D58" s="44" t="s">
        <v>892</v>
      </c>
      <c r="E58" s="46"/>
      <c r="F58" s="83" t="s">
        <v>12</v>
      </c>
      <c r="G58" s="31" t="str">
        <f t="shared" si="22"/>
        <v>その他の設備導入、運用改善</v>
      </c>
      <c r="H58" s="31" t="str">
        <f>H57</f>
        <v>給湯設備</v>
      </c>
      <c r="I58" s="87" t="s">
        <v>2578</v>
      </c>
      <c r="J58" s="85" t="str">
        <f t="shared" si="0"/>
        <v>151～152</v>
      </c>
      <c r="L58" s="11">
        <f>INDEX('1.2(1)①'!$B:$B,MATCH(N58,'1.2(1)①'!$A:$A,0),1)</f>
        <v>151</v>
      </c>
      <c r="M58" s="11">
        <f t="shared" si="19"/>
        <v>152</v>
      </c>
      <c r="N58" s="11" t="str">
        <f t="shared" si="1"/>
        <v>Scope1, 2その他の設備導入、運用改善給湯設備給湯負荷低減のための運用改善</v>
      </c>
      <c r="P58" s="42" t="str">
        <f>INDEX('1.2(1)①'!$J:$J,MATCH(目次!$L58,'1.2(1)①'!$B:$B,0),1)</f>
        <v>給湯温度・循環水量の適正化</v>
      </c>
      <c r="Q58" s="42">
        <f t="shared" si="17"/>
        <v>2</v>
      </c>
      <c r="R58">
        <f>COUNTIFS('1.2(2)'!J$793:J$838,"〇",'1.2(2)'!$E$793:$E$838,"&gt;="&amp;$L58,'1.2(2)'!$E$793:$E$838,"&lt;="&amp;$M58)+COUNTIFS('1.2(2)'!J$793:J$838,"△",'1.2(2)'!$E$793:$E$838,"&gt;="&amp;$L58,'1.2(2)'!$E$793:$E$838,"&lt;="&amp;$M58)</f>
        <v>0</v>
      </c>
      <c r="S58">
        <f>COUNTIFS('1.2(2)'!K$793:K$838,"〇",'1.2(2)'!$E$793:$E$838,"&gt;="&amp;$L58,'1.2(2)'!$E$793:$E$838,"&lt;="&amp;$M58)+COUNTIFS('1.2(2)'!K$793:K$838,"△",'1.2(2)'!$E$793:$E$838,"&gt;="&amp;$L58,'1.2(2)'!$E$793:$E$838,"&lt;="&amp;$M58)</f>
        <v>0</v>
      </c>
      <c r="AK58" s="295"/>
      <c r="AL58" s="295"/>
      <c r="AM58" s="306"/>
      <c r="AN58" s="187" t="s">
        <v>1832</v>
      </c>
      <c r="AO58" s="188">
        <f>INDEX('1.2(2)'!E:E,MATCH(AP58,'1.2(2)'!$F:$F,0),1)</f>
        <v>43</v>
      </c>
      <c r="AP58" s="188" t="s">
        <v>94</v>
      </c>
      <c r="AQ58" s="272" t="s">
        <v>1752</v>
      </c>
      <c r="AR58" s="272"/>
      <c r="AT58">
        <v>43</v>
      </c>
      <c r="AU58" t="s">
        <v>94</v>
      </c>
      <c r="AX58" t="s">
        <v>1752</v>
      </c>
    </row>
    <row r="59" spans="2:50" ht="14.65" customHeight="1" x14ac:dyDescent="0.45">
      <c r="B59" s="83"/>
      <c r="C59" s="107"/>
      <c r="D59" s="44" t="s">
        <v>892</v>
      </c>
      <c r="E59" s="46"/>
      <c r="F59" s="83" t="s">
        <v>12</v>
      </c>
      <c r="G59" s="31" t="str">
        <f t="shared" si="22"/>
        <v>その他の設備導入、運用改善</v>
      </c>
      <c r="H59" s="31" t="str">
        <f>H58</f>
        <v>給湯設備</v>
      </c>
      <c r="I59" s="87" t="s">
        <v>2557</v>
      </c>
      <c r="J59" s="85" t="str">
        <f t="shared" si="0"/>
        <v>153～156</v>
      </c>
      <c r="L59" s="11">
        <f>INDEX('1.2(1)①'!$B:$B,MATCH(N59,'1.2(1)①'!$A:$A,0),1)</f>
        <v>153</v>
      </c>
      <c r="M59" s="11">
        <f t="shared" si="19"/>
        <v>156</v>
      </c>
      <c r="N59" s="11" t="str">
        <f t="shared" si="1"/>
        <v>Scope1, 2その他の設備導入、運用改善給湯設備その他運用改善</v>
      </c>
      <c r="P59" s="42" t="str">
        <f>INDEX('1.2(1)①'!$J:$J,MATCH(目次!$L59,'1.2(1)①'!$B:$B,0),1)</f>
        <v>温湿度センサー・コイル・フィルター等の清掃</v>
      </c>
      <c r="Q59" s="42">
        <f t="shared" si="17"/>
        <v>4</v>
      </c>
      <c r="R59">
        <f>COUNTIFS('1.2(2)'!J$793:J$838,"〇",'1.2(2)'!$E$793:$E$838,"&gt;="&amp;$L59,'1.2(2)'!$E$793:$E$838,"&lt;="&amp;$M59)+COUNTIFS('1.2(2)'!J$793:J$838,"△",'1.2(2)'!$E$793:$E$838,"&gt;="&amp;$L59,'1.2(2)'!$E$793:$E$838,"&lt;="&amp;$M59)</f>
        <v>0</v>
      </c>
      <c r="S59">
        <f>COUNTIFS('1.2(2)'!K$793:K$838,"〇",'1.2(2)'!$E$793:$E$838,"&gt;="&amp;$L59,'1.2(2)'!$E$793:$E$838,"&lt;="&amp;$M59)+COUNTIFS('1.2(2)'!K$793:K$838,"△",'1.2(2)'!$E$793:$E$838,"&gt;="&amp;$L59,'1.2(2)'!$E$793:$E$838,"&lt;="&amp;$M59)</f>
        <v>0</v>
      </c>
      <c r="AK59" s="295"/>
      <c r="AL59" s="295"/>
      <c r="AM59" s="306"/>
      <c r="AN59" s="187" t="s">
        <v>1832</v>
      </c>
      <c r="AO59" s="188">
        <f>INDEX('1.2(2)'!E:E,MATCH(AP59,'1.2(2)'!$F:$F,0),1)</f>
        <v>45</v>
      </c>
      <c r="AP59" s="188" t="s">
        <v>2166</v>
      </c>
      <c r="AQ59" s="272" t="s">
        <v>1736</v>
      </c>
      <c r="AR59" s="272"/>
      <c r="AT59">
        <v>45</v>
      </c>
      <c r="AU59" t="s">
        <v>2166</v>
      </c>
      <c r="AX59" t="s">
        <v>1736</v>
      </c>
    </row>
    <row r="60" spans="2:50" ht="14.65" customHeight="1" x14ac:dyDescent="0.45">
      <c r="B60" s="265" t="s">
        <v>890</v>
      </c>
      <c r="C60" s="266"/>
      <c r="D60" s="44" t="s">
        <v>892</v>
      </c>
      <c r="E60" s="46"/>
      <c r="F60" s="83" t="s">
        <v>12</v>
      </c>
      <c r="G60" s="31" t="str">
        <f t="shared" si="22"/>
        <v>その他の設備導入、運用改善</v>
      </c>
      <c r="H60" s="8" t="s">
        <v>265</v>
      </c>
      <c r="I60" s="87" t="s">
        <v>266</v>
      </c>
      <c r="J60" s="85" t="str">
        <f t="shared" ref="J60:J92" si="24">HYPERLINK("#'"&amp;$B$17&amp;$B$18&amp;$B$21&amp;"'!B"&amp;L60+6,IF(M60=L60,L60,L60&amp;"～"&amp;M60))</f>
        <v>157～158</v>
      </c>
      <c r="L60" s="11">
        <f>INDEX('1.2(1)①'!$B:$B,MATCH(N60,'1.2(1)①'!$A:$A,0),1)</f>
        <v>157</v>
      </c>
      <c r="M60" s="11">
        <f t="shared" si="19"/>
        <v>158</v>
      </c>
      <c r="N60" s="11" t="str">
        <f t="shared" ref="N60:N92" si="25">F60&amp;G60&amp;H60&amp;I60</f>
        <v>Scope1, 2その他の設備導入、運用改善換気設備高効率換気設備</v>
      </c>
      <c r="P60" s="42" t="str">
        <f>INDEX('1.2(1)①'!$J:$J,MATCH(目次!$L60,'1.2(1)①'!$B:$B,0),1)</f>
        <v>可変風量換気装置の導入</v>
      </c>
      <c r="Q60" s="42">
        <f t="shared" si="17"/>
        <v>2</v>
      </c>
      <c r="R60">
        <f>COUNTIFS('1.2(2)'!J$793:J$838,"〇",'1.2(2)'!$E$793:$E$838,"&gt;="&amp;$L60,'1.2(2)'!$E$793:$E$838,"&lt;="&amp;$M60)+COUNTIFS('1.2(2)'!J$793:J$838,"△",'1.2(2)'!$E$793:$E$838,"&gt;="&amp;$L60,'1.2(2)'!$E$793:$E$838,"&lt;="&amp;$M60)</f>
        <v>0</v>
      </c>
      <c r="S60">
        <f>COUNTIFS('1.2(2)'!K$793:K$838,"〇",'1.2(2)'!$E$793:$E$838,"&gt;="&amp;$L60,'1.2(2)'!$E$793:$E$838,"&lt;="&amp;$M60)+COUNTIFS('1.2(2)'!K$793:K$838,"△",'1.2(2)'!$E$793:$E$838,"&gt;="&amp;$L60,'1.2(2)'!$E$793:$E$838,"&lt;="&amp;$M60)</f>
        <v>0</v>
      </c>
      <c r="AK60" s="295"/>
      <c r="AL60" s="295"/>
      <c r="AM60" s="306"/>
      <c r="AN60" s="187" t="s">
        <v>1832</v>
      </c>
      <c r="AO60" s="188">
        <f>INDEX('1.2(2)'!E:E,MATCH(AP60,'1.2(2)'!$F:$F,0),1)</f>
        <v>46</v>
      </c>
      <c r="AP60" s="188" t="s">
        <v>101</v>
      </c>
      <c r="AQ60" s="272" t="s">
        <v>1388</v>
      </c>
      <c r="AR60" s="272"/>
      <c r="AT60">
        <v>46</v>
      </c>
      <c r="AU60" t="s">
        <v>101</v>
      </c>
      <c r="AX60" t="s">
        <v>1388</v>
      </c>
    </row>
    <row r="61" spans="2:50" ht="14.65" customHeight="1" x14ac:dyDescent="0.45">
      <c r="B61" s="265" t="s">
        <v>890</v>
      </c>
      <c r="C61" s="266"/>
      <c r="D61" s="44" t="s">
        <v>892</v>
      </c>
      <c r="E61" s="46"/>
      <c r="F61" s="83" t="s">
        <v>12</v>
      </c>
      <c r="G61" s="31" t="str">
        <f t="shared" si="22"/>
        <v>その他の設備導入、運用改善</v>
      </c>
      <c r="H61" s="31" t="str">
        <f>H60</f>
        <v>換気設備</v>
      </c>
      <c r="I61" s="87" t="s">
        <v>272</v>
      </c>
      <c r="J61" s="85" t="str">
        <f t="shared" si="24"/>
        <v>159～163</v>
      </c>
      <c r="L61" s="11">
        <f>INDEX('1.2(1)①'!$B:$B,MATCH(N61,'1.2(1)①'!$A:$A,0),1)</f>
        <v>159</v>
      </c>
      <c r="M61" s="11">
        <f t="shared" si="19"/>
        <v>163</v>
      </c>
      <c r="N61" s="11" t="str">
        <f t="shared" si="25"/>
        <v>Scope1, 2その他の設備導入、運用改善換気設備換気量最適化</v>
      </c>
      <c r="P61" s="42" t="str">
        <f>INDEX('1.2(1)①'!$J:$J,MATCH(目次!$L61,'1.2(1)①'!$B:$B,0),1)</f>
        <v>CO2又はCO濃度による換気制御システムの導入</v>
      </c>
      <c r="Q61" s="42">
        <f t="shared" si="17"/>
        <v>5</v>
      </c>
      <c r="R61">
        <f>COUNTIFS('1.2(2)'!J$793:J$838,"〇",'1.2(2)'!$E$793:$E$838,"&gt;="&amp;$L61,'1.2(2)'!$E$793:$E$838,"&lt;="&amp;$M61)+COUNTIFS('1.2(2)'!J$793:J$838,"△",'1.2(2)'!$E$793:$E$838,"&gt;="&amp;$L61,'1.2(2)'!$E$793:$E$838,"&lt;="&amp;$M61)</f>
        <v>0</v>
      </c>
      <c r="S61">
        <f>COUNTIFS('1.2(2)'!K$793:K$838,"〇",'1.2(2)'!$E$793:$E$838,"&gt;="&amp;$L61,'1.2(2)'!$E$793:$E$838,"&lt;="&amp;$M61)+COUNTIFS('1.2(2)'!K$793:K$838,"△",'1.2(2)'!$E$793:$E$838,"&gt;="&amp;$L61,'1.2(2)'!$E$793:$E$838,"&lt;="&amp;$M61)</f>
        <v>0</v>
      </c>
      <c r="AK61" s="295"/>
      <c r="AL61" s="295"/>
      <c r="AM61" s="306"/>
      <c r="AN61" s="187" t="s">
        <v>1832</v>
      </c>
      <c r="AO61" s="188">
        <f>INDEX('1.2(2)'!E:E,MATCH(AP61,'1.2(2)'!$F:$F,0),1)</f>
        <v>48</v>
      </c>
      <c r="AP61" s="188" t="s">
        <v>2167</v>
      </c>
      <c r="AQ61" s="272" t="s">
        <v>1477</v>
      </c>
      <c r="AR61" s="272"/>
      <c r="AT61">
        <v>48</v>
      </c>
      <c r="AU61" t="s">
        <v>2167</v>
      </c>
      <c r="AX61" t="s">
        <v>1477</v>
      </c>
    </row>
    <row r="62" spans="2:50" ht="14.65" customHeight="1" x14ac:dyDescent="0.45">
      <c r="B62" s="83"/>
      <c r="C62" s="107"/>
      <c r="D62" s="44" t="s">
        <v>892</v>
      </c>
      <c r="E62" s="46"/>
      <c r="F62" s="83" t="s">
        <v>12</v>
      </c>
      <c r="G62" s="31" t="str">
        <f t="shared" si="22"/>
        <v>その他の設備導入、運用改善</v>
      </c>
      <c r="H62" s="31" t="str">
        <f>H61</f>
        <v>換気設備</v>
      </c>
      <c r="I62" s="87" t="s">
        <v>2644</v>
      </c>
      <c r="J62" s="85" t="str">
        <f t="shared" si="24"/>
        <v>164～165</v>
      </c>
      <c r="L62" s="11">
        <f>INDEX('1.2(1)①'!$B:$B,MATCH(N62,'1.2(1)①'!$A:$A,0),1)</f>
        <v>164</v>
      </c>
      <c r="M62" s="11">
        <f t="shared" si="19"/>
        <v>165</v>
      </c>
      <c r="N62" s="11" t="str">
        <f t="shared" si="25"/>
        <v>Scope1, 2その他の設備導入、運用改善換気設備その他運用改善</v>
      </c>
      <c r="P62" s="42" t="str">
        <f>INDEX('1.2(1)①'!$J:$J,MATCH(目次!$L62,'1.2(1)①'!$B:$B,0),1)</f>
        <v>換気運転時間の短縮等の換気運転の適正化</v>
      </c>
      <c r="Q62" s="42">
        <f t="shared" si="17"/>
        <v>2</v>
      </c>
      <c r="R62">
        <f>COUNTIFS('1.2(2)'!J$793:J$838,"〇",'1.2(2)'!$E$793:$E$838,"&gt;="&amp;$L62,'1.2(2)'!$E$793:$E$838,"&lt;="&amp;$M62)+COUNTIFS('1.2(2)'!J$793:J$838,"△",'1.2(2)'!$E$793:$E$838,"&gt;="&amp;$L62,'1.2(2)'!$E$793:$E$838,"&lt;="&amp;$M62)</f>
        <v>0</v>
      </c>
      <c r="S62">
        <f>COUNTIFS('1.2(2)'!K$793:K$838,"〇",'1.2(2)'!$E$793:$E$838,"&gt;="&amp;$L62,'1.2(2)'!$E$793:$E$838,"&lt;="&amp;$M62)+COUNTIFS('1.2(2)'!K$793:K$838,"△",'1.2(2)'!$E$793:$E$838,"&gt;="&amp;$L62,'1.2(2)'!$E$793:$E$838,"&lt;="&amp;$M62)</f>
        <v>0</v>
      </c>
      <c r="AK62" s="295"/>
      <c r="AL62" s="295"/>
      <c r="AM62" s="306"/>
      <c r="AN62" s="187" t="s">
        <v>1832</v>
      </c>
      <c r="AO62" s="188">
        <f>INDEX('1.2(2)'!E:E,MATCH(AP62,'1.2(2)'!$F:$F,0),1)</f>
        <v>49</v>
      </c>
      <c r="AP62" s="188" t="s">
        <v>106</v>
      </c>
      <c r="AQ62" s="272" t="s">
        <v>1504</v>
      </c>
      <c r="AR62" s="272"/>
      <c r="AT62">
        <v>49</v>
      </c>
      <c r="AU62" t="s">
        <v>106</v>
      </c>
      <c r="AX62" t="s">
        <v>1504</v>
      </c>
    </row>
    <row r="63" spans="2:50" ht="14.65" customHeight="1" x14ac:dyDescent="0.45">
      <c r="B63" s="265" t="s">
        <v>890</v>
      </c>
      <c r="C63" s="266"/>
      <c r="D63" s="44" t="s">
        <v>892</v>
      </c>
      <c r="E63" s="46"/>
      <c r="F63" s="83" t="s">
        <v>12</v>
      </c>
      <c r="G63" s="31" t="str">
        <f t="shared" si="22"/>
        <v>その他の設備導入、運用改善</v>
      </c>
      <c r="H63" s="8" t="s">
        <v>63</v>
      </c>
      <c r="I63" s="87" t="s">
        <v>64</v>
      </c>
      <c r="J63" s="85" t="str">
        <f t="shared" si="24"/>
        <v>166～168</v>
      </c>
      <c r="L63" s="11">
        <f>INDEX('1.2(1)①'!$B:$B,MATCH(N63,'1.2(1)①'!$A:$A,0),1)</f>
        <v>166</v>
      </c>
      <c r="M63" s="11">
        <f t="shared" si="19"/>
        <v>168</v>
      </c>
      <c r="N63" s="11" t="str">
        <f t="shared" si="25"/>
        <v>Scope1, 2その他の設備導入、運用改善照明設備高効率照明器具</v>
      </c>
      <c r="P63" s="42" t="str">
        <f>INDEX('1.2(1)①'!$J:$J,MATCH(目次!$L63,'1.2(1)①'!$B:$B,0),1)</f>
        <v>窓際照明の回路分離の導入</v>
      </c>
      <c r="Q63" s="42">
        <f t="shared" si="17"/>
        <v>3</v>
      </c>
      <c r="R63">
        <f>COUNTIFS('1.2(2)'!J$793:J$838,"〇",'1.2(2)'!$E$793:$E$838,"&gt;="&amp;$L63,'1.2(2)'!$E$793:$E$838,"&lt;="&amp;$M63)+COUNTIFS('1.2(2)'!J$793:J$838,"△",'1.2(2)'!$E$793:$E$838,"&gt;="&amp;$L63,'1.2(2)'!$E$793:$E$838,"&lt;="&amp;$M63)</f>
        <v>1</v>
      </c>
      <c r="S63">
        <f>COUNTIFS('1.2(2)'!K$793:K$838,"〇",'1.2(2)'!$E$793:$E$838,"&gt;="&amp;$L63,'1.2(2)'!$E$793:$E$838,"&lt;="&amp;$M63)+COUNTIFS('1.2(2)'!K$793:K$838,"△",'1.2(2)'!$E$793:$E$838,"&gt;="&amp;$L63,'1.2(2)'!$E$793:$E$838,"&lt;="&amp;$M63)</f>
        <v>0</v>
      </c>
      <c r="AK63" s="295"/>
      <c r="AL63" s="295"/>
      <c r="AM63" s="306"/>
      <c r="AN63" s="287" t="s">
        <v>1832</v>
      </c>
      <c r="AO63" s="288">
        <f>INDEX('1.2(2)'!E:E,MATCH(AP63,'1.2(2)'!$F:$F,0),1)</f>
        <v>50</v>
      </c>
      <c r="AP63" s="289" t="s">
        <v>108</v>
      </c>
      <c r="AQ63" s="272" t="s">
        <v>1506</v>
      </c>
      <c r="AR63" s="272"/>
      <c r="AT63">
        <v>50</v>
      </c>
      <c r="AU63" t="s">
        <v>108</v>
      </c>
      <c r="AX63" t="s">
        <v>1506</v>
      </c>
    </row>
    <row r="64" spans="2:50" ht="14.65" customHeight="1" x14ac:dyDescent="0.45">
      <c r="B64" s="265" t="s">
        <v>890</v>
      </c>
      <c r="C64" s="266"/>
      <c r="D64" s="44" t="s">
        <v>892</v>
      </c>
      <c r="E64" s="46"/>
      <c r="F64" s="83" t="s">
        <v>12</v>
      </c>
      <c r="G64" s="31" t="str">
        <f t="shared" si="22"/>
        <v>その他の設備導入、運用改善</v>
      </c>
      <c r="H64" s="31" t="str">
        <f>H63</f>
        <v>照明設備</v>
      </c>
      <c r="I64" s="87" t="s">
        <v>286</v>
      </c>
      <c r="J64" s="85" t="str">
        <f t="shared" si="24"/>
        <v>169～171</v>
      </c>
      <c r="L64" s="11">
        <f>INDEX('1.2(1)①'!$B:$B,MATCH(N64,'1.2(1)①'!$A:$A,0),1)</f>
        <v>169</v>
      </c>
      <c r="M64" s="11">
        <f t="shared" si="19"/>
        <v>171</v>
      </c>
      <c r="N64" s="11" t="str">
        <f t="shared" si="25"/>
        <v>Scope1, 2その他の設備導入、運用改善照明設備自動制御装置</v>
      </c>
      <c r="P64" s="42" t="str">
        <f>INDEX('1.2(1)①'!$J:$J,MATCH(目次!$L64,'1.2(1)①'!$B:$B,0),1)</f>
        <v>自動点滅装置の導入</v>
      </c>
      <c r="Q64" s="42">
        <f t="shared" si="17"/>
        <v>3</v>
      </c>
      <c r="R64">
        <f>COUNTIFS('1.2(2)'!J$793:J$838,"〇",'1.2(2)'!$E$793:$E$838,"&gt;="&amp;$L64,'1.2(2)'!$E$793:$E$838,"&lt;="&amp;$M64)+COUNTIFS('1.2(2)'!J$793:J$838,"△",'1.2(2)'!$E$793:$E$838,"&gt;="&amp;$L64,'1.2(2)'!$E$793:$E$838,"&lt;="&amp;$M64)</f>
        <v>0</v>
      </c>
      <c r="S64">
        <f>COUNTIFS('1.2(2)'!K$793:K$838,"〇",'1.2(2)'!$E$793:$E$838,"&gt;="&amp;$L64,'1.2(2)'!$E$793:$E$838,"&lt;="&amp;$M64)+COUNTIFS('1.2(2)'!K$793:K$838,"△",'1.2(2)'!$E$793:$E$838,"&gt;="&amp;$L64,'1.2(2)'!$E$793:$E$838,"&lt;="&amp;$M64)</f>
        <v>0</v>
      </c>
      <c r="AK64" s="295"/>
      <c r="AL64" s="295"/>
      <c r="AM64" s="306"/>
      <c r="AN64" s="287"/>
      <c r="AO64" s="288"/>
      <c r="AP64" s="289"/>
      <c r="AQ64" s="272" t="s">
        <v>3132</v>
      </c>
      <c r="AR64" s="272"/>
      <c r="AT64">
        <v>50</v>
      </c>
      <c r="AU64" t="s">
        <v>108</v>
      </c>
      <c r="AX64" t="s">
        <v>3132</v>
      </c>
    </row>
    <row r="65" spans="2:50" ht="14.65" customHeight="1" x14ac:dyDescent="0.45">
      <c r="B65" s="83"/>
      <c r="C65" s="107"/>
      <c r="D65" s="44" t="s">
        <v>892</v>
      </c>
      <c r="E65" s="46"/>
      <c r="F65" s="83" t="s">
        <v>12</v>
      </c>
      <c r="G65" s="31" t="str">
        <f t="shared" si="22"/>
        <v>その他の設備導入、運用改善</v>
      </c>
      <c r="H65" s="31" t="str">
        <f>H64</f>
        <v>照明設備</v>
      </c>
      <c r="I65" s="87" t="s">
        <v>2644</v>
      </c>
      <c r="J65" s="85" t="str">
        <f t="shared" si="24"/>
        <v>172～174</v>
      </c>
      <c r="L65" s="11">
        <f>INDEX('1.2(1)①'!$B:$B,MATCH(N65,'1.2(1)①'!$A:$A,0),1)</f>
        <v>172</v>
      </c>
      <c r="M65" s="11">
        <f t="shared" si="19"/>
        <v>174</v>
      </c>
      <c r="N65" s="11" t="str">
        <f t="shared" si="25"/>
        <v>Scope1, 2その他の設備導入、運用改善照明設備その他運用改善</v>
      </c>
      <c r="P65" s="42" t="str">
        <f>INDEX('1.2(1)①'!$J:$J,MATCH(目次!$L65,'1.2(1)①'!$B:$B,0),1)</f>
        <v>照度を比較的必要としない場所等の照明の間引き点灯</v>
      </c>
      <c r="Q65" s="42">
        <f t="shared" si="17"/>
        <v>3</v>
      </c>
      <c r="R65">
        <f>COUNTIFS('1.2(2)'!J$793:J$838,"〇",'1.2(2)'!$E$793:$E$838,"&gt;="&amp;$L65,'1.2(2)'!$E$793:$E$838,"&lt;="&amp;$M65)+COUNTIFS('1.2(2)'!J$793:J$838,"△",'1.2(2)'!$E$793:$E$838,"&gt;="&amp;$L65,'1.2(2)'!$E$793:$E$838,"&lt;="&amp;$M65)</f>
        <v>0</v>
      </c>
      <c r="S65">
        <f>COUNTIFS('1.2(2)'!K$793:K$838,"〇",'1.2(2)'!$E$793:$E$838,"&gt;="&amp;$L65,'1.2(2)'!$E$793:$E$838,"&lt;="&amp;$M65)+COUNTIFS('1.2(2)'!K$793:K$838,"△",'1.2(2)'!$E$793:$E$838,"&gt;="&amp;$L65,'1.2(2)'!$E$793:$E$838,"&lt;="&amp;$M65)</f>
        <v>0</v>
      </c>
      <c r="AK65" s="295"/>
      <c r="AL65" s="295"/>
      <c r="AM65" s="306"/>
      <c r="AN65" s="187" t="s">
        <v>1832</v>
      </c>
      <c r="AO65" s="188">
        <f>INDEX('1.2(2)'!E:E,MATCH(AP65,'1.2(2)'!$F:$F,0),1)</f>
        <v>54</v>
      </c>
      <c r="AP65" s="188" t="s">
        <v>117</v>
      </c>
      <c r="AQ65" s="272" t="s">
        <v>119</v>
      </c>
      <c r="AR65" s="272"/>
      <c r="AT65">
        <v>54</v>
      </c>
      <c r="AU65" t="s">
        <v>117</v>
      </c>
      <c r="AX65" t="s">
        <v>119</v>
      </c>
    </row>
    <row r="66" spans="2:50" ht="14.65" customHeight="1" x14ac:dyDescent="0.45">
      <c r="B66" s="265" t="s">
        <v>890</v>
      </c>
      <c r="C66" s="266"/>
      <c r="D66" s="44" t="s">
        <v>892</v>
      </c>
      <c r="E66" s="46"/>
      <c r="F66" s="83" t="s">
        <v>12</v>
      </c>
      <c r="G66" s="31" t="str">
        <f t="shared" si="22"/>
        <v>その他の設備導入、運用改善</v>
      </c>
      <c r="H66" s="8" t="s">
        <v>293</v>
      </c>
      <c r="I66" s="87" t="s">
        <v>294</v>
      </c>
      <c r="J66" s="85" t="str">
        <f t="shared" si="24"/>
        <v>175～177</v>
      </c>
      <c r="L66" s="11">
        <f>INDEX('1.2(1)①'!$B:$B,MATCH(N66,'1.2(1)①'!$A:$A,0),1)</f>
        <v>175</v>
      </c>
      <c r="M66" s="11">
        <f t="shared" si="19"/>
        <v>177</v>
      </c>
      <c r="N66" s="11" t="str">
        <f t="shared" si="25"/>
        <v>Scope1, 2その他の設備導入、運用改善昇降機エレベータ</v>
      </c>
      <c r="P66" s="42" t="str">
        <f>INDEX('1.2(1)①'!$J:$J,MATCH(目次!$L66,'1.2(1)①'!$B:$B,0),1)</f>
        <v>群管理運転システムの導入</v>
      </c>
      <c r="Q66" s="42">
        <f t="shared" si="17"/>
        <v>3</v>
      </c>
      <c r="R66">
        <f>COUNTIFS('1.2(2)'!J$793:J$838,"〇",'1.2(2)'!$E$793:$E$838,"&gt;="&amp;$L66,'1.2(2)'!$E$793:$E$838,"&lt;="&amp;$M66)+COUNTIFS('1.2(2)'!J$793:J$838,"△",'1.2(2)'!$E$793:$E$838,"&gt;="&amp;$L66,'1.2(2)'!$E$793:$E$838,"&lt;="&amp;$M66)</f>
        <v>0</v>
      </c>
      <c r="S66">
        <f>COUNTIFS('1.2(2)'!K$793:K$838,"〇",'1.2(2)'!$E$793:$E$838,"&gt;="&amp;$L66,'1.2(2)'!$E$793:$E$838,"&lt;="&amp;$M66)+COUNTIFS('1.2(2)'!K$793:K$838,"△",'1.2(2)'!$E$793:$E$838,"&gt;="&amp;$L66,'1.2(2)'!$E$793:$E$838,"&lt;="&amp;$M66)</f>
        <v>0</v>
      </c>
      <c r="AK66" s="295"/>
      <c r="AL66" s="295"/>
      <c r="AM66" s="306"/>
      <c r="AN66" s="187" t="s">
        <v>1832</v>
      </c>
      <c r="AO66" s="188">
        <f>INDEX('1.2(2)'!E:E,MATCH(AP66,'1.2(2)'!$F:$F,0),1)</f>
        <v>56</v>
      </c>
      <c r="AP66" s="188" t="s">
        <v>2169</v>
      </c>
      <c r="AQ66" s="272" t="s">
        <v>121</v>
      </c>
      <c r="AR66" s="272"/>
      <c r="AT66">
        <v>56</v>
      </c>
      <c r="AU66" t="s">
        <v>2169</v>
      </c>
      <c r="AX66" t="s">
        <v>121</v>
      </c>
    </row>
    <row r="67" spans="2:50" ht="14.65" customHeight="1" x14ac:dyDescent="0.45">
      <c r="B67" s="265" t="s">
        <v>890</v>
      </c>
      <c r="C67" s="266"/>
      <c r="D67" s="44" t="s">
        <v>892</v>
      </c>
      <c r="E67" s="46"/>
      <c r="F67" s="83" t="s">
        <v>12</v>
      </c>
      <c r="G67" s="31" t="str">
        <f t="shared" si="22"/>
        <v>その他の設備導入、運用改善</v>
      </c>
      <c r="H67" s="31" t="str">
        <f>H66</f>
        <v>昇降機</v>
      </c>
      <c r="I67" s="87" t="s">
        <v>301</v>
      </c>
      <c r="J67" s="85" t="str">
        <f t="shared" si="24"/>
        <v>178～179</v>
      </c>
      <c r="L67" s="11">
        <f>INDEX('1.2(1)①'!$B:$B,MATCH(N67,'1.2(1)①'!$A:$A,0),1)</f>
        <v>178</v>
      </c>
      <c r="M67" s="11">
        <f t="shared" si="19"/>
        <v>179</v>
      </c>
      <c r="N67" s="11" t="str">
        <f t="shared" si="25"/>
        <v>Scope1, 2その他の設備導入、運用改善昇降機エスカレータ</v>
      </c>
      <c r="P67" s="42" t="str">
        <f>INDEX('1.2(1)①'!$J:$J,MATCH(目次!$L67,'1.2(1)①'!$B:$B,0),1)</f>
        <v>自動運転装置の導入</v>
      </c>
      <c r="Q67" s="42">
        <f t="shared" si="17"/>
        <v>2</v>
      </c>
      <c r="R67">
        <f>COUNTIFS('1.2(2)'!J$793:J$838,"〇",'1.2(2)'!$E$793:$E$838,"&gt;="&amp;$L67,'1.2(2)'!$E$793:$E$838,"&lt;="&amp;$M67)+COUNTIFS('1.2(2)'!J$793:J$838,"△",'1.2(2)'!$E$793:$E$838,"&gt;="&amp;$L67,'1.2(2)'!$E$793:$E$838,"&lt;="&amp;$M67)</f>
        <v>0</v>
      </c>
      <c r="S67">
        <f>COUNTIFS('1.2(2)'!K$793:K$838,"〇",'1.2(2)'!$E$793:$E$838,"&gt;="&amp;$L67,'1.2(2)'!$E$793:$E$838,"&lt;="&amp;$M67)+COUNTIFS('1.2(2)'!K$793:K$838,"△",'1.2(2)'!$E$793:$E$838,"&gt;="&amp;$L67,'1.2(2)'!$E$793:$E$838,"&lt;="&amp;$M67)</f>
        <v>0</v>
      </c>
      <c r="AK67" s="295"/>
      <c r="AL67" s="295"/>
      <c r="AM67" s="306"/>
      <c r="AN67" s="187" t="s">
        <v>1832</v>
      </c>
      <c r="AO67" s="188">
        <f>INDEX('1.2(2)'!E:E,MATCH(AP67,'1.2(2)'!$F:$F,0),1)</f>
        <v>66</v>
      </c>
      <c r="AP67" s="188" t="s">
        <v>2170</v>
      </c>
      <c r="AQ67" s="272" t="s">
        <v>140</v>
      </c>
      <c r="AR67" s="272"/>
      <c r="AT67">
        <v>66</v>
      </c>
      <c r="AU67" t="s">
        <v>2170</v>
      </c>
      <c r="AX67" t="s">
        <v>140</v>
      </c>
    </row>
    <row r="68" spans="2:50" ht="14.65" customHeight="1" x14ac:dyDescent="0.45">
      <c r="B68" s="83"/>
      <c r="C68" s="107"/>
      <c r="D68" s="44" t="s">
        <v>892</v>
      </c>
      <c r="E68" s="46"/>
      <c r="F68" s="83" t="s">
        <v>12</v>
      </c>
      <c r="G68" s="31" t="str">
        <f t="shared" si="22"/>
        <v>その他の設備導入、運用改善</v>
      </c>
      <c r="H68" s="31" t="str">
        <f>H67</f>
        <v>昇降機</v>
      </c>
      <c r="I68" s="87" t="s">
        <v>2644</v>
      </c>
      <c r="J68" s="85" t="str">
        <f t="shared" si="24"/>
        <v>180～181</v>
      </c>
      <c r="L68" s="11">
        <f>INDEX('1.2(1)①'!$B:$B,MATCH(N68,'1.2(1)①'!$A:$A,0),1)</f>
        <v>180</v>
      </c>
      <c r="M68" s="11">
        <f t="shared" si="19"/>
        <v>181</v>
      </c>
      <c r="N68" s="11" t="str">
        <f t="shared" si="25"/>
        <v>Scope1, 2その他の設備導入、運用改善昇降機その他運用改善</v>
      </c>
      <c r="P68" s="42" t="str">
        <f>INDEX('1.2(1)①'!$J:$J,MATCH(目次!$L68,'1.2(1)①'!$B:$B,0),1)</f>
        <v>利用の少ない時間帯における昇降機の一部停止</v>
      </c>
      <c r="Q68" s="42">
        <f t="shared" si="17"/>
        <v>2</v>
      </c>
      <c r="R68">
        <f>COUNTIFS('1.2(2)'!J$793:J$838,"〇",'1.2(2)'!$E$793:$E$838,"&gt;="&amp;$L68,'1.2(2)'!$E$793:$E$838,"&lt;="&amp;$M68)+COUNTIFS('1.2(2)'!J$793:J$838,"△",'1.2(2)'!$E$793:$E$838,"&gt;="&amp;$L68,'1.2(2)'!$E$793:$E$838,"&lt;="&amp;$M68)</f>
        <v>0</v>
      </c>
      <c r="S68">
        <f>COUNTIFS('1.2(2)'!K$793:K$838,"〇",'1.2(2)'!$E$793:$E$838,"&gt;="&amp;$L68,'1.2(2)'!$E$793:$E$838,"&lt;="&amp;$M68)+COUNTIFS('1.2(2)'!K$793:K$838,"△",'1.2(2)'!$E$793:$E$838,"&gt;="&amp;$L68,'1.2(2)'!$E$793:$E$838,"&lt;="&amp;$M68)</f>
        <v>0</v>
      </c>
      <c r="AK68" s="295"/>
      <c r="AL68" s="295"/>
      <c r="AM68" s="306"/>
      <c r="AN68" s="187" t="s">
        <v>1832</v>
      </c>
      <c r="AO68" s="188">
        <f>INDEX('1.2(2)'!E:E,MATCH(AP68,'1.2(2)'!$F:$F,0),1)</f>
        <v>67</v>
      </c>
      <c r="AP68" s="188" t="s">
        <v>2171</v>
      </c>
      <c r="AQ68" s="272" t="s">
        <v>144</v>
      </c>
      <c r="AR68" s="272"/>
      <c r="AT68">
        <v>67</v>
      </c>
      <c r="AU68" t="s">
        <v>2171</v>
      </c>
      <c r="AX68" t="s">
        <v>144</v>
      </c>
    </row>
    <row r="69" spans="2:50" ht="14.65" customHeight="1" x14ac:dyDescent="0.45">
      <c r="B69" s="265" t="s">
        <v>890</v>
      </c>
      <c r="C69" s="266"/>
      <c r="D69" s="44" t="s">
        <v>892</v>
      </c>
      <c r="E69" s="46"/>
      <c r="F69" s="83" t="s">
        <v>12</v>
      </c>
      <c r="G69" s="31" t="str">
        <f t="shared" si="22"/>
        <v>その他の設備導入、運用改善</v>
      </c>
      <c r="H69" s="8" t="s">
        <v>67</v>
      </c>
      <c r="I69" s="87" t="s">
        <v>307</v>
      </c>
      <c r="J69" s="85" t="str">
        <f t="shared" si="24"/>
        <v>182～187</v>
      </c>
      <c r="L69" s="11">
        <f>INDEX('1.2(1)①'!$B:$B,MATCH(N69,'1.2(1)①'!$A:$A,0),1)</f>
        <v>182</v>
      </c>
      <c r="M69" s="11">
        <f t="shared" si="19"/>
        <v>187</v>
      </c>
      <c r="N69" s="11" t="str">
        <f t="shared" si="25"/>
        <v>Scope1, 2その他の設備導入、運用改善燃焼設備空気比の改善</v>
      </c>
      <c r="P69" s="42" t="str">
        <f>INDEX('1.2(1)①'!$J:$J,MATCH(目次!$L69,'1.2(1)①'!$B:$B,0),1)</f>
        <v>酸素濃度分析装置の導入</v>
      </c>
      <c r="Q69" s="42">
        <f t="shared" si="17"/>
        <v>6</v>
      </c>
      <c r="R69">
        <f>COUNTIFS('1.2(2)'!J$793:J$838,"〇",'1.2(2)'!$E$793:$E$838,"&gt;="&amp;$L69,'1.2(2)'!$E$793:$E$838,"&lt;="&amp;$M69)+COUNTIFS('1.2(2)'!J$793:J$838,"△",'1.2(2)'!$E$793:$E$838,"&gt;="&amp;$L69,'1.2(2)'!$E$793:$E$838,"&lt;="&amp;$M69)</f>
        <v>0</v>
      </c>
      <c r="S69">
        <f>COUNTIFS('1.2(2)'!K$793:K$838,"〇",'1.2(2)'!$E$793:$E$838,"&gt;="&amp;$L69,'1.2(2)'!$E$793:$E$838,"&lt;="&amp;$M69)+COUNTIFS('1.2(2)'!K$793:K$838,"△",'1.2(2)'!$E$793:$E$838,"&gt;="&amp;$L69,'1.2(2)'!$E$793:$E$838,"&lt;="&amp;$M69)</f>
        <v>0</v>
      </c>
      <c r="AK69" s="295"/>
      <c r="AL69" s="295"/>
      <c r="AM69" s="306"/>
      <c r="AN69" s="187" t="s">
        <v>1832</v>
      </c>
      <c r="AO69" s="188">
        <f>INDEX('1.2(2)'!E:E,MATCH(AP69,'1.2(2)'!$F:$F,0),1)</f>
        <v>68</v>
      </c>
      <c r="AP69" s="188" t="s">
        <v>2172</v>
      </c>
      <c r="AQ69" s="272" t="s">
        <v>146</v>
      </c>
      <c r="AR69" s="272"/>
      <c r="AT69">
        <v>68</v>
      </c>
      <c r="AU69" t="s">
        <v>2172</v>
      </c>
      <c r="AX69" t="s">
        <v>146</v>
      </c>
    </row>
    <row r="70" spans="2:50" ht="14.65" customHeight="1" x14ac:dyDescent="0.45">
      <c r="B70" s="265" t="s">
        <v>890</v>
      </c>
      <c r="C70" s="266"/>
      <c r="D70" s="44" t="s">
        <v>892</v>
      </c>
      <c r="E70" s="46"/>
      <c r="F70" s="83" t="s">
        <v>12</v>
      </c>
      <c r="G70" s="31" t="str">
        <f t="shared" si="22"/>
        <v>その他の設備導入、運用改善</v>
      </c>
      <c r="H70" s="31" t="str">
        <f>H69</f>
        <v>燃焼設備</v>
      </c>
      <c r="I70" s="87" t="s">
        <v>316</v>
      </c>
      <c r="J70" s="85" t="str">
        <f t="shared" si="24"/>
        <v>188～205</v>
      </c>
      <c r="L70" s="11">
        <f>INDEX('1.2(1)①'!$B:$B,MATCH(N70,'1.2(1)①'!$A:$A,0),1)</f>
        <v>188</v>
      </c>
      <c r="M70" s="11">
        <f t="shared" si="19"/>
        <v>205</v>
      </c>
      <c r="N70" s="11" t="str">
        <f t="shared" si="25"/>
        <v>Scope1, 2その他の設備導入、運用改善燃焼設備熱効率の向上</v>
      </c>
      <c r="P70" s="42" t="str">
        <f>INDEX('1.2(1)①'!$J:$J,MATCH(目次!$L70,'1.2(1)①'!$B:$B,0),1)</f>
        <v>燃焼用空気予熱設備の導入</v>
      </c>
      <c r="Q70" s="42">
        <f>M70-L70+1</f>
        <v>18</v>
      </c>
      <c r="R70">
        <f>COUNTIFS('1.2(2)'!J$793:J$838,"〇",'1.2(2)'!$E$793:$E$838,"&gt;="&amp;$L70,'1.2(2)'!$E$793:$E$838,"&lt;="&amp;$M70)+COUNTIFS('1.2(2)'!J$793:J$838,"△",'1.2(2)'!$E$793:$E$838,"&gt;="&amp;$L70,'1.2(2)'!$E$793:$E$838,"&lt;="&amp;$M70)</f>
        <v>0</v>
      </c>
      <c r="S70">
        <f>COUNTIFS('1.2(2)'!K$793:K$838,"〇",'1.2(2)'!$E$793:$E$838,"&gt;="&amp;$L70,'1.2(2)'!$E$793:$E$838,"&lt;="&amp;$M70)+COUNTIFS('1.2(2)'!K$793:K$838,"△",'1.2(2)'!$E$793:$E$838,"&gt;="&amp;$L70,'1.2(2)'!$E$793:$E$838,"&lt;="&amp;$M70)</f>
        <v>0</v>
      </c>
      <c r="AK70" s="295"/>
      <c r="AL70" s="295"/>
      <c r="AM70" s="306"/>
      <c r="AN70" s="187" t="s">
        <v>1832</v>
      </c>
      <c r="AO70" s="188">
        <f>INDEX('1.2(2)'!E:E,MATCH(AP70,'1.2(2)'!$F:$F,0),1)</f>
        <v>69</v>
      </c>
      <c r="AP70" s="188" t="s">
        <v>2173</v>
      </c>
      <c r="AQ70" s="272" t="s">
        <v>1541</v>
      </c>
      <c r="AR70" s="272"/>
      <c r="AT70">
        <v>69</v>
      </c>
      <c r="AU70" t="s">
        <v>2173</v>
      </c>
      <c r="AX70" t="s">
        <v>1541</v>
      </c>
    </row>
    <row r="71" spans="2:50" ht="14.65" customHeight="1" x14ac:dyDescent="0.45">
      <c r="B71" s="265" t="s">
        <v>890</v>
      </c>
      <c r="C71" s="266"/>
      <c r="D71" s="44" t="s">
        <v>892</v>
      </c>
      <c r="E71" s="46"/>
      <c r="F71" s="83" t="s">
        <v>12</v>
      </c>
      <c r="G71" s="31" t="str">
        <f t="shared" si="22"/>
        <v>その他の設備導入、運用改善</v>
      </c>
      <c r="H71" s="31" t="str">
        <f>H70</f>
        <v>燃焼設備</v>
      </c>
      <c r="I71" s="87" t="s">
        <v>347</v>
      </c>
      <c r="J71" s="85" t="str">
        <f t="shared" si="24"/>
        <v>206～209</v>
      </c>
      <c r="L71" s="11">
        <f>INDEX('1.2(1)①'!$B:$B,MATCH(N71,'1.2(1)①'!$A:$A,0),1)</f>
        <v>206</v>
      </c>
      <c r="M71" s="11">
        <f t="shared" si="19"/>
        <v>209</v>
      </c>
      <c r="N71" s="11" t="str">
        <f t="shared" si="25"/>
        <v>Scope1, 2その他の設備導入、運用改善燃焼設備通風装置</v>
      </c>
      <c r="P71" s="42" t="str">
        <f>INDEX('1.2(1)①'!$J:$J,MATCH(目次!$L71,'1.2(1)①'!$B:$B,0),1)</f>
        <v>自動通風計測制御装置の導入</v>
      </c>
      <c r="Q71" s="42">
        <f t="shared" ref="Q71:Q98" si="26">M71-L71+1</f>
        <v>4</v>
      </c>
      <c r="R71">
        <f>COUNTIFS('1.2(2)'!J$793:J$838,"〇",'1.2(2)'!$E$793:$E$838,"&gt;="&amp;$L71,'1.2(2)'!$E$793:$E$838,"&lt;="&amp;$M71)+COUNTIFS('1.2(2)'!J$793:J$838,"△",'1.2(2)'!$E$793:$E$838,"&gt;="&amp;$L71,'1.2(2)'!$E$793:$E$838,"&lt;="&amp;$M71)</f>
        <v>0</v>
      </c>
      <c r="S71">
        <f>COUNTIFS('1.2(2)'!K$793:K$838,"〇",'1.2(2)'!$E$793:$E$838,"&gt;="&amp;$L71,'1.2(2)'!$E$793:$E$838,"&lt;="&amp;$M71)+COUNTIFS('1.2(2)'!K$793:K$838,"△",'1.2(2)'!$E$793:$E$838,"&gt;="&amp;$L71,'1.2(2)'!$E$793:$E$838,"&lt;="&amp;$M71)</f>
        <v>0</v>
      </c>
      <c r="AK71" s="295"/>
      <c r="AL71" s="295"/>
      <c r="AM71" s="306"/>
      <c r="AN71" s="187" t="s">
        <v>1832</v>
      </c>
      <c r="AO71" s="188">
        <f>INDEX('1.2(2)'!E:E,MATCH(AP71,'1.2(2)'!$F:$F,0),1)</f>
        <v>73</v>
      </c>
      <c r="AP71" s="188" t="s">
        <v>2174</v>
      </c>
      <c r="AQ71" s="272" t="s">
        <v>1710</v>
      </c>
      <c r="AR71" s="272"/>
      <c r="AT71">
        <v>73</v>
      </c>
      <c r="AU71" t="s">
        <v>2174</v>
      </c>
      <c r="AX71" t="s">
        <v>1710</v>
      </c>
    </row>
    <row r="72" spans="2:50" ht="14.65" customHeight="1" x14ac:dyDescent="0.45">
      <c r="B72" s="265" t="s">
        <v>890</v>
      </c>
      <c r="C72" s="266"/>
      <c r="D72" s="44" t="s">
        <v>892</v>
      </c>
      <c r="E72" s="46"/>
      <c r="F72" s="83" t="s">
        <v>12</v>
      </c>
      <c r="G72" s="31" t="str">
        <f t="shared" si="22"/>
        <v>その他の設備導入、運用改善</v>
      </c>
      <c r="H72" s="31" t="str">
        <f>H71</f>
        <v>燃焼設備</v>
      </c>
      <c r="I72" s="87" t="s">
        <v>356</v>
      </c>
      <c r="J72" s="85" t="str">
        <f t="shared" si="24"/>
        <v>210～216</v>
      </c>
      <c r="L72" s="11">
        <f>INDEX('1.2(1)①'!$B:$B,MATCH(N72,'1.2(1)①'!$A:$A,0),1)</f>
        <v>210</v>
      </c>
      <c r="M72" s="11">
        <f t="shared" si="19"/>
        <v>216</v>
      </c>
      <c r="N72" s="11" t="str">
        <f t="shared" si="25"/>
        <v>Scope1, 2その他の設備導入、運用改善燃焼設備燃焼管理</v>
      </c>
      <c r="P72" s="42" t="str">
        <f>INDEX('1.2(1)①'!$J:$J,MATCH(目次!$L72,'1.2(1)①'!$B:$B,0),1)</f>
        <v>流量（瞬間流量、積算流量）測定装置の導入</v>
      </c>
      <c r="Q72" s="42">
        <f t="shared" si="26"/>
        <v>7</v>
      </c>
      <c r="R72">
        <f>COUNTIFS('1.2(2)'!J$793:J$838,"〇",'1.2(2)'!$E$793:$E$838,"&gt;="&amp;$L72,'1.2(2)'!$E$793:$E$838,"&lt;="&amp;$M72)+COUNTIFS('1.2(2)'!J$793:J$838,"△",'1.2(2)'!$E$793:$E$838,"&gt;="&amp;$L72,'1.2(2)'!$E$793:$E$838,"&lt;="&amp;$M72)</f>
        <v>0</v>
      </c>
      <c r="S72">
        <f>COUNTIFS('1.2(2)'!K$793:K$838,"〇",'1.2(2)'!$E$793:$E$838,"&gt;="&amp;$L72,'1.2(2)'!$E$793:$E$838,"&lt;="&amp;$M72)+COUNTIFS('1.2(2)'!K$793:K$838,"△",'1.2(2)'!$E$793:$E$838,"&gt;="&amp;$L72,'1.2(2)'!$E$793:$E$838,"&lt;="&amp;$M72)</f>
        <v>0</v>
      </c>
      <c r="AK72" s="295"/>
      <c r="AL72" s="295"/>
      <c r="AM72" s="306"/>
      <c r="AN72" s="187" t="s">
        <v>1832</v>
      </c>
      <c r="AO72" s="188">
        <f>INDEX('1.2(2)'!E:E,MATCH(AP72,'1.2(2)'!$F:$F,0),1)</f>
        <v>74</v>
      </c>
      <c r="AP72" s="188" t="s">
        <v>2175</v>
      </c>
      <c r="AQ72" s="272" t="s">
        <v>1726</v>
      </c>
      <c r="AR72" s="272"/>
      <c r="AT72">
        <v>74</v>
      </c>
      <c r="AU72" t="s">
        <v>2175</v>
      </c>
      <c r="AX72" t="s">
        <v>1726</v>
      </c>
    </row>
    <row r="73" spans="2:50" ht="14.65" customHeight="1" x14ac:dyDescent="0.45">
      <c r="B73" s="265" t="s">
        <v>890</v>
      </c>
      <c r="C73" s="266"/>
      <c r="D73" s="44" t="s">
        <v>892</v>
      </c>
      <c r="E73" s="46"/>
      <c r="F73" s="83" t="s">
        <v>12</v>
      </c>
      <c r="G73" s="31" t="str">
        <f t="shared" si="22"/>
        <v>その他の設備導入、運用改善</v>
      </c>
      <c r="H73" s="31" t="str">
        <f>H72</f>
        <v>燃焼設備</v>
      </c>
      <c r="I73" s="87" t="s">
        <v>68</v>
      </c>
      <c r="J73" s="85" t="str">
        <f t="shared" si="24"/>
        <v>217～221</v>
      </c>
      <c r="L73" s="11">
        <f>INDEX('1.2(1)①'!$B:$B,MATCH(N73,'1.2(1)①'!$A:$A,0),1)</f>
        <v>217</v>
      </c>
      <c r="M73" s="11">
        <f t="shared" si="19"/>
        <v>221</v>
      </c>
      <c r="N73" s="11" t="str">
        <f t="shared" si="25"/>
        <v>Scope1, 2その他の設備導入、運用改善燃焼設備ボイラー・ボイラー関連機器</v>
      </c>
      <c r="P73" s="42" t="str">
        <f>INDEX('1.2(1)①'!$J:$J,MATCH(目次!$L73,'1.2(1)①'!$B:$B,0),1)</f>
        <v>ボイラー排ガス顕熱回収装置の導入</v>
      </c>
      <c r="Q73" s="42">
        <f t="shared" si="26"/>
        <v>5</v>
      </c>
      <c r="R73">
        <f>COUNTIFS('1.2(2)'!J$793:J$838,"〇",'1.2(2)'!$E$793:$E$838,"&gt;="&amp;$L73,'1.2(2)'!$E$793:$E$838,"&lt;="&amp;$M73)+COUNTIFS('1.2(2)'!J$793:J$838,"△",'1.2(2)'!$E$793:$E$838,"&gt;="&amp;$L73,'1.2(2)'!$E$793:$E$838,"&lt;="&amp;$M73)</f>
        <v>0</v>
      </c>
      <c r="S73">
        <f>COUNTIFS('1.2(2)'!K$793:K$838,"〇",'1.2(2)'!$E$793:$E$838,"&gt;="&amp;$L73,'1.2(2)'!$E$793:$E$838,"&lt;="&amp;$M73)+COUNTIFS('1.2(2)'!K$793:K$838,"△",'1.2(2)'!$E$793:$E$838,"&gt;="&amp;$L73,'1.2(2)'!$E$793:$E$838,"&lt;="&amp;$M73)</f>
        <v>0</v>
      </c>
      <c r="AK73" s="295"/>
      <c r="AL73" s="295"/>
      <c r="AM73" s="306"/>
      <c r="AN73" s="287" t="s">
        <v>1832</v>
      </c>
      <c r="AO73" s="288">
        <f>INDEX('1.2(2)'!E:E,MATCH(AP73,'1.2(2)'!$F:$F,0),1)</f>
        <v>82</v>
      </c>
      <c r="AP73" s="289" t="s">
        <v>2531</v>
      </c>
      <c r="AQ73" s="272" t="s">
        <v>1758</v>
      </c>
      <c r="AR73" s="272"/>
      <c r="AT73">
        <v>82</v>
      </c>
      <c r="AU73" t="s">
        <v>2531</v>
      </c>
      <c r="AX73" t="s">
        <v>1758</v>
      </c>
    </row>
    <row r="74" spans="2:50" ht="14.65" customHeight="1" x14ac:dyDescent="0.45">
      <c r="B74" s="265" t="s">
        <v>890</v>
      </c>
      <c r="C74" s="266"/>
      <c r="D74" s="44" t="s">
        <v>892</v>
      </c>
      <c r="E74" s="46"/>
      <c r="F74" s="83" t="s">
        <v>12</v>
      </c>
      <c r="G74" s="31" t="str">
        <f t="shared" si="22"/>
        <v>その他の設備導入、運用改善</v>
      </c>
      <c r="H74" s="31" t="str">
        <f>H73</f>
        <v>燃焼設備</v>
      </c>
      <c r="I74" s="87" t="s">
        <v>2644</v>
      </c>
      <c r="J74" s="85" t="str">
        <f t="shared" ref="J74" si="27">HYPERLINK("#'"&amp;$B$17&amp;$B$18&amp;$B$21&amp;"'!B"&amp;L74+6,IF(M74=L74,L74,L74&amp;"～"&amp;M74))</f>
        <v>222～224</v>
      </c>
      <c r="L74" s="11">
        <f>INDEX('1.2(1)①'!$B:$B,MATCH(N74,'1.2(1)①'!$A:$A,0),1)</f>
        <v>222</v>
      </c>
      <c r="M74" s="11">
        <f t="shared" si="19"/>
        <v>224</v>
      </c>
      <c r="N74" s="11" t="str">
        <f t="shared" ref="N74" si="28">F74&amp;G74&amp;H74&amp;I74</f>
        <v>Scope1, 2その他の設備導入、運用改善燃焼設備その他運用改善</v>
      </c>
      <c r="P74" s="42" t="str">
        <f>INDEX('1.2(1)①'!$J:$J,MATCH(目次!$L74,'1.2(1)①'!$B:$B,0),1)</f>
        <v>ボイラーの運転圧力の適正化</v>
      </c>
      <c r="Q74" s="42">
        <f t="shared" si="26"/>
        <v>3</v>
      </c>
      <c r="R74">
        <f>COUNTIFS('1.2(2)'!J$793:J$838,"〇",'1.2(2)'!$E$793:$E$838,"&gt;="&amp;$L74,'1.2(2)'!$E$793:$E$838,"&lt;="&amp;$M74)+COUNTIFS('1.2(2)'!J$793:J$838,"△",'1.2(2)'!$E$793:$E$838,"&gt;="&amp;$L74,'1.2(2)'!$E$793:$E$838,"&lt;="&amp;$M74)</f>
        <v>0</v>
      </c>
      <c r="S74">
        <f>COUNTIFS('1.2(2)'!K$793:K$838,"〇",'1.2(2)'!$E$793:$E$838,"&gt;="&amp;$L74,'1.2(2)'!$E$793:$E$838,"&lt;="&amp;$M74)+COUNTIFS('1.2(2)'!K$793:K$838,"△",'1.2(2)'!$E$793:$E$838,"&gt;="&amp;$L74,'1.2(2)'!$E$793:$E$838,"&lt;="&amp;$M74)</f>
        <v>0</v>
      </c>
      <c r="AK74" s="295"/>
      <c r="AL74" s="295"/>
      <c r="AM74" s="306"/>
      <c r="AN74" s="287"/>
      <c r="AO74" s="288"/>
      <c r="AP74" s="289"/>
      <c r="AQ74" s="272" t="s">
        <v>1769</v>
      </c>
      <c r="AR74" s="272"/>
      <c r="AT74">
        <v>82</v>
      </c>
      <c r="AU74" t="s">
        <v>2531</v>
      </c>
      <c r="AX74" t="s">
        <v>1769</v>
      </c>
    </row>
    <row r="75" spans="2:50" ht="14.65" customHeight="1" x14ac:dyDescent="0.45">
      <c r="B75" s="265" t="s">
        <v>890</v>
      </c>
      <c r="C75" s="266"/>
      <c r="D75" s="44" t="s">
        <v>892</v>
      </c>
      <c r="E75" s="46"/>
      <c r="F75" s="83" t="s">
        <v>12</v>
      </c>
      <c r="G75" s="31" t="str">
        <f>G73</f>
        <v>その他の設備導入、運用改善</v>
      </c>
      <c r="H75" s="8" t="s">
        <v>77</v>
      </c>
      <c r="I75" s="86" t="s">
        <v>375</v>
      </c>
      <c r="J75" s="85" t="str">
        <f t="shared" si="24"/>
        <v>225～229</v>
      </c>
      <c r="L75" s="11">
        <f>INDEX('1.2(1)①'!$B:$B,MATCH(N75,'1.2(1)①'!$A:$A,0),1)</f>
        <v>225</v>
      </c>
      <c r="M75" s="11">
        <f t="shared" si="19"/>
        <v>229</v>
      </c>
      <c r="N75" s="11" t="str">
        <f t="shared" si="25"/>
        <v>Scope1, 2その他の設備導入、運用改善熱利用設備効率的な熱回収</v>
      </c>
      <c r="P75" s="42" t="str">
        <f>INDEX('1.2(1)①'!$J:$J,MATCH(目次!$L75,'1.2(1)①'!$B:$B,0),1)</f>
        <v>耐食性高効率熱交換器の導入</v>
      </c>
      <c r="Q75" s="42">
        <f t="shared" si="26"/>
        <v>5</v>
      </c>
      <c r="R75">
        <f>COUNTIFS('1.2(2)'!J$793:J$838,"〇",'1.2(2)'!$E$793:$E$838,"&gt;="&amp;$L75,'1.2(2)'!$E$793:$E$838,"&lt;="&amp;$M75)+COUNTIFS('1.2(2)'!J$793:J$838,"△",'1.2(2)'!$E$793:$E$838,"&gt;="&amp;$L75,'1.2(2)'!$E$793:$E$838,"&lt;="&amp;$M75)</f>
        <v>0</v>
      </c>
      <c r="S75">
        <f>COUNTIFS('1.2(2)'!K$793:K$838,"〇",'1.2(2)'!$E$793:$E$838,"&gt;="&amp;$L75,'1.2(2)'!$E$793:$E$838,"&lt;="&amp;$M75)+COUNTIFS('1.2(2)'!K$793:K$838,"△",'1.2(2)'!$E$793:$E$838,"&gt;="&amp;$L75,'1.2(2)'!$E$793:$E$838,"&lt;="&amp;$M75)</f>
        <v>0</v>
      </c>
      <c r="AK75" s="295"/>
      <c r="AL75" s="295"/>
      <c r="AM75" s="306"/>
      <c r="AN75" s="287"/>
      <c r="AO75" s="288"/>
      <c r="AP75" s="289"/>
      <c r="AQ75" s="272" t="s">
        <v>1770</v>
      </c>
      <c r="AR75" s="272"/>
      <c r="AT75">
        <v>82</v>
      </c>
      <c r="AU75" t="s">
        <v>2531</v>
      </c>
      <c r="AX75" t="s">
        <v>1770</v>
      </c>
    </row>
    <row r="76" spans="2:50" ht="14.65" customHeight="1" x14ac:dyDescent="0.45">
      <c r="B76" s="265" t="s">
        <v>890</v>
      </c>
      <c r="C76" s="266"/>
      <c r="D76" s="44" t="s">
        <v>892</v>
      </c>
      <c r="E76" s="46"/>
      <c r="F76" s="83" t="s">
        <v>12</v>
      </c>
      <c r="G76" s="31" t="str">
        <f t="shared" si="22"/>
        <v>その他の設備導入、運用改善</v>
      </c>
      <c r="H76" s="31" t="str">
        <f t="shared" ref="H76:H91" si="29">H75</f>
        <v>熱利用設備</v>
      </c>
      <c r="I76" s="87" t="s">
        <v>384</v>
      </c>
      <c r="J76" s="85" t="str">
        <f t="shared" si="24"/>
        <v>230～232</v>
      </c>
      <c r="L76" s="11">
        <f>INDEX('1.2(1)①'!$B:$B,MATCH(N76,'1.2(1)①'!$A:$A,0),1)</f>
        <v>230</v>
      </c>
      <c r="M76" s="11">
        <f t="shared" si="19"/>
        <v>232</v>
      </c>
      <c r="N76" s="11" t="str">
        <f t="shared" si="25"/>
        <v>Scope1, 2その他の設備導入、運用改善熱利用設備蒸気利用設備の乾き度改善</v>
      </c>
      <c r="P76" s="42" t="str">
        <f>INDEX('1.2(1)①'!$J:$J,MATCH(目次!$L76,'1.2(1)①'!$B:$B,0),1)</f>
        <v>蒸気配管の断熱強化の導入</v>
      </c>
      <c r="Q76" s="42">
        <f t="shared" si="26"/>
        <v>3</v>
      </c>
      <c r="R76">
        <f>COUNTIFS('1.2(2)'!J$793:J$838,"〇",'1.2(2)'!$E$793:$E$838,"&gt;="&amp;$L76,'1.2(2)'!$E$793:$E$838,"&lt;="&amp;$M76)+COUNTIFS('1.2(2)'!J$793:J$838,"△",'1.2(2)'!$E$793:$E$838,"&gt;="&amp;$L76,'1.2(2)'!$E$793:$E$838,"&lt;="&amp;$M76)</f>
        <v>0</v>
      </c>
      <c r="S76">
        <f>COUNTIFS('1.2(2)'!K$793:K$838,"〇",'1.2(2)'!$E$793:$E$838,"&gt;="&amp;$L76,'1.2(2)'!$E$793:$E$838,"&lt;="&amp;$M76)+COUNTIFS('1.2(2)'!K$793:K$838,"△",'1.2(2)'!$E$793:$E$838,"&gt;="&amp;$L76,'1.2(2)'!$E$793:$E$838,"&lt;="&amp;$M76)</f>
        <v>0</v>
      </c>
      <c r="AK76" s="295"/>
      <c r="AL76" s="295"/>
      <c r="AM76" s="306"/>
      <c r="AN76" s="287"/>
      <c r="AO76" s="288"/>
      <c r="AP76" s="289"/>
      <c r="AQ76" s="272" t="s">
        <v>1774</v>
      </c>
      <c r="AR76" s="272"/>
      <c r="AT76">
        <v>82</v>
      </c>
      <c r="AU76" t="s">
        <v>2531</v>
      </c>
      <c r="AX76" t="s">
        <v>1774</v>
      </c>
    </row>
    <row r="77" spans="2:50" ht="14.65" customHeight="1" x14ac:dyDescent="0.45">
      <c r="B77" s="265" t="s">
        <v>890</v>
      </c>
      <c r="C77" s="266"/>
      <c r="D77" s="44" t="s">
        <v>892</v>
      </c>
      <c r="E77" s="46"/>
      <c r="F77" s="83" t="s">
        <v>12</v>
      </c>
      <c r="G77" s="31" t="str">
        <f t="shared" si="22"/>
        <v>その他の設備導入、運用改善</v>
      </c>
      <c r="H77" s="31" t="str">
        <f t="shared" si="29"/>
        <v>熱利用設備</v>
      </c>
      <c r="I77" s="87" t="s">
        <v>388</v>
      </c>
      <c r="J77" s="85" t="str">
        <f t="shared" si="24"/>
        <v>233～235</v>
      </c>
      <c r="L77" s="11">
        <f>INDEX('1.2(1)①'!$B:$B,MATCH(N77,'1.2(1)①'!$A:$A,0),1)</f>
        <v>233</v>
      </c>
      <c r="M77" s="11">
        <f t="shared" si="19"/>
        <v>235</v>
      </c>
      <c r="N77" s="11" t="str">
        <f t="shared" si="25"/>
        <v>Scope1, 2その他の設備導入、運用改善熱利用設備炉壁面の放射率向上</v>
      </c>
      <c r="P77" s="42" t="str">
        <f>INDEX('1.2(1)①'!$J:$J,MATCH(目次!$L77,'1.2(1)①'!$B:$B,0),1)</f>
        <v>遠赤外線塗装乾燥装置・高性能遠赤外線乾燥装置の導入</v>
      </c>
      <c r="Q77" s="42">
        <f t="shared" si="26"/>
        <v>3</v>
      </c>
      <c r="R77">
        <f>COUNTIFS('1.2(2)'!J$793:J$838,"〇",'1.2(2)'!$E$793:$E$838,"&gt;="&amp;$L77,'1.2(2)'!$E$793:$E$838,"&lt;="&amp;$M77)+COUNTIFS('1.2(2)'!J$793:J$838,"△",'1.2(2)'!$E$793:$E$838,"&gt;="&amp;$L77,'1.2(2)'!$E$793:$E$838,"&lt;="&amp;$M77)</f>
        <v>0</v>
      </c>
      <c r="S77">
        <f>COUNTIFS('1.2(2)'!K$793:K$838,"〇",'1.2(2)'!$E$793:$E$838,"&gt;="&amp;$L77,'1.2(2)'!$E$793:$E$838,"&lt;="&amp;$M77)+COUNTIFS('1.2(2)'!K$793:K$838,"△",'1.2(2)'!$E$793:$E$838,"&gt;="&amp;$L77,'1.2(2)'!$E$793:$E$838,"&lt;="&amp;$M77)</f>
        <v>0</v>
      </c>
      <c r="AK77" s="295"/>
      <c r="AL77" s="295"/>
      <c r="AM77" s="306"/>
      <c r="AN77" s="287"/>
      <c r="AO77" s="288"/>
      <c r="AP77" s="289"/>
      <c r="AQ77" s="272" t="s">
        <v>1778</v>
      </c>
      <c r="AR77" s="272"/>
      <c r="AT77">
        <v>82</v>
      </c>
      <c r="AU77" t="s">
        <v>2531</v>
      </c>
      <c r="AX77" t="s">
        <v>1778</v>
      </c>
    </row>
    <row r="78" spans="2:50" ht="14.65" customHeight="1" x14ac:dyDescent="0.45">
      <c r="B78" s="265" t="s">
        <v>890</v>
      </c>
      <c r="C78" s="266"/>
      <c r="D78" s="44" t="s">
        <v>892</v>
      </c>
      <c r="E78" s="46"/>
      <c r="F78" s="83" t="s">
        <v>12</v>
      </c>
      <c r="G78" s="31" t="str">
        <f t="shared" si="22"/>
        <v>その他の設備導入、運用改善</v>
      </c>
      <c r="H78" s="31" t="str">
        <f t="shared" si="29"/>
        <v>熱利用設備</v>
      </c>
      <c r="I78" s="87" t="s">
        <v>395</v>
      </c>
      <c r="J78" s="85" t="str">
        <f t="shared" si="24"/>
        <v>236～245</v>
      </c>
      <c r="L78" s="11">
        <f>INDEX('1.2(1)①'!$B:$B,MATCH(N78,'1.2(1)①'!$A:$A,0),1)</f>
        <v>236</v>
      </c>
      <c r="M78" s="11">
        <f t="shared" si="19"/>
        <v>245</v>
      </c>
      <c r="N78" s="11" t="str">
        <f t="shared" si="25"/>
        <v>Scope1, 2その他の設備導入、運用改善熱利用設備熱伝達率の向上</v>
      </c>
      <c r="P78" s="42" t="str">
        <f>INDEX('1.2(1)①'!$J:$J,MATCH(目次!$L78,'1.2(1)①'!$B:$B,0),1)</f>
        <v>炉内攪拌装置の導入</v>
      </c>
      <c r="Q78" s="42">
        <f t="shared" si="26"/>
        <v>10</v>
      </c>
      <c r="R78">
        <f>COUNTIFS('1.2(2)'!J$793:J$838,"〇",'1.2(2)'!$E$793:$E$838,"&gt;="&amp;$L78,'1.2(2)'!$E$793:$E$838,"&lt;="&amp;$M78)+COUNTIFS('1.2(2)'!J$793:J$838,"△",'1.2(2)'!$E$793:$E$838,"&gt;="&amp;$L78,'1.2(2)'!$E$793:$E$838,"&lt;="&amp;$M78)</f>
        <v>0</v>
      </c>
      <c r="S78">
        <f>COUNTIFS('1.2(2)'!K$793:K$838,"〇",'1.2(2)'!$E$793:$E$838,"&gt;="&amp;$L78,'1.2(2)'!$E$793:$E$838,"&lt;="&amp;$M78)+COUNTIFS('1.2(2)'!K$793:K$838,"△",'1.2(2)'!$E$793:$E$838,"&gt;="&amp;$L78,'1.2(2)'!$E$793:$E$838,"&lt;="&amp;$M78)</f>
        <v>0</v>
      </c>
      <c r="AK78" s="295"/>
      <c r="AL78" s="295"/>
      <c r="AM78" s="306"/>
      <c r="AN78" s="287"/>
      <c r="AO78" s="288"/>
      <c r="AP78" s="289"/>
      <c r="AQ78" s="272" t="s">
        <v>1786</v>
      </c>
      <c r="AR78" s="272"/>
      <c r="AT78">
        <v>82</v>
      </c>
      <c r="AU78" t="s">
        <v>2531</v>
      </c>
      <c r="AX78" t="s">
        <v>1786</v>
      </c>
    </row>
    <row r="79" spans="2:50" ht="14.65" customHeight="1" x14ac:dyDescent="0.45">
      <c r="B79" s="265" t="s">
        <v>890</v>
      </c>
      <c r="C79" s="266"/>
      <c r="D79" s="44" t="s">
        <v>892</v>
      </c>
      <c r="E79" s="46"/>
      <c r="F79" s="83" t="s">
        <v>12</v>
      </c>
      <c r="G79" s="31" t="str">
        <f t="shared" si="22"/>
        <v>その他の設備導入、運用改善</v>
      </c>
      <c r="H79" s="31" t="str">
        <f t="shared" si="29"/>
        <v>熱利用設備</v>
      </c>
      <c r="I79" s="87" t="s">
        <v>414</v>
      </c>
      <c r="J79" s="85" t="str">
        <f t="shared" si="24"/>
        <v>246～247</v>
      </c>
      <c r="L79" s="11">
        <f>INDEX('1.2(1)①'!$B:$B,MATCH(N79,'1.2(1)①'!$A:$A,0),1)</f>
        <v>246</v>
      </c>
      <c r="M79" s="11">
        <f t="shared" si="19"/>
        <v>247</v>
      </c>
      <c r="N79" s="11" t="str">
        <f t="shared" si="25"/>
        <v>Scope1, 2その他の設備導入、運用改善熱利用設備熱交換器の改善</v>
      </c>
      <c r="P79" s="42" t="str">
        <f>INDEX('1.2(1)①'!$J:$J,MATCH(目次!$L79,'1.2(1)①'!$B:$B,0),1)</f>
        <v>燃焼用空気等予熱用熱交換器の導入</v>
      </c>
      <c r="Q79" s="42">
        <f t="shared" si="26"/>
        <v>2</v>
      </c>
      <c r="R79">
        <f>COUNTIFS('1.2(2)'!J$793:J$838,"〇",'1.2(2)'!$E$793:$E$838,"&gt;="&amp;$L79,'1.2(2)'!$E$793:$E$838,"&lt;="&amp;$M79)+COUNTIFS('1.2(2)'!J$793:J$838,"△",'1.2(2)'!$E$793:$E$838,"&gt;="&amp;$L79,'1.2(2)'!$E$793:$E$838,"&lt;="&amp;$M79)</f>
        <v>0</v>
      </c>
      <c r="S79">
        <f>COUNTIFS('1.2(2)'!K$793:K$838,"〇",'1.2(2)'!$E$793:$E$838,"&gt;="&amp;$L79,'1.2(2)'!$E$793:$E$838,"&lt;="&amp;$M79)+COUNTIFS('1.2(2)'!K$793:K$838,"△",'1.2(2)'!$E$793:$E$838,"&gt;="&amp;$L79,'1.2(2)'!$E$793:$E$838,"&lt;="&amp;$M79)</f>
        <v>0</v>
      </c>
      <c r="AK79" s="295"/>
      <c r="AL79" s="295"/>
      <c r="AM79" s="306"/>
      <c r="AN79" s="193" t="s">
        <v>1832</v>
      </c>
      <c r="AO79" s="194">
        <f>INDEX('1.2(2)'!E:E,MATCH(AP79,'1.2(2)'!$F:$F,0),1)</f>
        <v>83</v>
      </c>
      <c r="AP79" s="194" t="s">
        <v>2176</v>
      </c>
      <c r="AQ79" s="272" t="s">
        <v>1787</v>
      </c>
      <c r="AR79" s="272"/>
      <c r="AT79">
        <v>83</v>
      </c>
      <c r="AU79" t="s">
        <v>2176</v>
      </c>
      <c r="AX79" t="s">
        <v>1787</v>
      </c>
    </row>
    <row r="80" spans="2:50" ht="14.65" customHeight="1" x14ac:dyDescent="0.45">
      <c r="B80" s="265" t="s">
        <v>890</v>
      </c>
      <c r="C80" s="266"/>
      <c r="D80" s="44" t="s">
        <v>892</v>
      </c>
      <c r="E80" s="46"/>
      <c r="F80" s="83" t="s">
        <v>12</v>
      </c>
      <c r="G80" s="31" t="str">
        <f t="shared" si="22"/>
        <v>その他の設備導入、運用改善</v>
      </c>
      <c r="H80" s="31" t="str">
        <f t="shared" si="29"/>
        <v>熱利用設備</v>
      </c>
      <c r="I80" s="87" t="s">
        <v>418</v>
      </c>
      <c r="J80" s="85" t="str">
        <f t="shared" si="24"/>
        <v>248～250</v>
      </c>
      <c r="L80" s="11">
        <f>INDEX('1.2(1)①'!$B:$B,MATCH(N80,'1.2(1)①'!$A:$A,0),1)</f>
        <v>248</v>
      </c>
      <c r="M80" s="11">
        <f t="shared" si="19"/>
        <v>250</v>
      </c>
      <c r="N80" s="11" t="str">
        <f t="shared" si="25"/>
        <v>Scope1, 2その他の設備導入、運用改善熱利用設備直接加熱機器・装置</v>
      </c>
      <c r="P80" s="42" t="str">
        <f>INDEX('1.2(1)①'!$J:$J,MATCH(目次!$L80,'1.2(1)①'!$B:$B,0),1)</f>
        <v>液中燃焼バーナーの導入</v>
      </c>
      <c r="Q80" s="42">
        <f t="shared" si="26"/>
        <v>3</v>
      </c>
      <c r="R80">
        <f>COUNTIFS('1.2(2)'!J$793:J$838,"〇",'1.2(2)'!$E$793:$E$838,"&gt;="&amp;$L80,'1.2(2)'!$E$793:$E$838,"&lt;="&amp;$M80)+COUNTIFS('1.2(2)'!J$793:J$838,"△",'1.2(2)'!$E$793:$E$838,"&gt;="&amp;$L80,'1.2(2)'!$E$793:$E$838,"&lt;="&amp;$M80)</f>
        <v>0</v>
      </c>
      <c r="S80">
        <f>COUNTIFS('1.2(2)'!K$793:K$838,"〇",'1.2(2)'!$E$793:$E$838,"&gt;="&amp;$L80,'1.2(2)'!$E$793:$E$838,"&lt;="&amp;$M80)+COUNTIFS('1.2(2)'!K$793:K$838,"△",'1.2(2)'!$E$793:$E$838,"&gt;="&amp;$L80,'1.2(2)'!$E$793:$E$838,"&lt;="&amp;$M80)</f>
        <v>0</v>
      </c>
      <c r="AK80" s="295"/>
      <c r="AL80" s="295"/>
      <c r="AM80" s="306"/>
      <c r="AN80" s="195" t="s">
        <v>1832</v>
      </c>
      <c r="AO80" s="196">
        <f>INDEX('1.2(2)'!E:E,MATCH(AP80,'1.2(2)'!$F:$F,0),1)</f>
        <v>83</v>
      </c>
      <c r="AP80" s="196" t="s">
        <v>2176</v>
      </c>
      <c r="AQ80" s="272" t="s">
        <v>1794</v>
      </c>
      <c r="AR80" s="272"/>
      <c r="AT80">
        <v>83</v>
      </c>
      <c r="AU80" t="s">
        <v>2176</v>
      </c>
      <c r="AX80" t="s">
        <v>1794</v>
      </c>
    </row>
    <row r="81" spans="2:50" ht="14.65" customHeight="1" x14ac:dyDescent="0.45">
      <c r="B81" s="265" t="s">
        <v>890</v>
      </c>
      <c r="C81" s="266"/>
      <c r="D81" s="44" t="s">
        <v>892</v>
      </c>
      <c r="E81" s="46"/>
      <c r="F81" s="83" t="s">
        <v>12</v>
      </c>
      <c r="G81" s="31" t="str">
        <f t="shared" si="22"/>
        <v>その他の設備導入、運用改善</v>
      </c>
      <c r="H81" s="31" t="str">
        <f t="shared" si="29"/>
        <v>熱利用設備</v>
      </c>
      <c r="I81" s="87" t="s">
        <v>424</v>
      </c>
      <c r="J81" s="85" t="str">
        <f t="shared" si="24"/>
        <v>251～252</v>
      </c>
      <c r="L81" s="11">
        <f>INDEX('1.2(1)①'!$B:$B,MATCH(N81,'1.2(1)①'!$A:$A,0),1)</f>
        <v>251</v>
      </c>
      <c r="M81" s="11">
        <f t="shared" si="19"/>
        <v>252</v>
      </c>
      <c r="N81" s="11" t="str">
        <f t="shared" si="25"/>
        <v>Scope1, 2その他の設備導入、運用改善熱利用設備多重効用缶</v>
      </c>
      <c r="P81" s="42" t="str">
        <f>INDEX('1.2(1)①'!$J:$J,MATCH(目次!$L81,'1.2(1)①'!$B:$B,0),1)</f>
        <v>高効率多重効用缶の導入</v>
      </c>
      <c r="Q81" s="42">
        <f t="shared" si="26"/>
        <v>2</v>
      </c>
      <c r="R81">
        <f>COUNTIFS('1.2(2)'!J$793:J$838,"〇",'1.2(2)'!$E$793:$E$838,"&gt;="&amp;$L81,'1.2(2)'!$E$793:$E$838,"&lt;="&amp;$M81)+COUNTIFS('1.2(2)'!J$793:J$838,"△",'1.2(2)'!$E$793:$E$838,"&gt;="&amp;$L81,'1.2(2)'!$E$793:$E$838,"&lt;="&amp;$M81)</f>
        <v>0</v>
      </c>
      <c r="S81">
        <f>COUNTIFS('1.2(2)'!K$793:K$838,"〇",'1.2(2)'!$E$793:$E$838,"&gt;="&amp;$L81,'1.2(2)'!$E$793:$E$838,"&lt;="&amp;$M81)+COUNTIFS('1.2(2)'!K$793:K$838,"△",'1.2(2)'!$E$793:$E$838,"&gt;="&amp;$L81,'1.2(2)'!$E$793:$E$838,"&lt;="&amp;$M81)</f>
        <v>0</v>
      </c>
      <c r="AK81" s="295"/>
      <c r="AL81" s="295"/>
      <c r="AM81" s="306"/>
      <c r="AN81" s="193" t="s">
        <v>1832</v>
      </c>
      <c r="AO81" s="194">
        <f>INDEX('1.2(2)'!E:E,MATCH(AP81,'1.2(2)'!$F:$F,0),1)</f>
        <v>84</v>
      </c>
      <c r="AP81" s="194" t="s">
        <v>2177</v>
      </c>
      <c r="AQ81" s="272" t="s">
        <v>1796</v>
      </c>
      <c r="AR81" s="272"/>
      <c r="AT81">
        <v>84</v>
      </c>
      <c r="AU81" t="s">
        <v>2177</v>
      </c>
      <c r="AX81" t="s">
        <v>1796</v>
      </c>
    </row>
    <row r="82" spans="2:50" ht="14.65" customHeight="1" x14ac:dyDescent="0.45">
      <c r="B82" s="265" t="s">
        <v>890</v>
      </c>
      <c r="C82" s="266"/>
      <c r="D82" s="44" t="s">
        <v>892</v>
      </c>
      <c r="E82" s="46"/>
      <c r="F82" s="83" t="s">
        <v>12</v>
      </c>
      <c r="G82" s="31" t="str">
        <f t="shared" si="22"/>
        <v>その他の設備導入、運用改善</v>
      </c>
      <c r="H82" s="31" t="str">
        <f t="shared" si="29"/>
        <v>熱利用設備</v>
      </c>
      <c r="I82" s="87" t="s">
        <v>428</v>
      </c>
      <c r="J82" s="85">
        <f t="shared" si="24"/>
        <v>253</v>
      </c>
      <c r="L82" s="11">
        <f>INDEX('1.2(1)①'!$B:$B,MATCH(N82,'1.2(1)①'!$A:$A,0),1)</f>
        <v>253</v>
      </c>
      <c r="M82" s="11">
        <f t="shared" si="19"/>
        <v>253</v>
      </c>
      <c r="N82" s="11" t="str">
        <f t="shared" si="25"/>
        <v>Scope1, 2その他の設備導入、運用改善熱利用設備蒸留塔</v>
      </c>
      <c r="P82" s="42" t="str">
        <f>INDEX('1.2(1)①'!$J:$J,MATCH(目次!$L82,'1.2(1)①'!$B:$B,0),1)</f>
        <v>MVR型（自己蒸気機械圧縮型）蒸留装置の導入</v>
      </c>
      <c r="Q82" s="42">
        <f t="shared" si="26"/>
        <v>1</v>
      </c>
      <c r="R82">
        <f>COUNTIFS('1.2(2)'!J$793:J$838,"〇",'1.2(2)'!$E$793:$E$838,"&gt;="&amp;$L82,'1.2(2)'!$E$793:$E$838,"&lt;="&amp;$M82)+COUNTIFS('1.2(2)'!J$793:J$838,"△",'1.2(2)'!$E$793:$E$838,"&gt;="&amp;$L82,'1.2(2)'!$E$793:$E$838,"&lt;="&amp;$M82)</f>
        <v>0</v>
      </c>
      <c r="S82">
        <f>COUNTIFS('1.2(2)'!K$793:K$838,"〇",'1.2(2)'!$E$793:$E$838,"&gt;="&amp;$L82,'1.2(2)'!$E$793:$E$838,"&lt;="&amp;$M82)+COUNTIFS('1.2(2)'!K$793:K$838,"△",'1.2(2)'!$E$793:$E$838,"&gt;="&amp;$L82,'1.2(2)'!$E$793:$E$838,"&lt;="&amp;$M82)</f>
        <v>0</v>
      </c>
      <c r="AK82" s="295"/>
      <c r="AL82" s="295"/>
      <c r="AM82" s="306"/>
      <c r="AN82" s="195" t="s">
        <v>1832</v>
      </c>
      <c r="AO82" s="196">
        <f>INDEX('1.2(2)'!E:E,MATCH(AP82,'1.2(2)'!$F:$F,0),1)</f>
        <v>84</v>
      </c>
      <c r="AP82" s="196" t="s">
        <v>2177</v>
      </c>
      <c r="AQ82" s="272" t="s">
        <v>1813</v>
      </c>
      <c r="AR82" s="272"/>
      <c r="AT82">
        <v>84</v>
      </c>
      <c r="AU82" t="s">
        <v>2177</v>
      </c>
      <c r="AX82" t="s">
        <v>1813</v>
      </c>
    </row>
    <row r="83" spans="2:50" ht="14.65" customHeight="1" x14ac:dyDescent="0.45">
      <c r="B83" s="265" t="s">
        <v>890</v>
      </c>
      <c r="C83" s="266"/>
      <c r="D83" s="44" t="s">
        <v>892</v>
      </c>
      <c r="E83" s="46"/>
      <c r="F83" s="83" t="s">
        <v>12</v>
      </c>
      <c r="G83" s="31" t="str">
        <f t="shared" si="22"/>
        <v>その他の設備導入、運用改善</v>
      </c>
      <c r="H83" s="31" t="str">
        <f t="shared" si="29"/>
        <v>熱利用設備</v>
      </c>
      <c r="I83" s="87" t="s">
        <v>429</v>
      </c>
      <c r="J83" s="85" t="str">
        <f t="shared" si="24"/>
        <v>254～258</v>
      </c>
      <c r="L83" s="11">
        <f>INDEX('1.2(1)①'!$B:$B,MATCH(N83,'1.2(1)①'!$A:$A,0),1)</f>
        <v>254</v>
      </c>
      <c r="M83" s="11">
        <f t="shared" si="19"/>
        <v>258</v>
      </c>
      <c r="N83" s="11" t="str">
        <f t="shared" si="25"/>
        <v>Scope1, 2その他の設備導入、運用改善熱利用設備加熱設備での熱の複合利用</v>
      </c>
      <c r="P83" s="42" t="str">
        <f>INDEX('1.2(1)①'!$J:$J,MATCH(目次!$L83,'1.2(1)①'!$B:$B,0),1)</f>
        <v>排熱利用原材料乾燥・予熱装置の導入</v>
      </c>
      <c r="Q83" s="42">
        <f t="shared" si="26"/>
        <v>5</v>
      </c>
      <c r="R83">
        <f>COUNTIFS('1.2(2)'!J$793:J$838,"〇",'1.2(2)'!$E$793:$E$838,"&gt;="&amp;$L83,'1.2(2)'!$E$793:$E$838,"&lt;="&amp;$M83)+COUNTIFS('1.2(2)'!J$793:J$838,"△",'1.2(2)'!$E$793:$E$838,"&gt;="&amp;$L83,'1.2(2)'!$E$793:$E$838,"&lt;="&amp;$M83)</f>
        <v>0</v>
      </c>
      <c r="S83">
        <f>COUNTIFS('1.2(2)'!K$793:K$838,"〇",'1.2(2)'!$E$793:$E$838,"&gt;="&amp;$L83,'1.2(2)'!$E$793:$E$838,"&lt;="&amp;$M83)+COUNTIFS('1.2(2)'!K$793:K$838,"△",'1.2(2)'!$E$793:$E$838,"&gt;="&amp;$L83,'1.2(2)'!$E$793:$E$838,"&lt;="&amp;$M83)</f>
        <v>0</v>
      </c>
      <c r="AK83" s="295"/>
      <c r="AL83" s="295"/>
      <c r="AM83" s="306"/>
      <c r="AN83" s="193" t="s">
        <v>1832</v>
      </c>
      <c r="AO83" s="194">
        <f>INDEX('1.2(2)'!E:E,MATCH(AP83,'1.2(2)'!$F:$F,0),1)</f>
        <v>85</v>
      </c>
      <c r="AP83" s="194" t="s">
        <v>2178</v>
      </c>
      <c r="AQ83" s="272" t="s">
        <v>1817</v>
      </c>
      <c r="AR83" s="272"/>
      <c r="AT83">
        <v>85</v>
      </c>
      <c r="AU83" t="s">
        <v>2178</v>
      </c>
      <c r="AX83" t="s">
        <v>1817</v>
      </c>
    </row>
    <row r="84" spans="2:50" ht="14.65" customHeight="1" x14ac:dyDescent="0.45">
      <c r="B84" s="265" t="s">
        <v>890</v>
      </c>
      <c r="C84" s="266"/>
      <c r="D84" s="44" t="s">
        <v>892</v>
      </c>
      <c r="E84" s="46"/>
      <c r="F84" s="83" t="s">
        <v>12</v>
      </c>
      <c r="G84" s="31" t="str">
        <f t="shared" si="22"/>
        <v>その他の設備導入、運用改善</v>
      </c>
      <c r="H84" s="31" t="str">
        <f t="shared" si="29"/>
        <v>熱利用設備</v>
      </c>
      <c r="I84" s="87" t="s">
        <v>439</v>
      </c>
      <c r="J84" s="85" t="str">
        <f t="shared" si="24"/>
        <v>259～265</v>
      </c>
      <c r="L84" s="11">
        <f>INDEX('1.2(1)①'!$B:$B,MATCH(N84,'1.2(1)①'!$A:$A,0),1)</f>
        <v>259</v>
      </c>
      <c r="M84" s="11">
        <f t="shared" si="19"/>
        <v>265</v>
      </c>
      <c r="N84" s="11" t="str">
        <f t="shared" si="25"/>
        <v>Scope1, 2その他の設備導入、運用改善熱利用設備加熱制御方法の改善</v>
      </c>
      <c r="P84" s="42" t="str">
        <f>INDEX('1.2(1)①'!$J:$J,MATCH(目次!$L84,'1.2(1)①'!$B:$B,0),1)</f>
        <v>熱設備エネルギー利用効率化自動制御システムの導入</v>
      </c>
      <c r="Q84" s="42">
        <f t="shared" si="26"/>
        <v>7</v>
      </c>
      <c r="R84">
        <f>COUNTIFS('1.2(2)'!J$793:J$838,"〇",'1.2(2)'!$E$793:$E$838,"&gt;="&amp;$L84,'1.2(2)'!$E$793:$E$838,"&lt;="&amp;$M84)+COUNTIFS('1.2(2)'!J$793:J$838,"△",'1.2(2)'!$E$793:$E$838,"&gt;="&amp;$L84,'1.2(2)'!$E$793:$E$838,"&lt;="&amp;$M84)</f>
        <v>0</v>
      </c>
      <c r="S84">
        <f>COUNTIFS('1.2(2)'!K$793:K$838,"〇",'1.2(2)'!$E$793:$E$838,"&gt;="&amp;$L84,'1.2(2)'!$E$793:$E$838,"&lt;="&amp;$M84)+COUNTIFS('1.2(2)'!K$793:K$838,"△",'1.2(2)'!$E$793:$E$838,"&gt;="&amp;$L84,'1.2(2)'!$E$793:$E$838,"&lt;="&amp;$M84)</f>
        <v>0</v>
      </c>
      <c r="AK84" s="295"/>
      <c r="AL84" s="295"/>
      <c r="AM84" s="306"/>
      <c r="AN84" s="195" t="s">
        <v>1832</v>
      </c>
      <c r="AO84" s="196">
        <f>INDEX('1.2(2)'!E:E,MATCH(AP84,'1.2(2)'!$F:$F,0),1)</f>
        <v>85</v>
      </c>
      <c r="AP84" s="196" t="s">
        <v>2178</v>
      </c>
      <c r="AQ84" s="272" t="s">
        <v>1824</v>
      </c>
      <c r="AR84" s="272"/>
      <c r="AT84">
        <v>85</v>
      </c>
      <c r="AU84" t="s">
        <v>2178</v>
      </c>
      <c r="AX84" t="s">
        <v>1824</v>
      </c>
    </row>
    <row r="85" spans="2:50" ht="14.65" customHeight="1" x14ac:dyDescent="0.45">
      <c r="B85" s="265" t="s">
        <v>890</v>
      </c>
      <c r="C85" s="266"/>
      <c r="D85" s="44" t="s">
        <v>892</v>
      </c>
      <c r="E85" s="46"/>
      <c r="F85" s="83" t="s">
        <v>12</v>
      </c>
      <c r="G85" s="31" t="str">
        <f t="shared" si="22"/>
        <v>その他の設備導入、運用改善</v>
      </c>
      <c r="H85" s="31" t="str">
        <f t="shared" si="29"/>
        <v>熱利用設備</v>
      </c>
      <c r="I85" s="87" t="s">
        <v>445</v>
      </c>
      <c r="J85" s="85" t="str">
        <f t="shared" si="24"/>
        <v>266～269</v>
      </c>
      <c r="L85" s="11">
        <f>INDEX('1.2(1)①'!$B:$B,MATCH(N85,'1.2(1)①'!$A:$A,0),1)</f>
        <v>266</v>
      </c>
      <c r="M85" s="11">
        <f t="shared" si="19"/>
        <v>269</v>
      </c>
      <c r="N85" s="11" t="str">
        <f t="shared" si="25"/>
        <v>Scope1, 2その他の設備導入、運用改善熱利用設備加熱工程の短縮・省略化</v>
      </c>
      <c r="P85" s="42" t="str">
        <f>INDEX('1.2(1)①'!$J:$J,MATCH(目次!$L85,'1.2(1)①'!$B:$B,0),1)</f>
        <v>プロセス・工程改善</v>
      </c>
      <c r="Q85" s="42">
        <f t="shared" si="26"/>
        <v>4</v>
      </c>
      <c r="R85">
        <f>COUNTIFS('1.2(2)'!J$793:J$838,"〇",'1.2(2)'!$E$793:$E$838,"&gt;="&amp;$L85,'1.2(2)'!$E$793:$E$838,"&lt;="&amp;$M85)+COUNTIFS('1.2(2)'!J$793:J$838,"△",'1.2(2)'!$E$793:$E$838,"&gt;="&amp;$L85,'1.2(2)'!$E$793:$E$838,"&lt;="&amp;$M85)</f>
        <v>0</v>
      </c>
      <c r="S85">
        <f>COUNTIFS('1.2(2)'!K$793:K$838,"〇",'1.2(2)'!$E$793:$E$838,"&gt;="&amp;$L85,'1.2(2)'!$E$793:$E$838,"&lt;="&amp;$M85)+COUNTIFS('1.2(2)'!K$793:K$838,"△",'1.2(2)'!$E$793:$E$838,"&gt;="&amp;$L85,'1.2(2)'!$E$793:$E$838,"&lt;="&amp;$M85)</f>
        <v>0</v>
      </c>
      <c r="AK85" s="295"/>
      <c r="AL85" s="295"/>
      <c r="AM85" s="306"/>
      <c r="AN85" s="187" t="s">
        <v>1832</v>
      </c>
      <c r="AO85" s="188">
        <f>INDEX('1.2(2)'!E:E,MATCH(AP85,'1.2(2)'!$F:$F,0),1)</f>
        <v>86</v>
      </c>
      <c r="AP85" s="188" t="s">
        <v>2524</v>
      </c>
      <c r="AQ85" s="272" t="s">
        <v>1670</v>
      </c>
      <c r="AR85" s="272"/>
      <c r="AT85">
        <v>86</v>
      </c>
      <c r="AU85" t="s">
        <v>2524</v>
      </c>
      <c r="AX85" t="s">
        <v>1670</v>
      </c>
    </row>
    <row r="86" spans="2:50" ht="14.65" customHeight="1" x14ac:dyDescent="0.45">
      <c r="B86" s="265" t="s">
        <v>890</v>
      </c>
      <c r="C86" s="266"/>
      <c r="D86" s="44" t="s">
        <v>892</v>
      </c>
      <c r="E86" s="46"/>
      <c r="F86" s="83" t="s">
        <v>12</v>
      </c>
      <c r="G86" s="31" t="str">
        <f t="shared" si="22"/>
        <v>その他の設備導入、運用改善</v>
      </c>
      <c r="H86" s="31" t="str">
        <f t="shared" si="29"/>
        <v>熱利用設備</v>
      </c>
      <c r="I86" s="87" t="s">
        <v>449</v>
      </c>
      <c r="J86" s="85" t="str">
        <f t="shared" si="24"/>
        <v>270～271</v>
      </c>
      <c r="L86" s="11">
        <f>INDEX('1.2(1)①'!$B:$B,MATCH(N86,'1.2(1)①'!$A:$A,0),1)</f>
        <v>270</v>
      </c>
      <c r="M86" s="11">
        <f t="shared" si="19"/>
        <v>271</v>
      </c>
      <c r="N86" s="11" t="str">
        <f t="shared" si="25"/>
        <v>Scope1, 2その他の設備導入、運用改善熱利用設備工業炉の断熱向上</v>
      </c>
      <c r="P86" s="42" t="str">
        <f>INDEX('1.2(1)①'!$J:$J,MATCH(目次!$L86,'1.2(1)①'!$B:$B,0),1)</f>
        <v>高性能炉壁断熱材の導入</v>
      </c>
      <c r="Q86" s="42">
        <f t="shared" si="26"/>
        <v>2</v>
      </c>
      <c r="R86">
        <f>COUNTIFS('1.2(2)'!J$793:J$838,"〇",'1.2(2)'!$E$793:$E$838,"&gt;="&amp;$L86,'1.2(2)'!$E$793:$E$838,"&lt;="&amp;$M86)+COUNTIFS('1.2(2)'!J$793:J$838,"△",'1.2(2)'!$E$793:$E$838,"&gt;="&amp;$L86,'1.2(2)'!$E$793:$E$838,"&lt;="&amp;$M86)</f>
        <v>1</v>
      </c>
      <c r="S86">
        <f>COUNTIFS('1.2(2)'!K$793:K$838,"〇",'1.2(2)'!$E$793:$E$838,"&gt;="&amp;$L86,'1.2(2)'!$E$793:$E$838,"&lt;="&amp;$M86)+COUNTIFS('1.2(2)'!K$793:K$838,"△",'1.2(2)'!$E$793:$E$838,"&gt;="&amp;$L86,'1.2(2)'!$E$793:$E$838,"&lt;="&amp;$M86)</f>
        <v>0</v>
      </c>
      <c r="AK86" s="295"/>
      <c r="AL86" s="295"/>
      <c r="AM86" s="306"/>
      <c r="AN86" s="187" t="s">
        <v>1832</v>
      </c>
      <c r="AO86" s="188">
        <v>90</v>
      </c>
      <c r="AP86" s="188" t="s">
        <v>3131</v>
      </c>
      <c r="AQ86" s="272" t="s">
        <v>3133</v>
      </c>
      <c r="AR86" s="272"/>
      <c r="AT86">
        <v>90</v>
      </c>
      <c r="AU86" t="s">
        <v>3131</v>
      </c>
      <c r="AX86" t="s">
        <v>2881</v>
      </c>
    </row>
    <row r="87" spans="2:50" ht="14.65" customHeight="1" x14ac:dyDescent="0.45">
      <c r="B87" s="265" t="s">
        <v>890</v>
      </c>
      <c r="C87" s="266"/>
      <c r="D87" s="44" t="s">
        <v>892</v>
      </c>
      <c r="E87" s="46"/>
      <c r="F87" s="83" t="s">
        <v>12</v>
      </c>
      <c r="G87" s="31" t="str">
        <f t="shared" si="22"/>
        <v>その他の設備導入、運用改善</v>
      </c>
      <c r="H87" s="31" t="str">
        <f t="shared" si="29"/>
        <v>熱利用設備</v>
      </c>
      <c r="I87" s="87" t="s">
        <v>454</v>
      </c>
      <c r="J87" s="85" t="str">
        <f t="shared" si="24"/>
        <v>272～276</v>
      </c>
      <c r="L87" s="11">
        <f>INDEX('1.2(1)①'!$B:$B,MATCH(N87,'1.2(1)①'!$A:$A,0),1)</f>
        <v>272</v>
      </c>
      <c r="M87" s="11">
        <f t="shared" si="19"/>
        <v>276</v>
      </c>
      <c r="N87" s="11" t="str">
        <f t="shared" si="25"/>
        <v>Scope1, 2その他の設備導入、運用改善熱利用設備加熱設備の断熱向上</v>
      </c>
      <c r="P87" s="42" t="str">
        <f>INDEX('1.2(1)①'!$J:$J,MATCH(目次!$L87,'1.2(1)①'!$B:$B,0),1)</f>
        <v>熱輸送管断熱強化</v>
      </c>
      <c r="Q87" s="42">
        <f t="shared" si="26"/>
        <v>5</v>
      </c>
      <c r="R87">
        <f>COUNTIFS('1.2(2)'!J$793:J$838,"〇",'1.2(2)'!$E$793:$E$838,"&gt;="&amp;$L87,'1.2(2)'!$E$793:$E$838,"&lt;="&amp;$M87)+COUNTIFS('1.2(2)'!J$793:J$838,"△",'1.2(2)'!$E$793:$E$838,"&gt;="&amp;$L87,'1.2(2)'!$E$793:$E$838,"&lt;="&amp;$M87)</f>
        <v>0</v>
      </c>
      <c r="S87">
        <f>COUNTIFS('1.2(2)'!K$793:K$838,"〇",'1.2(2)'!$E$793:$E$838,"&gt;="&amp;$L87,'1.2(2)'!$E$793:$E$838,"&lt;="&amp;$M87)+COUNTIFS('1.2(2)'!K$793:K$838,"△",'1.2(2)'!$E$793:$E$838,"&gt;="&amp;$L87,'1.2(2)'!$E$793:$E$838,"&lt;="&amp;$M87)</f>
        <v>0</v>
      </c>
      <c r="AK87" s="295"/>
      <c r="AL87" s="295"/>
      <c r="AM87" s="306"/>
      <c r="AN87" s="187" t="s">
        <v>1832</v>
      </c>
      <c r="AO87" s="188">
        <f>INDEX('1.2(2)'!E:E,MATCH(AP87,'1.2(2)'!$F:$F,0),1)</f>
        <v>168</v>
      </c>
      <c r="AP87" s="188" t="s">
        <v>285</v>
      </c>
      <c r="AQ87" s="272" t="s">
        <v>2180</v>
      </c>
      <c r="AR87" s="272"/>
      <c r="AT87">
        <v>168</v>
      </c>
      <c r="AU87" t="s">
        <v>285</v>
      </c>
      <c r="AX87" t="s">
        <v>2180</v>
      </c>
    </row>
    <row r="88" spans="2:50" ht="14.65" customHeight="1" x14ac:dyDescent="0.45">
      <c r="B88" s="265" t="s">
        <v>890</v>
      </c>
      <c r="C88" s="266"/>
      <c r="D88" s="44" t="s">
        <v>892</v>
      </c>
      <c r="E88" s="46"/>
      <c r="F88" s="83" t="s">
        <v>12</v>
      </c>
      <c r="G88" s="31" t="str">
        <f t="shared" si="22"/>
        <v>その他の設備導入、運用改善</v>
      </c>
      <c r="H88" s="31" t="str">
        <f t="shared" si="29"/>
        <v>熱利用設備</v>
      </c>
      <c r="I88" s="87" t="s">
        <v>465</v>
      </c>
      <c r="J88" s="85" t="str">
        <f t="shared" si="24"/>
        <v>277～279</v>
      </c>
      <c r="L88" s="11">
        <f>INDEX('1.2(1)①'!$B:$B,MATCH(N88,'1.2(1)①'!$A:$A,0),1)</f>
        <v>277</v>
      </c>
      <c r="M88" s="11">
        <f t="shared" si="19"/>
        <v>279</v>
      </c>
      <c r="N88" s="11" t="str">
        <f t="shared" si="25"/>
        <v>Scope1, 2その他の設備導入、運用改善熱利用設備開口部の縮小・密閉装置</v>
      </c>
      <c r="P88" s="42" t="str">
        <f>INDEX('1.2(1)①'!$J:$J,MATCH(目次!$L88,'1.2(1)①'!$B:$B,0),1)</f>
        <v>親子扉の導入</v>
      </c>
      <c r="Q88" s="42">
        <f t="shared" si="26"/>
        <v>3</v>
      </c>
      <c r="R88">
        <f>COUNTIFS('1.2(2)'!J$793:J$838,"〇",'1.2(2)'!$E$793:$E$838,"&gt;="&amp;$L88,'1.2(2)'!$E$793:$E$838,"&lt;="&amp;$M88)+COUNTIFS('1.2(2)'!J$793:J$838,"△",'1.2(2)'!$E$793:$E$838,"&gt;="&amp;$L88,'1.2(2)'!$E$793:$E$838,"&lt;="&amp;$M88)</f>
        <v>0</v>
      </c>
      <c r="S88">
        <f>COUNTIFS('1.2(2)'!K$793:K$838,"〇",'1.2(2)'!$E$793:$E$838,"&gt;="&amp;$L88,'1.2(2)'!$E$793:$E$838,"&lt;="&amp;$M88)+COUNTIFS('1.2(2)'!K$793:K$838,"△",'1.2(2)'!$E$793:$E$838,"&gt;="&amp;$L88,'1.2(2)'!$E$793:$E$838,"&lt;="&amp;$M88)</f>
        <v>0</v>
      </c>
      <c r="AK88" s="295"/>
      <c r="AL88" s="295"/>
      <c r="AM88" s="306"/>
      <c r="AN88" s="187" t="s">
        <v>1832</v>
      </c>
      <c r="AO88" s="188">
        <f>INDEX('1.2(2)'!E:E,MATCH(AP88,'1.2(2)'!$F:$F,0),1)</f>
        <v>271</v>
      </c>
      <c r="AP88" s="188" t="s">
        <v>2179</v>
      </c>
      <c r="AQ88" s="272" t="s">
        <v>1730</v>
      </c>
      <c r="AR88" s="272"/>
      <c r="AT88">
        <v>271</v>
      </c>
      <c r="AU88" t="s">
        <v>2179</v>
      </c>
      <c r="AX88" t="s">
        <v>1730</v>
      </c>
    </row>
    <row r="89" spans="2:50" ht="14.65" customHeight="1" x14ac:dyDescent="0.45">
      <c r="B89" s="265" t="s">
        <v>890</v>
      </c>
      <c r="C89" s="266"/>
      <c r="D89" s="44" t="s">
        <v>892</v>
      </c>
      <c r="E89" s="46"/>
      <c r="F89" s="83" t="s">
        <v>12</v>
      </c>
      <c r="G89" s="31" t="str">
        <f t="shared" si="22"/>
        <v>その他の設備導入、運用改善</v>
      </c>
      <c r="H89" s="31" t="str">
        <f t="shared" si="29"/>
        <v>熱利用設備</v>
      </c>
      <c r="I89" s="87" t="s">
        <v>472</v>
      </c>
      <c r="J89" s="85" t="str">
        <f t="shared" si="24"/>
        <v>280～289</v>
      </c>
      <c r="L89" s="11">
        <f>INDEX('1.2(1)①'!$B:$B,MATCH(N89,'1.2(1)①'!$A:$A,0),1)</f>
        <v>280</v>
      </c>
      <c r="M89" s="11">
        <f t="shared" si="19"/>
        <v>289</v>
      </c>
      <c r="N89" s="11" t="str">
        <f t="shared" si="25"/>
        <v>Scope1, 2その他の設備導入、運用改善熱利用設備熱媒体輸送管の合理化</v>
      </c>
      <c r="P89" s="42" t="str">
        <f>INDEX('1.2(1)①'!$J:$J,MATCH(目次!$L89,'1.2(1)①'!$B:$B,0),1)</f>
        <v>熱輸送管断熱強化</v>
      </c>
      <c r="Q89" s="42">
        <f t="shared" si="26"/>
        <v>10</v>
      </c>
      <c r="R89">
        <f>COUNTIFS('1.2(2)'!J$793:J$838,"〇",'1.2(2)'!$E$793:$E$838,"&gt;="&amp;$L89,'1.2(2)'!$E$793:$E$838,"&lt;="&amp;$M89)+COUNTIFS('1.2(2)'!J$793:J$838,"△",'1.2(2)'!$E$793:$E$838,"&gt;="&amp;$L89,'1.2(2)'!$E$793:$E$838,"&lt;="&amp;$M89)</f>
        <v>0</v>
      </c>
      <c r="S89">
        <f>COUNTIFS('1.2(2)'!K$793:K$838,"〇",'1.2(2)'!$E$793:$E$838,"&gt;="&amp;$L89,'1.2(2)'!$E$793:$E$838,"&lt;="&amp;$M89)+COUNTIFS('1.2(2)'!K$793:K$838,"△",'1.2(2)'!$E$793:$E$838,"&gt;="&amp;$L89,'1.2(2)'!$E$793:$E$838,"&lt;="&amp;$M89)</f>
        <v>0</v>
      </c>
      <c r="AK89" s="295"/>
      <c r="AL89" s="295"/>
      <c r="AM89" s="306"/>
      <c r="AN89" s="189" t="s">
        <v>1832</v>
      </c>
      <c r="AO89" s="190">
        <f>INDEX('1.2(2)'!E:E,MATCH(AP89,'1.2(2)'!$F:$F,0),1)</f>
        <v>340</v>
      </c>
      <c r="AP89" s="190" t="s">
        <v>2788</v>
      </c>
      <c r="AQ89" s="294" t="s">
        <v>2790</v>
      </c>
      <c r="AR89" s="294"/>
      <c r="AT89">
        <v>295</v>
      </c>
      <c r="AU89" t="s">
        <v>498</v>
      </c>
      <c r="AX89" t="s">
        <v>2953</v>
      </c>
    </row>
    <row r="90" spans="2:50" ht="14.65" customHeight="1" x14ac:dyDescent="0.45">
      <c r="B90" s="265" t="s">
        <v>890</v>
      </c>
      <c r="C90" s="266"/>
      <c r="D90" s="44" t="s">
        <v>892</v>
      </c>
      <c r="E90" s="46"/>
      <c r="F90" s="83" t="s">
        <v>12</v>
      </c>
      <c r="G90" s="31" t="str">
        <f t="shared" si="22"/>
        <v>その他の設備導入、運用改善</v>
      </c>
      <c r="H90" s="31" t="str">
        <f t="shared" si="29"/>
        <v>熱利用設備</v>
      </c>
      <c r="I90" s="87" t="s">
        <v>488</v>
      </c>
      <c r="J90" s="85" t="str">
        <f t="shared" si="24"/>
        <v>290～292</v>
      </c>
      <c r="L90" s="11">
        <f>INDEX('1.2(1)①'!$B:$B,MATCH(N90,'1.2(1)①'!$A:$A,0),1)</f>
        <v>290</v>
      </c>
      <c r="M90" s="11">
        <f t="shared" si="19"/>
        <v>292</v>
      </c>
      <c r="N90" s="11" t="str">
        <f t="shared" si="25"/>
        <v>Scope1, 2その他の設備導入、運用改善熱利用設備被加熱材の予備処理</v>
      </c>
      <c r="P90" s="42" t="str">
        <f>INDEX('1.2(1)①'!$J:$J,MATCH(目次!$L90,'1.2(1)①'!$B:$B,0),1)</f>
        <v>省エネルギー型乾燥装置の導入</v>
      </c>
      <c r="Q90" s="42">
        <f t="shared" si="26"/>
        <v>3</v>
      </c>
      <c r="R90">
        <f>COUNTIFS('1.2(2)'!J$793:J$838,"〇",'1.2(2)'!$E$793:$E$838,"&gt;="&amp;$L90,'1.2(2)'!$E$793:$E$838,"&lt;="&amp;$M90)+COUNTIFS('1.2(2)'!J$793:J$838,"△",'1.2(2)'!$E$793:$E$838,"&gt;="&amp;$L90,'1.2(2)'!$E$793:$E$838,"&lt;="&amp;$M90)</f>
        <v>0</v>
      </c>
      <c r="S90">
        <f>COUNTIFS('1.2(2)'!K$793:K$838,"〇",'1.2(2)'!$E$793:$E$838,"&gt;="&amp;$L90,'1.2(2)'!$E$793:$E$838,"&lt;="&amp;$M90)+COUNTIFS('1.2(2)'!K$793:K$838,"△",'1.2(2)'!$E$793:$E$838,"&gt;="&amp;$L90,'1.2(2)'!$E$793:$E$838,"&lt;="&amp;$M90)</f>
        <v>0</v>
      </c>
      <c r="AK90" s="304"/>
      <c r="AL90" s="304"/>
      <c r="AM90" s="307"/>
      <c r="AN90" s="189" t="s">
        <v>1832</v>
      </c>
      <c r="AO90" s="190">
        <f>INDEX('1.2(2)'!E:E,MATCH(AP90,'1.2(2)'!$F:$F,0),1)</f>
        <v>341</v>
      </c>
      <c r="AP90" s="190" t="s">
        <v>2789</v>
      </c>
      <c r="AQ90" s="294" t="s">
        <v>2791</v>
      </c>
      <c r="AR90" s="294"/>
      <c r="AT90">
        <v>341</v>
      </c>
      <c r="AU90" t="s">
        <v>2788</v>
      </c>
      <c r="AX90" t="s">
        <v>2792</v>
      </c>
    </row>
    <row r="91" spans="2:50" ht="14.65" customHeight="1" x14ac:dyDescent="0.45">
      <c r="B91" s="265" t="s">
        <v>890</v>
      </c>
      <c r="C91" s="266"/>
      <c r="D91" s="44" t="s">
        <v>892</v>
      </c>
      <c r="E91" s="46"/>
      <c r="F91" s="83" t="s">
        <v>12</v>
      </c>
      <c r="G91" s="31" t="str">
        <f t="shared" si="22"/>
        <v>その他の設備導入、運用改善</v>
      </c>
      <c r="H91" s="31" t="str">
        <f t="shared" si="29"/>
        <v>熱利用設備</v>
      </c>
      <c r="I91" s="87" t="s">
        <v>494</v>
      </c>
      <c r="J91" s="85" t="str">
        <f t="shared" si="24"/>
        <v>293～295</v>
      </c>
      <c r="L91" s="11">
        <f>INDEX('1.2(1)①'!$B:$B,MATCH(N91,'1.2(1)①'!$A:$A,0),1)</f>
        <v>293</v>
      </c>
      <c r="M91" s="11">
        <f t="shared" si="19"/>
        <v>295</v>
      </c>
      <c r="N91" s="11" t="str">
        <f t="shared" si="25"/>
        <v>Scope1, 2その他の設備導入、運用改善熱利用設備蓄熱装置</v>
      </c>
      <c r="P91" s="42" t="str">
        <f>INDEX('1.2(1)①'!$J:$J,MATCH(目次!$L91,'1.2(1)①'!$B:$B,0),1)</f>
        <v>蓄熱式冷温水供給装置の導入</v>
      </c>
      <c r="Q91" s="42">
        <f t="shared" si="26"/>
        <v>3</v>
      </c>
      <c r="R91">
        <f>COUNTIFS('1.2(2)'!J$793:J$838,"〇",'1.2(2)'!$E$793:$E$838,"&gt;="&amp;$L91,'1.2(2)'!$E$793:$E$838,"&lt;="&amp;$M91)+COUNTIFS('1.2(2)'!J$793:J$838,"△",'1.2(2)'!$E$793:$E$838,"&gt;="&amp;$L91,'1.2(2)'!$E$793:$E$838,"&lt;="&amp;$M91)</f>
        <v>1</v>
      </c>
      <c r="S91">
        <f>COUNTIFS('1.2(2)'!K$793:K$838,"〇",'1.2(2)'!$E$793:$E$838,"&gt;="&amp;$L91,'1.2(2)'!$E$793:$E$838,"&lt;="&amp;$M91)+COUNTIFS('1.2(2)'!K$793:K$838,"△",'1.2(2)'!$E$793:$E$838,"&gt;="&amp;$L91,'1.2(2)'!$E$793:$E$838,"&lt;="&amp;$M91)</f>
        <v>0</v>
      </c>
      <c r="AK91" s="295" t="s">
        <v>3134</v>
      </c>
      <c r="AL91" s="295"/>
      <c r="AM91" s="295"/>
      <c r="AN91" s="302" t="s">
        <v>3129</v>
      </c>
      <c r="AO91" s="301">
        <f>INDEX('1.2(2)'!E:E,MATCH(AP91,'1.2(2)'!$F:$F,0),1)</f>
        <v>239</v>
      </c>
      <c r="AP91" s="300" t="s">
        <v>3130</v>
      </c>
      <c r="AQ91" s="294" t="s">
        <v>3110</v>
      </c>
      <c r="AR91" s="294"/>
      <c r="AT91">
        <v>342</v>
      </c>
      <c r="AU91" t="s">
        <v>2789</v>
      </c>
      <c r="AX91" t="s">
        <v>2793</v>
      </c>
    </row>
    <row r="92" spans="2:50" ht="14.65" customHeight="1" x14ac:dyDescent="0.45">
      <c r="B92" s="265" t="s">
        <v>890</v>
      </c>
      <c r="C92" s="266"/>
      <c r="D92" s="44" t="s">
        <v>892</v>
      </c>
      <c r="E92" s="46"/>
      <c r="F92" s="83" t="s">
        <v>12</v>
      </c>
      <c r="G92" s="31" t="str">
        <f t="shared" si="22"/>
        <v>その他の設備導入、運用改善</v>
      </c>
      <c r="H92" s="31" t="str">
        <f t="shared" ref="H92:H102" si="30">H91</f>
        <v>熱利用設備</v>
      </c>
      <c r="I92" s="87" t="s">
        <v>499</v>
      </c>
      <c r="J92" s="85">
        <f t="shared" si="24"/>
        <v>296</v>
      </c>
      <c r="L92" s="11">
        <f>INDEX('1.2(1)①'!$B:$B,MATCH(N92,'1.2(1)①'!$A:$A,0),1)</f>
        <v>296</v>
      </c>
      <c r="M92" s="11">
        <f t="shared" si="19"/>
        <v>296</v>
      </c>
      <c r="N92" s="11" t="str">
        <f t="shared" si="25"/>
        <v>Scope1, 2その他の設備導入、運用改善熱利用設備真空蒸気媒体による加熱</v>
      </c>
      <c r="P92" s="42" t="str">
        <f>INDEX('1.2(1)①'!$J:$J,MATCH(目次!$L92,'1.2(1)①'!$B:$B,0),1)</f>
        <v>真空蒸気方式低温加熱システムの導入</v>
      </c>
      <c r="Q92" s="42">
        <f t="shared" si="26"/>
        <v>1</v>
      </c>
      <c r="R92">
        <f>COUNTIFS('1.2(2)'!J$793:J$838,"〇",'1.2(2)'!$E$793:$E$838,"&gt;="&amp;$L92,'1.2(2)'!$E$793:$E$838,"&lt;="&amp;$M92)+COUNTIFS('1.2(2)'!J$793:J$838,"△",'1.2(2)'!$E$793:$E$838,"&gt;="&amp;$L92,'1.2(2)'!$E$793:$E$838,"&lt;="&amp;$M92)</f>
        <v>0</v>
      </c>
      <c r="S92">
        <f>COUNTIFS('1.2(2)'!K$793:K$838,"〇",'1.2(2)'!$E$793:$E$838,"&gt;="&amp;$L92,'1.2(2)'!$E$793:$E$838,"&lt;="&amp;$M92)+COUNTIFS('1.2(2)'!K$793:K$838,"△",'1.2(2)'!$E$793:$E$838,"&gt;="&amp;$L92,'1.2(2)'!$E$793:$E$838,"&lt;="&amp;$M92)</f>
        <v>0</v>
      </c>
      <c r="AK92" s="295"/>
      <c r="AL92" s="295"/>
      <c r="AM92" s="295"/>
      <c r="AN92" s="302"/>
      <c r="AO92" s="301"/>
      <c r="AP92" s="300"/>
      <c r="AQ92" s="294" t="s">
        <v>3111</v>
      </c>
      <c r="AR92" s="294"/>
      <c r="AT92">
        <v>239</v>
      </c>
      <c r="AU92" t="s">
        <v>3130</v>
      </c>
      <c r="AX92" t="s">
        <v>2967</v>
      </c>
    </row>
    <row r="93" spans="2:50" ht="14.65" customHeight="1" x14ac:dyDescent="0.45">
      <c r="B93" s="265" t="s">
        <v>890</v>
      </c>
      <c r="C93" s="266"/>
      <c r="D93" s="44" t="s">
        <v>892</v>
      </c>
      <c r="E93" s="46"/>
      <c r="F93" s="83" t="s">
        <v>12</v>
      </c>
      <c r="G93" s="31" t="str">
        <f t="shared" si="22"/>
        <v>その他の設備導入、運用改善</v>
      </c>
      <c r="H93" s="31" t="str">
        <f t="shared" si="30"/>
        <v>熱利用設備</v>
      </c>
      <c r="I93" s="87" t="s">
        <v>2640</v>
      </c>
      <c r="J93" s="85" t="str">
        <f t="shared" ref="J93:J121" si="31">HYPERLINK("#'"&amp;$B$17&amp;$B$18&amp;$B$21&amp;"'!B"&amp;L93+6,IF(M93=L93,L93,L93&amp;"～"&amp;M93))</f>
        <v>297～306</v>
      </c>
      <c r="L93" s="11">
        <f>INDEX('1.2(1)①'!$B:$B,MATCH(N93,'1.2(1)①'!$A:$A,0),1)</f>
        <v>297</v>
      </c>
      <c r="M93" s="11">
        <f t="shared" si="19"/>
        <v>306</v>
      </c>
      <c r="N93" s="11" t="str">
        <f t="shared" ref="N93:N122" si="32">F93&amp;G93&amp;H93&amp;I93</f>
        <v>Scope1, 2その他の設備導入、運用改善熱利用設備その他設備導入</v>
      </c>
      <c r="P93" s="42" t="str">
        <f>INDEX('1.2(1)①'!$J:$J,MATCH(目次!$L93,'1.2(1)①'!$B:$B,0),1)</f>
        <v>熱回収型密閉式溶剤回収装置の導入</v>
      </c>
      <c r="Q93" s="42">
        <f t="shared" si="26"/>
        <v>10</v>
      </c>
      <c r="R93">
        <f>COUNTIFS('1.2(2)'!J$793:J$838,"〇",'1.2(2)'!$E$793:$E$838,"&gt;="&amp;$L93,'1.2(2)'!$E$793:$E$838,"&lt;="&amp;$M93)+COUNTIFS('1.2(2)'!J$793:J$838,"△",'1.2(2)'!$E$793:$E$838,"&gt;="&amp;$L93,'1.2(2)'!$E$793:$E$838,"&lt;="&amp;$M93)</f>
        <v>0</v>
      </c>
      <c r="S93">
        <f>COUNTIFS('1.2(2)'!K$793:K$838,"〇",'1.2(2)'!$E$793:$E$838,"&gt;="&amp;$L93,'1.2(2)'!$E$793:$E$838,"&lt;="&amp;$M93)+COUNTIFS('1.2(2)'!K$793:K$838,"△",'1.2(2)'!$E$793:$E$838,"&gt;="&amp;$L93,'1.2(2)'!$E$793:$E$838,"&lt;="&amp;$M93)</f>
        <v>0</v>
      </c>
      <c r="AK93" s="295"/>
      <c r="AL93" s="295"/>
      <c r="AM93" s="295"/>
      <c r="AN93" s="302"/>
      <c r="AO93" s="301"/>
      <c r="AP93" s="300"/>
      <c r="AQ93" s="294" t="s">
        <v>3112</v>
      </c>
      <c r="AR93" s="294"/>
      <c r="AT93">
        <v>239</v>
      </c>
      <c r="AU93" t="s">
        <v>2102</v>
      </c>
      <c r="AX93" t="s">
        <v>2968</v>
      </c>
    </row>
    <row r="94" spans="2:50" ht="14.65" customHeight="1" x14ac:dyDescent="0.45">
      <c r="B94" s="83"/>
      <c r="C94" s="107"/>
      <c r="D94" s="44" t="s">
        <v>892</v>
      </c>
      <c r="E94" s="46"/>
      <c r="F94" s="83" t="s">
        <v>12</v>
      </c>
      <c r="G94" s="31" t="str">
        <f t="shared" si="22"/>
        <v>その他の設備導入、運用改善</v>
      </c>
      <c r="H94" s="31" t="str">
        <f t="shared" si="30"/>
        <v>熱利用設備</v>
      </c>
      <c r="I94" s="87" t="s">
        <v>2644</v>
      </c>
      <c r="J94" s="85" t="str">
        <f t="shared" si="31"/>
        <v>307～310</v>
      </c>
      <c r="L94" s="11">
        <f>INDEX('1.2(1)①'!$B:$B,MATCH(N94,'1.2(1)①'!$A:$A,0),1)</f>
        <v>307</v>
      </c>
      <c r="M94" s="11">
        <f t="shared" si="19"/>
        <v>310</v>
      </c>
      <c r="N94" s="11" t="str">
        <f t="shared" si="32"/>
        <v>Scope1, 2その他の設備導入、運用改善熱利用設備その他運用改善</v>
      </c>
      <c r="P94" s="42" t="str">
        <f>INDEX('1.2(1)①'!$J:$J,MATCH(目次!$L94,'1.2(1)①'!$B:$B,0),1)</f>
        <v>ボイラー給水の水質の適切な管理</v>
      </c>
      <c r="Q94" s="42">
        <f t="shared" si="26"/>
        <v>4</v>
      </c>
      <c r="R94">
        <f>COUNTIFS('1.2(2)'!J$793:J$838,"〇",'1.2(2)'!$E$793:$E$838,"&gt;="&amp;$L94,'1.2(2)'!$E$793:$E$838,"&lt;="&amp;$M94)+COUNTIFS('1.2(2)'!J$793:J$838,"△",'1.2(2)'!$E$793:$E$838,"&gt;="&amp;$L94,'1.2(2)'!$E$793:$E$838,"&lt;="&amp;$M94)</f>
        <v>0</v>
      </c>
      <c r="S94">
        <f>COUNTIFS('1.2(2)'!K$793:K$838,"〇",'1.2(2)'!$E$793:$E$838,"&gt;="&amp;$L94,'1.2(2)'!$E$793:$E$838,"&lt;="&amp;$M94)+COUNTIFS('1.2(2)'!K$793:K$838,"△",'1.2(2)'!$E$793:$E$838,"&gt;="&amp;$L94,'1.2(2)'!$E$793:$E$838,"&lt;="&amp;$M94)</f>
        <v>0</v>
      </c>
      <c r="AT94">
        <v>239</v>
      </c>
      <c r="AU94" t="s">
        <v>2102</v>
      </c>
      <c r="AX94" t="s">
        <v>2969</v>
      </c>
    </row>
    <row r="95" spans="2:50" ht="14.65" customHeight="1" x14ac:dyDescent="0.45">
      <c r="B95" s="265" t="s">
        <v>890</v>
      </c>
      <c r="C95" s="266"/>
      <c r="D95" s="44" t="s">
        <v>892</v>
      </c>
      <c r="E95" s="46"/>
      <c r="F95" s="83" t="s">
        <v>12</v>
      </c>
      <c r="G95" s="31" t="str">
        <f t="shared" si="22"/>
        <v>その他の設備導入、運用改善</v>
      </c>
      <c r="H95" s="8" t="s">
        <v>521</v>
      </c>
      <c r="I95" s="87" t="s">
        <v>522</v>
      </c>
      <c r="J95" s="85" t="str">
        <f t="shared" si="31"/>
        <v>311～312</v>
      </c>
      <c r="L95" s="11">
        <f>INDEX('1.2(1)①'!$B:$B,MATCH(N95,'1.2(1)①'!$A:$A,0),1)</f>
        <v>311</v>
      </c>
      <c r="M95" s="11">
        <f t="shared" si="19"/>
        <v>312</v>
      </c>
      <c r="N95" s="11" t="str">
        <f t="shared" si="32"/>
        <v>Scope1, 2その他の設備導入、運用改善廃熱回収設備断熱</v>
      </c>
      <c r="P95" s="42" t="str">
        <f>INDEX('1.2(1)①'!$J:$J,MATCH(目次!$L95,'1.2(1)①'!$B:$B,0),1)</f>
        <v>熱輸送管の断熱強化</v>
      </c>
      <c r="Q95" s="42">
        <f t="shared" si="26"/>
        <v>2</v>
      </c>
      <c r="R95">
        <f>COUNTIFS('1.2(2)'!J$793:J$838,"〇",'1.2(2)'!$E$793:$E$838,"&gt;="&amp;$L95,'1.2(2)'!$E$793:$E$838,"&lt;="&amp;$M95)+COUNTIFS('1.2(2)'!J$793:J$838,"△",'1.2(2)'!$E$793:$E$838,"&gt;="&amp;$L95,'1.2(2)'!$E$793:$E$838,"&lt;="&amp;$M95)</f>
        <v>0</v>
      </c>
      <c r="S95">
        <f>COUNTIFS('1.2(2)'!K$793:K$838,"〇",'1.2(2)'!$E$793:$E$838,"&gt;="&amp;$L95,'1.2(2)'!$E$793:$E$838,"&lt;="&amp;$M95)+COUNTIFS('1.2(2)'!K$793:K$838,"△",'1.2(2)'!$E$793:$E$838,"&gt;="&amp;$L95,'1.2(2)'!$E$793:$E$838,"&lt;="&amp;$M95)</f>
        <v>0</v>
      </c>
    </row>
    <row r="96" spans="2:50" ht="14.65" customHeight="1" x14ac:dyDescent="0.45">
      <c r="B96" s="265" t="s">
        <v>890</v>
      </c>
      <c r="C96" s="266"/>
      <c r="D96" s="44" t="s">
        <v>892</v>
      </c>
      <c r="E96" s="46"/>
      <c r="F96" s="83" t="s">
        <v>12</v>
      </c>
      <c r="G96" s="31" t="str">
        <f t="shared" si="22"/>
        <v>その他の設備導入、運用改善</v>
      </c>
      <c r="H96" s="31" t="str">
        <f t="shared" si="30"/>
        <v>廃熱回収設備</v>
      </c>
      <c r="I96" s="87" t="s">
        <v>494</v>
      </c>
      <c r="J96" s="85">
        <f t="shared" si="31"/>
        <v>313</v>
      </c>
      <c r="L96" s="11">
        <f>INDEX('1.2(1)①'!$B:$B,MATCH(N96,'1.2(1)①'!$A:$A,0),1)</f>
        <v>313</v>
      </c>
      <c r="M96" s="11">
        <f t="shared" si="19"/>
        <v>313</v>
      </c>
      <c r="N96" s="11" t="str">
        <f t="shared" si="32"/>
        <v>Scope1, 2その他の設備導入、運用改善廃熱回収設備蓄熱装置</v>
      </c>
      <c r="P96" s="42" t="str">
        <f>INDEX('1.2(1)①'!$J:$J,MATCH(目次!$L96,'1.2(1)①'!$B:$B,0),1)</f>
        <v>熱回収用蓄熱槽の導入</v>
      </c>
      <c r="Q96" s="42">
        <f t="shared" si="26"/>
        <v>1</v>
      </c>
      <c r="R96">
        <f>COUNTIFS('1.2(2)'!J$793:J$838,"〇",'1.2(2)'!$E$793:$E$838,"&gt;="&amp;$L96,'1.2(2)'!$E$793:$E$838,"&lt;="&amp;$M96)+COUNTIFS('1.2(2)'!J$793:J$838,"△",'1.2(2)'!$E$793:$E$838,"&gt;="&amp;$L96,'1.2(2)'!$E$793:$E$838,"&lt;="&amp;$M96)</f>
        <v>0</v>
      </c>
      <c r="S96">
        <f>COUNTIFS('1.2(2)'!K$793:K$838,"〇",'1.2(2)'!$E$793:$E$838,"&gt;="&amp;$L96,'1.2(2)'!$E$793:$E$838,"&lt;="&amp;$M96)+COUNTIFS('1.2(2)'!K$793:K$838,"△",'1.2(2)'!$E$793:$E$838,"&gt;="&amp;$L96,'1.2(2)'!$E$793:$E$838,"&lt;="&amp;$M96)</f>
        <v>0</v>
      </c>
    </row>
    <row r="97" spans="2:46" ht="14.65" customHeight="1" x14ac:dyDescent="0.45">
      <c r="B97" s="265" t="s">
        <v>890</v>
      </c>
      <c r="C97" s="266"/>
      <c r="D97" s="44" t="s">
        <v>892</v>
      </c>
      <c r="E97" s="46"/>
      <c r="F97" s="83" t="s">
        <v>12</v>
      </c>
      <c r="G97" s="31" t="str">
        <f t="shared" si="22"/>
        <v>その他の設備導入、運用改善</v>
      </c>
      <c r="H97" s="31" t="str">
        <f t="shared" si="30"/>
        <v>廃熱回収設備</v>
      </c>
      <c r="I97" s="87" t="s">
        <v>527</v>
      </c>
      <c r="J97" s="85" t="str">
        <f t="shared" si="31"/>
        <v>314～315</v>
      </c>
      <c r="L97" s="11">
        <f>INDEX('1.2(1)①'!$B:$B,MATCH(N97,'1.2(1)①'!$A:$A,0),1)</f>
        <v>314</v>
      </c>
      <c r="M97" s="11">
        <f t="shared" si="19"/>
        <v>315</v>
      </c>
      <c r="N97" s="11" t="str">
        <f t="shared" si="32"/>
        <v>Scope1, 2その他の設備導入、運用改善廃熱回収設備被加熱物の排熱有効利用</v>
      </c>
      <c r="P97" s="42" t="str">
        <f>INDEX('1.2(1)①'!$J:$J,MATCH(目次!$L97,'1.2(1)①'!$B:$B,0),1)</f>
        <v>被加熱材料顕熱回収装置の導入</v>
      </c>
      <c r="Q97" s="42">
        <f t="shared" si="26"/>
        <v>2</v>
      </c>
      <c r="R97">
        <f>COUNTIFS('1.2(2)'!J$793:J$838,"〇",'1.2(2)'!$E$793:$E$838,"&gt;="&amp;$L97,'1.2(2)'!$E$793:$E$838,"&lt;="&amp;$M97)+COUNTIFS('1.2(2)'!J$793:J$838,"△",'1.2(2)'!$E$793:$E$838,"&gt;="&amp;$L97,'1.2(2)'!$E$793:$E$838,"&lt;="&amp;$M97)</f>
        <v>0</v>
      </c>
      <c r="S97">
        <f>COUNTIFS('1.2(2)'!K$793:K$838,"〇",'1.2(2)'!$E$793:$E$838,"&gt;="&amp;$L97,'1.2(2)'!$E$793:$E$838,"&lt;="&amp;$M97)+COUNTIFS('1.2(2)'!K$793:K$838,"△",'1.2(2)'!$E$793:$E$838,"&gt;="&amp;$L97,'1.2(2)'!$E$793:$E$838,"&lt;="&amp;$M97)</f>
        <v>0</v>
      </c>
      <c r="AT97" t="s">
        <v>2967</v>
      </c>
    </row>
    <row r="98" spans="2:46" ht="14.65" customHeight="1" x14ac:dyDescent="0.45">
      <c r="B98" s="265" t="s">
        <v>890</v>
      </c>
      <c r="C98" s="266"/>
      <c r="D98" s="44" t="s">
        <v>892</v>
      </c>
      <c r="E98" s="46"/>
      <c r="F98" s="83" t="s">
        <v>12</v>
      </c>
      <c r="G98" s="31" t="str">
        <f t="shared" si="22"/>
        <v>その他の設備導入、運用改善</v>
      </c>
      <c r="H98" s="31" t="str">
        <f t="shared" si="30"/>
        <v>廃熱回収設備</v>
      </c>
      <c r="I98" s="87" t="s">
        <v>2644</v>
      </c>
      <c r="J98" s="85" t="str">
        <f t="shared" ref="J98" si="33">HYPERLINK("#'"&amp;$B$17&amp;$B$18&amp;$B$21&amp;"'!B"&amp;L98+6,IF(M98=L98,L98,L98&amp;"～"&amp;M98))</f>
        <v>316～320</v>
      </c>
      <c r="L98" s="11">
        <f>INDEX('1.2(1)①'!$B:$B,MATCH(N98,'1.2(1)①'!$A:$A,0),1)</f>
        <v>316</v>
      </c>
      <c r="M98" s="11">
        <f t="shared" si="19"/>
        <v>320</v>
      </c>
      <c r="N98" s="11" t="str">
        <f t="shared" ref="N98" si="34">F98&amp;G98&amp;H98&amp;I98</f>
        <v>Scope1, 2その他の設備導入、運用改善廃熱回収設備その他運用改善</v>
      </c>
      <c r="P98" s="42" t="str">
        <f>INDEX('1.2(1)①'!$J:$J,MATCH(目次!$L98,'1.2(1)①'!$B:$B,0),1)</f>
        <v>排ガスを排出する設備等に応じた排ガス温度の低減・廃熱回収率の向上</v>
      </c>
      <c r="Q98" s="42">
        <f t="shared" si="26"/>
        <v>5</v>
      </c>
      <c r="R98">
        <f>COUNTIFS('1.2(2)'!J$793:J$838,"〇",'1.2(2)'!$E$793:$E$838,"&gt;="&amp;$L98,'1.2(2)'!$E$793:$E$838,"&lt;="&amp;$M98)+COUNTIFS('1.2(2)'!J$793:J$838,"△",'1.2(2)'!$E$793:$E$838,"&gt;="&amp;$L98,'1.2(2)'!$E$793:$E$838,"&lt;="&amp;$M98)</f>
        <v>0</v>
      </c>
      <c r="S98">
        <f>COUNTIFS('1.2(2)'!K$793:K$838,"〇",'1.2(2)'!$E$793:$E$838,"&gt;="&amp;$L98,'1.2(2)'!$E$793:$E$838,"&lt;="&amp;$M98)+COUNTIFS('1.2(2)'!K$793:K$838,"△",'1.2(2)'!$E$793:$E$838,"&gt;="&amp;$L98,'1.2(2)'!$E$793:$E$838,"&lt;="&amp;$M98)</f>
        <v>0</v>
      </c>
      <c r="AT98" t="s">
        <v>2968</v>
      </c>
    </row>
    <row r="99" spans="2:46" ht="14.65" customHeight="1" x14ac:dyDescent="0.45">
      <c r="B99" s="265" t="s">
        <v>890</v>
      </c>
      <c r="C99" s="266"/>
      <c r="D99" s="44" t="s">
        <v>892</v>
      </c>
      <c r="E99" s="46"/>
      <c r="F99" s="83" t="s">
        <v>12</v>
      </c>
      <c r="G99" s="31" t="str">
        <f>G97</f>
        <v>その他の設備導入、運用改善</v>
      </c>
      <c r="H99" s="8" t="s">
        <v>103</v>
      </c>
      <c r="I99" s="87" t="s">
        <v>103</v>
      </c>
      <c r="J99" s="85">
        <f t="shared" si="31"/>
        <v>321</v>
      </c>
      <c r="L99" s="11">
        <f>INDEX('1.2(1)①'!$B:$B,MATCH(N99,'1.2(1)①'!$A:$A,0),1)</f>
        <v>321</v>
      </c>
      <c r="M99" s="11">
        <f t="shared" si="19"/>
        <v>321</v>
      </c>
      <c r="N99" s="11" t="str">
        <f t="shared" si="32"/>
        <v>Scope1, 2その他の設備導入、運用改善コージェネレーション設備コージェネレーション設備</v>
      </c>
      <c r="P99" s="42" t="str">
        <f>INDEX('1.2(1)①'!$J:$J,MATCH(目次!$L99,'1.2(1)①'!$B:$B,0),1)</f>
        <v>工場内蒸気最適運用システムの導入</v>
      </c>
      <c r="Q99" s="42">
        <f>M99-L99+1</f>
        <v>1</v>
      </c>
      <c r="R99">
        <f>COUNTIFS('1.2(2)'!J$793:J$838,"〇",'1.2(2)'!$E$793:$E$838,"&gt;="&amp;$L99,'1.2(2)'!$E$793:$E$838,"&lt;="&amp;$M99)+COUNTIFS('1.2(2)'!J$793:J$838,"△",'1.2(2)'!$E$793:$E$838,"&gt;="&amp;$L99,'1.2(2)'!$E$793:$E$838,"&lt;="&amp;$M99)</f>
        <v>0</v>
      </c>
      <c r="S99">
        <f>COUNTIFS('1.2(2)'!K$793:K$838,"〇",'1.2(2)'!$E$793:$E$838,"&gt;="&amp;$L99,'1.2(2)'!$E$793:$E$838,"&lt;="&amp;$M99)+COUNTIFS('1.2(2)'!K$793:K$838,"△",'1.2(2)'!$E$793:$E$838,"&gt;="&amp;$L99,'1.2(2)'!$E$793:$E$838,"&lt;="&amp;$M99)</f>
        <v>0</v>
      </c>
      <c r="AT99" t="s">
        <v>2969</v>
      </c>
    </row>
    <row r="100" spans="2:46" ht="14.65" customHeight="1" x14ac:dyDescent="0.45">
      <c r="B100" s="265" t="s">
        <v>890</v>
      </c>
      <c r="C100" s="266"/>
      <c r="D100" s="44" t="s">
        <v>892</v>
      </c>
      <c r="E100" s="46"/>
      <c r="F100" s="83" t="s">
        <v>12</v>
      </c>
      <c r="G100" s="31" t="str">
        <f t="shared" si="22"/>
        <v>その他の設備導入、運用改善</v>
      </c>
      <c r="H100" s="31" t="str">
        <f t="shared" si="30"/>
        <v>コージェネレーション設備</v>
      </c>
      <c r="I100" s="87" t="s">
        <v>532</v>
      </c>
      <c r="J100" s="85" t="str">
        <f t="shared" si="31"/>
        <v>322～323</v>
      </c>
      <c r="L100" s="11">
        <f>INDEX('1.2(1)①'!$B:$B,MATCH(N100,'1.2(1)①'!$A:$A,0),1)</f>
        <v>322</v>
      </c>
      <c r="M100" s="11">
        <f t="shared" si="19"/>
        <v>323</v>
      </c>
      <c r="N100" s="11" t="str">
        <f t="shared" si="32"/>
        <v>Scope1, 2その他の設備導入、運用改善コージェネレーション設備抽気タービン・背圧タービンの改造</v>
      </c>
      <c r="P100" s="42" t="str">
        <f>INDEX('1.2(1)①'!$J:$J,MATCH(目次!$L100,'1.2(1)①'!$B:$B,0),1)</f>
        <v>多段抽気型蒸気タービンの導入</v>
      </c>
      <c r="Q100" s="42">
        <f t="shared" ref="Q100:Q121" si="35">M100-L100+1</f>
        <v>2</v>
      </c>
      <c r="R100">
        <f>COUNTIFS('1.2(2)'!J$793:J$838,"〇",'1.2(2)'!$E$793:$E$838,"&gt;="&amp;$L100,'1.2(2)'!$E$793:$E$838,"&lt;="&amp;$M100)+COUNTIFS('1.2(2)'!J$793:J$838,"△",'1.2(2)'!$E$793:$E$838,"&gt;="&amp;$L100,'1.2(2)'!$E$793:$E$838,"&lt;="&amp;$M100)</f>
        <v>0</v>
      </c>
      <c r="S100">
        <f>COUNTIFS('1.2(2)'!K$793:K$838,"〇",'1.2(2)'!$E$793:$E$838,"&gt;="&amp;$L100,'1.2(2)'!$E$793:$E$838,"&lt;="&amp;$M100)+COUNTIFS('1.2(2)'!K$793:K$838,"△",'1.2(2)'!$E$793:$E$838,"&gt;="&amp;$L100,'1.2(2)'!$E$793:$E$838,"&lt;="&amp;$M100)</f>
        <v>0</v>
      </c>
    </row>
    <row r="101" spans="2:46" ht="14.65" customHeight="1" x14ac:dyDescent="0.45">
      <c r="B101" s="265" t="s">
        <v>890</v>
      </c>
      <c r="C101" s="266"/>
      <c r="D101" s="44" t="s">
        <v>892</v>
      </c>
      <c r="E101" s="46"/>
      <c r="F101" s="83" t="s">
        <v>12</v>
      </c>
      <c r="G101" s="31" t="str">
        <f t="shared" si="22"/>
        <v>その他の設備導入、運用改善</v>
      </c>
      <c r="H101" s="31" t="str">
        <f t="shared" si="30"/>
        <v>コージェネレーション設備</v>
      </c>
      <c r="I101" s="87" t="s">
        <v>2640</v>
      </c>
      <c r="J101" s="85" t="str">
        <f t="shared" si="31"/>
        <v>324～328</v>
      </c>
      <c r="L101" s="11">
        <f>INDEX('1.2(1)①'!$B:$B,MATCH(N101,'1.2(1)①'!$A:$A,0),1)</f>
        <v>324</v>
      </c>
      <c r="M101" s="11">
        <f t="shared" si="19"/>
        <v>328</v>
      </c>
      <c r="N101" s="11" t="str">
        <f t="shared" si="32"/>
        <v>Scope1, 2その他の設備導入、運用改善コージェネレーション設備その他設備導入</v>
      </c>
      <c r="P101" s="42" t="str">
        <f>INDEX('1.2(1)①'!$J:$J,MATCH(目次!$L101,'1.2(1)①'!$B:$B,0),1)</f>
        <v>排気再燃バーナー、追い焚きバーナーの導入</v>
      </c>
      <c r="Q101" s="42">
        <f t="shared" si="35"/>
        <v>5</v>
      </c>
      <c r="R101">
        <f>COUNTIFS('1.2(2)'!J$793:J$838,"〇",'1.2(2)'!$E$793:$E$838,"&gt;="&amp;$L101,'1.2(2)'!$E$793:$E$838,"&lt;="&amp;$M101)+COUNTIFS('1.2(2)'!J$793:J$838,"△",'1.2(2)'!$E$793:$E$838,"&gt;="&amp;$L101,'1.2(2)'!$E$793:$E$838,"&lt;="&amp;$M101)</f>
        <v>0</v>
      </c>
      <c r="S101">
        <f>COUNTIFS('1.2(2)'!K$793:K$838,"〇",'1.2(2)'!$E$793:$E$838,"&gt;="&amp;$L101,'1.2(2)'!$E$793:$E$838,"&lt;="&amp;$M101)+COUNTIFS('1.2(2)'!K$793:K$838,"△",'1.2(2)'!$E$793:$E$838,"&gt;="&amp;$L101,'1.2(2)'!$E$793:$E$838,"&lt;="&amp;$M101)</f>
        <v>0</v>
      </c>
    </row>
    <row r="102" spans="2:46" ht="14.65" customHeight="1" x14ac:dyDescent="0.45">
      <c r="B102" s="83"/>
      <c r="C102" s="107"/>
      <c r="D102" s="44" t="s">
        <v>892</v>
      </c>
      <c r="E102" s="46"/>
      <c r="F102" s="83" t="s">
        <v>12</v>
      </c>
      <c r="G102" s="31" t="str">
        <f t="shared" si="22"/>
        <v>その他の設備導入、運用改善</v>
      </c>
      <c r="H102" s="31" t="str">
        <f t="shared" si="30"/>
        <v>コージェネレーション設備</v>
      </c>
      <c r="I102" s="87" t="s">
        <v>2590</v>
      </c>
      <c r="J102" s="85" t="str">
        <f t="shared" si="31"/>
        <v>329～333</v>
      </c>
      <c r="L102" s="11">
        <f>INDEX('1.2(1)①'!$B:$B,MATCH(N102,'1.2(1)①'!$A:$A,0),1)</f>
        <v>329</v>
      </c>
      <c r="M102" s="11">
        <f t="shared" ref="M102:M121" si="36">L103-1</f>
        <v>333</v>
      </c>
      <c r="N102" s="11" t="str">
        <f t="shared" si="32"/>
        <v>Scope1, 2その他の設備導入、運用改善コージェネレーション設備その他運用改善</v>
      </c>
      <c r="P102" s="42" t="str">
        <f>INDEX('1.2(1)①'!$J:$J,MATCH(目次!$L102,'1.2(1)①'!$B:$B,0),1)</f>
        <v>コージェネレーション設備の総合的なエネルギー消費効率の向上</v>
      </c>
      <c r="Q102" s="42">
        <f t="shared" si="35"/>
        <v>5</v>
      </c>
      <c r="R102">
        <f>COUNTIFS('1.2(2)'!J$793:J$838,"〇",'1.2(2)'!$E$793:$E$838,"&gt;="&amp;$L102,'1.2(2)'!$E$793:$E$838,"&lt;="&amp;$M102)+COUNTIFS('1.2(2)'!J$793:J$838,"△",'1.2(2)'!$E$793:$E$838,"&gt;="&amp;$L102,'1.2(2)'!$E$793:$E$838,"&lt;="&amp;$M102)</f>
        <v>0</v>
      </c>
      <c r="S102">
        <f>COUNTIFS('1.2(2)'!K$793:K$838,"〇",'1.2(2)'!$E$793:$E$838,"&gt;="&amp;$L102,'1.2(2)'!$E$793:$E$838,"&lt;="&amp;$M102)+COUNTIFS('1.2(2)'!K$793:K$838,"△",'1.2(2)'!$E$793:$E$838,"&gt;="&amp;$L102,'1.2(2)'!$E$793:$E$838,"&lt;="&amp;$M102)</f>
        <v>0</v>
      </c>
    </row>
    <row r="103" spans="2:46" ht="14.65" customHeight="1" x14ac:dyDescent="0.45">
      <c r="B103" s="265" t="s">
        <v>890</v>
      </c>
      <c r="C103" s="266"/>
      <c r="D103" s="44" t="s">
        <v>892</v>
      </c>
      <c r="E103" s="116"/>
      <c r="F103" s="83" t="s">
        <v>12</v>
      </c>
      <c r="G103" s="31" t="str">
        <f t="shared" si="22"/>
        <v>その他の設備導入、運用改善</v>
      </c>
      <c r="H103" s="8" t="s">
        <v>110</v>
      </c>
      <c r="I103" s="87" t="s">
        <v>111</v>
      </c>
      <c r="J103" s="85" t="str">
        <f t="shared" si="31"/>
        <v>334～348</v>
      </c>
      <c r="L103" s="11">
        <f>INDEX('1.2(1)①'!$B:$B,MATCH(N103,'1.2(1)①'!$A:$A,0),1)</f>
        <v>334</v>
      </c>
      <c r="M103" s="11">
        <f t="shared" si="36"/>
        <v>348</v>
      </c>
      <c r="N103" s="11" t="str">
        <f t="shared" si="32"/>
        <v>Scope1, 2その他の設備導入、運用改善電気使用設備受変電、配電設備</v>
      </c>
      <c r="P103" s="42" t="str">
        <f>INDEX('1.2(1)①'!$J:$J,MATCH(目次!$L103,'1.2(1)①'!$B:$B,0),1)</f>
        <v>負荷電圧安定化供給装置の導入</v>
      </c>
      <c r="Q103" s="42">
        <f t="shared" si="35"/>
        <v>15</v>
      </c>
      <c r="R103">
        <f>COUNTIFS('1.2(2)'!J$793:J$838,"〇",'1.2(2)'!$E$793:$E$838,"&gt;="&amp;$L103,'1.2(2)'!$E$793:$E$838,"&lt;="&amp;$M103)+COUNTIFS('1.2(2)'!J$793:J$838,"△",'1.2(2)'!$E$793:$E$838,"&gt;="&amp;$L103,'1.2(2)'!$E$793:$E$838,"&lt;="&amp;$M103)</f>
        <v>2</v>
      </c>
      <c r="S103">
        <f>COUNTIFS('1.2(2)'!K$793:K$838,"〇",'1.2(2)'!$E$793:$E$838,"&gt;="&amp;$L103,'1.2(2)'!$E$793:$E$838,"&lt;="&amp;$M103)+COUNTIFS('1.2(2)'!K$793:K$838,"△",'1.2(2)'!$E$793:$E$838,"&gt;="&amp;$L103,'1.2(2)'!$E$793:$E$838,"&lt;="&amp;$M103)</f>
        <v>0</v>
      </c>
    </row>
    <row r="104" spans="2:46" ht="14.65" customHeight="1" x14ac:dyDescent="0.45">
      <c r="B104" s="83"/>
      <c r="C104" s="107"/>
      <c r="D104" s="44" t="s">
        <v>892</v>
      </c>
      <c r="E104" s="116"/>
      <c r="F104" s="83" t="s">
        <v>12</v>
      </c>
      <c r="G104" s="31" t="str">
        <f t="shared" si="22"/>
        <v>その他の設備導入、運用改善</v>
      </c>
      <c r="H104" s="31" t="str">
        <f>H103</f>
        <v>電気使用設備</v>
      </c>
      <c r="I104" s="87" t="s">
        <v>114</v>
      </c>
      <c r="J104" s="85" t="str">
        <f t="shared" si="31"/>
        <v>349～352</v>
      </c>
      <c r="L104" s="11">
        <f>INDEX('1.2(1)①'!$B:$B,MATCH(N104,'1.2(1)①'!$A:$A,0),1)</f>
        <v>349</v>
      </c>
      <c r="M104" s="11">
        <f t="shared" si="36"/>
        <v>352</v>
      </c>
      <c r="N104" s="11" t="str">
        <f t="shared" si="32"/>
        <v>Scope1, 2その他の設備導入、運用改善電気使用設備電動機・電動力応用設備</v>
      </c>
      <c r="P104" s="42" t="str">
        <f>INDEX('1.2(1)①'!$J:$J,MATCH(目次!$L104,'1.2(1)①'!$B:$B,0),1)</f>
        <v>電動力応用設備の電動機の空転の防止及び不要時の停止</v>
      </c>
      <c r="Q104" s="42">
        <f t="shared" si="35"/>
        <v>4</v>
      </c>
      <c r="R104">
        <f>COUNTIFS('1.2(2)'!J$793:J$838,"〇",'1.2(2)'!$E$793:$E$838,"&gt;="&amp;$L104,'1.2(2)'!$E$793:$E$838,"&lt;="&amp;$M104)+COUNTIFS('1.2(2)'!J$793:J$838,"△",'1.2(2)'!$E$793:$E$838,"&gt;="&amp;$L104,'1.2(2)'!$E$793:$E$838,"&lt;="&amp;$M104)</f>
        <v>0</v>
      </c>
      <c r="S104">
        <f>COUNTIFS('1.2(2)'!K$793:K$838,"〇",'1.2(2)'!$E$793:$E$838,"&gt;="&amp;$L104,'1.2(2)'!$E$793:$E$838,"&lt;="&amp;$M104)+COUNTIFS('1.2(2)'!K$793:K$838,"△",'1.2(2)'!$E$793:$E$838,"&gt;="&amp;$L104,'1.2(2)'!$E$793:$E$838,"&lt;="&amp;$M104)</f>
        <v>0</v>
      </c>
    </row>
    <row r="105" spans="2:46" ht="14.65" customHeight="1" x14ac:dyDescent="0.45">
      <c r="B105" s="265" t="s">
        <v>890</v>
      </c>
      <c r="C105" s="266"/>
      <c r="D105" s="44" t="s">
        <v>892</v>
      </c>
      <c r="E105" s="116"/>
      <c r="F105" s="83" t="s">
        <v>12</v>
      </c>
      <c r="G105" s="31" t="str">
        <f t="shared" si="22"/>
        <v>その他の設備導入、運用改善</v>
      </c>
      <c r="H105" s="31" t="str">
        <f t="shared" ref="H105:H111" si="37">H104</f>
        <v>電気使用設備</v>
      </c>
      <c r="I105" s="87" t="s">
        <v>556</v>
      </c>
      <c r="J105" s="85" t="str">
        <f t="shared" si="31"/>
        <v>353～357</v>
      </c>
      <c r="L105" s="11">
        <f>INDEX('1.2(1)①'!$B:$B,MATCH(N105,'1.2(1)①'!$A:$A,0),1)</f>
        <v>353</v>
      </c>
      <c r="M105" s="11">
        <f t="shared" si="36"/>
        <v>357</v>
      </c>
      <c r="N105" s="11" t="str">
        <f t="shared" si="32"/>
        <v>Scope1, 2その他の設備導入、運用改善電気使用設備回転数制御装置</v>
      </c>
      <c r="P105" s="42" t="str">
        <f>INDEX('1.2(1)①'!$J:$J,MATCH(目次!$L105,'1.2(1)①'!$B:$B,0),1)</f>
        <v>インバーター制御装置の導入</v>
      </c>
      <c r="Q105" s="42">
        <f t="shared" si="35"/>
        <v>5</v>
      </c>
      <c r="R105">
        <f>COUNTIFS('1.2(2)'!J$793:J$838,"〇",'1.2(2)'!$E$793:$E$838,"&gt;="&amp;$L105,'1.2(2)'!$E$793:$E$838,"&lt;="&amp;$M105)+COUNTIFS('1.2(2)'!J$793:J$838,"△",'1.2(2)'!$E$793:$E$838,"&gt;="&amp;$L105,'1.2(2)'!$E$793:$E$838,"&lt;="&amp;$M105)</f>
        <v>0</v>
      </c>
      <c r="S105">
        <f>COUNTIFS('1.2(2)'!K$793:K$838,"〇",'1.2(2)'!$E$793:$E$838,"&gt;="&amp;$L105,'1.2(2)'!$E$793:$E$838,"&lt;="&amp;$M105)+COUNTIFS('1.2(2)'!K$793:K$838,"△",'1.2(2)'!$E$793:$E$838,"&gt;="&amp;$L105,'1.2(2)'!$E$793:$E$838,"&lt;="&amp;$M105)</f>
        <v>0</v>
      </c>
    </row>
    <row r="106" spans="2:46" ht="14.65" customHeight="1" x14ac:dyDescent="0.45">
      <c r="B106" s="265" t="s">
        <v>890</v>
      </c>
      <c r="C106" s="266"/>
      <c r="D106" s="44" t="s">
        <v>892</v>
      </c>
      <c r="E106" s="116"/>
      <c r="F106" s="83" t="s">
        <v>12</v>
      </c>
      <c r="G106" s="31" t="str">
        <f t="shared" si="22"/>
        <v>その他の設備導入、運用改善</v>
      </c>
      <c r="H106" s="31" t="str">
        <f t="shared" si="37"/>
        <v>電気使用設備</v>
      </c>
      <c r="I106" s="87" t="s">
        <v>566</v>
      </c>
      <c r="J106" s="85" t="str">
        <f t="shared" si="31"/>
        <v>358～360</v>
      </c>
      <c r="L106" s="11">
        <f>INDEX('1.2(1)①'!$B:$B,MATCH(N106,'1.2(1)①'!$A:$A,0),1)</f>
        <v>358</v>
      </c>
      <c r="M106" s="11">
        <f t="shared" si="36"/>
        <v>360</v>
      </c>
      <c r="N106" s="11" t="str">
        <f t="shared" si="32"/>
        <v>Scope1, 2その他の設備導入、運用改善電気使用設備力率改善</v>
      </c>
      <c r="P106" s="42" t="str">
        <f>INDEX('1.2(1)①'!$J:$J,MATCH(目次!$L106,'1.2(1)①'!$B:$B,0),1)</f>
        <v>進相コンデンサの導入</v>
      </c>
      <c r="Q106" s="42">
        <f t="shared" si="35"/>
        <v>3</v>
      </c>
      <c r="R106">
        <f>COUNTIFS('1.2(2)'!J$793:J$838,"〇",'1.2(2)'!$E$793:$E$838,"&gt;="&amp;$L106,'1.2(2)'!$E$793:$E$838,"&lt;="&amp;$M106)+COUNTIFS('1.2(2)'!J$793:J$838,"△",'1.2(2)'!$E$793:$E$838,"&gt;="&amp;$L106,'1.2(2)'!$E$793:$E$838,"&lt;="&amp;$M106)</f>
        <v>0</v>
      </c>
      <c r="S106">
        <f>COUNTIFS('1.2(2)'!K$793:K$838,"〇",'1.2(2)'!$E$793:$E$838,"&gt;="&amp;$L106,'1.2(2)'!$E$793:$E$838,"&lt;="&amp;$M106)+COUNTIFS('1.2(2)'!K$793:K$838,"△",'1.2(2)'!$E$793:$E$838,"&gt;="&amp;$L106,'1.2(2)'!$E$793:$E$838,"&lt;="&amp;$M106)</f>
        <v>0</v>
      </c>
    </row>
    <row r="107" spans="2:46" ht="14.65" customHeight="1" x14ac:dyDescent="0.45">
      <c r="B107" s="265" t="s">
        <v>890</v>
      </c>
      <c r="C107" s="266"/>
      <c r="D107" s="44" t="s">
        <v>892</v>
      </c>
      <c r="E107" s="116"/>
      <c r="F107" s="83" t="s">
        <v>12</v>
      </c>
      <c r="G107" s="31" t="str">
        <f t="shared" si="22"/>
        <v>その他の設備導入、運用改善</v>
      </c>
      <c r="H107" s="31" t="str">
        <f t="shared" si="37"/>
        <v>電気使用設備</v>
      </c>
      <c r="I107" s="87" t="s">
        <v>573</v>
      </c>
      <c r="J107" s="85" t="str">
        <f t="shared" si="31"/>
        <v>361～365</v>
      </c>
      <c r="L107" s="11">
        <f>INDEX('1.2(1)①'!$B:$B,MATCH(N107,'1.2(1)①'!$A:$A,0),1)</f>
        <v>361</v>
      </c>
      <c r="M107" s="11">
        <f t="shared" si="36"/>
        <v>365</v>
      </c>
      <c r="N107" s="11" t="str">
        <f t="shared" si="32"/>
        <v>Scope1, 2その他の設備導入、運用改善電気使用設備計測管理装置</v>
      </c>
      <c r="P107" s="42" t="str">
        <f>INDEX('1.2(1)①'!$J:$J,MATCH(目次!$L107,'1.2(1)①'!$B:$B,0),1)</f>
        <v>自動計測装置の導入</v>
      </c>
      <c r="Q107" s="42">
        <f t="shared" si="35"/>
        <v>5</v>
      </c>
      <c r="R107">
        <f>COUNTIFS('1.2(2)'!J$793:J$838,"〇",'1.2(2)'!$E$793:$E$838,"&gt;="&amp;$L107,'1.2(2)'!$E$793:$E$838,"&lt;="&amp;$M107)+COUNTIFS('1.2(2)'!J$793:J$838,"△",'1.2(2)'!$E$793:$E$838,"&gt;="&amp;$L107,'1.2(2)'!$E$793:$E$838,"&lt;="&amp;$M107)</f>
        <v>0</v>
      </c>
      <c r="S107">
        <f>COUNTIFS('1.2(2)'!K$793:K$838,"〇",'1.2(2)'!$E$793:$E$838,"&gt;="&amp;$L107,'1.2(2)'!$E$793:$E$838,"&lt;="&amp;$M107)+COUNTIFS('1.2(2)'!K$793:K$838,"△",'1.2(2)'!$E$793:$E$838,"&gt;="&amp;$L107,'1.2(2)'!$E$793:$E$838,"&lt;="&amp;$M107)</f>
        <v>0</v>
      </c>
    </row>
    <row r="108" spans="2:46" ht="14.65" customHeight="1" x14ac:dyDescent="0.45">
      <c r="B108" s="83"/>
      <c r="C108" s="107"/>
      <c r="D108" s="44" t="s">
        <v>892</v>
      </c>
      <c r="E108" s="116"/>
      <c r="F108" s="83" t="s">
        <v>12</v>
      </c>
      <c r="G108" s="31" t="str">
        <f t="shared" si="22"/>
        <v>その他の設備導入、運用改善</v>
      </c>
      <c r="H108" s="31" t="str">
        <f t="shared" si="37"/>
        <v>電気使用設備</v>
      </c>
      <c r="I108" s="87" t="s">
        <v>122</v>
      </c>
      <c r="J108" s="85" t="str">
        <f t="shared" si="31"/>
        <v>366～367</v>
      </c>
      <c r="L108" s="11">
        <f>INDEX('1.2(1)①'!$B:$B,MATCH(N108,'1.2(1)①'!$A:$A,0),1)</f>
        <v>366</v>
      </c>
      <c r="M108" s="11">
        <f t="shared" si="36"/>
        <v>367</v>
      </c>
      <c r="N108" s="11" t="str">
        <f t="shared" si="32"/>
        <v>Scope1, 2その他の設備導入、運用改善電気使用設備電気加熱設備</v>
      </c>
      <c r="P108" s="42" t="str">
        <f>INDEX('1.2(1)①'!$J:$J,MATCH(目次!$L108,'1.2(1)①'!$B:$B,0),1)</f>
        <v>電気加熱設備における被加熱物の装てん方法の改善・無負荷稼働による電気の損失の低減・断熱及び廃熱回収利用の適正化による熱効率の向上</v>
      </c>
      <c r="Q108" s="42">
        <f t="shared" si="35"/>
        <v>2</v>
      </c>
      <c r="R108">
        <f>COUNTIFS('1.2(2)'!J$793:J$838,"〇",'1.2(2)'!$E$793:$E$838,"&gt;="&amp;$L108,'1.2(2)'!$E$793:$E$838,"&lt;="&amp;$M108)+COUNTIFS('1.2(2)'!J$793:J$838,"△",'1.2(2)'!$E$793:$E$838,"&gt;="&amp;$L108,'1.2(2)'!$E$793:$E$838,"&lt;="&amp;$M108)</f>
        <v>0</v>
      </c>
      <c r="S108">
        <f>COUNTIFS('1.2(2)'!K$793:K$838,"〇",'1.2(2)'!$E$793:$E$838,"&gt;="&amp;$L108,'1.2(2)'!$E$793:$E$838,"&lt;="&amp;$M108)+COUNTIFS('1.2(2)'!K$793:K$838,"△",'1.2(2)'!$E$793:$E$838,"&gt;="&amp;$L108,'1.2(2)'!$E$793:$E$838,"&lt;="&amp;$M108)</f>
        <v>0</v>
      </c>
    </row>
    <row r="109" spans="2:46" ht="14.65" customHeight="1" x14ac:dyDescent="0.45">
      <c r="B109" s="265" t="s">
        <v>890</v>
      </c>
      <c r="C109" s="266"/>
      <c r="D109" s="44" t="s">
        <v>892</v>
      </c>
      <c r="E109" s="116"/>
      <c r="F109" s="83" t="s">
        <v>12</v>
      </c>
      <c r="G109" s="31" t="str">
        <f t="shared" si="22"/>
        <v>その他の設備導入、運用改善</v>
      </c>
      <c r="H109" s="31" t="str">
        <f t="shared" si="37"/>
        <v>電気使用設備</v>
      </c>
      <c r="I109" s="87" t="s">
        <v>584</v>
      </c>
      <c r="J109" s="85" t="str">
        <f t="shared" si="31"/>
        <v>368～378</v>
      </c>
      <c r="L109" s="11">
        <f>INDEX('1.2(1)①'!$B:$B,MATCH(N109,'1.2(1)①'!$A:$A,0),1)</f>
        <v>368</v>
      </c>
      <c r="M109" s="11">
        <f t="shared" si="36"/>
        <v>378</v>
      </c>
      <c r="N109" s="11" t="str">
        <f t="shared" si="32"/>
        <v>Scope1, 2その他の設備導入、運用改善電気使用設備業務用機器</v>
      </c>
      <c r="P109" s="42" t="str">
        <f>INDEX('1.2(1)①'!$J:$J,MATCH(目次!$L109,'1.2(1)①'!$B:$B,0),1)</f>
        <v>ショーケースの保温装置の導入</v>
      </c>
      <c r="Q109" s="42">
        <f t="shared" si="35"/>
        <v>11</v>
      </c>
      <c r="R109">
        <f>COUNTIFS('1.2(2)'!J$793:J$838,"〇",'1.2(2)'!$E$793:$E$838,"&gt;="&amp;$L109,'1.2(2)'!$E$793:$E$838,"&lt;="&amp;$M109)+COUNTIFS('1.2(2)'!J$793:J$838,"△",'1.2(2)'!$E$793:$E$838,"&gt;="&amp;$L109,'1.2(2)'!$E$793:$E$838,"&lt;="&amp;$M109)</f>
        <v>0</v>
      </c>
      <c r="S109">
        <f>COUNTIFS('1.2(2)'!K$793:K$838,"〇",'1.2(2)'!$E$793:$E$838,"&gt;="&amp;$L109,'1.2(2)'!$E$793:$E$838,"&lt;="&amp;$M109)+COUNTIFS('1.2(2)'!K$793:K$838,"△",'1.2(2)'!$E$793:$E$838,"&gt;="&amp;$L109,'1.2(2)'!$E$793:$E$838,"&lt;="&amp;$M109)</f>
        <v>0</v>
      </c>
    </row>
    <row r="110" spans="2:46" ht="14.65" customHeight="1" x14ac:dyDescent="0.45">
      <c r="B110" s="265" t="s">
        <v>890</v>
      </c>
      <c r="C110" s="266"/>
      <c r="D110" s="44" t="s">
        <v>892</v>
      </c>
      <c r="E110" s="117"/>
      <c r="F110" s="83" t="s">
        <v>12</v>
      </c>
      <c r="G110" s="31" t="str">
        <f t="shared" si="22"/>
        <v>その他の設備導入、運用改善</v>
      </c>
      <c r="H110" s="31" t="str">
        <f t="shared" si="37"/>
        <v>電気使用設備</v>
      </c>
      <c r="I110" s="87" t="s">
        <v>502</v>
      </c>
      <c r="J110" s="85" t="str">
        <f t="shared" si="31"/>
        <v>379～385</v>
      </c>
      <c r="L110" s="11">
        <f>INDEX('1.2(1)①'!$B:$B,MATCH(N110,'1.2(1)①'!$A:$A,0),1)</f>
        <v>379</v>
      </c>
      <c r="M110" s="11">
        <f t="shared" si="36"/>
        <v>385</v>
      </c>
      <c r="N110" s="11" t="str">
        <f t="shared" si="32"/>
        <v>Scope1, 2その他の設備導入、運用改善電気使用設備その他</v>
      </c>
      <c r="P110" s="42" t="str">
        <f>INDEX('1.2(1)①'!$J:$J,MATCH(目次!$L110,'1.2(1)①'!$B:$B,0),1)</f>
        <v>高性能電気分解炉・メッキ炉の導入</v>
      </c>
      <c r="Q110" s="42">
        <f t="shared" si="35"/>
        <v>7</v>
      </c>
      <c r="R110">
        <f>COUNTIFS('1.2(2)'!J$793:J$838,"〇",'1.2(2)'!$E$793:$E$838,"&gt;="&amp;$L110,'1.2(2)'!$E$793:$E$838,"&lt;="&amp;$M110)+COUNTIFS('1.2(2)'!J$793:J$838,"△",'1.2(2)'!$E$793:$E$838,"&gt;="&amp;$L110,'1.2(2)'!$E$793:$E$838,"&lt;="&amp;$M110)</f>
        <v>0</v>
      </c>
      <c r="S110">
        <f>COUNTIFS('1.2(2)'!K$793:K$838,"〇",'1.2(2)'!$E$793:$E$838,"&gt;="&amp;$L110,'1.2(2)'!$E$793:$E$838,"&lt;="&amp;$M110)+COUNTIFS('1.2(2)'!K$793:K$838,"△",'1.2(2)'!$E$793:$E$838,"&gt;="&amp;$L110,'1.2(2)'!$E$793:$E$838,"&lt;="&amp;$M110)</f>
        <v>0</v>
      </c>
    </row>
    <row r="111" spans="2:46" ht="14.65" customHeight="1" x14ac:dyDescent="0.45">
      <c r="B111" s="83"/>
      <c r="C111" s="107"/>
      <c r="D111" s="44" t="s">
        <v>892</v>
      </c>
      <c r="E111" s="117"/>
      <c r="F111" s="83" t="s">
        <v>12</v>
      </c>
      <c r="G111" s="31" t="str">
        <f t="shared" si="22"/>
        <v>その他の設備導入、運用改善</v>
      </c>
      <c r="H111" s="31" t="str">
        <f t="shared" si="37"/>
        <v>電気使用設備</v>
      </c>
      <c r="I111" s="87" t="s">
        <v>2631</v>
      </c>
      <c r="J111" s="85" t="str">
        <f t="shared" si="31"/>
        <v>386～387</v>
      </c>
      <c r="L111" s="11">
        <f>INDEX('1.2(1)①'!$B:$B,MATCH(N111,'1.2(1)①'!$A:$A,0),1)</f>
        <v>386</v>
      </c>
      <c r="M111" s="11">
        <f t="shared" si="36"/>
        <v>387</v>
      </c>
      <c r="N111" s="11" t="str">
        <f t="shared" si="32"/>
        <v>Scope1, 2その他の設備導入、運用改善電気使用設備全般</v>
      </c>
      <c r="P111" s="42" t="str">
        <f>INDEX('1.2(1)①'!$J:$J,MATCH(目次!$L111,'1.2(1)①'!$B:$B,0),1)</f>
        <v>電気使用設備の電圧・電流等の適切な管理による電気の損失の低減</v>
      </c>
      <c r="Q111" s="42">
        <f t="shared" si="35"/>
        <v>2</v>
      </c>
      <c r="R111">
        <f>COUNTIFS('1.2(2)'!J$793:J$838,"〇",'1.2(2)'!$E$793:$E$838,"&gt;="&amp;$L111,'1.2(2)'!$E$793:$E$838,"&lt;="&amp;$M111)+COUNTIFS('1.2(2)'!J$793:J$838,"△",'1.2(2)'!$E$793:$E$838,"&gt;="&amp;$L111,'1.2(2)'!$E$793:$E$838,"&lt;="&amp;$M111)</f>
        <v>0</v>
      </c>
      <c r="S111">
        <f>COUNTIFS('1.2(2)'!K$793:K$838,"〇",'1.2(2)'!$E$793:$E$838,"&gt;="&amp;$L111,'1.2(2)'!$E$793:$E$838,"&lt;="&amp;$M111)+COUNTIFS('1.2(2)'!K$793:K$838,"△",'1.2(2)'!$E$793:$E$838,"&gt;="&amp;$L111,'1.2(2)'!$E$793:$E$838,"&lt;="&amp;$M111)</f>
        <v>0</v>
      </c>
    </row>
    <row r="112" spans="2:46" ht="14.65" customHeight="1" x14ac:dyDescent="0.45">
      <c r="B112" s="265" t="s">
        <v>890</v>
      </c>
      <c r="C112" s="266"/>
      <c r="D112" s="44" t="s">
        <v>892</v>
      </c>
      <c r="E112" s="46"/>
      <c r="F112" s="83" t="s">
        <v>12</v>
      </c>
      <c r="G112" s="31" t="str">
        <f t="shared" si="22"/>
        <v>その他の設備導入、運用改善</v>
      </c>
      <c r="H112" s="8" t="s">
        <v>153</v>
      </c>
      <c r="I112" s="87" t="s">
        <v>604</v>
      </c>
      <c r="J112" s="85" t="str">
        <f t="shared" si="31"/>
        <v>388～389</v>
      </c>
      <c r="L112" s="11">
        <f>INDEX('1.2(1)①'!$B:$B,MATCH(N112,'1.2(1)①'!$A:$A,0),1)</f>
        <v>388</v>
      </c>
      <c r="M112" s="11">
        <f t="shared" si="36"/>
        <v>389</v>
      </c>
      <c r="N112" s="11" t="str">
        <f t="shared" si="32"/>
        <v>Scope1, 2その他の設備導入、運用改善建物外壁・屋根・窓・床の断熱化・気密化</v>
      </c>
      <c r="P112" s="42" t="str">
        <f>INDEX('1.2(1)①'!$J:$J,MATCH(目次!$L112,'1.2(1)①'!$B:$B,0),1)</f>
        <v>空調ゾーニングの細分化</v>
      </c>
      <c r="Q112" s="42">
        <f t="shared" si="35"/>
        <v>2</v>
      </c>
      <c r="R112">
        <f>COUNTIFS('1.2(2)'!J$793:J$838,"〇",'1.2(2)'!$E$793:$E$838,"&gt;="&amp;$L112,'1.2(2)'!$E$793:$E$838,"&lt;="&amp;$M112)+COUNTIFS('1.2(2)'!J$793:J$838,"△",'1.2(2)'!$E$793:$E$838,"&gt;="&amp;$L112,'1.2(2)'!$E$793:$E$838,"&lt;="&amp;$M112)</f>
        <v>0</v>
      </c>
      <c r="S112">
        <f>COUNTIFS('1.2(2)'!K$793:K$838,"〇",'1.2(2)'!$E$793:$E$838,"&gt;="&amp;$L112,'1.2(2)'!$E$793:$E$838,"&lt;="&amp;$M112)+COUNTIFS('1.2(2)'!K$793:K$838,"△",'1.2(2)'!$E$793:$E$838,"&gt;="&amp;$L112,'1.2(2)'!$E$793:$E$838,"&lt;="&amp;$M112)</f>
        <v>0</v>
      </c>
    </row>
    <row r="113" spans="2:19" ht="14.65" customHeight="1" x14ac:dyDescent="0.45">
      <c r="B113" s="265" t="s">
        <v>890</v>
      </c>
      <c r="C113" s="266"/>
      <c r="D113" s="44" t="s">
        <v>892</v>
      </c>
      <c r="E113" s="46"/>
      <c r="F113" s="83" t="s">
        <v>12</v>
      </c>
      <c r="G113" s="31" t="str">
        <f t="shared" si="22"/>
        <v>その他の設備導入、運用改善</v>
      </c>
      <c r="H113" s="114" t="str">
        <f>H112</f>
        <v>建物</v>
      </c>
      <c r="I113" s="87" t="s">
        <v>609</v>
      </c>
      <c r="J113" s="85">
        <f t="shared" si="31"/>
        <v>390</v>
      </c>
      <c r="L113" s="11">
        <f>INDEX('1.2(1)①'!$B:$B,MATCH(N113,'1.2(1)①'!$A:$A,0),1)</f>
        <v>390</v>
      </c>
      <c r="M113" s="11">
        <f t="shared" si="36"/>
        <v>390</v>
      </c>
      <c r="N113" s="11" t="str">
        <f t="shared" si="32"/>
        <v>Scope1, 2その他の設備導入、運用改善建物日射遮蔽</v>
      </c>
      <c r="P113" s="42" t="str">
        <f>INDEX('1.2(1)①'!$J:$J,MATCH(目次!$L113,'1.2(1)①'!$B:$B,0),1)</f>
        <v>日射遮蔽</v>
      </c>
      <c r="Q113" s="42">
        <f t="shared" si="35"/>
        <v>1</v>
      </c>
      <c r="R113">
        <f>COUNTIFS('1.2(2)'!J$793:J$838,"〇",'1.2(2)'!$E$793:$E$838,"&gt;="&amp;$L113,'1.2(2)'!$E$793:$E$838,"&lt;="&amp;$M113)+COUNTIFS('1.2(2)'!J$793:J$838,"△",'1.2(2)'!$E$793:$E$838,"&gt;="&amp;$L113,'1.2(2)'!$E$793:$E$838,"&lt;="&amp;$M113)</f>
        <v>0</v>
      </c>
      <c r="S113">
        <f>COUNTIFS('1.2(2)'!K$793:K$838,"〇",'1.2(2)'!$E$793:$E$838,"&gt;="&amp;$L113,'1.2(2)'!$E$793:$E$838,"&lt;="&amp;$M113)+COUNTIFS('1.2(2)'!K$793:K$838,"△",'1.2(2)'!$E$793:$E$838,"&gt;="&amp;$L113,'1.2(2)'!$E$793:$E$838,"&lt;="&amp;$M113)</f>
        <v>0</v>
      </c>
    </row>
    <row r="114" spans="2:19" ht="14.65" customHeight="1" x14ac:dyDescent="0.45">
      <c r="B114" s="83"/>
      <c r="C114" s="107"/>
      <c r="D114" s="44" t="s">
        <v>892</v>
      </c>
      <c r="E114" s="46"/>
      <c r="F114" s="83" t="s">
        <v>12</v>
      </c>
      <c r="G114" s="31" t="str">
        <f t="shared" si="22"/>
        <v>その他の設備導入、運用改善</v>
      </c>
      <c r="H114" s="87" t="s">
        <v>2641</v>
      </c>
      <c r="I114" s="87" t="s">
        <v>2643</v>
      </c>
      <c r="J114" s="85">
        <f t="shared" si="31"/>
        <v>391</v>
      </c>
      <c r="L114" s="11">
        <f>INDEX('1.2(1)①'!$B:$B,MATCH(N114,'1.2(1)①'!$A:$A,0),1)</f>
        <v>391</v>
      </c>
      <c r="M114" s="11">
        <f t="shared" si="36"/>
        <v>391</v>
      </c>
      <c r="N114" s="11" t="str">
        <f t="shared" si="32"/>
        <v>Scope1, 2その他の設備導入、運用改善車両その他</v>
      </c>
      <c r="P114" s="42" t="str">
        <f>INDEX('1.2(1)①'!$J:$J,MATCH(目次!$L114,'1.2(1)①'!$B:$B,0),1)</f>
        <v>EVの充電設備や充放電設備の導入</v>
      </c>
      <c r="Q114" s="42">
        <f t="shared" si="35"/>
        <v>1</v>
      </c>
      <c r="R114">
        <f>COUNTIFS('1.2(2)'!J$793:J$838,"〇",'1.2(2)'!$E$793:$E$838,"&gt;="&amp;$L114,'1.2(2)'!$E$793:$E$838,"&lt;="&amp;$M114)+COUNTIFS('1.2(2)'!J$793:J$838,"△",'1.2(2)'!$E$793:$E$838,"&gt;="&amp;$L114,'1.2(2)'!$E$793:$E$838,"&lt;="&amp;$M114)</f>
        <v>0</v>
      </c>
      <c r="S114">
        <f>COUNTIFS('1.2(2)'!K$793:K$838,"〇",'1.2(2)'!$E$793:$E$838,"&gt;="&amp;$L114,'1.2(2)'!$E$793:$E$838,"&lt;="&amp;$M114)+COUNTIFS('1.2(2)'!K$793:K$838,"△",'1.2(2)'!$E$793:$E$838,"&gt;="&amp;$L114,'1.2(2)'!$E$793:$E$838,"&lt;="&amp;$M114)</f>
        <v>0</v>
      </c>
    </row>
    <row r="115" spans="2:19" ht="14.65" customHeight="1" x14ac:dyDescent="0.45">
      <c r="B115" s="83"/>
      <c r="C115" s="107"/>
      <c r="D115" s="44" t="s">
        <v>892</v>
      </c>
      <c r="E115" s="46"/>
      <c r="F115" s="83" t="s">
        <v>12</v>
      </c>
      <c r="G115" s="31" t="str">
        <f t="shared" si="22"/>
        <v>その他の設備導入、運用改善</v>
      </c>
      <c r="H115" s="115" t="s">
        <v>2642</v>
      </c>
      <c r="I115" s="87" t="s">
        <v>2631</v>
      </c>
      <c r="J115" s="85" t="str">
        <f t="shared" si="31"/>
        <v>392～393</v>
      </c>
      <c r="L115" s="11">
        <f>INDEX('1.2(1)①'!$B:$B,MATCH(N115,'1.2(1)①'!$A:$A,0),1)</f>
        <v>392</v>
      </c>
      <c r="M115" s="11">
        <f t="shared" si="36"/>
        <v>393</v>
      </c>
      <c r="N115" s="11" t="str">
        <f t="shared" si="32"/>
        <v>Scope1, 2その他の設備導入、運用改善エネルギー管理システム全般</v>
      </c>
      <c r="P115" s="42" t="str">
        <f>INDEX('1.2(1)①'!$J:$J,MATCH(目次!$L115,'1.2(1)①'!$B:$B,0),1)</f>
        <v>主要設備ごと、設備群ごと、ラインごと等の統合的な省エネルギー制御の実施</v>
      </c>
      <c r="Q115" s="42">
        <f t="shared" si="35"/>
        <v>2</v>
      </c>
      <c r="R115">
        <f>COUNTIFS('1.2(2)'!J$793:J$838,"〇",'1.2(2)'!$E$793:$E$838,"&gt;="&amp;$L115,'1.2(2)'!$E$793:$E$838,"&lt;="&amp;$M115)+COUNTIFS('1.2(2)'!J$793:J$838,"△",'1.2(2)'!$E$793:$E$838,"&gt;="&amp;$L115,'1.2(2)'!$E$793:$E$838,"&lt;="&amp;$M115)</f>
        <v>0</v>
      </c>
      <c r="S115">
        <f>COUNTIFS('1.2(2)'!K$793:K$838,"〇",'1.2(2)'!$E$793:$E$838,"&gt;="&amp;$L115,'1.2(2)'!$E$793:$E$838,"&lt;="&amp;$M115)+COUNTIFS('1.2(2)'!K$793:K$838,"△",'1.2(2)'!$E$793:$E$838,"&gt;="&amp;$L115,'1.2(2)'!$E$793:$E$838,"&lt;="&amp;$M115)</f>
        <v>0</v>
      </c>
    </row>
    <row r="116" spans="2:19" ht="14.65" customHeight="1" x14ac:dyDescent="0.45">
      <c r="B116" s="265" t="s">
        <v>890</v>
      </c>
      <c r="C116" s="266"/>
      <c r="D116" s="44" t="s">
        <v>892</v>
      </c>
      <c r="E116" s="46"/>
      <c r="F116" s="83" t="s">
        <v>12</v>
      </c>
      <c r="G116" s="31" t="str">
        <f>G115</f>
        <v>その他の設備導入、運用改善</v>
      </c>
      <c r="H116" s="298" t="s">
        <v>2525</v>
      </c>
      <c r="I116" s="299"/>
      <c r="J116" s="85" t="str">
        <f t="shared" si="31"/>
        <v>394～404</v>
      </c>
      <c r="L116" s="11">
        <f>INDEX('1.2(1)①'!$B:$B,MATCH(N116,'1.2(1)①'!$A:$A,0),1)</f>
        <v>394</v>
      </c>
      <c r="M116" s="11">
        <f t="shared" si="36"/>
        <v>404</v>
      </c>
      <c r="N116" s="11" t="str">
        <f t="shared" si="32"/>
        <v>Scope1, 2その他の設備導入、運用改善未利用エネルギー・再生可能エネルギー設備等</v>
      </c>
      <c r="P116" s="42" t="str">
        <f>INDEX('1.2(1)①'!$J:$J,MATCH(目次!$L116,'1.2(1)①'!$B:$B,0),1)</f>
        <v>廃棄物、廃液のガス化・液（油）化・固形燃料化装置の導入</v>
      </c>
      <c r="Q116" s="42">
        <f t="shared" si="35"/>
        <v>11</v>
      </c>
      <c r="R116">
        <f>COUNTIFS('1.2(2)'!J$793:J$838,"〇",'1.2(2)'!$E$793:$E$838,"&gt;="&amp;$L116,'1.2(2)'!$E$793:$E$838,"&lt;="&amp;$M116)+COUNTIFS('1.2(2)'!J$793:J$838,"△",'1.2(2)'!$E$793:$E$838,"&gt;="&amp;$L116,'1.2(2)'!$E$793:$E$838,"&lt;="&amp;$M116)</f>
        <v>0</v>
      </c>
      <c r="S116">
        <f>COUNTIFS('1.2(2)'!K$793:K$838,"〇",'1.2(2)'!$E$793:$E$838,"&gt;="&amp;$L116,'1.2(2)'!$E$793:$E$838,"&lt;="&amp;$M116)+COUNTIFS('1.2(2)'!K$793:K$838,"△",'1.2(2)'!$E$793:$E$838,"&gt;="&amp;$L116,'1.2(2)'!$E$793:$E$838,"&lt;="&amp;$M116)</f>
        <v>0</v>
      </c>
    </row>
    <row r="117" spans="2:19" ht="14.65" customHeight="1" x14ac:dyDescent="0.45">
      <c r="B117" s="265" t="s">
        <v>890</v>
      </c>
      <c r="C117" s="266"/>
      <c r="D117" s="44" t="s">
        <v>892</v>
      </c>
      <c r="E117" s="46"/>
      <c r="F117" s="83" t="s">
        <v>12</v>
      </c>
      <c r="G117" s="31" t="str">
        <f>G116</f>
        <v>その他の設備導入、運用改善</v>
      </c>
      <c r="H117" s="298" t="s">
        <v>629</v>
      </c>
      <c r="I117" s="299"/>
      <c r="J117" s="85" t="str">
        <f t="shared" si="31"/>
        <v>405～407</v>
      </c>
      <c r="L117" s="11">
        <f>INDEX('1.2(1)①'!$B:$B,MATCH(N117,'1.2(1)①'!$A:$A,0),1)</f>
        <v>405</v>
      </c>
      <c r="M117" s="11">
        <f t="shared" si="36"/>
        <v>407</v>
      </c>
      <c r="N117" s="11" t="str">
        <f t="shared" si="32"/>
        <v>Scope1, 2その他の設備導入、運用改善情報技術</v>
      </c>
      <c r="P117" s="42" t="str">
        <f>INDEX('1.2(1)①'!$J:$J,MATCH(目次!$L117,'1.2(1)①'!$B:$B,0),1)</f>
        <v>ネットワーク対応型製造設備の導入</v>
      </c>
      <c r="Q117" s="42">
        <f t="shared" si="35"/>
        <v>3</v>
      </c>
      <c r="R117">
        <f>COUNTIFS('1.2(2)'!J$793:J$838,"〇",'1.2(2)'!$E$793:$E$838,"&gt;="&amp;$L117,'1.2(2)'!$E$793:$E$838,"&lt;="&amp;$M117)+COUNTIFS('1.2(2)'!J$793:J$838,"△",'1.2(2)'!$E$793:$E$838,"&gt;="&amp;$L117,'1.2(2)'!$E$793:$E$838,"&lt;="&amp;$M117)</f>
        <v>0</v>
      </c>
      <c r="S117">
        <f>COUNTIFS('1.2(2)'!K$793:K$838,"〇",'1.2(2)'!$E$793:$E$838,"&gt;="&amp;$L117,'1.2(2)'!$E$793:$E$838,"&lt;="&amp;$M117)+COUNTIFS('1.2(2)'!K$793:K$838,"△",'1.2(2)'!$E$793:$E$838,"&gt;="&amp;$L117,'1.2(2)'!$E$793:$E$838,"&lt;="&amp;$M117)</f>
        <v>0</v>
      </c>
    </row>
    <row r="118" spans="2:19" ht="14.65" customHeight="1" x14ac:dyDescent="0.45">
      <c r="B118" s="265" t="s">
        <v>890</v>
      </c>
      <c r="C118" s="266"/>
      <c r="D118" s="44" t="s">
        <v>892</v>
      </c>
      <c r="E118" s="46"/>
      <c r="F118" s="7" t="s">
        <v>634</v>
      </c>
      <c r="G118" s="87" t="s">
        <v>635</v>
      </c>
      <c r="H118" s="298" t="s">
        <v>636</v>
      </c>
      <c r="I118" s="299"/>
      <c r="J118" s="85" t="str">
        <f t="shared" si="31"/>
        <v>408～409</v>
      </c>
      <c r="L118" s="11">
        <f>INDEX('1.2(1)①'!$B:$B,MATCH(N118,'1.2(1)①'!$A:$A,0),1)</f>
        <v>408</v>
      </c>
      <c r="M118" s="11">
        <f t="shared" si="36"/>
        <v>409</v>
      </c>
      <c r="N118" s="11" t="str">
        <f t="shared" si="32"/>
        <v>Scope2敷地外からの再生可能エネルギーの調達ー</v>
      </c>
      <c r="P118" s="42" t="str">
        <f>INDEX('1.2(1)①'!$J:$J,MATCH(目次!$L118,'1.2(1)①'!$B:$B,0),1)</f>
        <v>オフサイトからの再生可能エネルギー電力の調達</v>
      </c>
      <c r="Q118" s="42">
        <f t="shared" si="35"/>
        <v>2</v>
      </c>
      <c r="R118">
        <f>COUNTIFS('1.2(2)'!J$793:J$838,"〇",'1.2(2)'!$E$793:$E$838,"&gt;="&amp;$L118,'1.2(2)'!$E$793:$E$838,"&lt;="&amp;$M118)+COUNTIFS('1.2(2)'!J$793:J$838,"△",'1.2(2)'!$E$793:$E$838,"&gt;="&amp;$L118,'1.2(2)'!$E$793:$E$838,"&lt;="&amp;$M118)</f>
        <v>0</v>
      </c>
      <c r="S118">
        <f>COUNTIFS('1.2(2)'!K$793:K$838,"〇",'1.2(2)'!$E$793:$E$838,"&gt;="&amp;$L118,'1.2(2)'!$E$793:$E$838,"&lt;="&amp;$M118)+COUNTIFS('1.2(2)'!K$793:K$838,"△",'1.2(2)'!$E$793:$E$838,"&gt;="&amp;$L118,'1.2(2)'!$E$793:$E$838,"&lt;="&amp;$M118)</f>
        <v>0</v>
      </c>
    </row>
    <row r="119" spans="2:19" ht="14.65" customHeight="1" x14ac:dyDescent="0.45">
      <c r="B119" s="265" t="s">
        <v>890</v>
      </c>
      <c r="C119" s="266"/>
      <c r="D119" s="44" t="s">
        <v>892</v>
      </c>
      <c r="E119" s="46"/>
      <c r="F119" s="7" t="s">
        <v>639</v>
      </c>
      <c r="G119" s="87" t="s">
        <v>660</v>
      </c>
      <c r="H119" s="298" t="s">
        <v>636</v>
      </c>
      <c r="I119" s="299"/>
      <c r="J119" s="85" t="str">
        <f t="shared" si="31"/>
        <v>410～415</v>
      </c>
      <c r="L119" s="11">
        <f>INDEX('1.2(1)①'!$B:$B,MATCH(N119,'1.2(1)①'!$A:$A,0),1)</f>
        <v>410</v>
      </c>
      <c r="M119" s="11">
        <f t="shared" si="36"/>
        <v>415</v>
      </c>
      <c r="N119" s="11" t="str">
        <f t="shared" si="32"/>
        <v>Scope3バリューチェーンの上流側の排出削減ー</v>
      </c>
      <c r="P119" s="42" t="str">
        <f>INDEX('1.2(1)①'!$J:$J,MATCH(目次!$L119,'1.2(1)①'!$B:$B,0),1)</f>
        <v>上流工程も含めて排出の少ない原材料・部品等（持続可能な調達がなされた木材、混合セメント、バイオマスプラスチック等）の選択、原材料・部品等の必要量の低減（消耗品の削減等）</v>
      </c>
      <c r="Q119" s="42">
        <f t="shared" si="35"/>
        <v>6</v>
      </c>
      <c r="R119">
        <f>COUNTIFS('1.2(2)'!J$793:J$838,"〇",'1.2(2)'!$E$793:$E$838,"&gt;="&amp;$L119,'1.2(2)'!$E$793:$E$838,"&lt;="&amp;$M119)+COUNTIFS('1.2(2)'!J$793:J$838,"△",'1.2(2)'!$E$793:$E$838,"&gt;="&amp;$L119,'1.2(2)'!$E$793:$E$838,"&lt;="&amp;$M119)</f>
        <v>0</v>
      </c>
      <c r="S119">
        <f>COUNTIFS('1.2(2)'!K$793:K$838,"〇",'1.2(2)'!$E$793:$E$838,"&gt;="&amp;$L119,'1.2(2)'!$E$793:$E$838,"&lt;="&amp;$M119)+COUNTIFS('1.2(2)'!K$793:K$838,"△",'1.2(2)'!$E$793:$E$838,"&gt;="&amp;$L119,'1.2(2)'!$E$793:$E$838,"&lt;="&amp;$M119)</f>
        <v>0</v>
      </c>
    </row>
    <row r="120" spans="2:19" ht="14.65" customHeight="1" x14ac:dyDescent="0.45">
      <c r="B120" s="265" t="s">
        <v>890</v>
      </c>
      <c r="C120" s="266"/>
      <c r="D120" s="44" t="s">
        <v>892</v>
      </c>
      <c r="E120" s="46"/>
      <c r="F120" s="83" t="str">
        <f>F119</f>
        <v>Scope3</v>
      </c>
      <c r="G120" s="87" t="s">
        <v>667</v>
      </c>
      <c r="H120" s="298" t="s">
        <v>636</v>
      </c>
      <c r="I120" s="299"/>
      <c r="J120" s="85" t="str">
        <f t="shared" si="31"/>
        <v>416～417</v>
      </c>
      <c r="L120" s="11">
        <f>INDEX('1.2(1)①'!$B:$B,MATCH(N120,'1.2(1)①'!$A:$A,0),1)</f>
        <v>416</v>
      </c>
      <c r="M120" s="11">
        <f t="shared" si="36"/>
        <v>417</v>
      </c>
      <c r="N120" s="11" t="str">
        <f t="shared" si="32"/>
        <v>Scope3バリューチェーンの下流側の排出削減ー</v>
      </c>
      <c r="P120" s="42" t="str">
        <f>INDEX('1.2(1)①'!$J:$J,MATCH(目次!$L120,'1.2(1)①'!$B:$B,0),1)</f>
        <v>関係者・取引先（例：製造業の場合は協力企業等、金融機関であれば投融資先等）におけるScope1, 2排出量の把握・目標設定、及びその削減に資する上記対策の実施の推奨</v>
      </c>
      <c r="Q120" s="42">
        <f t="shared" si="35"/>
        <v>2</v>
      </c>
      <c r="R120">
        <f>COUNTIFS('1.2(2)'!J$793:J$838,"〇",'1.2(2)'!$E$793:$E$838,"&gt;="&amp;$L120,'1.2(2)'!$E$793:$E$838,"&lt;="&amp;$M120)+COUNTIFS('1.2(2)'!J$793:J$838,"△",'1.2(2)'!$E$793:$E$838,"&gt;="&amp;$L120,'1.2(2)'!$E$793:$E$838,"&lt;="&amp;$M120)</f>
        <v>0</v>
      </c>
      <c r="S120">
        <f>COUNTIFS('1.2(2)'!K$793:K$838,"〇",'1.2(2)'!$E$793:$E$838,"&gt;="&amp;$L120,'1.2(2)'!$E$793:$E$838,"&lt;="&amp;$M120)+COUNTIFS('1.2(2)'!K$793:K$838,"△",'1.2(2)'!$E$793:$E$838,"&gt;="&amp;$L120,'1.2(2)'!$E$793:$E$838,"&lt;="&amp;$M120)</f>
        <v>0</v>
      </c>
    </row>
    <row r="121" spans="2:19" ht="14.65" customHeight="1" x14ac:dyDescent="0.45">
      <c r="B121" s="296" t="s">
        <v>890</v>
      </c>
      <c r="C121" s="297"/>
      <c r="D121" s="45" t="s">
        <v>892</v>
      </c>
      <c r="E121" s="47"/>
      <c r="F121" s="84" t="s">
        <v>647</v>
      </c>
      <c r="G121" s="87" t="s">
        <v>648</v>
      </c>
      <c r="H121" s="298" t="s">
        <v>636</v>
      </c>
      <c r="I121" s="299"/>
      <c r="J121" s="85">
        <f t="shared" si="31"/>
        <v>418</v>
      </c>
      <c r="L121" s="11">
        <f>INDEX('1.2(1)①'!$B:$B,MATCH(N121,'1.2(1)①'!$A:$A,0),1)</f>
        <v>418</v>
      </c>
      <c r="M121" s="11">
        <f t="shared" si="36"/>
        <v>418</v>
      </c>
      <c r="N121" s="11" t="str">
        <f t="shared" si="32"/>
        <v>Scope1～3バリューチェーンの関係者間での協働による排出削減ー</v>
      </c>
      <c r="P121" s="42" t="str">
        <f>INDEX('1.2(1)①'!$J:$J,MATCH(目次!$L121,'1.2(1)①'!$B:$B,0),1)</f>
        <v>エネルギーの面的利用、地産地消（自立・分散型エネルギーシステムの構築等）</v>
      </c>
      <c r="Q121" s="42">
        <f t="shared" si="35"/>
        <v>1</v>
      </c>
      <c r="R121">
        <f>COUNTIFS('1.2(2)'!J$793:J$838,"〇",'1.2(2)'!$E$793:$E$838,"&gt;="&amp;$L121,'1.2(2)'!$E$793:$E$838,"&lt;="&amp;$M121)+COUNTIFS('1.2(2)'!J$793:J$838,"△",'1.2(2)'!$E$793:$E$838,"&gt;="&amp;$L121,'1.2(2)'!$E$793:$E$838,"&lt;="&amp;$M121)</f>
        <v>0</v>
      </c>
      <c r="S121">
        <f>COUNTIFS('1.2(2)'!K$793:K$838,"〇",'1.2(2)'!$E$793:$E$838,"&gt;="&amp;$L121,'1.2(2)'!$E$793:$E$838,"&lt;="&amp;$M121)+COUNTIFS('1.2(2)'!K$793:K$838,"△",'1.2(2)'!$E$793:$E$838,"&gt;="&amp;$L121,'1.2(2)'!$E$793:$E$838,"&lt;="&amp;$M121)</f>
        <v>0</v>
      </c>
    </row>
    <row r="122" spans="2:19" x14ac:dyDescent="0.45">
      <c r="L122" s="11">
        <f>'1.2(1)①'!B424+1</f>
        <v>419</v>
      </c>
      <c r="M122" s="11"/>
      <c r="N122" s="11" t="str">
        <f t="shared" si="32"/>
        <v/>
      </c>
    </row>
    <row r="123" spans="2:19" x14ac:dyDescent="0.45">
      <c r="L123" s="11"/>
      <c r="M123" s="11"/>
      <c r="N123" s="11"/>
    </row>
    <row r="124" spans="2:19" ht="18.75" x14ac:dyDescent="0.45">
      <c r="B124" s="26" t="s">
        <v>663</v>
      </c>
      <c r="C124" s="13" t="s">
        <v>657</v>
      </c>
      <c r="E124" s="13"/>
      <c r="L124" s="11"/>
      <c r="M124" s="11"/>
      <c r="N124" s="11"/>
    </row>
    <row r="125" spans="2:19" x14ac:dyDescent="0.45">
      <c r="Q125" s="42"/>
    </row>
    <row r="126" spans="2:19" ht="14.75" customHeight="1" x14ac:dyDescent="0.45">
      <c r="B126" s="255" t="s">
        <v>0</v>
      </c>
      <c r="C126" s="256"/>
      <c r="D126" s="257" t="s">
        <v>675</v>
      </c>
      <c r="E126" s="258"/>
      <c r="F126" s="108" t="s">
        <v>7</v>
      </c>
      <c r="G126" s="109" t="s">
        <v>676</v>
      </c>
      <c r="H126" s="255" t="s">
        <v>4</v>
      </c>
      <c r="I126" s="259"/>
      <c r="J126" s="112" t="s">
        <v>1837</v>
      </c>
      <c r="P126" s="42" t="s">
        <v>2264</v>
      </c>
      <c r="Q126" s="42" t="s">
        <v>2261</v>
      </c>
      <c r="R126" t="s">
        <v>2262</v>
      </c>
      <c r="S126" t="s">
        <v>2263</v>
      </c>
    </row>
    <row r="127" spans="2:19" x14ac:dyDescent="0.45">
      <c r="B127" s="15" t="s">
        <v>677</v>
      </c>
      <c r="C127" s="15"/>
      <c r="D127" s="15" t="s">
        <v>678</v>
      </c>
      <c r="E127" s="15" t="s">
        <v>680</v>
      </c>
      <c r="F127" s="15" t="s">
        <v>12</v>
      </c>
      <c r="G127" s="15" t="s">
        <v>742</v>
      </c>
      <c r="H127" s="52" t="s">
        <v>82</v>
      </c>
      <c r="I127" s="53"/>
      <c r="J127" s="85">
        <f t="shared" ref="J127:J158" si="38">HYPERLINK("#'"&amp;$B$17&amp;$B$18&amp;$B$124&amp;"'!B"&amp;L127+6,IF(M127=L127,L127,L127&amp;"～"&amp;M127))</f>
        <v>1</v>
      </c>
      <c r="L127" s="11">
        <f>INDEX('1.2(1)②'!$B:$B,MATCH(N127,'1.2(1)②'!$A:$A,0),1)</f>
        <v>1</v>
      </c>
      <c r="M127" s="11">
        <f t="shared" ref="M127:M148" si="39">L128-1</f>
        <v>1</v>
      </c>
      <c r="N127" s="11" t="str">
        <f t="shared" ref="N127:N159" si="40">B127&amp;D127&amp;E127&amp;G127&amp;H127</f>
        <v>エネルギー転換電気供給業汽力発電（コンバインドサイクルを含む）燃焼工程熱利用設備</v>
      </c>
      <c r="P127" s="42" t="str">
        <f>INDEX('1.2(1)②'!$J:$J,MATCH($L127,'1.2(1)②'!$B:$B,0),1)</f>
        <v>超臨界ボイラー（※系統容量等の制約により大規模な発電プラントを導入できない地域の場合）、超々臨界圧ボイラー</v>
      </c>
      <c r="Q127">
        <f>M127-L127+1</f>
        <v>1</v>
      </c>
      <c r="R127">
        <v>0</v>
      </c>
      <c r="S127">
        <v>0</v>
      </c>
    </row>
    <row r="128" spans="2:19" x14ac:dyDescent="0.45">
      <c r="B128" s="48" t="s">
        <v>677</v>
      </c>
      <c r="C128" s="16"/>
      <c r="D128" s="48" t="s">
        <v>678</v>
      </c>
      <c r="E128" s="48" t="s">
        <v>680</v>
      </c>
      <c r="F128" s="48" t="s">
        <v>12</v>
      </c>
      <c r="G128" s="15" t="s">
        <v>744</v>
      </c>
      <c r="H128" s="52" t="s">
        <v>82</v>
      </c>
      <c r="I128" s="53"/>
      <c r="J128" s="85">
        <f t="shared" si="38"/>
        <v>2</v>
      </c>
      <c r="L128" s="11">
        <f>INDEX('1.2(1)②'!$B:$B,MATCH(N128,'1.2(1)②'!$A:$A,0),1)</f>
        <v>2</v>
      </c>
      <c r="M128" s="11">
        <f t="shared" si="39"/>
        <v>2</v>
      </c>
      <c r="N128" s="11" t="str">
        <f t="shared" si="40"/>
        <v>エネルギー転換電気供給業汽力発電（コンバインドサイクルを含む）発電工程熱利用設備</v>
      </c>
      <c r="P128" s="42" t="str">
        <f>INDEX('1.2(1)②'!$J:$J,MATCH($L128,'1.2(1)②'!$B:$B,0),1)</f>
        <v>超高温高圧（USC）蒸気タービン、再熱式蒸気タービン、多段抽気タービンなど</v>
      </c>
      <c r="Q128">
        <f t="shared" ref="Q128:Q189" si="41">M128-L128+1</f>
        <v>1</v>
      </c>
      <c r="R128">
        <v>0</v>
      </c>
      <c r="S128">
        <v>0</v>
      </c>
    </row>
    <row r="129" spans="2:19" x14ac:dyDescent="0.45">
      <c r="B129" s="49" t="s">
        <v>677</v>
      </c>
      <c r="C129" s="16"/>
      <c r="D129" s="49" t="s">
        <v>678</v>
      </c>
      <c r="E129" s="50" t="s">
        <v>680</v>
      </c>
      <c r="F129" s="48" t="s">
        <v>2385</v>
      </c>
      <c r="G129" s="51" t="s">
        <v>744</v>
      </c>
      <c r="H129" s="52" t="s">
        <v>110</v>
      </c>
      <c r="I129" s="53"/>
      <c r="J129" s="85">
        <f t="shared" si="38"/>
        <v>3</v>
      </c>
      <c r="L129" s="11">
        <f>INDEX('1.2(1)②'!$B:$B,MATCH(N129,'1.2(1)②'!$A:$A,0),1)</f>
        <v>3</v>
      </c>
      <c r="M129" s="11">
        <f t="shared" si="39"/>
        <v>3</v>
      </c>
      <c r="N129" s="11" t="str">
        <f t="shared" si="40"/>
        <v>エネルギー転換電気供給業汽力発電（コンバインドサイクルを含む）発電工程電気使用設備</v>
      </c>
      <c r="P129" s="42" t="str">
        <f>INDEX('1.2(1)②'!$J:$J,MATCH($L129,'1.2(1)②'!$B:$B,0),1)</f>
        <v>発電機直結サイリスタ励磁装置、静止型サイリスタ励磁装置等</v>
      </c>
      <c r="Q129">
        <f t="shared" si="41"/>
        <v>1</v>
      </c>
      <c r="R129">
        <v>0</v>
      </c>
      <c r="S129">
        <v>0</v>
      </c>
    </row>
    <row r="130" spans="2:19" x14ac:dyDescent="0.45">
      <c r="B130" s="49" t="s">
        <v>677</v>
      </c>
      <c r="C130" s="16"/>
      <c r="D130" s="50" t="s">
        <v>678</v>
      </c>
      <c r="E130" s="17" t="s">
        <v>683</v>
      </c>
      <c r="F130" s="48" t="s">
        <v>2386</v>
      </c>
      <c r="G130" s="73" t="s">
        <v>742</v>
      </c>
      <c r="H130" s="52" t="s">
        <v>82</v>
      </c>
      <c r="I130" s="53"/>
      <c r="J130" s="85">
        <f t="shared" si="38"/>
        <v>4</v>
      </c>
      <c r="L130" s="11">
        <f>INDEX('1.2(1)②'!$B:$B,MATCH(N130,'1.2(1)②'!$A:$A,0),1)</f>
        <v>4</v>
      </c>
      <c r="M130" s="11">
        <f t="shared" si="39"/>
        <v>4</v>
      </c>
      <c r="N130" s="11" t="str">
        <f t="shared" si="40"/>
        <v>エネルギー転換電気供給業ガスタービン発電燃焼工程熱利用設備</v>
      </c>
      <c r="P130" s="42" t="str">
        <f>INDEX('1.2(1)②'!$J:$J,MATCH($L130,'1.2(1)②'!$B:$B,0),1)</f>
        <v>蒸気噴霧型ガスタービン</v>
      </c>
      <c r="Q130">
        <f t="shared" si="41"/>
        <v>1</v>
      </c>
      <c r="R130">
        <v>0</v>
      </c>
      <c r="S130">
        <v>0</v>
      </c>
    </row>
    <row r="131" spans="2:19" x14ac:dyDescent="0.45">
      <c r="B131" s="49" t="s">
        <v>677</v>
      </c>
      <c r="C131" s="16"/>
      <c r="D131" s="222" t="s">
        <v>684</v>
      </c>
      <c r="E131" s="248"/>
      <c r="F131" s="48" t="s">
        <v>2387</v>
      </c>
      <c r="G131" s="16" t="s">
        <v>746</v>
      </c>
      <c r="H131" s="52" t="s">
        <v>82</v>
      </c>
      <c r="I131" s="53"/>
      <c r="J131" s="85">
        <f t="shared" si="38"/>
        <v>5</v>
      </c>
      <c r="L131" s="11">
        <f>INDEX('1.2(1)②'!$B:$B,MATCH(N131,'1.2(1)②'!$A:$A,0),1)</f>
        <v>5</v>
      </c>
      <c r="M131" s="11">
        <f t="shared" si="39"/>
        <v>5</v>
      </c>
      <c r="N131" s="11" t="str">
        <f t="shared" si="40"/>
        <v>エネルギー転換ガス供給業原料受入、貯蔵工程熱利用設備</v>
      </c>
      <c r="P131" s="42" t="str">
        <f>INDEX('1.2(1)②'!$J:$J,MATCH($L131,'1.2(1)②'!$B:$B,0),1)</f>
        <v>LNG地下・地上式タンクヒータ用加熱装置（スチーム、温水、電気ヒータ等）、LNG受入サンプリング用気化器加熱装置（スチーム、温水、工水、電気ヒータ等）等</v>
      </c>
      <c r="Q131">
        <f t="shared" si="41"/>
        <v>1</v>
      </c>
      <c r="R131">
        <v>0</v>
      </c>
      <c r="S131">
        <v>0</v>
      </c>
    </row>
    <row r="132" spans="2:19" x14ac:dyDescent="0.45">
      <c r="B132" s="49" t="s">
        <v>677</v>
      </c>
      <c r="C132" s="16"/>
      <c r="D132" s="260" t="s">
        <v>684</v>
      </c>
      <c r="E132" s="261"/>
      <c r="F132" s="48" t="s">
        <v>2388</v>
      </c>
      <c r="G132" s="48" t="s">
        <v>746</v>
      </c>
      <c r="H132" s="52" t="s">
        <v>110</v>
      </c>
      <c r="I132" s="53"/>
      <c r="J132" s="85" t="str">
        <f t="shared" si="38"/>
        <v>6～7</v>
      </c>
      <c r="L132" s="11">
        <f>INDEX('1.2(1)②'!$B:$B,MATCH(N132,'1.2(1)②'!$A:$A,0),1)</f>
        <v>6</v>
      </c>
      <c r="M132" s="11">
        <f t="shared" si="39"/>
        <v>7</v>
      </c>
      <c r="N132" s="11" t="str">
        <f t="shared" si="40"/>
        <v>エネルギー転換ガス供給業原料受入、貯蔵工程電気使用設備</v>
      </c>
      <c r="P132" s="42" t="str">
        <f>INDEX('1.2(1)②'!$J:$J,MATCH($L132,'1.2(1)②'!$B:$B,0),1)</f>
        <v>電動力応用設備の操業条件に応じた運転制御システム（リターンガスブロワー等の回転数制御、LNGタンク圧力に応じたBOG（ボイルオフガス）圧縮機の稼動台数制御、BOG圧縮機の吐出圧力低減化など）</v>
      </c>
      <c r="Q132">
        <f t="shared" si="41"/>
        <v>2</v>
      </c>
      <c r="R132">
        <v>0</v>
      </c>
      <c r="S132">
        <v>0</v>
      </c>
    </row>
    <row r="133" spans="2:19" x14ac:dyDescent="0.45">
      <c r="B133" s="49" t="s">
        <v>677</v>
      </c>
      <c r="C133" s="16"/>
      <c r="D133" s="260" t="s">
        <v>684</v>
      </c>
      <c r="E133" s="261"/>
      <c r="F133" s="48" t="s">
        <v>2389</v>
      </c>
      <c r="G133" s="73" t="s">
        <v>748</v>
      </c>
      <c r="H133" s="52" t="s">
        <v>82</v>
      </c>
      <c r="I133" s="53"/>
      <c r="J133" s="85" t="str">
        <f t="shared" si="38"/>
        <v>8～10</v>
      </c>
      <c r="L133" s="11">
        <f>INDEX('1.2(1)②'!$B:$B,MATCH(N133,'1.2(1)②'!$A:$A,0),1)</f>
        <v>8</v>
      </c>
      <c r="M133" s="11">
        <f t="shared" si="39"/>
        <v>10</v>
      </c>
      <c r="N133" s="11" t="str">
        <f t="shared" si="40"/>
        <v>エネルギー転換ガス供給業気化・熱量調整・送出工程熱利用設備</v>
      </c>
      <c r="P133" s="42" t="str">
        <f>INDEX('1.2(1)②'!$J:$J,MATCH($L133,'1.2(1)②'!$B:$B,0),1)</f>
        <v>LNG気化器等のフィン式、二重管式伝熱管の採用</v>
      </c>
      <c r="Q133">
        <f t="shared" si="41"/>
        <v>3</v>
      </c>
      <c r="R133">
        <v>0</v>
      </c>
      <c r="S133">
        <v>0</v>
      </c>
    </row>
    <row r="134" spans="2:19" x14ac:dyDescent="0.45">
      <c r="B134" s="49" t="s">
        <v>677</v>
      </c>
      <c r="C134" s="16"/>
      <c r="D134" s="260" t="s">
        <v>684</v>
      </c>
      <c r="E134" s="261"/>
      <c r="F134" s="48" t="s">
        <v>2390</v>
      </c>
      <c r="G134" s="16" t="s">
        <v>685</v>
      </c>
      <c r="H134" s="52" t="s">
        <v>182</v>
      </c>
      <c r="I134" s="53"/>
      <c r="J134" s="85" t="str">
        <f t="shared" si="38"/>
        <v>11～12</v>
      </c>
      <c r="L134" s="11">
        <f>INDEX('1.2(1)②'!$B:$B,MATCH(N134,'1.2(1)②'!$A:$A,0),1)</f>
        <v>11</v>
      </c>
      <c r="M134" s="11">
        <f t="shared" si="39"/>
        <v>12</v>
      </c>
      <c r="N134" s="11" t="str">
        <f t="shared" si="40"/>
        <v>エネルギー転換ガス供給業その他の主要エネルギー消費設備等未利用エネルギー・再生可能エネルギー設備</v>
      </c>
      <c r="P134" s="42" t="str">
        <f>INDEX('1.2(1)②'!$J:$J,MATCH($L134,'1.2(1)②'!$B:$B,0),1)</f>
        <v>LNG冷熱利用設備（冷熱発電設備、BOG（ボイルオフガス）再液化設備等）</v>
      </c>
      <c r="Q134">
        <f t="shared" si="41"/>
        <v>2</v>
      </c>
      <c r="R134">
        <v>0</v>
      </c>
      <c r="S134">
        <v>0</v>
      </c>
    </row>
    <row r="135" spans="2:19" x14ac:dyDescent="0.45">
      <c r="B135" s="15" t="s">
        <v>686</v>
      </c>
      <c r="C135" s="15"/>
      <c r="D135" s="15" t="s">
        <v>687</v>
      </c>
      <c r="E135" s="15" t="s">
        <v>894</v>
      </c>
      <c r="F135" s="48" t="s">
        <v>2391</v>
      </c>
      <c r="G135" s="54" t="s">
        <v>636</v>
      </c>
      <c r="H135" s="52" t="s">
        <v>689</v>
      </c>
      <c r="I135" s="53"/>
      <c r="J135" s="85" t="str">
        <f t="shared" si="38"/>
        <v>13～14</v>
      </c>
      <c r="L135" s="11">
        <f>INDEX('1.2(1)②'!$B:$B,MATCH(N135,'1.2(1)②'!$A:$A,0),1)</f>
        <v>13</v>
      </c>
      <c r="M135" s="11">
        <f t="shared" si="39"/>
        <v>14</v>
      </c>
      <c r="N135" s="11" t="str">
        <f t="shared" si="40"/>
        <v>産業（非製造業）農林水産業米作、野菜作、果樹作、畜産等ー農業機械</v>
      </c>
      <c r="P135" s="42" t="str">
        <f>INDEX('1.2(1)②'!$J:$J,MATCH($L135,'1.2(1)②'!$B:$B,0),1)</f>
        <v>トラクター等の農業機械への自動操舵システム</v>
      </c>
      <c r="Q135">
        <f t="shared" si="41"/>
        <v>2</v>
      </c>
      <c r="R135">
        <v>0</v>
      </c>
      <c r="S135">
        <v>0</v>
      </c>
    </row>
    <row r="136" spans="2:19" x14ac:dyDescent="0.45">
      <c r="B136" s="48" t="s">
        <v>686</v>
      </c>
      <c r="C136" s="16"/>
      <c r="D136" s="49" t="s">
        <v>687</v>
      </c>
      <c r="E136" s="49" t="s">
        <v>894</v>
      </c>
      <c r="F136" s="48" t="s">
        <v>2392</v>
      </c>
      <c r="G136" s="31" t="str">
        <f>G135</f>
        <v>ー</v>
      </c>
      <c r="H136" s="52" t="s">
        <v>182</v>
      </c>
      <c r="I136" s="53"/>
      <c r="J136" s="85" t="str">
        <f t="shared" si="38"/>
        <v>15～16</v>
      </c>
      <c r="L136" s="11">
        <f>INDEX('1.2(1)②'!$B:$B,MATCH(N136,'1.2(1)②'!$A:$A,0),1)</f>
        <v>15</v>
      </c>
      <c r="M136" s="11">
        <f t="shared" si="39"/>
        <v>16</v>
      </c>
      <c r="N136" s="11" t="str">
        <f t="shared" si="40"/>
        <v>産業（非製造業）農林水産業米作、野菜作、果樹作、畜産等ー未利用エネルギー・再生可能エネルギー設備</v>
      </c>
      <c r="P136" s="42" t="str">
        <f>INDEX('1.2(1)②'!$J:$J,MATCH($L136,'1.2(1)②'!$B:$B,0),1)</f>
        <v>営農型太陽光発電</v>
      </c>
      <c r="Q136">
        <f t="shared" si="41"/>
        <v>2</v>
      </c>
      <c r="R136">
        <v>0</v>
      </c>
      <c r="S136">
        <v>0</v>
      </c>
    </row>
    <row r="137" spans="2:19" x14ac:dyDescent="0.45">
      <c r="B137" s="48" t="s">
        <v>686</v>
      </c>
      <c r="C137" s="16"/>
      <c r="D137" s="49" t="s">
        <v>687</v>
      </c>
      <c r="E137" s="50" t="s">
        <v>894</v>
      </c>
      <c r="F137" s="48"/>
      <c r="G137" s="114" t="str">
        <f>G136</f>
        <v>ー</v>
      </c>
      <c r="H137" s="52" t="s">
        <v>692</v>
      </c>
      <c r="I137" s="53"/>
      <c r="J137" s="85" t="str">
        <f t="shared" si="38"/>
        <v>17～18</v>
      </c>
      <c r="L137" s="11">
        <f>INDEX('1.2(1)②'!$B:$B,MATCH(N137,'1.2(1)②'!$A:$A,0),1)</f>
        <v>17</v>
      </c>
      <c r="M137" s="11">
        <f t="shared" si="39"/>
        <v>18</v>
      </c>
      <c r="N137" s="11" t="str">
        <f t="shared" ref="N137" si="42">B137&amp;D137&amp;E137&amp;G137&amp;H137</f>
        <v>産業（非製造業）農林水産業米作、野菜作、果樹作、畜産等ーその他</v>
      </c>
      <c r="P137" s="42" t="str">
        <f>INDEX('1.2(1)②'!$J:$J,MATCH($L137,'1.2(1)②'!$B:$B,0),1)</f>
        <v>水管理としての中干し期間の延長の実施</v>
      </c>
      <c r="Q137">
        <f t="shared" ref="Q137" si="43">M137-L137+1</f>
        <v>2</v>
      </c>
      <c r="R137">
        <v>0</v>
      </c>
      <c r="S137">
        <v>0</v>
      </c>
    </row>
    <row r="138" spans="2:19" x14ac:dyDescent="0.45">
      <c r="B138" s="49" t="s">
        <v>686</v>
      </c>
      <c r="C138" s="16"/>
      <c r="D138" s="49" t="s">
        <v>687</v>
      </c>
      <c r="E138" s="16" t="s">
        <v>690</v>
      </c>
      <c r="F138" s="48" t="s">
        <v>2393</v>
      </c>
      <c r="G138" s="16" t="s">
        <v>636</v>
      </c>
      <c r="H138" s="52" t="s">
        <v>691</v>
      </c>
      <c r="I138" s="53"/>
      <c r="J138" s="85" t="str">
        <f t="shared" si="38"/>
        <v>19～22</v>
      </c>
      <c r="L138" s="11">
        <f>INDEX('1.2(1)②'!$B:$B,MATCH(N138,'1.2(1)②'!$A:$A,0),1)</f>
        <v>19</v>
      </c>
      <c r="M138" s="11">
        <f t="shared" si="39"/>
        <v>22</v>
      </c>
      <c r="N138" s="11" t="str">
        <f t="shared" si="40"/>
        <v>産業（非製造業）農林水産業施設園芸ー加温設備</v>
      </c>
      <c r="P138" s="42" t="str">
        <f>INDEX('1.2(1)②'!$J:$J,MATCH($L138,'1.2(1)②'!$B:$B,0),1)</f>
        <v>施設園芸用ヒートポンプ</v>
      </c>
      <c r="Q138">
        <f t="shared" si="41"/>
        <v>4</v>
      </c>
      <c r="R138">
        <v>0</v>
      </c>
      <c r="S138">
        <v>0</v>
      </c>
    </row>
    <row r="139" spans="2:19" x14ac:dyDescent="0.45">
      <c r="B139" s="49" t="s">
        <v>686</v>
      </c>
      <c r="C139" s="16"/>
      <c r="D139" s="49" t="s">
        <v>687</v>
      </c>
      <c r="E139" s="48" t="s">
        <v>690</v>
      </c>
      <c r="F139" s="48" t="s">
        <v>2394</v>
      </c>
      <c r="G139" s="48" t="s">
        <v>636</v>
      </c>
      <c r="H139" s="52" t="s">
        <v>692</v>
      </c>
      <c r="I139" s="53"/>
      <c r="J139" s="85">
        <f t="shared" si="38"/>
        <v>23</v>
      </c>
      <c r="L139" s="11">
        <f>INDEX('1.2(1)②'!$B:$B,MATCH(N139,'1.2(1)②'!$A:$A,0),1)</f>
        <v>23</v>
      </c>
      <c r="M139" s="11">
        <f t="shared" si="39"/>
        <v>23</v>
      </c>
      <c r="N139" s="11" t="str">
        <f t="shared" si="40"/>
        <v>産業（非製造業）農林水産業施設園芸ーその他</v>
      </c>
      <c r="P139" s="42" t="str">
        <f>INDEX('1.2(1)②'!$J:$J,MATCH($L139,'1.2(1)②'!$B:$B,0),1)</f>
        <v>循環扇、ハウス用カーテン等の省エネ設備</v>
      </c>
      <c r="Q139">
        <f t="shared" si="41"/>
        <v>1</v>
      </c>
      <c r="R139">
        <v>0</v>
      </c>
      <c r="S139">
        <v>0</v>
      </c>
    </row>
    <row r="140" spans="2:19" x14ac:dyDescent="0.45">
      <c r="B140" s="49" t="s">
        <v>686</v>
      </c>
      <c r="C140" s="16"/>
      <c r="D140" s="221" t="s">
        <v>693</v>
      </c>
      <c r="E140" s="247"/>
      <c r="F140" s="48" t="s">
        <v>2395</v>
      </c>
      <c r="G140" s="54" t="s">
        <v>636</v>
      </c>
      <c r="H140" s="52" t="s">
        <v>694</v>
      </c>
      <c r="I140" s="53"/>
      <c r="J140" s="85">
        <f t="shared" si="38"/>
        <v>24</v>
      </c>
      <c r="L140" s="11">
        <f>INDEX('1.2(1)②'!$B:$B,MATCH(N140,'1.2(1)②'!$A:$A,0),1)</f>
        <v>24</v>
      </c>
      <c r="M140" s="11">
        <f t="shared" si="39"/>
        <v>24</v>
      </c>
      <c r="N140" s="11" t="str">
        <f t="shared" si="40"/>
        <v>産業（非製造業）漁業ー漁船</v>
      </c>
      <c r="P140" s="42" t="str">
        <f>INDEX('1.2(1)②'!$J:$J,MATCH($L140,'1.2(1)②'!$B:$B,0),1)</f>
        <v>省エネ型漁船</v>
      </c>
      <c r="Q140">
        <f t="shared" si="41"/>
        <v>1</v>
      </c>
      <c r="R140">
        <v>0</v>
      </c>
      <c r="S140">
        <v>0</v>
      </c>
    </row>
    <row r="141" spans="2:19" x14ac:dyDescent="0.45">
      <c r="B141" s="49" t="s">
        <v>686</v>
      </c>
      <c r="C141" s="16"/>
      <c r="D141" s="15" t="s">
        <v>695</v>
      </c>
      <c r="E141" s="15" t="s">
        <v>895</v>
      </c>
      <c r="F141" s="48" t="s">
        <v>2396</v>
      </c>
      <c r="G141" s="16" t="s">
        <v>896</v>
      </c>
      <c r="H141" s="52" t="s">
        <v>698</v>
      </c>
      <c r="I141" s="53"/>
      <c r="J141" s="85">
        <f t="shared" si="38"/>
        <v>25</v>
      </c>
      <c r="L141" s="11">
        <f>INDEX('1.2(1)②'!$B:$B,MATCH(N141,'1.2(1)②'!$A:$A,0),1)</f>
        <v>25</v>
      </c>
      <c r="M141" s="11">
        <f t="shared" si="39"/>
        <v>25</v>
      </c>
      <c r="N141" s="11" t="str">
        <f t="shared" si="40"/>
        <v>産業（非製造業）鉱業非鉄金属鉱業採鉱工程電気使用設備</v>
      </c>
      <c r="P141" s="42" t="str">
        <f>INDEX('1.2(1)②'!$J:$J,MATCH($L141,'1.2(1)②'!$B:$B,0),1)</f>
        <v>油圧式削孔機</v>
      </c>
      <c r="Q141">
        <f t="shared" si="41"/>
        <v>1</v>
      </c>
      <c r="R141">
        <v>0</v>
      </c>
      <c r="S141">
        <v>0</v>
      </c>
    </row>
    <row r="142" spans="2:19" x14ac:dyDescent="0.45">
      <c r="B142" s="49" t="s">
        <v>686</v>
      </c>
      <c r="C142" s="16"/>
      <c r="D142" s="48" t="s">
        <v>695</v>
      </c>
      <c r="E142" s="48" t="s">
        <v>895</v>
      </c>
      <c r="F142" s="48" t="s">
        <v>2397</v>
      </c>
      <c r="G142" s="15" t="s">
        <v>699</v>
      </c>
      <c r="H142" s="52" t="s">
        <v>110</v>
      </c>
      <c r="I142" s="53"/>
      <c r="J142" s="85">
        <f t="shared" si="38"/>
        <v>26</v>
      </c>
      <c r="L142" s="11">
        <f>INDEX('1.2(1)②'!$B:$B,MATCH(N142,'1.2(1)②'!$A:$A,0),1)</f>
        <v>26</v>
      </c>
      <c r="M142" s="11">
        <f t="shared" si="39"/>
        <v>26</v>
      </c>
      <c r="N142" s="11" t="str">
        <f t="shared" si="40"/>
        <v>産業（非製造業）鉱業非鉄金属鉱業坑廃水処理工程電気使用設備</v>
      </c>
      <c r="P142" s="42" t="str">
        <f>INDEX('1.2(1)②'!$J:$J,MATCH($L142,'1.2(1)②'!$B:$B,0),1)</f>
        <v>坑内排水量の低減（新しい坑内充填方法、湧水箇所の止水工事）</v>
      </c>
      <c r="Q142">
        <f t="shared" si="41"/>
        <v>1</v>
      </c>
      <c r="R142">
        <v>0</v>
      </c>
      <c r="S142">
        <v>0</v>
      </c>
    </row>
    <row r="143" spans="2:19" x14ac:dyDescent="0.45">
      <c r="B143" s="49" t="s">
        <v>686</v>
      </c>
      <c r="C143" s="16"/>
      <c r="D143" s="49" t="s">
        <v>695</v>
      </c>
      <c r="E143" s="15" t="s">
        <v>897</v>
      </c>
      <c r="F143" s="48" t="s">
        <v>2398</v>
      </c>
      <c r="G143" s="15" t="s">
        <v>896</v>
      </c>
      <c r="H143" s="52" t="s">
        <v>110</v>
      </c>
      <c r="I143" s="53"/>
      <c r="J143" s="85">
        <f t="shared" si="38"/>
        <v>27</v>
      </c>
      <c r="L143" s="11">
        <f>INDEX('1.2(1)②'!$B:$B,MATCH(N143,'1.2(1)②'!$A:$A,0),1)</f>
        <v>27</v>
      </c>
      <c r="M143" s="11">
        <f t="shared" si="39"/>
        <v>27</v>
      </c>
      <c r="N143" s="11" t="str">
        <f t="shared" si="40"/>
        <v>産業（非製造業）鉱業石炭鉱業採鉱工程電気使用設備</v>
      </c>
      <c r="P143" s="42" t="str">
        <f>INDEX('1.2(1)②'!$J:$J,MATCH($L143,'1.2(1)②'!$B:$B,0),1)</f>
        <v>高効率切削機械</v>
      </c>
      <c r="Q143">
        <f t="shared" si="41"/>
        <v>1</v>
      </c>
      <c r="R143">
        <v>0</v>
      </c>
      <c r="S143">
        <v>0</v>
      </c>
    </row>
    <row r="144" spans="2:19" x14ac:dyDescent="0.45">
      <c r="B144" s="49" t="s">
        <v>686</v>
      </c>
      <c r="C144" s="16"/>
      <c r="D144" s="49" t="s">
        <v>695</v>
      </c>
      <c r="E144" s="48" t="s">
        <v>897</v>
      </c>
      <c r="F144" s="48" t="s">
        <v>2399</v>
      </c>
      <c r="G144" s="51" t="s">
        <v>896</v>
      </c>
      <c r="H144" s="52" t="s">
        <v>100</v>
      </c>
      <c r="I144" s="53"/>
      <c r="J144" s="85">
        <f t="shared" si="38"/>
        <v>28</v>
      </c>
      <c r="L144" s="11">
        <f>INDEX('1.2(1)②'!$B:$B,MATCH(N144,'1.2(1)②'!$A:$A,0),1)</f>
        <v>28</v>
      </c>
      <c r="M144" s="11">
        <f t="shared" si="39"/>
        <v>28</v>
      </c>
      <c r="N144" s="11" t="str">
        <f t="shared" si="40"/>
        <v>産業（非製造業）鉱業石炭鉱業採鉱工程その他</v>
      </c>
      <c r="P144" s="42" t="str">
        <f>INDEX('1.2(1)②'!$J:$J,MATCH($L144,'1.2(1)②'!$B:$B,0),1)</f>
        <v>掘削、積込、運搬用車両系機械の大型化等による高効率化</v>
      </c>
      <c r="Q144">
        <f t="shared" si="41"/>
        <v>1</v>
      </c>
      <c r="R144">
        <v>0</v>
      </c>
      <c r="S144">
        <v>0</v>
      </c>
    </row>
    <row r="145" spans="2:19" x14ac:dyDescent="0.45">
      <c r="B145" s="49" t="s">
        <v>686</v>
      </c>
      <c r="C145" s="16"/>
      <c r="D145" s="49" t="s">
        <v>695</v>
      </c>
      <c r="E145" s="50" t="s">
        <v>897</v>
      </c>
      <c r="F145" s="48" t="s">
        <v>2400</v>
      </c>
      <c r="G145" s="17" t="s">
        <v>702</v>
      </c>
      <c r="H145" s="52" t="s">
        <v>110</v>
      </c>
      <c r="I145" s="53"/>
      <c r="J145" s="85">
        <f t="shared" si="38"/>
        <v>29</v>
      </c>
      <c r="L145" s="11">
        <f>INDEX('1.2(1)②'!$B:$B,MATCH(N145,'1.2(1)②'!$A:$A,0),1)</f>
        <v>29</v>
      </c>
      <c r="M145" s="11">
        <f t="shared" si="39"/>
        <v>29</v>
      </c>
      <c r="N145" s="11" t="str">
        <f t="shared" si="40"/>
        <v>産業（非製造業）鉱業石炭鉱業排水工程電気使用設備</v>
      </c>
      <c r="P145" s="42" t="str">
        <f>INDEX('1.2(1)②'!$J:$J,MATCH($L145,'1.2(1)②'!$B:$B,0),1)</f>
        <v>坑内揚水用ポンプのフロートスイッチによる自動運転化</v>
      </c>
      <c r="Q145">
        <f t="shared" si="41"/>
        <v>1</v>
      </c>
      <c r="R145">
        <v>0</v>
      </c>
      <c r="S145">
        <v>0</v>
      </c>
    </row>
    <row r="146" spans="2:19" x14ac:dyDescent="0.45">
      <c r="B146" s="49" t="s">
        <v>686</v>
      </c>
      <c r="C146" s="16"/>
      <c r="D146" s="49" t="s">
        <v>695</v>
      </c>
      <c r="E146" s="16" t="s">
        <v>898</v>
      </c>
      <c r="F146" s="48" t="s">
        <v>2401</v>
      </c>
      <c r="G146" s="16" t="s">
        <v>704</v>
      </c>
      <c r="H146" s="52" t="s">
        <v>100</v>
      </c>
      <c r="I146" s="53"/>
      <c r="J146" s="85">
        <f t="shared" si="38"/>
        <v>30</v>
      </c>
      <c r="L146" s="11">
        <f>INDEX('1.2(1)②'!$B:$B,MATCH(N146,'1.2(1)②'!$A:$A,0),1)</f>
        <v>30</v>
      </c>
      <c r="M146" s="11">
        <f t="shared" si="39"/>
        <v>30</v>
      </c>
      <c r="N146" s="11" t="str">
        <f t="shared" si="40"/>
        <v>産業（非製造業）鉱業石灰石鉱業採掘工程その他</v>
      </c>
      <c r="P146" s="42" t="str">
        <f>INDEX('1.2(1)②'!$J:$J,MATCH($L146,'1.2(1)②'!$B:$B,0),1)</f>
        <v>掘削、積込、運搬用車両系機械の大型化、ハイブリッド化等による高効率化</v>
      </c>
      <c r="Q146">
        <f t="shared" si="41"/>
        <v>1</v>
      </c>
      <c r="R146">
        <v>0</v>
      </c>
      <c r="S146">
        <v>0</v>
      </c>
    </row>
    <row r="147" spans="2:19" x14ac:dyDescent="0.45">
      <c r="B147" s="49" t="s">
        <v>686</v>
      </c>
      <c r="C147" s="16"/>
      <c r="D147" s="50" t="s">
        <v>695</v>
      </c>
      <c r="E147" s="51" t="s">
        <v>898</v>
      </c>
      <c r="F147" s="48" t="s">
        <v>2402</v>
      </c>
      <c r="G147" s="73" t="s">
        <v>706</v>
      </c>
      <c r="H147" s="52" t="s">
        <v>110</v>
      </c>
      <c r="I147" s="53"/>
      <c r="J147" s="85" t="str">
        <f t="shared" si="38"/>
        <v>31～32</v>
      </c>
      <c r="L147" s="11">
        <f>INDEX('1.2(1)②'!$B:$B,MATCH(N147,'1.2(1)②'!$A:$A,0),1)</f>
        <v>31</v>
      </c>
      <c r="M147" s="11">
        <f t="shared" si="39"/>
        <v>32</v>
      </c>
      <c r="N147" s="11" t="str">
        <f t="shared" si="40"/>
        <v>産業（非製造業）鉱業石灰石鉱業破砕・選別工程電気使用設備</v>
      </c>
      <c r="P147" s="42" t="str">
        <f>INDEX('1.2(1)②'!$J:$J,MATCH($L147,'1.2(1)②'!$B:$B,0),1)</f>
        <v>高破砕率の破砕機による破砕・選別設備の集約化</v>
      </c>
      <c r="Q147">
        <f t="shared" si="41"/>
        <v>2</v>
      </c>
      <c r="R147">
        <v>0</v>
      </c>
      <c r="S147">
        <v>0</v>
      </c>
    </row>
    <row r="148" spans="2:19" x14ac:dyDescent="0.45">
      <c r="B148" s="50" t="s">
        <v>686</v>
      </c>
      <c r="C148" s="17"/>
      <c r="D148" s="222" t="s">
        <v>708</v>
      </c>
      <c r="E148" s="248"/>
      <c r="F148" s="48" t="s">
        <v>2403</v>
      </c>
      <c r="G148" s="38" t="s">
        <v>636</v>
      </c>
      <c r="H148" s="52" t="s">
        <v>709</v>
      </c>
      <c r="I148" s="53"/>
      <c r="J148" s="85">
        <f t="shared" si="38"/>
        <v>33</v>
      </c>
      <c r="L148" s="11">
        <f>INDEX('1.2(1)②'!$B:$B,MATCH(N148,'1.2(1)②'!$A:$A,0),1)</f>
        <v>33</v>
      </c>
      <c r="M148" s="11">
        <f t="shared" si="39"/>
        <v>33</v>
      </c>
      <c r="N148" s="11" t="str">
        <f t="shared" si="40"/>
        <v>産業（非製造業）建設業ー建設機械</v>
      </c>
      <c r="P148" s="42" t="str">
        <f>INDEX('1.2(1)②'!$J:$J,MATCH($L148,'1.2(1)②'!$B:$B,0),1)</f>
        <v>省エネ型建設機械</v>
      </c>
      <c r="Q148">
        <f t="shared" si="41"/>
        <v>1</v>
      </c>
      <c r="R148">
        <v>0</v>
      </c>
      <c r="S148">
        <v>0</v>
      </c>
    </row>
    <row r="149" spans="2:19" x14ac:dyDescent="0.45">
      <c r="B149" s="16" t="s">
        <v>710</v>
      </c>
      <c r="C149" s="16"/>
      <c r="D149" s="15" t="s">
        <v>711</v>
      </c>
      <c r="E149" s="15" t="s">
        <v>741</v>
      </c>
      <c r="F149" s="48" t="s">
        <v>2404</v>
      </c>
      <c r="G149" s="94" t="s">
        <v>899</v>
      </c>
      <c r="H149" s="52" t="s">
        <v>70</v>
      </c>
      <c r="I149" s="53"/>
      <c r="J149" s="85" t="str">
        <f t="shared" si="38"/>
        <v>34～37</v>
      </c>
      <c r="L149" s="11">
        <f>INDEX('1.2(1)②'!$B:$B,MATCH(N149,'1.2(1)②'!$A:$A,0),1)</f>
        <v>34</v>
      </c>
      <c r="M149" s="11">
        <f t="shared" ref="M149:M212" si="44">L150-1</f>
        <v>37</v>
      </c>
      <c r="N149" s="11" t="str">
        <f t="shared" si="40"/>
        <v>産業（製造業）鉄鋼業製鉄業、製鋼・製鋼圧延業等※1製銑工程（コークス工程、焼結工程、高炉工程）燃焼設備</v>
      </c>
      <c r="P149" s="42" t="str">
        <f>INDEX('1.2(1)②'!$J:$J,MATCH($L149,'1.2(1)②'!$B:$B,0),1)</f>
        <v>コークス自動燃焼設備</v>
      </c>
      <c r="Q149">
        <f t="shared" si="41"/>
        <v>4</v>
      </c>
      <c r="R149">
        <v>0</v>
      </c>
      <c r="S149">
        <v>0</v>
      </c>
    </row>
    <row r="150" spans="2:19" x14ac:dyDescent="0.45">
      <c r="B150" s="48" t="s">
        <v>710</v>
      </c>
      <c r="C150" s="16"/>
      <c r="D150" s="48" t="s">
        <v>711</v>
      </c>
      <c r="E150" s="48" t="s">
        <v>741</v>
      </c>
      <c r="F150" s="48" t="s">
        <v>2405</v>
      </c>
      <c r="G150" s="49" t="s">
        <v>899</v>
      </c>
      <c r="H150" s="52" t="s">
        <v>82</v>
      </c>
      <c r="I150" s="53"/>
      <c r="J150" s="85" t="str">
        <f t="shared" si="38"/>
        <v>38～40</v>
      </c>
      <c r="L150" s="11">
        <f>INDEX('1.2(1)②'!$B:$B,MATCH(N150,'1.2(1)②'!$A:$A,0),1)</f>
        <v>38</v>
      </c>
      <c r="M150" s="11">
        <f t="shared" si="44"/>
        <v>40</v>
      </c>
      <c r="N150" s="11" t="str">
        <f t="shared" si="40"/>
        <v>産業（製造業）鉄鋼業製鉄業、製鋼・製鋼圧延業等※1製銑工程（コークス工程、焼結工程、高炉工程）熱利用設備</v>
      </c>
      <c r="P150" s="42" t="str">
        <f>INDEX('1.2(1)②'!$J:$J,MATCH($L150,'1.2(1)②'!$B:$B,0),1)</f>
        <v>溶銑鍋放熱防止</v>
      </c>
      <c r="Q150">
        <f t="shared" si="41"/>
        <v>3</v>
      </c>
      <c r="R150">
        <v>0</v>
      </c>
      <c r="S150">
        <v>0</v>
      </c>
    </row>
    <row r="151" spans="2:19" x14ac:dyDescent="0.45">
      <c r="B151" s="48" t="s">
        <v>710</v>
      </c>
      <c r="C151" s="16"/>
      <c r="D151" s="49" t="s">
        <v>711</v>
      </c>
      <c r="E151" s="49" t="s">
        <v>741</v>
      </c>
      <c r="F151" s="48" t="s">
        <v>2406</v>
      </c>
      <c r="G151" s="49" t="s">
        <v>899</v>
      </c>
      <c r="H151" s="52" t="s">
        <v>521</v>
      </c>
      <c r="I151" s="53"/>
      <c r="J151" s="85" t="str">
        <f t="shared" si="38"/>
        <v>41～52</v>
      </c>
      <c r="L151" s="11">
        <f>INDEX('1.2(1)②'!$B:$B,MATCH(N151,'1.2(1)②'!$A:$A,0),1)</f>
        <v>41</v>
      </c>
      <c r="M151" s="11">
        <f t="shared" si="44"/>
        <v>52</v>
      </c>
      <c r="N151" s="11" t="str">
        <f t="shared" si="40"/>
        <v>産業（製造業）鉄鋼業製鉄業、製鋼・製鋼圧延業等※1製銑工程（コークス工程、焼結工程、高炉工程）廃熱回収設備</v>
      </c>
      <c r="P151" s="42" t="str">
        <f>INDEX('1.2(1)②'!$J:$J,MATCH($L151,'1.2(1)②'!$B:$B,0),1)</f>
        <v>コークス乾式消火設備（CDQ）</v>
      </c>
      <c r="Q151">
        <f t="shared" si="41"/>
        <v>12</v>
      </c>
      <c r="R151">
        <v>0</v>
      </c>
      <c r="S151">
        <v>0</v>
      </c>
    </row>
    <row r="152" spans="2:19" x14ac:dyDescent="0.45">
      <c r="B152" s="48" t="s">
        <v>710</v>
      </c>
      <c r="C152" s="16"/>
      <c r="D152" s="49" t="s">
        <v>711</v>
      </c>
      <c r="E152" s="49" t="s">
        <v>741</v>
      </c>
      <c r="F152" s="48" t="s">
        <v>2407</v>
      </c>
      <c r="G152" s="49" t="s">
        <v>899</v>
      </c>
      <c r="H152" s="52" t="s">
        <v>900</v>
      </c>
      <c r="I152" s="53"/>
      <c r="J152" s="85" t="str">
        <f t="shared" si="38"/>
        <v>53～55</v>
      </c>
      <c r="L152" s="11">
        <f>INDEX('1.2(1)②'!$B:$B,MATCH(N152,'1.2(1)②'!$A:$A,0),1)</f>
        <v>53</v>
      </c>
      <c r="M152" s="11">
        <f t="shared" si="44"/>
        <v>55</v>
      </c>
      <c r="N152" s="11" t="str">
        <f t="shared" si="40"/>
        <v>産業（製造業）鉄鋼業製鉄業、製鋼・製鋼圧延業等※1製銑工程（コークス工程、焼結工程、高炉工程）省エネルギー型製造プロセス</v>
      </c>
      <c r="P152" s="42" t="str">
        <f>INDEX('1.2(1)②'!$J:$J,MATCH($L152,'1.2(1)②'!$B:$B,0),1)</f>
        <v>微粉炭吹き込み（PCI）</v>
      </c>
      <c r="Q152">
        <f t="shared" si="41"/>
        <v>3</v>
      </c>
      <c r="R152">
        <v>0</v>
      </c>
      <c r="S152">
        <v>0</v>
      </c>
    </row>
    <row r="153" spans="2:19" x14ac:dyDescent="0.45">
      <c r="B153" s="48" t="s">
        <v>710</v>
      </c>
      <c r="C153" s="16"/>
      <c r="D153" s="49" t="s">
        <v>711</v>
      </c>
      <c r="E153" s="49" t="s">
        <v>741</v>
      </c>
      <c r="F153" s="48" t="s">
        <v>2408</v>
      </c>
      <c r="G153" s="49" t="s">
        <v>899</v>
      </c>
      <c r="H153" s="52" t="s">
        <v>100</v>
      </c>
      <c r="I153" s="53"/>
      <c r="J153" s="85" t="str">
        <f t="shared" si="38"/>
        <v>56～60</v>
      </c>
      <c r="L153" s="11">
        <f>INDEX('1.2(1)②'!$B:$B,MATCH(N153,'1.2(1)②'!$A:$A,0),1)</f>
        <v>56</v>
      </c>
      <c r="M153" s="11">
        <f t="shared" si="44"/>
        <v>60</v>
      </c>
      <c r="N153" s="11" t="str">
        <f t="shared" si="40"/>
        <v>産業（製造業）鉄鋼業製鉄業、製鋼・製鋼圧延業等※1製銑工程（コークス工程、焼結工程、高炉工程）その他</v>
      </c>
      <c r="P153" s="42" t="str">
        <f>INDEX('1.2(1)②'!$J:$J,MATCH($L153,'1.2(1)②'!$B:$B,0),1)</f>
        <v>高炉装入物分布制御装置</v>
      </c>
      <c r="Q153">
        <f t="shared" si="41"/>
        <v>5</v>
      </c>
      <c r="R153">
        <v>0</v>
      </c>
      <c r="S153">
        <v>0</v>
      </c>
    </row>
    <row r="154" spans="2:19" x14ac:dyDescent="0.45">
      <c r="B154" s="48" t="s">
        <v>710</v>
      </c>
      <c r="C154" s="16"/>
      <c r="D154" s="49" t="s">
        <v>711</v>
      </c>
      <c r="E154" s="49" t="s">
        <v>741</v>
      </c>
      <c r="F154" s="48" t="s">
        <v>2409</v>
      </c>
      <c r="G154" s="95" t="s">
        <v>713</v>
      </c>
      <c r="H154" s="52" t="s">
        <v>70</v>
      </c>
      <c r="I154" s="53"/>
      <c r="J154" s="85" t="str">
        <f t="shared" si="38"/>
        <v>61～62</v>
      </c>
      <c r="L154" s="11">
        <f>INDEX('1.2(1)②'!$B:$B,MATCH(N154,'1.2(1)②'!$A:$A,0),1)</f>
        <v>61</v>
      </c>
      <c r="M154" s="11">
        <f t="shared" si="44"/>
        <v>62</v>
      </c>
      <c r="N154" s="11" t="str">
        <f t="shared" si="40"/>
        <v>産業（製造業）鉄鋼業製鉄業、製鋼・製鋼圧延業等※1製鋼工程燃焼設備</v>
      </c>
      <c r="P154" s="42" t="str">
        <f>INDEX('1.2(1)②'!$J:$J,MATCH($L154,'1.2(1)②'!$B:$B,0),1)</f>
        <v>高速型酸素吹き込み装置</v>
      </c>
      <c r="Q154">
        <f t="shared" si="41"/>
        <v>2</v>
      </c>
      <c r="R154">
        <v>0</v>
      </c>
      <c r="S154">
        <v>0</v>
      </c>
    </row>
    <row r="155" spans="2:19" x14ac:dyDescent="0.45">
      <c r="B155" s="48" t="s">
        <v>710</v>
      </c>
      <c r="C155" s="16"/>
      <c r="D155" s="49" t="s">
        <v>711</v>
      </c>
      <c r="E155" s="49" t="s">
        <v>741</v>
      </c>
      <c r="F155" s="48" t="s">
        <v>2410</v>
      </c>
      <c r="G155" s="49" t="s">
        <v>713</v>
      </c>
      <c r="H155" s="52" t="s">
        <v>82</v>
      </c>
      <c r="I155" s="53"/>
      <c r="J155" s="85" t="str">
        <f t="shared" si="38"/>
        <v>63～64</v>
      </c>
      <c r="L155" s="11">
        <f>INDEX('1.2(1)②'!$B:$B,MATCH(N155,'1.2(1)②'!$A:$A,0),1)</f>
        <v>63</v>
      </c>
      <c r="M155" s="11">
        <f t="shared" si="44"/>
        <v>64</v>
      </c>
      <c r="N155" s="11" t="str">
        <f t="shared" si="40"/>
        <v>産業（製造業）鉄鋼業製鉄業、製鋼・製鋼圧延業等※1製鋼工程熱利用設備</v>
      </c>
      <c r="P155" s="42" t="str">
        <f>INDEX('1.2(1)②'!$J:$J,MATCH($L155,'1.2(1)②'!$B:$B,0),1)</f>
        <v>高導電性導体電極支援腕</v>
      </c>
      <c r="Q155">
        <f t="shared" si="41"/>
        <v>2</v>
      </c>
      <c r="R155">
        <v>0</v>
      </c>
      <c r="S155">
        <v>0</v>
      </c>
    </row>
    <row r="156" spans="2:19" x14ac:dyDescent="0.45">
      <c r="B156" s="48" t="s">
        <v>710</v>
      </c>
      <c r="C156" s="16"/>
      <c r="D156" s="49" t="s">
        <v>711</v>
      </c>
      <c r="E156" s="49" t="s">
        <v>741</v>
      </c>
      <c r="F156" s="48" t="s">
        <v>2411</v>
      </c>
      <c r="G156" s="49" t="s">
        <v>713</v>
      </c>
      <c r="H156" s="52" t="s">
        <v>521</v>
      </c>
      <c r="I156" s="53"/>
      <c r="J156" s="85" t="str">
        <f t="shared" si="38"/>
        <v>65～67</v>
      </c>
      <c r="L156" s="11">
        <f>INDEX('1.2(1)②'!$B:$B,MATCH(N156,'1.2(1)②'!$A:$A,0),1)</f>
        <v>65</v>
      </c>
      <c r="M156" s="11">
        <f t="shared" si="44"/>
        <v>67</v>
      </c>
      <c r="N156" s="11" t="str">
        <f t="shared" si="40"/>
        <v>産業（製造業）鉄鋼業製鉄業、製鋼・製鋼圧延業等※1製鋼工程廃熱回収設備</v>
      </c>
      <c r="P156" s="42" t="str">
        <f>INDEX('1.2(1)②'!$J:$J,MATCH($L156,'1.2(1)②'!$B:$B,0),1)</f>
        <v>転炉ガス顕熱回収設備</v>
      </c>
      <c r="Q156">
        <f t="shared" si="41"/>
        <v>3</v>
      </c>
      <c r="R156">
        <v>0</v>
      </c>
      <c r="S156">
        <v>0</v>
      </c>
    </row>
    <row r="157" spans="2:19" x14ac:dyDescent="0.45">
      <c r="B157" s="48" t="s">
        <v>710</v>
      </c>
      <c r="C157" s="16"/>
      <c r="D157" s="49" t="s">
        <v>711</v>
      </c>
      <c r="E157" s="49" t="s">
        <v>741</v>
      </c>
      <c r="F157" s="48" t="s">
        <v>2412</v>
      </c>
      <c r="G157" s="49" t="s">
        <v>713</v>
      </c>
      <c r="H157" s="52" t="s">
        <v>900</v>
      </c>
      <c r="I157" s="53"/>
      <c r="J157" s="85" t="str">
        <f t="shared" si="38"/>
        <v>68～74</v>
      </c>
      <c r="L157" s="11">
        <f>INDEX('1.2(1)②'!$B:$B,MATCH(N157,'1.2(1)②'!$A:$A,0),1)</f>
        <v>68</v>
      </c>
      <c r="M157" s="11">
        <f t="shared" si="44"/>
        <v>74</v>
      </c>
      <c r="N157" s="11" t="str">
        <f t="shared" si="40"/>
        <v>産業（製造業）鉄鋼業製鉄業、製鋼・製鋼圧延業等※1製鋼工程省エネルギー型製造プロセス</v>
      </c>
      <c r="P157" s="42" t="str">
        <f>INDEX('1.2(1)②'!$J:$J,MATCH($L157,'1.2(1)②'!$B:$B,0),1)</f>
        <v>高温鋼片連続式鋳造設備</v>
      </c>
      <c r="Q157">
        <f t="shared" si="41"/>
        <v>7</v>
      </c>
      <c r="R157">
        <v>0</v>
      </c>
      <c r="S157">
        <v>0</v>
      </c>
    </row>
    <row r="158" spans="2:19" x14ac:dyDescent="0.45">
      <c r="B158" s="48" t="s">
        <v>710</v>
      </c>
      <c r="C158" s="16"/>
      <c r="D158" s="49" t="s">
        <v>711</v>
      </c>
      <c r="E158" s="49" t="s">
        <v>741</v>
      </c>
      <c r="F158" s="48" t="s">
        <v>2413</v>
      </c>
      <c r="G158" s="49" t="s">
        <v>713</v>
      </c>
      <c r="H158" s="52" t="s">
        <v>100</v>
      </c>
      <c r="I158" s="53"/>
      <c r="J158" s="85" t="str">
        <f t="shared" si="38"/>
        <v>75～80</v>
      </c>
      <c r="L158" s="11">
        <f>INDEX('1.2(1)②'!$B:$B,MATCH(N158,'1.2(1)②'!$A:$A,0),1)</f>
        <v>75</v>
      </c>
      <c r="M158" s="11">
        <f t="shared" si="44"/>
        <v>80</v>
      </c>
      <c r="N158" s="11" t="str">
        <f t="shared" si="40"/>
        <v>産業（製造業）鉄鋼業製鉄業、製鋼・製鋼圧延業等※1製鋼工程その他</v>
      </c>
      <c r="P158" s="42" t="str">
        <f>INDEX('1.2(1)②'!$J:$J,MATCH($L158,'1.2(1)②'!$B:$B,0),1)</f>
        <v>転炉ガス潜熱回収設備（密閉型回収設備を含む）</v>
      </c>
      <c r="Q158">
        <f t="shared" si="41"/>
        <v>6</v>
      </c>
      <c r="R158">
        <v>0</v>
      </c>
      <c r="S158">
        <v>0</v>
      </c>
    </row>
    <row r="159" spans="2:19" x14ac:dyDescent="0.45">
      <c r="B159" s="48" t="s">
        <v>710</v>
      </c>
      <c r="C159" s="16"/>
      <c r="D159" s="49" t="s">
        <v>711</v>
      </c>
      <c r="E159" s="49" t="s">
        <v>741</v>
      </c>
      <c r="F159" s="48" t="s">
        <v>2414</v>
      </c>
      <c r="G159" s="95" t="s">
        <v>901</v>
      </c>
      <c r="H159" s="52" t="s">
        <v>70</v>
      </c>
      <c r="I159" s="53"/>
      <c r="J159" s="85" t="str">
        <f t="shared" ref="J159:J190" si="45">HYPERLINK("#'"&amp;$B$17&amp;$B$18&amp;$B$124&amp;"'!B"&amp;L159+6,IF(M159=L159,L159,L159&amp;"～"&amp;M159))</f>
        <v>81～82</v>
      </c>
      <c r="L159" s="11">
        <f>INDEX('1.2(1)②'!$B:$B,MATCH(N159,'1.2(1)②'!$A:$A,0),1)</f>
        <v>81</v>
      </c>
      <c r="M159" s="11">
        <f t="shared" si="44"/>
        <v>82</v>
      </c>
      <c r="N159" s="11" t="str">
        <f t="shared" si="40"/>
        <v>産業（製造業）鉄鋼業製鉄業、製鋼・製鋼圧延業等※1圧延・金属加工・表面処理工程燃焼設備</v>
      </c>
      <c r="P159" s="42" t="str">
        <f>INDEX('1.2(1)②'!$J:$J,MATCH($L159,'1.2(1)②'!$B:$B,0),1)</f>
        <v>熱間鋼片表面手入れ技術</v>
      </c>
      <c r="Q159">
        <f t="shared" si="41"/>
        <v>2</v>
      </c>
      <c r="R159">
        <v>0</v>
      </c>
      <c r="S159">
        <v>0</v>
      </c>
    </row>
    <row r="160" spans="2:19" x14ac:dyDescent="0.45">
      <c r="B160" s="48" t="s">
        <v>710</v>
      </c>
      <c r="C160" s="16"/>
      <c r="D160" s="49" t="s">
        <v>711</v>
      </c>
      <c r="E160" s="49" t="s">
        <v>741</v>
      </c>
      <c r="F160" s="48" t="s">
        <v>2415</v>
      </c>
      <c r="G160" s="49" t="s">
        <v>901</v>
      </c>
      <c r="H160" s="52" t="s">
        <v>82</v>
      </c>
      <c r="I160" s="53"/>
      <c r="J160" s="85" t="str">
        <f t="shared" si="45"/>
        <v>83～93</v>
      </c>
      <c r="L160" s="11">
        <f>INDEX('1.2(1)②'!$B:$B,MATCH(N160,'1.2(1)②'!$A:$A,0),1)</f>
        <v>83</v>
      </c>
      <c r="M160" s="11">
        <f t="shared" si="44"/>
        <v>93</v>
      </c>
      <c r="N160" s="11" t="str">
        <f t="shared" ref="N160:N191" si="46">B160&amp;D160&amp;E160&amp;G160&amp;H160</f>
        <v>産業（製造業）鉄鋼業製鉄業、製鋼・製鋼圧延業等※1圧延・金属加工・表面処理工程熱利用設備</v>
      </c>
      <c r="P160" s="42" t="str">
        <f>INDEX('1.2(1)②'!$J:$J,MATCH($L160,'1.2(1)②'!$B:$B,0),1)</f>
        <v>鋼片保温カバー</v>
      </c>
      <c r="Q160">
        <f t="shared" si="41"/>
        <v>11</v>
      </c>
      <c r="R160">
        <v>0</v>
      </c>
      <c r="S160">
        <v>0</v>
      </c>
    </row>
    <row r="161" spans="2:19" x14ac:dyDescent="0.45">
      <c r="B161" s="48" t="s">
        <v>710</v>
      </c>
      <c r="C161" s="16"/>
      <c r="D161" s="49" t="s">
        <v>711</v>
      </c>
      <c r="E161" s="49" t="s">
        <v>741</v>
      </c>
      <c r="F161" s="48" t="s">
        <v>2416</v>
      </c>
      <c r="G161" s="49" t="s">
        <v>901</v>
      </c>
      <c r="H161" s="52" t="s">
        <v>900</v>
      </c>
      <c r="I161" s="53"/>
      <c r="J161" s="85" t="str">
        <f t="shared" si="45"/>
        <v>94～103</v>
      </c>
      <c r="L161" s="11">
        <f>INDEX('1.2(1)②'!$B:$B,MATCH(N161,'1.2(1)②'!$A:$A,0),1)</f>
        <v>94</v>
      </c>
      <c r="M161" s="11">
        <f t="shared" si="44"/>
        <v>103</v>
      </c>
      <c r="N161" s="11" t="str">
        <f t="shared" si="46"/>
        <v>産業（製造業）鉄鋼業製鉄業、製鋼・製鋼圧延業等※1圧延・金属加工・表面処理工程省エネルギー型製造プロセス</v>
      </c>
      <c r="P161" s="42" t="str">
        <f>INDEX('1.2(1)②'!$J:$J,MATCH($L161,'1.2(1)②'!$B:$B,0),1)</f>
        <v>高性能線材圧延設備</v>
      </c>
      <c r="Q161">
        <f t="shared" si="41"/>
        <v>10</v>
      </c>
      <c r="R161">
        <v>0</v>
      </c>
      <c r="S161">
        <v>0</v>
      </c>
    </row>
    <row r="162" spans="2:19" x14ac:dyDescent="0.45">
      <c r="B162" s="48" t="s">
        <v>710</v>
      </c>
      <c r="C162" s="16"/>
      <c r="D162" s="49" t="s">
        <v>711</v>
      </c>
      <c r="E162" s="49" t="s">
        <v>741</v>
      </c>
      <c r="F162" s="48" t="s">
        <v>2417</v>
      </c>
      <c r="G162" s="50" t="s">
        <v>901</v>
      </c>
      <c r="H162" s="52" t="s">
        <v>100</v>
      </c>
      <c r="I162" s="53"/>
      <c r="J162" s="85" t="str">
        <f t="shared" si="45"/>
        <v>104～105</v>
      </c>
      <c r="L162" s="11">
        <f>INDEX('1.2(1)②'!$B:$B,MATCH(N162,'1.2(1)②'!$A:$A,0),1)</f>
        <v>104</v>
      </c>
      <c r="M162" s="11">
        <f t="shared" si="44"/>
        <v>105</v>
      </c>
      <c r="N162" s="11" t="str">
        <f t="shared" si="46"/>
        <v>産業（製造業）鉄鋼業製鉄業、製鋼・製鋼圧延業等※1圧延・金属加工・表面処理工程その他</v>
      </c>
      <c r="P162" s="42" t="str">
        <f>INDEX('1.2(1)②'!$J:$J,MATCH($L162,'1.2(1)②'!$B:$B,0),1)</f>
        <v>デスケーリングポンププランジャー化</v>
      </c>
      <c r="Q162">
        <f t="shared" si="41"/>
        <v>2</v>
      </c>
      <c r="R162">
        <v>0</v>
      </c>
      <c r="S162">
        <v>0</v>
      </c>
    </row>
    <row r="163" spans="2:19" x14ac:dyDescent="0.45">
      <c r="B163" s="48" t="s">
        <v>710</v>
      </c>
      <c r="C163" s="16"/>
      <c r="D163" s="49" t="s">
        <v>711</v>
      </c>
      <c r="E163" s="49" t="s">
        <v>741</v>
      </c>
      <c r="F163" s="48" t="s">
        <v>2418</v>
      </c>
      <c r="G163" s="95" t="s">
        <v>714</v>
      </c>
      <c r="H163" s="52" t="s">
        <v>70</v>
      </c>
      <c r="I163" s="53"/>
      <c r="J163" s="85">
        <f t="shared" si="45"/>
        <v>106</v>
      </c>
      <c r="L163" s="11">
        <f>INDEX('1.2(1)②'!$B:$B,MATCH(N163,'1.2(1)②'!$A:$A,0),1)</f>
        <v>106</v>
      </c>
      <c r="M163" s="11">
        <f t="shared" si="44"/>
        <v>106</v>
      </c>
      <c r="N163" s="11" t="str">
        <f t="shared" si="46"/>
        <v>産業（製造業）鉄鋼業製鉄業、製鋼・製鋼圧延業等※1フェロアロイ製造工程燃焼設備</v>
      </c>
      <c r="P163" s="42" t="str">
        <f>INDEX('1.2(1)②'!$J:$J,MATCH($L163,'1.2(1)②'!$B:$B,0),1)</f>
        <v>焼結高効率点火炉バーナー</v>
      </c>
      <c r="Q163">
        <f t="shared" si="41"/>
        <v>1</v>
      </c>
      <c r="R163">
        <v>0</v>
      </c>
      <c r="S163">
        <v>0</v>
      </c>
    </row>
    <row r="164" spans="2:19" x14ac:dyDescent="0.45">
      <c r="B164" s="48" t="s">
        <v>710</v>
      </c>
      <c r="C164" s="16"/>
      <c r="D164" s="49" t="s">
        <v>711</v>
      </c>
      <c r="E164" s="49" t="s">
        <v>741</v>
      </c>
      <c r="F164" s="48" t="s">
        <v>2419</v>
      </c>
      <c r="G164" s="49" t="s">
        <v>714</v>
      </c>
      <c r="H164" s="52" t="s">
        <v>82</v>
      </c>
      <c r="I164" s="53"/>
      <c r="J164" s="85">
        <f t="shared" si="45"/>
        <v>107</v>
      </c>
      <c r="L164" s="11">
        <f>INDEX('1.2(1)②'!$B:$B,MATCH(N164,'1.2(1)②'!$A:$A,0),1)</f>
        <v>107</v>
      </c>
      <c r="M164" s="11">
        <f t="shared" si="44"/>
        <v>107</v>
      </c>
      <c r="N164" s="11" t="str">
        <f t="shared" si="46"/>
        <v>産業（製造業）鉄鋼業製鉄業、製鋼・製鋼圧延業等※1フェロアロイ製造工程熱利用設備</v>
      </c>
      <c r="P164" s="42" t="str">
        <f>INDEX('1.2(1)②'!$J:$J,MATCH($L164,'1.2(1)②'!$B:$B,0),1)</f>
        <v>原料乾燥キルン</v>
      </c>
      <c r="Q164">
        <f t="shared" si="41"/>
        <v>1</v>
      </c>
      <c r="R164">
        <v>0</v>
      </c>
      <c r="S164">
        <v>0</v>
      </c>
    </row>
    <row r="165" spans="2:19" x14ac:dyDescent="0.45">
      <c r="B165" s="48" t="s">
        <v>710</v>
      </c>
      <c r="C165" s="16"/>
      <c r="D165" s="49" t="s">
        <v>711</v>
      </c>
      <c r="E165" s="49" t="s">
        <v>741</v>
      </c>
      <c r="F165" s="48" t="s">
        <v>2420</v>
      </c>
      <c r="G165" s="49" t="s">
        <v>714</v>
      </c>
      <c r="H165" s="52" t="s">
        <v>521</v>
      </c>
      <c r="I165" s="53"/>
      <c r="J165" s="85" t="str">
        <f t="shared" si="45"/>
        <v>108～114</v>
      </c>
      <c r="L165" s="11">
        <f>INDEX('1.2(1)②'!$B:$B,MATCH(N165,'1.2(1)②'!$A:$A,0),1)</f>
        <v>108</v>
      </c>
      <c r="M165" s="11">
        <f t="shared" si="44"/>
        <v>114</v>
      </c>
      <c r="N165" s="11" t="str">
        <f t="shared" si="46"/>
        <v>産業（製造業）鉄鋼業製鉄業、製鋼・製鋼圧延業等※1フェロアロイ製造工程廃熱回収設備</v>
      </c>
      <c r="P165" s="42" t="str">
        <f>INDEX('1.2(1)②'!$J:$J,MATCH($L165,'1.2(1)②'!$B:$B,0),1)</f>
        <v>焼結機排ガス顕熱回収装置</v>
      </c>
      <c r="Q165">
        <f t="shared" si="41"/>
        <v>7</v>
      </c>
      <c r="R165">
        <v>0</v>
      </c>
      <c r="S165">
        <v>0</v>
      </c>
    </row>
    <row r="166" spans="2:19" x14ac:dyDescent="0.45">
      <c r="B166" s="48" t="s">
        <v>710</v>
      </c>
      <c r="C166" s="16"/>
      <c r="D166" s="49" t="s">
        <v>711</v>
      </c>
      <c r="E166" s="49" t="s">
        <v>741</v>
      </c>
      <c r="F166" s="48" t="s">
        <v>2421</v>
      </c>
      <c r="G166" s="49" t="s">
        <v>714</v>
      </c>
      <c r="H166" s="52" t="s">
        <v>900</v>
      </c>
      <c r="I166" s="53"/>
      <c r="J166" s="85" t="str">
        <f t="shared" si="45"/>
        <v>115～117</v>
      </c>
      <c r="L166" s="11">
        <f>INDEX('1.2(1)②'!$B:$B,MATCH(N166,'1.2(1)②'!$A:$A,0),1)</f>
        <v>115</v>
      </c>
      <c r="M166" s="11">
        <f t="shared" si="44"/>
        <v>117</v>
      </c>
      <c r="N166" s="11" t="str">
        <f t="shared" si="46"/>
        <v>産業（製造業）鉄鋼業製鉄業、製鋼・製鋼圧延業等※1フェロアロイ製造工程省エネルギー型製造プロセス</v>
      </c>
      <c r="P166" s="42" t="str">
        <f>INDEX('1.2(1)②'!$J:$J,MATCH($L166,'1.2(1)②'!$B:$B,0),1)</f>
        <v>高効率予備還元プロセス</v>
      </c>
      <c r="Q166">
        <f t="shared" si="41"/>
        <v>3</v>
      </c>
      <c r="R166">
        <v>0</v>
      </c>
      <c r="S166">
        <v>0</v>
      </c>
    </row>
    <row r="167" spans="2:19" x14ac:dyDescent="0.45">
      <c r="B167" s="48" t="s">
        <v>710</v>
      </c>
      <c r="C167" s="16"/>
      <c r="D167" s="49" t="s">
        <v>711</v>
      </c>
      <c r="E167" s="49" t="s">
        <v>741</v>
      </c>
      <c r="F167" s="48" t="s">
        <v>2422</v>
      </c>
      <c r="G167" s="50" t="s">
        <v>714</v>
      </c>
      <c r="H167" s="52" t="s">
        <v>100</v>
      </c>
      <c r="I167" s="53"/>
      <c r="J167" s="85" t="str">
        <f t="shared" si="45"/>
        <v>118～120</v>
      </c>
      <c r="L167" s="11">
        <f>INDEX('1.2(1)②'!$B:$B,MATCH(N167,'1.2(1)②'!$A:$A,0),1)</f>
        <v>118</v>
      </c>
      <c r="M167" s="11">
        <f t="shared" si="44"/>
        <v>120</v>
      </c>
      <c r="N167" s="11" t="str">
        <f t="shared" si="46"/>
        <v>産業（製造業）鉄鋼業製鉄業、製鋼・製鋼圧延業等※1フェロアロイ製造工程その他</v>
      </c>
      <c r="P167" s="42" t="str">
        <f>INDEX('1.2(1)②'!$J:$J,MATCH($L167,'1.2(1)②'!$B:$B,0),1)</f>
        <v>省エネルギー型粉砕装置</v>
      </c>
      <c r="Q167">
        <f t="shared" si="41"/>
        <v>3</v>
      </c>
      <c r="R167">
        <v>0</v>
      </c>
      <c r="S167">
        <v>0</v>
      </c>
    </row>
    <row r="168" spans="2:19" x14ac:dyDescent="0.45">
      <c r="B168" s="48" t="s">
        <v>710</v>
      </c>
      <c r="C168" s="16"/>
      <c r="D168" s="49" t="s">
        <v>711</v>
      </c>
      <c r="E168" s="49" t="s">
        <v>741</v>
      </c>
      <c r="F168" s="48" t="s">
        <v>2423</v>
      </c>
      <c r="G168" s="95" t="s">
        <v>902</v>
      </c>
      <c r="H168" s="52" t="s">
        <v>70</v>
      </c>
      <c r="I168" s="53"/>
      <c r="J168" s="85" t="str">
        <f t="shared" si="45"/>
        <v>121～130</v>
      </c>
      <c r="L168" s="11">
        <f>INDEX('1.2(1)②'!$B:$B,MATCH(N168,'1.2(1)②'!$A:$A,0),1)</f>
        <v>121</v>
      </c>
      <c r="M168" s="11">
        <f t="shared" si="44"/>
        <v>130</v>
      </c>
      <c r="N168" s="11" t="str">
        <f t="shared" si="46"/>
        <v>産業（製造業）鉄鋼業製鉄業、製鋼・製鋼圧延業等※1伸線工程、引抜工程、鋳鉄管製造工程燃焼設備</v>
      </c>
      <c r="P168" s="42" t="str">
        <f>INDEX('1.2(1)②'!$J:$J,MATCH($L168,'1.2(1)②'!$B:$B,0),1)</f>
        <v>外気流入防止板の設置</v>
      </c>
      <c r="Q168">
        <f t="shared" si="41"/>
        <v>10</v>
      </c>
      <c r="R168">
        <v>0</v>
      </c>
      <c r="S168">
        <v>0</v>
      </c>
    </row>
    <row r="169" spans="2:19" x14ac:dyDescent="0.45">
      <c r="B169" s="48" t="s">
        <v>710</v>
      </c>
      <c r="C169" s="16"/>
      <c r="D169" s="49" t="s">
        <v>711</v>
      </c>
      <c r="E169" s="49" t="s">
        <v>741</v>
      </c>
      <c r="F169" s="48" t="s">
        <v>2424</v>
      </c>
      <c r="G169" s="49" t="s">
        <v>902</v>
      </c>
      <c r="H169" s="52" t="s">
        <v>82</v>
      </c>
      <c r="I169" s="53"/>
      <c r="J169" s="85" t="str">
        <f t="shared" si="45"/>
        <v>131～133</v>
      </c>
      <c r="L169" s="11">
        <f>INDEX('1.2(1)②'!$B:$B,MATCH(N169,'1.2(1)②'!$A:$A,0),1)</f>
        <v>131</v>
      </c>
      <c r="M169" s="11">
        <f t="shared" si="44"/>
        <v>133</v>
      </c>
      <c r="N169" s="11" t="str">
        <f t="shared" si="46"/>
        <v>産業（製造業）鉄鋼業製鉄業、製鋼・製鋼圧延業等※1伸線工程、引抜工程、鋳鉄管製造工程熱利用設備</v>
      </c>
      <c r="P169" s="42" t="str">
        <f>INDEX('1.2(1)②'!$J:$J,MATCH($L169,'1.2(1)②'!$B:$B,0),1)</f>
        <v>直接加熱方式の採用</v>
      </c>
      <c r="Q169">
        <f t="shared" si="41"/>
        <v>3</v>
      </c>
      <c r="R169">
        <v>0</v>
      </c>
      <c r="S169">
        <v>0</v>
      </c>
    </row>
    <row r="170" spans="2:19" x14ac:dyDescent="0.45">
      <c r="B170" s="48" t="s">
        <v>710</v>
      </c>
      <c r="C170" s="16"/>
      <c r="D170" s="49" t="s">
        <v>711</v>
      </c>
      <c r="E170" s="49" t="s">
        <v>741</v>
      </c>
      <c r="F170" s="48" t="s">
        <v>2425</v>
      </c>
      <c r="G170" s="49" t="s">
        <v>902</v>
      </c>
      <c r="H170" s="52" t="s">
        <v>521</v>
      </c>
      <c r="I170" s="53"/>
      <c r="J170" s="85" t="str">
        <f t="shared" si="45"/>
        <v>134～136</v>
      </c>
      <c r="L170" s="11">
        <f>INDEX('1.2(1)②'!$B:$B,MATCH(N170,'1.2(1)②'!$A:$A,0),1)</f>
        <v>134</v>
      </c>
      <c r="M170" s="11">
        <f t="shared" si="44"/>
        <v>136</v>
      </c>
      <c r="N170" s="11" t="str">
        <f t="shared" si="46"/>
        <v>産業（製造業）鉄鋼業製鉄業、製鋼・製鋼圧延業等※1伸線工程、引抜工程、鋳鉄管製造工程廃熱回収設備</v>
      </c>
      <c r="P170" s="42" t="str">
        <f>INDEX('1.2(1)②'!$J:$J,MATCH($L170,'1.2(1)②'!$B:$B,0),1)</f>
        <v>排熱利用汚泥乾燥装置</v>
      </c>
      <c r="Q170">
        <f t="shared" si="41"/>
        <v>3</v>
      </c>
      <c r="R170">
        <v>0</v>
      </c>
      <c r="S170">
        <v>0</v>
      </c>
    </row>
    <row r="171" spans="2:19" x14ac:dyDescent="0.45">
      <c r="B171" s="48" t="s">
        <v>710</v>
      </c>
      <c r="C171" s="16"/>
      <c r="D171" s="49" t="s">
        <v>711</v>
      </c>
      <c r="E171" s="49" t="s">
        <v>741</v>
      </c>
      <c r="F171" s="48" t="s">
        <v>2426</v>
      </c>
      <c r="G171" s="50" t="s">
        <v>902</v>
      </c>
      <c r="H171" s="52" t="s">
        <v>900</v>
      </c>
      <c r="I171" s="53"/>
      <c r="J171" s="85" t="str">
        <f t="shared" si="45"/>
        <v>137～138</v>
      </c>
      <c r="L171" s="11">
        <f>INDEX('1.2(1)②'!$B:$B,MATCH(N171,'1.2(1)②'!$A:$A,0),1)</f>
        <v>137</v>
      </c>
      <c r="M171" s="11">
        <f t="shared" si="44"/>
        <v>138</v>
      </c>
      <c r="N171" s="11" t="str">
        <f t="shared" si="46"/>
        <v>産業（製造業）鉄鋼業製鉄業、製鋼・製鋼圧延業等※1伸線工程、引抜工程、鋳鉄管製造工程省エネルギー型製造プロセス</v>
      </c>
      <c r="P171" s="42" t="str">
        <f>INDEX('1.2(1)②'!$J:$J,MATCH($L171,'1.2(1)②'!$B:$B,0),1)</f>
        <v>インバーター制御プラズマ切断機</v>
      </c>
      <c r="Q171">
        <f t="shared" si="41"/>
        <v>2</v>
      </c>
      <c r="R171">
        <v>0</v>
      </c>
      <c r="S171">
        <v>0</v>
      </c>
    </row>
    <row r="172" spans="2:19" x14ac:dyDescent="0.45">
      <c r="B172" s="48" t="s">
        <v>710</v>
      </c>
      <c r="C172" s="16"/>
      <c r="D172" s="49" t="s">
        <v>711</v>
      </c>
      <c r="E172" s="49" t="s">
        <v>741</v>
      </c>
      <c r="F172" s="48" t="s">
        <v>2427</v>
      </c>
      <c r="G172" s="15" t="s">
        <v>682</v>
      </c>
      <c r="H172" s="52" t="s">
        <v>521</v>
      </c>
      <c r="I172" s="53"/>
      <c r="J172" s="85">
        <f t="shared" si="45"/>
        <v>139</v>
      </c>
      <c r="L172" s="11">
        <f>INDEX('1.2(1)②'!$B:$B,MATCH(N172,'1.2(1)②'!$A:$A,0),1)</f>
        <v>139</v>
      </c>
      <c r="M172" s="11">
        <f t="shared" si="44"/>
        <v>139</v>
      </c>
      <c r="N172" s="11" t="str">
        <f t="shared" si="46"/>
        <v>産業（製造業）鉄鋼業製鉄業、製鋼・製鋼圧延業等※1その他の主要エネルギー消費設備廃熱回収設備</v>
      </c>
      <c r="P172" s="42" t="str">
        <f>INDEX('1.2(1)②'!$J:$J,MATCH($L172,'1.2(1)②'!$B:$B,0),1)</f>
        <v>ボイラー燃料ガス予熱装置</v>
      </c>
      <c r="Q172">
        <f t="shared" si="41"/>
        <v>1</v>
      </c>
      <c r="R172">
        <v>0</v>
      </c>
      <c r="S172">
        <v>0</v>
      </c>
    </row>
    <row r="173" spans="2:19" x14ac:dyDescent="0.45">
      <c r="B173" s="48" t="s">
        <v>710</v>
      </c>
      <c r="C173" s="16"/>
      <c r="D173" s="49" t="s">
        <v>711</v>
      </c>
      <c r="E173" s="49" t="s">
        <v>741</v>
      </c>
      <c r="F173" s="48" t="s">
        <v>2428</v>
      </c>
      <c r="G173" s="49" t="s">
        <v>682</v>
      </c>
      <c r="H173" s="52" t="s">
        <v>103</v>
      </c>
      <c r="I173" s="53"/>
      <c r="J173" s="85">
        <f t="shared" si="45"/>
        <v>140</v>
      </c>
      <c r="L173" s="11">
        <f>INDEX('1.2(1)②'!$B:$B,MATCH(N173,'1.2(1)②'!$A:$A,0),1)</f>
        <v>140</v>
      </c>
      <c r="M173" s="11">
        <f t="shared" si="44"/>
        <v>140</v>
      </c>
      <c r="N173" s="11" t="str">
        <f t="shared" si="46"/>
        <v>産業（製造業）鉄鋼業製鉄業、製鋼・製鋼圧延業等※1その他の主要エネルギー消費設備コージェネレーション設備</v>
      </c>
      <c r="P173" s="42" t="str">
        <f>INDEX('1.2(1)②'!$J:$J,MATCH($L173,'1.2(1)②'!$B:$B,0),1)</f>
        <v>熱供給型動力発生装置</v>
      </c>
      <c r="Q173">
        <f t="shared" si="41"/>
        <v>1</v>
      </c>
      <c r="R173">
        <v>0</v>
      </c>
      <c r="S173">
        <v>0</v>
      </c>
    </row>
    <row r="174" spans="2:19" x14ac:dyDescent="0.45">
      <c r="B174" s="48" t="s">
        <v>710</v>
      </c>
      <c r="C174" s="16"/>
      <c r="D174" s="49" t="s">
        <v>711</v>
      </c>
      <c r="E174" s="49" t="s">
        <v>741</v>
      </c>
      <c r="F174" s="48" t="s">
        <v>2429</v>
      </c>
      <c r="G174" s="49" t="s">
        <v>682</v>
      </c>
      <c r="H174" s="52" t="s">
        <v>110</v>
      </c>
      <c r="I174" s="53"/>
      <c r="J174" s="85">
        <f t="shared" si="45"/>
        <v>141</v>
      </c>
      <c r="L174" s="11">
        <f>INDEX('1.2(1)②'!$B:$B,MATCH(N174,'1.2(1)②'!$A:$A,0),1)</f>
        <v>141</v>
      </c>
      <c r="M174" s="11">
        <f t="shared" si="44"/>
        <v>141</v>
      </c>
      <c r="N174" s="11" t="str">
        <f t="shared" si="46"/>
        <v>産業（製造業）鉄鋼業製鉄業、製鋼・製鋼圧延業等※1その他の主要エネルギー消費設備電気使用設備</v>
      </c>
      <c r="P174" s="42" t="str">
        <f>INDEX('1.2(1)②'!$J:$J,MATCH($L174,'1.2(1)②'!$B:$B,0),1)</f>
        <v>電力回生技術</v>
      </c>
      <c r="Q174">
        <f t="shared" si="41"/>
        <v>1</v>
      </c>
      <c r="R174">
        <v>0</v>
      </c>
      <c r="S174">
        <v>0</v>
      </c>
    </row>
    <row r="175" spans="2:19" x14ac:dyDescent="0.45">
      <c r="B175" s="48" t="s">
        <v>710</v>
      </c>
      <c r="C175" s="16"/>
      <c r="D175" s="49" t="s">
        <v>711</v>
      </c>
      <c r="E175" s="50" t="s">
        <v>741</v>
      </c>
      <c r="F175" s="48" t="s">
        <v>2430</v>
      </c>
      <c r="G175" s="50" t="s">
        <v>682</v>
      </c>
      <c r="H175" s="52" t="s">
        <v>100</v>
      </c>
      <c r="I175" s="53"/>
      <c r="J175" s="85">
        <f t="shared" si="45"/>
        <v>142</v>
      </c>
      <c r="L175" s="11">
        <f>INDEX('1.2(1)②'!$B:$B,MATCH(N175,'1.2(1)②'!$A:$A,0),1)</f>
        <v>142</v>
      </c>
      <c r="M175" s="11">
        <f t="shared" si="44"/>
        <v>142</v>
      </c>
      <c r="N175" s="11" t="str">
        <f t="shared" si="46"/>
        <v>産業（製造業）鉄鋼業製鉄業、製鋼・製鋼圧延業等※1その他の主要エネルギー消費設備その他</v>
      </c>
      <c r="P175" s="42" t="str">
        <f>INDEX('1.2(1)②'!$J:$J,MATCH($L175,'1.2(1)②'!$B:$B,0),1)</f>
        <v>ダスト等の原料化技術</v>
      </c>
      <c r="Q175">
        <f t="shared" si="41"/>
        <v>1</v>
      </c>
      <c r="R175">
        <v>0</v>
      </c>
      <c r="S175">
        <v>0</v>
      </c>
    </row>
    <row r="176" spans="2:19" x14ac:dyDescent="0.45">
      <c r="B176" s="48" t="s">
        <v>710</v>
      </c>
      <c r="C176" s="16"/>
      <c r="D176" s="49" t="s">
        <v>711</v>
      </c>
      <c r="E176" s="21" t="s">
        <v>903</v>
      </c>
      <c r="F176" s="48" t="s">
        <v>2431</v>
      </c>
      <c r="G176" s="15" t="s">
        <v>717</v>
      </c>
      <c r="H176" s="52" t="s">
        <v>70</v>
      </c>
      <c r="I176" s="53"/>
      <c r="J176" s="85">
        <f t="shared" si="45"/>
        <v>143</v>
      </c>
      <c r="L176" s="11">
        <f>INDEX('1.2(1)②'!$B:$B,MATCH(N176,'1.2(1)②'!$A:$A,0),1)</f>
        <v>143</v>
      </c>
      <c r="M176" s="11">
        <f t="shared" si="44"/>
        <v>143</v>
      </c>
      <c r="N176" s="11" t="str">
        <f t="shared" si="46"/>
        <v>産業（製造業）鉄鋼業銑鉄鋳物製造業、可鍛鋳鉄製造業溶解工程燃焼設備</v>
      </c>
      <c r="P176" s="42" t="str">
        <f>INDEX('1.2(1)②'!$J:$J,MATCH($L176,'1.2(1)②'!$B:$B,0),1)</f>
        <v>熱風送風式キュポラ</v>
      </c>
      <c r="Q176">
        <f t="shared" si="41"/>
        <v>1</v>
      </c>
      <c r="R176">
        <v>0</v>
      </c>
      <c r="S176">
        <v>0</v>
      </c>
    </row>
    <row r="177" spans="2:19" x14ac:dyDescent="0.45">
      <c r="B177" s="48" t="s">
        <v>710</v>
      </c>
      <c r="C177" s="16"/>
      <c r="D177" s="49" t="s">
        <v>711</v>
      </c>
      <c r="E177" s="96" t="s">
        <v>903</v>
      </c>
      <c r="F177" s="48" t="s">
        <v>2432</v>
      </c>
      <c r="G177" s="49" t="s">
        <v>717</v>
      </c>
      <c r="H177" s="52" t="s">
        <v>82</v>
      </c>
      <c r="I177" s="53"/>
      <c r="J177" s="85" t="str">
        <f t="shared" si="45"/>
        <v>144～145</v>
      </c>
      <c r="L177" s="11">
        <f>INDEX('1.2(1)②'!$B:$B,MATCH(N177,'1.2(1)②'!$A:$A,0),1)</f>
        <v>144</v>
      </c>
      <c r="M177" s="11">
        <f t="shared" si="44"/>
        <v>145</v>
      </c>
      <c r="N177" s="11" t="str">
        <f t="shared" si="46"/>
        <v>産業（製造業）鉄鋼業銑鉄鋳物製造業、可鍛鋳鉄製造業溶解工程熱利用設備</v>
      </c>
      <c r="P177" s="42" t="str">
        <f>INDEX('1.2(1)②'!$J:$J,MATCH($L177,'1.2(1)②'!$B:$B,0),1)</f>
        <v>溶銑鍋放熱防止（取鍋の蓋、断熱材変更）</v>
      </c>
      <c r="Q177">
        <f t="shared" si="41"/>
        <v>2</v>
      </c>
      <c r="R177">
        <v>0</v>
      </c>
      <c r="S177">
        <v>0</v>
      </c>
    </row>
    <row r="178" spans="2:19" x14ac:dyDescent="0.45">
      <c r="B178" s="48" t="s">
        <v>710</v>
      </c>
      <c r="C178" s="16"/>
      <c r="D178" s="49" t="s">
        <v>711</v>
      </c>
      <c r="E178" s="76" t="s">
        <v>903</v>
      </c>
      <c r="F178" s="48" t="s">
        <v>2433</v>
      </c>
      <c r="G178" s="49" t="s">
        <v>717</v>
      </c>
      <c r="H178" s="52" t="s">
        <v>521</v>
      </c>
      <c r="I178" s="53"/>
      <c r="J178" s="85" t="str">
        <f t="shared" si="45"/>
        <v>146～147</v>
      </c>
      <c r="L178" s="11">
        <f>INDEX('1.2(1)②'!$B:$B,MATCH(N178,'1.2(1)②'!$A:$A,0),1)</f>
        <v>146</v>
      </c>
      <c r="M178" s="11">
        <f t="shared" si="44"/>
        <v>147</v>
      </c>
      <c r="N178" s="11" t="str">
        <f t="shared" si="46"/>
        <v>産業（製造業）鉄鋼業銑鉄鋳物製造業、可鍛鋳鉄製造業溶解工程廃熱回収設備</v>
      </c>
      <c r="P178" s="42" t="str">
        <f>INDEX('1.2(1)②'!$J:$J,MATCH($L178,'1.2(1)②'!$B:$B,0),1)</f>
        <v>キュポラ廃熱回収装置</v>
      </c>
      <c r="Q178">
        <f t="shared" si="41"/>
        <v>2</v>
      </c>
      <c r="R178">
        <v>0</v>
      </c>
      <c r="S178">
        <v>0</v>
      </c>
    </row>
    <row r="179" spans="2:19" x14ac:dyDescent="0.45">
      <c r="B179" s="48" t="s">
        <v>710</v>
      </c>
      <c r="C179" s="16"/>
      <c r="D179" s="49" t="s">
        <v>711</v>
      </c>
      <c r="E179" s="76" t="s">
        <v>903</v>
      </c>
      <c r="F179" s="48" t="s">
        <v>2434</v>
      </c>
      <c r="G179" s="49" t="s">
        <v>717</v>
      </c>
      <c r="H179" s="52" t="s">
        <v>110</v>
      </c>
      <c r="I179" s="53"/>
      <c r="J179" s="85">
        <f t="shared" si="45"/>
        <v>148</v>
      </c>
      <c r="L179" s="11">
        <f>INDEX('1.2(1)②'!$B:$B,MATCH(N179,'1.2(1)②'!$A:$A,0),1)</f>
        <v>148</v>
      </c>
      <c r="M179" s="11">
        <f t="shared" si="44"/>
        <v>148</v>
      </c>
      <c r="N179" s="11" t="str">
        <f t="shared" si="46"/>
        <v>産業（製造業）鉄鋼業銑鉄鋳物製造業、可鍛鋳鉄製造業溶解工程電気使用設備</v>
      </c>
      <c r="P179" s="42" t="str">
        <f>INDEX('1.2(1)②'!$J:$J,MATCH($L179,'1.2(1)②'!$B:$B,0),1)</f>
        <v>溶湯温度連続測定付誘導炉</v>
      </c>
      <c r="Q179">
        <f t="shared" si="41"/>
        <v>1</v>
      </c>
      <c r="R179">
        <v>0</v>
      </c>
      <c r="S179">
        <v>0</v>
      </c>
    </row>
    <row r="180" spans="2:19" x14ac:dyDescent="0.45">
      <c r="B180" s="48" t="s">
        <v>710</v>
      </c>
      <c r="C180" s="16"/>
      <c r="D180" s="49" t="s">
        <v>711</v>
      </c>
      <c r="E180" s="76" t="s">
        <v>903</v>
      </c>
      <c r="F180" s="48" t="s">
        <v>2435</v>
      </c>
      <c r="G180" s="50" t="s">
        <v>717</v>
      </c>
      <c r="H180" s="52" t="s">
        <v>100</v>
      </c>
      <c r="I180" s="53"/>
      <c r="J180" s="85" t="str">
        <f t="shared" si="45"/>
        <v>149～150</v>
      </c>
      <c r="L180" s="11">
        <f>INDEX('1.2(1)②'!$B:$B,MATCH(N180,'1.2(1)②'!$A:$A,0),1)</f>
        <v>149</v>
      </c>
      <c r="M180" s="11">
        <f t="shared" si="44"/>
        <v>150</v>
      </c>
      <c r="N180" s="11" t="str">
        <f t="shared" si="46"/>
        <v>産業（製造業）鉄鋼業銑鉄鋳物製造業、可鍛鋳鉄製造業溶解工程その他</v>
      </c>
      <c r="P180" s="42" t="str">
        <f>INDEX('1.2(1)②'!$J:$J,MATCH($L180,'1.2(1)②'!$B:$B,0),1)</f>
        <v>戻り屑砂落しショットブラスト</v>
      </c>
      <c r="Q180">
        <f t="shared" si="41"/>
        <v>2</v>
      </c>
      <c r="R180">
        <v>0</v>
      </c>
      <c r="S180">
        <v>0</v>
      </c>
    </row>
    <row r="181" spans="2:19" x14ac:dyDescent="0.45">
      <c r="B181" s="48" t="s">
        <v>710</v>
      </c>
      <c r="C181" s="16"/>
      <c r="D181" s="49" t="s">
        <v>711</v>
      </c>
      <c r="E181" s="76" t="s">
        <v>903</v>
      </c>
      <c r="F181" s="48" t="s">
        <v>2436</v>
      </c>
      <c r="G181" s="15" t="s">
        <v>2333</v>
      </c>
      <c r="H181" s="52" t="s">
        <v>110</v>
      </c>
      <c r="I181" s="53"/>
      <c r="J181" s="85">
        <f t="shared" si="45"/>
        <v>151</v>
      </c>
      <c r="L181" s="11">
        <f>INDEX('1.2(1)②'!$B:$B,MATCH(N181,'1.2(1)②'!$A:$A,0),1)</f>
        <v>151</v>
      </c>
      <c r="M181" s="11">
        <f t="shared" si="44"/>
        <v>151</v>
      </c>
      <c r="N181" s="11" t="str">
        <f t="shared" si="46"/>
        <v>産業（製造業）鉄鋼業銑鉄鋳物製造業、可鍛鋳鉄製造業鋳造工程（造型、中子、注湯、調砂、型バラシ）電気使用設備</v>
      </c>
      <c r="P181" s="42" t="str">
        <f>INDEX('1.2(1)②'!$J:$J,MATCH($L181,'1.2(1)②'!$B:$B,0),1)</f>
        <v>油圧、エアー駆動部分の電動化</v>
      </c>
      <c r="Q181">
        <f t="shared" si="41"/>
        <v>1</v>
      </c>
      <c r="R181">
        <v>0</v>
      </c>
      <c r="S181">
        <v>0</v>
      </c>
    </row>
    <row r="182" spans="2:19" x14ac:dyDescent="0.45">
      <c r="B182" s="48" t="s">
        <v>710</v>
      </c>
      <c r="C182" s="16"/>
      <c r="D182" s="49" t="s">
        <v>711</v>
      </c>
      <c r="E182" s="76" t="s">
        <v>903</v>
      </c>
      <c r="F182" s="48" t="s">
        <v>2437</v>
      </c>
      <c r="G182" s="50" t="s">
        <v>2333</v>
      </c>
      <c r="H182" s="52" t="s">
        <v>100</v>
      </c>
      <c r="I182" s="53"/>
      <c r="J182" s="85" t="str">
        <f t="shared" si="45"/>
        <v>152～154</v>
      </c>
      <c r="L182" s="11">
        <f>INDEX('1.2(1)②'!$B:$B,MATCH(N182,'1.2(1)②'!$A:$A,0),1)</f>
        <v>152</v>
      </c>
      <c r="M182" s="11">
        <f t="shared" si="44"/>
        <v>154</v>
      </c>
      <c r="N182" s="11" t="str">
        <f t="shared" si="46"/>
        <v>産業（製造業）鉄鋼業銑鉄鋳物製造業、可鍛鋳鉄製造業鋳造工程（造型、中子、注湯、調砂、型バラシ）その他</v>
      </c>
      <c r="P182" s="42" t="str">
        <f>INDEX('1.2(1)②'!$J:$J,MATCH($L182,'1.2(1)②'!$B:$B,0),1)</f>
        <v>選択機能付集塵装置（移動式フード）</v>
      </c>
      <c r="Q182">
        <f t="shared" si="41"/>
        <v>3</v>
      </c>
      <c r="R182">
        <v>0</v>
      </c>
      <c r="S182">
        <v>0</v>
      </c>
    </row>
    <row r="183" spans="2:19" x14ac:dyDescent="0.45">
      <c r="B183" s="48" t="s">
        <v>710</v>
      </c>
      <c r="C183" s="16"/>
      <c r="D183" s="49" t="s">
        <v>711</v>
      </c>
      <c r="E183" s="76" t="s">
        <v>903</v>
      </c>
      <c r="F183" s="48" t="s">
        <v>2438</v>
      </c>
      <c r="G183" s="73" t="s">
        <v>2338</v>
      </c>
      <c r="H183" s="52" t="s">
        <v>100</v>
      </c>
      <c r="I183" s="53"/>
      <c r="J183" s="85">
        <f t="shared" si="45"/>
        <v>155</v>
      </c>
      <c r="L183" s="11">
        <f>INDEX('1.2(1)②'!$B:$B,MATCH(N183,'1.2(1)②'!$A:$A,0),1)</f>
        <v>155</v>
      </c>
      <c r="M183" s="11">
        <f t="shared" si="44"/>
        <v>155</v>
      </c>
      <c r="N183" s="11" t="str">
        <f t="shared" si="46"/>
        <v>産業（製造業）鉄鋼業銑鉄鋳物製造業、可鍛鋳鉄製造業仕上工程（堰折、鋳仕上、検査、塗装）その他</v>
      </c>
      <c r="P183" s="42" t="str">
        <f>INDEX('1.2(1)②'!$J:$J,MATCH($L183,'1.2(1)②'!$B:$B,0),1)</f>
        <v>高性能ショットブラスト</v>
      </c>
      <c r="Q183">
        <f t="shared" si="41"/>
        <v>1</v>
      </c>
      <c r="R183">
        <v>0</v>
      </c>
      <c r="S183">
        <v>0</v>
      </c>
    </row>
    <row r="184" spans="2:19" x14ac:dyDescent="0.45">
      <c r="B184" s="48" t="s">
        <v>710</v>
      </c>
      <c r="C184" s="16"/>
      <c r="D184" s="49" t="s">
        <v>711</v>
      </c>
      <c r="E184" s="76" t="s">
        <v>903</v>
      </c>
      <c r="F184" s="48" t="s">
        <v>2439</v>
      </c>
      <c r="G184" s="73" t="s">
        <v>682</v>
      </c>
      <c r="H184" s="52" t="s">
        <v>100</v>
      </c>
      <c r="I184" s="53"/>
      <c r="J184" s="85">
        <f t="shared" si="45"/>
        <v>156</v>
      </c>
      <c r="L184" s="11">
        <f>INDEX('1.2(1)②'!$B:$B,MATCH(N184,'1.2(1)②'!$A:$A,0),1)</f>
        <v>156</v>
      </c>
      <c r="M184" s="11">
        <f t="shared" si="44"/>
        <v>156</v>
      </c>
      <c r="N184" s="11" t="str">
        <f t="shared" si="46"/>
        <v>産業（製造業）鉄鋼業銑鉄鋳物製造業、可鍛鋳鉄製造業その他の主要エネルギー消費設備その他</v>
      </c>
      <c r="P184" s="42" t="str">
        <f>INDEX('1.2(1)②'!$J:$J,MATCH($L184,'1.2(1)②'!$B:$B,0),1)</f>
        <v>薄肉鋳物による溶湯節減技術</v>
      </c>
      <c r="Q184">
        <f t="shared" si="41"/>
        <v>1</v>
      </c>
      <c r="R184">
        <v>0</v>
      </c>
      <c r="S184">
        <v>0</v>
      </c>
    </row>
    <row r="185" spans="2:19" x14ac:dyDescent="0.45">
      <c r="B185" s="48" t="s">
        <v>710</v>
      </c>
      <c r="C185" s="16"/>
      <c r="D185" s="49" t="s">
        <v>711</v>
      </c>
      <c r="E185" s="15" t="s">
        <v>904</v>
      </c>
      <c r="F185" s="48" t="s">
        <v>2440</v>
      </c>
      <c r="G185" s="15" t="s">
        <v>713</v>
      </c>
      <c r="H185" s="52" t="s">
        <v>70</v>
      </c>
      <c r="I185" s="53"/>
      <c r="J185" s="85">
        <f t="shared" si="45"/>
        <v>157</v>
      </c>
      <c r="L185" s="11">
        <f>INDEX('1.2(1)②'!$B:$B,MATCH(N185,'1.2(1)②'!$A:$A,0),1)</f>
        <v>157</v>
      </c>
      <c r="M185" s="11">
        <f t="shared" si="44"/>
        <v>157</v>
      </c>
      <c r="N185" s="11" t="str">
        <f t="shared" si="46"/>
        <v>産業（製造業）鉄鋼業鋳鋼製造業製鋼工程燃焼設備</v>
      </c>
      <c r="P185" s="42" t="str">
        <f>INDEX('1.2(1)②'!$J:$J,MATCH($L185,'1.2(1)②'!$B:$B,0),1)</f>
        <v>高速型酸素吹き込み装置</v>
      </c>
      <c r="Q185">
        <f t="shared" si="41"/>
        <v>1</v>
      </c>
      <c r="R185">
        <v>0</v>
      </c>
      <c r="S185">
        <v>0</v>
      </c>
    </row>
    <row r="186" spans="2:19" x14ac:dyDescent="0.45">
      <c r="B186" s="48" t="s">
        <v>710</v>
      </c>
      <c r="C186" s="16"/>
      <c r="D186" s="49" t="s">
        <v>711</v>
      </c>
      <c r="E186" s="48" t="s">
        <v>904</v>
      </c>
      <c r="F186" s="48" t="s">
        <v>2441</v>
      </c>
      <c r="G186" s="49" t="s">
        <v>713</v>
      </c>
      <c r="H186" s="52" t="s">
        <v>82</v>
      </c>
      <c r="I186" s="53"/>
      <c r="J186" s="85" t="str">
        <f t="shared" si="45"/>
        <v>158～159</v>
      </c>
      <c r="L186" s="11">
        <f>INDEX('1.2(1)②'!$B:$B,MATCH(N186,'1.2(1)②'!$A:$A,0),1)</f>
        <v>158</v>
      </c>
      <c r="M186" s="11">
        <f t="shared" si="44"/>
        <v>159</v>
      </c>
      <c r="N186" s="11" t="str">
        <f t="shared" si="46"/>
        <v>産業（製造業）鉄鋼業鋳鋼製造業製鋼工程熱利用設備</v>
      </c>
      <c r="P186" s="42" t="str">
        <f>INDEX('1.2(1)②'!$J:$J,MATCH($L186,'1.2(1)②'!$B:$B,0),1)</f>
        <v>アーク炉電極昇降装置</v>
      </c>
      <c r="Q186">
        <f t="shared" si="41"/>
        <v>2</v>
      </c>
      <c r="R186">
        <v>0</v>
      </c>
      <c r="S186">
        <v>0</v>
      </c>
    </row>
    <row r="187" spans="2:19" ht="14.65" customHeight="1" x14ac:dyDescent="0.45">
      <c r="B187" s="48" t="s">
        <v>710</v>
      </c>
      <c r="C187" s="16"/>
      <c r="D187" s="49" t="s">
        <v>711</v>
      </c>
      <c r="E187" s="48" t="s">
        <v>904</v>
      </c>
      <c r="F187" s="48" t="s">
        <v>2442</v>
      </c>
      <c r="G187" s="49" t="s">
        <v>713</v>
      </c>
      <c r="H187" s="52" t="s">
        <v>521</v>
      </c>
      <c r="I187" s="53"/>
      <c r="J187" s="85">
        <f t="shared" si="45"/>
        <v>160</v>
      </c>
      <c r="L187" s="11">
        <f>INDEX('1.2(1)②'!$B:$B,MATCH(N187,'1.2(1)②'!$A:$A,0),1)</f>
        <v>160</v>
      </c>
      <c r="M187" s="11">
        <f t="shared" si="44"/>
        <v>160</v>
      </c>
      <c r="N187" s="11" t="str">
        <f t="shared" si="46"/>
        <v>産業（製造業）鉄鋼業鋳鋼製造業製鋼工程廃熱回収設備</v>
      </c>
      <c r="P187" s="42" t="str">
        <f>INDEX('1.2(1)②'!$J:$J,MATCH($L187,'1.2(1)②'!$B:$B,0),1)</f>
        <v>取鍋予熱装置</v>
      </c>
      <c r="Q187">
        <f t="shared" si="41"/>
        <v>1</v>
      </c>
      <c r="R187">
        <v>0</v>
      </c>
      <c r="S187">
        <v>0</v>
      </c>
    </row>
    <row r="188" spans="2:19" x14ac:dyDescent="0.45">
      <c r="B188" s="48" t="s">
        <v>710</v>
      </c>
      <c r="C188" s="16"/>
      <c r="D188" s="49" t="s">
        <v>711</v>
      </c>
      <c r="E188" s="48" t="s">
        <v>904</v>
      </c>
      <c r="F188" s="48" t="s">
        <v>2443</v>
      </c>
      <c r="G188" s="49" t="s">
        <v>713</v>
      </c>
      <c r="H188" s="52" t="s">
        <v>110</v>
      </c>
      <c r="I188" s="53"/>
      <c r="J188" s="85">
        <f t="shared" si="45"/>
        <v>161</v>
      </c>
      <c r="L188" s="11">
        <f>INDEX('1.2(1)②'!$B:$B,MATCH(N188,'1.2(1)②'!$A:$A,0),1)</f>
        <v>161</v>
      </c>
      <c r="M188" s="11">
        <f t="shared" si="44"/>
        <v>161</v>
      </c>
      <c r="N188" s="11" t="str">
        <f t="shared" si="46"/>
        <v>産業（製造業）鉄鋼業鋳鋼製造業製鋼工程電気使用設備</v>
      </c>
      <c r="P188" s="42" t="str">
        <f>INDEX('1.2(1)②'!$J:$J,MATCH($L188,'1.2(1)②'!$B:$B,0),1)</f>
        <v>取鍋精錬炉</v>
      </c>
      <c r="Q188">
        <f t="shared" si="41"/>
        <v>1</v>
      </c>
      <c r="R188">
        <v>0</v>
      </c>
      <c r="S188">
        <v>0</v>
      </c>
    </row>
    <row r="189" spans="2:19" x14ac:dyDescent="0.45">
      <c r="B189" s="48" t="s">
        <v>710</v>
      </c>
      <c r="C189" s="16"/>
      <c r="D189" s="49" t="s">
        <v>711</v>
      </c>
      <c r="E189" s="48" t="s">
        <v>904</v>
      </c>
      <c r="F189" s="48" t="s">
        <v>2444</v>
      </c>
      <c r="G189" s="50" t="s">
        <v>713</v>
      </c>
      <c r="H189" s="52" t="s">
        <v>100</v>
      </c>
      <c r="I189" s="53"/>
      <c r="J189" s="85" t="str">
        <f t="shared" si="45"/>
        <v>162～164</v>
      </c>
      <c r="L189" s="11">
        <f>INDEX('1.2(1)②'!$B:$B,MATCH(N189,'1.2(1)②'!$A:$A,0),1)</f>
        <v>162</v>
      </c>
      <c r="M189" s="11">
        <f t="shared" si="44"/>
        <v>164</v>
      </c>
      <c r="N189" s="11" t="str">
        <f t="shared" si="46"/>
        <v>産業（製造業）鉄鋼業鋳鋼製造業製鋼工程その他</v>
      </c>
      <c r="P189" s="42" t="str">
        <f>INDEX('1.2(1)②'!$J:$J,MATCH($L189,'1.2(1)②'!$B:$B,0),1)</f>
        <v>電極昇降速度、炉蓋開閉速度の高速化</v>
      </c>
      <c r="Q189">
        <f t="shared" si="41"/>
        <v>3</v>
      </c>
      <c r="R189">
        <v>0</v>
      </c>
      <c r="S189">
        <v>0</v>
      </c>
    </row>
    <row r="190" spans="2:19" x14ac:dyDescent="0.45">
      <c r="B190" s="48" t="s">
        <v>710</v>
      </c>
      <c r="C190" s="16"/>
      <c r="D190" s="49" t="s">
        <v>711</v>
      </c>
      <c r="E190" s="48" t="s">
        <v>904</v>
      </c>
      <c r="F190" s="48" t="s">
        <v>2445</v>
      </c>
      <c r="G190" s="15" t="s">
        <v>2333</v>
      </c>
      <c r="H190" s="52" t="s">
        <v>110</v>
      </c>
      <c r="I190" s="53"/>
      <c r="J190" s="85" t="str">
        <f t="shared" si="45"/>
        <v>165～166</v>
      </c>
      <c r="L190" s="11">
        <f>INDEX('1.2(1)②'!$B:$B,MATCH(N190,'1.2(1)②'!$A:$A,0),1)</f>
        <v>165</v>
      </c>
      <c r="M190" s="11">
        <f t="shared" si="44"/>
        <v>166</v>
      </c>
      <c r="N190" s="11" t="str">
        <f t="shared" si="46"/>
        <v>産業（製造業）鉄鋼業鋳鋼製造業鋳造工程（造型、中子、注湯、調砂、型バラシ）電気使用設備</v>
      </c>
      <c r="P190" s="42" t="str">
        <f>INDEX('1.2(1)②'!$J:$J,MATCH($L190,'1.2(1)②'!$B:$B,0),1)</f>
        <v>サーボモータ付シリンダー</v>
      </c>
      <c r="Q190">
        <f t="shared" ref="Q190:Q196" si="47">M190-L190+1</f>
        <v>2</v>
      </c>
      <c r="R190">
        <v>0</v>
      </c>
      <c r="S190">
        <v>0</v>
      </c>
    </row>
    <row r="191" spans="2:19" x14ac:dyDescent="0.45">
      <c r="B191" s="48" t="s">
        <v>710</v>
      </c>
      <c r="C191" s="16"/>
      <c r="D191" s="49" t="s">
        <v>711</v>
      </c>
      <c r="E191" s="48" t="s">
        <v>904</v>
      </c>
      <c r="F191" s="48" t="s">
        <v>2446</v>
      </c>
      <c r="G191" s="50" t="s">
        <v>2333</v>
      </c>
      <c r="H191" s="52" t="s">
        <v>100</v>
      </c>
      <c r="I191" s="53"/>
      <c r="J191" s="85" t="str">
        <f t="shared" ref="J191:J222" si="48">HYPERLINK("#'"&amp;$B$17&amp;$B$18&amp;$B$124&amp;"'!B"&amp;L191+6,IF(M191=L191,L191,L191&amp;"～"&amp;M191))</f>
        <v>167～169</v>
      </c>
      <c r="L191" s="11">
        <f>INDEX('1.2(1)②'!$B:$B,MATCH(N191,'1.2(1)②'!$A:$A,0),1)</f>
        <v>167</v>
      </c>
      <c r="M191" s="11">
        <f t="shared" si="44"/>
        <v>169</v>
      </c>
      <c r="N191" s="11" t="str">
        <f t="shared" si="46"/>
        <v>産業（製造業）鉄鋼業鋳鋼製造業鋳造工程（造型、中子、注湯、調砂、型バラシ）その他</v>
      </c>
      <c r="P191" s="42" t="str">
        <f>INDEX('1.2(1)②'!$J:$J,MATCH($L191,'1.2(1)②'!$B:$B,0),1)</f>
        <v>生砂コンパクタビリティコントローラー装置</v>
      </c>
      <c r="Q191">
        <f t="shared" si="47"/>
        <v>3</v>
      </c>
      <c r="R191">
        <v>0</v>
      </c>
      <c r="S191">
        <v>0</v>
      </c>
    </row>
    <row r="192" spans="2:19" x14ac:dyDescent="0.45">
      <c r="B192" s="48" t="s">
        <v>710</v>
      </c>
      <c r="C192" s="16"/>
      <c r="D192" s="49" t="s">
        <v>711</v>
      </c>
      <c r="E192" s="48" t="s">
        <v>904</v>
      </c>
      <c r="F192" s="48" t="s">
        <v>2447</v>
      </c>
      <c r="G192" s="73" t="s">
        <v>2270</v>
      </c>
      <c r="H192" s="52" t="s">
        <v>2271</v>
      </c>
      <c r="I192" s="53"/>
      <c r="J192" s="85">
        <f t="shared" si="48"/>
        <v>170</v>
      </c>
      <c r="L192" s="11">
        <f>INDEX('1.2(1)②'!$B:$B,MATCH(N192,'1.2(1)②'!$A:$A,0),1)</f>
        <v>170</v>
      </c>
      <c r="M192" s="11">
        <f t="shared" si="44"/>
        <v>170</v>
      </c>
      <c r="N192" s="11" t="str">
        <f t="shared" ref="N192:N223" si="49">B192&amp;D192&amp;E192&amp;G192&amp;H192</f>
        <v>産業（製造業）鉄鋼業鋳鋼製造業鋳仕上工程鋳仕上設備</v>
      </c>
      <c r="P192" s="42" t="str">
        <f>INDEX('1.2(1)②'!$J:$J,MATCH($L192,'1.2(1)②'!$B:$B,0),1)</f>
        <v>高性能ショットブラスト</v>
      </c>
      <c r="Q192">
        <f t="shared" si="47"/>
        <v>1</v>
      </c>
      <c r="R192">
        <v>0</v>
      </c>
      <c r="S192">
        <v>0</v>
      </c>
    </row>
    <row r="193" spans="2:19" x14ac:dyDescent="0.45">
      <c r="B193" s="48" t="s">
        <v>710</v>
      </c>
      <c r="C193" s="16"/>
      <c r="D193" s="49" t="s">
        <v>711</v>
      </c>
      <c r="E193" s="48" t="s">
        <v>904</v>
      </c>
      <c r="F193" s="48" t="s">
        <v>2448</v>
      </c>
      <c r="G193" s="73" t="s">
        <v>2274</v>
      </c>
      <c r="H193" s="52" t="s">
        <v>2275</v>
      </c>
      <c r="I193" s="53"/>
      <c r="J193" s="85">
        <f t="shared" si="48"/>
        <v>171</v>
      </c>
      <c r="L193" s="11">
        <f>INDEX('1.2(1)②'!$B:$B,MATCH(N193,'1.2(1)②'!$A:$A,0),1)</f>
        <v>171</v>
      </c>
      <c r="M193" s="11">
        <f t="shared" si="44"/>
        <v>171</v>
      </c>
      <c r="N193" s="11" t="str">
        <f t="shared" si="49"/>
        <v>産業（製造業）鉄鋼業鋳鋼製造業機械加工工程機械加工設備</v>
      </c>
      <c r="P193" s="42" t="str">
        <f>INDEX('1.2(1)②'!$J:$J,MATCH($L193,'1.2(1)②'!$B:$B,0),1)</f>
        <v>高性能金属加工機械（施盤、ボール盤、フライス盤等）</v>
      </c>
      <c r="Q193">
        <f t="shared" si="47"/>
        <v>1</v>
      </c>
      <c r="R193">
        <v>0</v>
      </c>
      <c r="S193">
        <v>0</v>
      </c>
    </row>
    <row r="194" spans="2:19" x14ac:dyDescent="0.45">
      <c r="B194" s="48" t="s">
        <v>710</v>
      </c>
      <c r="C194" s="16"/>
      <c r="D194" s="49" t="s">
        <v>711</v>
      </c>
      <c r="E194" s="51" t="s">
        <v>904</v>
      </c>
      <c r="F194" s="48" t="s">
        <v>2449</v>
      </c>
      <c r="G194" s="73" t="s">
        <v>682</v>
      </c>
      <c r="H194" s="52" t="s">
        <v>521</v>
      </c>
      <c r="I194" s="53"/>
      <c r="J194" s="85">
        <f t="shared" si="48"/>
        <v>172</v>
      </c>
      <c r="L194" s="11">
        <f>INDEX('1.2(1)②'!$B:$B,MATCH(N194,'1.2(1)②'!$A:$A,0),1)</f>
        <v>172</v>
      </c>
      <c r="M194" s="11">
        <f t="shared" si="44"/>
        <v>172</v>
      </c>
      <c r="N194" s="11" t="str">
        <f t="shared" si="49"/>
        <v>産業（製造業）鉄鋼業鋳鋼製造業その他の主要エネルギー消費設備廃熱回収設備</v>
      </c>
      <c r="P194" s="42" t="str">
        <f>INDEX('1.2(1)②'!$J:$J,MATCH($L194,'1.2(1)②'!$B:$B,0),1)</f>
        <v>ボイラー燃料ガス予熱装置</v>
      </c>
      <c r="Q194">
        <f t="shared" si="47"/>
        <v>1</v>
      </c>
      <c r="R194">
        <v>0</v>
      </c>
      <c r="S194">
        <v>0</v>
      </c>
    </row>
    <row r="195" spans="2:19" x14ac:dyDescent="0.45">
      <c r="B195" s="48" t="s">
        <v>710</v>
      </c>
      <c r="C195" s="16"/>
      <c r="D195" s="49" t="s">
        <v>711</v>
      </c>
      <c r="E195" s="15" t="s">
        <v>2349</v>
      </c>
      <c r="F195" s="48" t="s">
        <v>2450</v>
      </c>
      <c r="G195" s="73" t="s">
        <v>2276</v>
      </c>
      <c r="H195" s="52" t="s">
        <v>2277</v>
      </c>
      <c r="I195" s="53"/>
      <c r="J195" s="85" t="str">
        <f t="shared" si="48"/>
        <v>173～176</v>
      </c>
      <c r="L195" s="11">
        <f>INDEX('1.2(1)②'!$B:$B,MATCH(N195,'1.2(1)②'!$A:$A,0),1)</f>
        <v>173</v>
      </c>
      <c r="M195" s="11">
        <f t="shared" si="44"/>
        <v>176</v>
      </c>
      <c r="N195" s="11" t="str">
        <f t="shared" si="49"/>
        <v>産業（製造業）鉄鋼業鍛工品製造業素材切断工程切断設備</v>
      </c>
      <c r="P195" s="42" t="str">
        <f>INDEX('1.2(1)②'!$J:$J,MATCH($L195,'1.2(1)②'!$B:$B,0),1)</f>
        <v>NC型鋼切断用バンドソー</v>
      </c>
      <c r="Q195">
        <f t="shared" si="47"/>
        <v>4</v>
      </c>
      <c r="R195">
        <v>0</v>
      </c>
      <c r="S195">
        <v>0</v>
      </c>
    </row>
    <row r="196" spans="2:19" x14ac:dyDescent="0.45">
      <c r="B196" s="48" t="s">
        <v>710</v>
      </c>
      <c r="C196" s="16"/>
      <c r="D196" s="49" t="s">
        <v>711</v>
      </c>
      <c r="E196" s="48" t="s">
        <v>2349</v>
      </c>
      <c r="F196" s="48" t="s">
        <v>2451</v>
      </c>
      <c r="G196" s="73" t="s">
        <v>718</v>
      </c>
      <c r="H196" s="52" t="s">
        <v>2278</v>
      </c>
      <c r="I196" s="53"/>
      <c r="J196" s="85" t="str">
        <f t="shared" si="48"/>
        <v>177～178</v>
      </c>
      <c r="L196" s="11">
        <f>INDEX('1.2(1)②'!$B:$B,MATCH(N196,'1.2(1)②'!$A:$A,0),1)</f>
        <v>177</v>
      </c>
      <c r="M196" s="11">
        <f t="shared" si="44"/>
        <v>178</v>
      </c>
      <c r="N196" s="11" t="str">
        <f t="shared" si="49"/>
        <v>産業（製造業）鉄鋼業鍛工品製造業加熱工程加熱設備</v>
      </c>
      <c r="P196" s="42" t="str">
        <f>INDEX('1.2(1)②'!$J:$J,MATCH($L196,'1.2(1)②'!$B:$B,0),1)</f>
        <v>廃熱回収自動ウォーキングビーム炉</v>
      </c>
      <c r="Q196">
        <f t="shared" si="47"/>
        <v>2</v>
      </c>
      <c r="R196">
        <v>0</v>
      </c>
      <c r="S196">
        <v>0</v>
      </c>
    </row>
    <row r="197" spans="2:19" x14ac:dyDescent="0.45">
      <c r="B197" s="48" t="s">
        <v>710</v>
      </c>
      <c r="C197" s="16"/>
      <c r="D197" s="49" t="s">
        <v>711</v>
      </c>
      <c r="E197" s="48" t="s">
        <v>2349</v>
      </c>
      <c r="F197" s="48" t="s">
        <v>2452</v>
      </c>
      <c r="G197" s="73" t="s">
        <v>2279</v>
      </c>
      <c r="H197" s="52" t="s">
        <v>2280</v>
      </c>
      <c r="I197" s="53"/>
      <c r="J197" s="85" t="str">
        <f t="shared" si="48"/>
        <v>179～187</v>
      </c>
      <c r="L197" s="11">
        <f>INDEX('1.2(1)②'!$B:$B,MATCH(N197,'1.2(1)②'!$A:$A,0),1)</f>
        <v>179</v>
      </c>
      <c r="M197" s="11">
        <f t="shared" si="44"/>
        <v>187</v>
      </c>
      <c r="N197" s="11" t="str">
        <f t="shared" si="49"/>
        <v>産業（製造業）鉄鋼業鍛工品製造業鍛造工程鍛造設備</v>
      </c>
      <c r="P197" s="42" t="str">
        <f>INDEX('1.2(1)②'!$J:$J,MATCH($L197,'1.2(1)②'!$B:$B,0),1)</f>
        <v>全自動鍛造プレス</v>
      </c>
      <c r="Q197">
        <f t="shared" ref="Q197:Q247" si="50">M197-L197+1</f>
        <v>9</v>
      </c>
      <c r="R197">
        <v>0</v>
      </c>
      <c r="S197">
        <v>0</v>
      </c>
    </row>
    <row r="198" spans="2:19" x14ac:dyDescent="0.45">
      <c r="B198" s="48" t="s">
        <v>710</v>
      </c>
      <c r="C198" s="16"/>
      <c r="D198" s="49" t="s">
        <v>711</v>
      </c>
      <c r="E198" s="48" t="s">
        <v>2349</v>
      </c>
      <c r="F198" s="48" t="s">
        <v>2453</v>
      </c>
      <c r="G198" s="73" t="s">
        <v>2269</v>
      </c>
      <c r="H198" s="52" t="s">
        <v>2273</v>
      </c>
      <c r="I198" s="53"/>
      <c r="J198" s="85">
        <f t="shared" si="48"/>
        <v>188</v>
      </c>
      <c r="L198" s="11">
        <f>INDEX('1.2(1)②'!$B:$B,MATCH(N198,'1.2(1)②'!$A:$A,0),1)</f>
        <v>188</v>
      </c>
      <c r="M198" s="11">
        <f t="shared" si="44"/>
        <v>188</v>
      </c>
      <c r="N198" s="11" t="str">
        <f t="shared" si="49"/>
        <v>産業（製造業）鉄鋼業鍛工品製造業熱処理工程熱処理設備</v>
      </c>
      <c r="P198" s="42" t="str">
        <f>INDEX('1.2(1)②'!$J:$J,MATCH($L198,'1.2(1)②'!$B:$B,0),1)</f>
        <v>自動温度制御式連続熱処理装置</v>
      </c>
      <c r="Q198">
        <f t="shared" si="50"/>
        <v>1</v>
      </c>
      <c r="R198">
        <v>0</v>
      </c>
      <c r="S198">
        <v>0</v>
      </c>
    </row>
    <row r="199" spans="2:19" x14ac:dyDescent="0.45">
      <c r="B199" s="48" t="s">
        <v>710</v>
      </c>
      <c r="C199" s="16"/>
      <c r="D199" s="49" t="s">
        <v>711</v>
      </c>
      <c r="E199" s="48" t="s">
        <v>2349</v>
      </c>
      <c r="F199" s="48" t="s">
        <v>2454</v>
      </c>
      <c r="G199" s="73" t="s">
        <v>2281</v>
      </c>
      <c r="H199" s="52" t="s">
        <v>2365</v>
      </c>
      <c r="I199" s="53"/>
      <c r="J199" s="85" t="str">
        <f t="shared" si="48"/>
        <v>189～192</v>
      </c>
      <c r="L199" s="11">
        <f>INDEX('1.2(1)②'!$B:$B,MATCH(N199,'1.2(1)②'!$A:$A,0),1)</f>
        <v>189</v>
      </c>
      <c r="M199" s="11">
        <f t="shared" si="44"/>
        <v>192</v>
      </c>
      <c r="N199" s="11" t="str">
        <f t="shared" si="49"/>
        <v>産業（製造業）鉄鋼業鍛工品製造業型成形・加工工程型彫設備、表面処理設備</v>
      </c>
      <c r="P199" s="42" t="str">
        <f>INDEX('1.2(1)②'!$J:$J,MATCH($L199,'1.2(1)②'!$B:$B,0),1)</f>
        <v>高性能NC放電加工機</v>
      </c>
      <c r="Q199">
        <f t="shared" si="50"/>
        <v>4</v>
      </c>
      <c r="R199">
        <v>0</v>
      </c>
      <c r="S199">
        <v>0</v>
      </c>
    </row>
    <row r="200" spans="2:19" x14ac:dyDescent="0.45">
      <c r="B200" s="48" t="s">
        <v>710</v>
      </c>
      <c r="C200" s="16"/>
      <c r="D200" s="49" t="s">
        <v>711</v>
      </c>
      <c r="E200" s="48" t="s">
        <v>2349</v>
      </c>
      <c r="F200" s="48" t="s">
        <v>2455</v>
      </c>
      <c r="G200" s="73" t="s">
        <v>2282</v>
      </c>
      <c r="H200" s="52" t="s">
        <v>2283</v>
      </c>
      <c r="I200" s="53"/>
      <c r="J200" s="85">
        <f t="shared" si="48"/>
        <v>193</v>
      </c>
      <c r="L200" s="11">
        <f>INDEX('1.2(1)②'!$B:$B,MATCH(N200,'1.2(1)②'!$A:$A,0),1)</f>
        <v>193</v>
      </c>
      <c r="M200" s="11">
        <f t="shared" si="44"/>
        <v>193</v>
      </c>
      <c r="N200" s="11" t="str">
        <f t="shared" si="49"/>
        <v>産業（製造業）鉄鋼業鍛工品製造業仕上・検査工程仕上設備</v>
      </c>
      <c r="P200" s="42" t="str">
        <f>INDEX('1.2(1)②'!$J:$J,MATCH($L200,'1.2(1)②'!$B:$B,0),1)</f>
        <v>高性能ショットブラスト</v>
      </c>
      <c r="Q200">
        <f t="shared" si="50"/>
        <v>1</v>
      </c>
      <c r="R200">
        <v>0</v>
      </c>
      <c r="S200">
        <v>0</v>
      </c>
    </row>
    <row r="201" spans="2:19" x14ac:dyDescent="0.45">
      <c r="B201" s="48" t="s">
        <v>710</v>
      </c>
      <c r="C201" s="16"/>
      <c r="D201" s="49" t="s">
        <v>711</v>
      </c>
      <c r="E201" s="51" t="s">
        <v>2349</v>
      </c>
      <c r="F201" s="48" t="s">
        <v>2456</v>
      </c>
      <c r="G201" s="73" t="s">
        <v>682</v>
      </c>
      <c r="H201" s="52" t="s">
        <v>521</v>
      </c>
      <c r="I201" s="53"/>
      <c r="J201" s="85">
        <f t="shared" si="48"/>
        <v>194</v>
      </c>
      <c r="L201" s="11">
        <f>INDEX('1.2(1)②'!$B:$B,MATCH(N201,'1.2(1)②'!$A:$A,0),1)</f>
        <v>194</v>
      </c>
      <c r="M201" s="11">
        <f t="shared" si="44"/>
        <v>194</v>
      </c>
      <c r="N201" s="11" t="str">
        <f t="shared" si="49"/>
        <v>産業（製造業）鉄鋼業鍛工品製造業その他の主要エネルギー消費設備廃熱回収設備</v>
      </c>
      <c r="P201" s="42" t="str">
        <f>INDEX('1.2(1)②'!$J:$J,MATCH($L201,'1.2(1)②'!$B:$B,0),1)</f>
        <v>ボイラー燃料ガス予熱装置</v>
      </c>
      <c r="Q201">
        <f t="shared" si="50"/>
        <v>1</v>
      </c>
      <c r="R201">
        <v>0</v>
      </c>
      <c r="S201">
        <v>0</v>
      </c>
    </row>
    <row r="202" spans="2:19" x14ac:dyDescent="0.45">
      <c r="B202" s="48" t="s">
        <v>710</v>
      </c>
      <c r="C202" s="16"/>
      <c r="D202" s="49" t="s">
        <v>711</v>
      </c>
      <c r="E202" s="21" t="s">
        <v>905</v>
      </c>
      <c r="F202" s="48" t="s">
        <v>2457</v>
      </c>
      <c r="G202" s="15" t="s">
        <v>713</v>
      </c>
      <c r="H202" s="52" t="s">
        <v>70</v>
      </c>
      <c r="I202" s="53"/>
      <c r="J202" s="85" t="str">
        <f t="shared" si="48"/>
        <v>195～196</v>
      </c>
      <c r="L202" s="11">
        <f>INDEX('1.2(1)②'!$B:$B,MATCH(N202,'1.2(1)②'!$A:$A,0),1)</f>
        <v>195</v>
      </c>
      <c r="M202" s="11">
        <f t="shared" si="44"/>
        <v>196</v>
      </c>
      <c r="N202" s="11" t="str">
        <f t="shared" si="49"/>
        <v>産業（製造業）鉄鋼業鍛鋼製造業製鋼工程燃焼設備</v>
      </c>
      <c r="P202" s="42" t="str">
        <f>INDEX('1.2(1)②'!$J:$J,MATCH($L202,'1.2(1)②'!$B:$B,0),1)</f>
        <v>高速型酸素吹き込み装置</v>
      </c>
      <c r="Q202">
        <f t="shared" si="50"/>
        <v>2</v>
      </c>
      <c r="R202">
        <v>0</v>
      </c>
      <c r="S202">
        <v>0</v>
      </c>
    </row>
    <row r="203" spans="2:19" x14ac:dyDescent="0.45">
      <c r="B203" s="48" t="s">
        <v>710</v>
      </c>
      <c r="C203" s="16"/>
      <c r="D203" s="49" t="s">
        <v>711</v>
      </c>
      <c r="E203" s="96" t="s">
        <v>905</v>
      </c>
      <c r="F203" s="48" t="s">
        <v>2458</v>
      </c>
      <c r="G203" s="49" t="s">
        <v>713</v>
      </c>
      <c r="H203" s="52" t="s">
        <v>82</v>
      </c>
      <c r="I203" s="53"/>
      <c r="J203" s="85" t="str">
        <f t="shared" si="48"/>
        <v>197～199</v>
      </c>
      <c r="L203" s="11">
        <f>INDEX('1.2(1)②'!$B:$B,MATCH(N203,'1.2(1)②'!$A:$A,0),1)</f>
        <v>197</v>
      </c>
      <c r="M203" s="11">
        <f t="shared" si="44"/>
        <v>199</v>
      </c>
      <c r="N203" s="11" t="str">
        <f t="shared" si="49"/>
        <v>産業（製造業）鉄鋼業鍛鋼製造業製鋼工程熱利用設備</v>
      </c>
      <c r="P203" s="42" t="str">
        <f>INDEX('1.2(1)②'!$J:$J,MATCH($L203,'1.2(1)②'!$B:$B,0),1)</f>
        <v>取鍋精錬最適操業制御システム</v>
      </c>
      <c r="Q203">
        <f t="shared" si="50"/>
        <v>3</v>
      </c>
      <c r="R203">
        <v>0</v>
      </c>
      <c r="S203">
        <v>0</v>
      </c>
    </row>
    <row r="204" spans="2:19" x14ac:dyDescent="0.45">
      <c r="B204" s="48" t="s">
        <v>710</v>
      </c>
      <c r="C204" s="16"/>
      <c r="D204" s="49" t="s">
        <v>711</v>
      </c>
      <c r="E204" s="96" t="s">
        <v>905</v>
      </c>
      <c r="F204" s="48" t="s">
        <v>2459</v>
      </c>
      <c r="G204" s="49" t="s">
        <v>713</v>
      </c>
      <c r="H204" s="52" t="s">
        <v>521</v>
      </c>
      <c r="I204" s="53"/>
      <c r="J204" s="85">
        <f t="shared" si="48"/>
        <v>200</v>
      </c>
      <c r="L204" s="11">
        <f>INDEX('1.2(1)②'!$B:$B,MATCH(N204,'1.2(1)②'!$A:$A,0),1)</f>
        <v>200</v>
      </c>
      <c r="M204" s="11">
        <f t="shared" si="44"/>
        <v>200</v>
      </c>
      <c r="N204" s="11" t="str">
        <f t="shared" si="49"/>
        <v>産業（製造業）鉄鋼業鍛鋼製造業製鋼工程廃熱回収設備</v>
      </c>
      <c r="P204" s="42" t="str">
        <f>INDEX('1.2(1)②'!$J:$J,MATCH($L204,'1.2(1)②'!$B:$B,0),1)</f>
        <v>取鍋予熱装置</v>
      </c>
      <c r="Q204">
        <f t="shared" si="50"/>
        <v>1</v>
      </c>
      <c r="R204">
        <v>0</v>
      </c>
      <c r="S204">
        <v>0</v>
      </c>
    </row>
    <row r="205" spans="2:19" x14ac:dyDescent="0.45">
      <c r="B205" s="48" t="s">
        <v>710</v>
      </c>
      <c r="C205" s="16"/>
      <c r="D205" s="49" t="s">
        <v>711</v>
      </c>
      <c r="E205" s="96" t="s">
        <v>905</v>
      </c>
      <c r="F205" s="48" t="s">
        <v>2460</v>
      </c>
      <c r="G205" s="49" t="s">
        <v>713</v>
      </c>
      <c r="H205" s="52" t="s">
        <v>900</v>
      </c>
      <c r="I205" s="53"/>
      <c r="J205" s="85" t="str">
        <f t="shared" si="48"/>
        <v>201～204</v>
      </c>
      <c r="L205" s="11">
        <f>INDEX('1.2(1)②'!$B:$B,MATCH(N205,'1.2(1)②'!$A:$A,0),1)</f>
        <v>201</v>
      </c>
      <c r="M205" s="11">
        <f t="shared" si="44"/>
        <v>204</v>
      </c>
      <c r="N205" s="11" t="str">
        <f t="shared" si="49"/>
        <v>産業（製造業）鉄鋼業鍛鋼製造業製鋼工程省エネルギー型製造プロセス</v>
      </c>
      <c r="P205" s="42" t="str">
        <f>INDEX('1.2(1)②'!$J:$J,MATCH($L205,'1.2(1)②'!$B:$B,0),1)</f>
        <v>直流式水冷炉壁アーク炉</v>
      </c>
      <c r="Q205">
        <f t="shared" si="50"/>
        <v>4</v>
      </c>
      <c r="R205">
        <v>0</v>
      </c>
      <c r="S205">
        <v>0</v>
      </c>
    </row>
    <row r="206" spans="2:19" x14ac:dyDescent="0.45">
      <c r="B206" s="48" t="s">
        <v>710</v>
      </c>
      <c r="C206" s="16"/>
      <c r="D206" s="49" t="s">
        <v>711</v>
      </c>
      <c r="E206" s="96" t="s">
        <v>905</v>
      </c>
      <c r="F206" s="48" t="s">
        <v>2461</v>
      </c>
      <c r="G206" s="50" t="s">
        <v>713</v>
      </c>
      <c r="H206" s="52" t="s">
        <v>100</v>
      </c>
      <c r="I206" s="53"/>
      <c r="J206" s="85" t="str">
        <f t="shared" si="48"/>
        <v>205～209</v>
      </c>
      <c r="L206" s="11">
        <f>INDEX('1.2(1)②'!$B:$B,MATCH(N206,'1.2(1)②'!$A:$A,0),1)</f>
        <v>205</v>
      </c>
      <c r="M206" s="11">
        <f t="shared" si="44"/>
        <v>209</v>
      </c>
      <c r="N206" s="11" t="str">
        <f t="shared" si="49"/>
        <v>産業（製造業）鉄鋼業鍛鋼製造業製鋼工程その他</v>
      </c>
      <c r="P206" s="42" t="str">
        <f>INDEX('1.2(1)②'!$J:$J,MATCH($L206,'1.2(1)②'!$B:$B,0),1)</f>
        <v>電極昇降速度、炉蓋開閉速度の高速化</v>
      </c>
      <c r="Q206">
        <f t="shared" si="50"/>
        <v>5</v>
      </c>
      <c r="R206">
        <v>0</v>
      </c>
      <c r="S206">
        <v>0</v>
      </c>
    </row>
    <row r="207" spans="2:19" x14ac:dyDescent="0.45">
      <c r="B207" s="48" t="s">
        <v>710</v>
      </c>
      <c r="C207" s="16"/>
      <c r="D207" s="49" t="s">
        <v>711</v>
      </c>
      <c r="E207" s="96" t="s">
        <v>905</v>
      </c>
      <c r="F207" s="48" t="s">
        <v>2462</v>
      </c>
      <c r="G207" s="73" t="s">
        <v>2284</v>
      </c>
      <c r="H207" s="52" t="s">
        <v>82</v>
      </c>
      <c r="I207" s="53"/>
      <c r="J207" s="85" t="str">
        <f t="shared" si="48"/>
        <v>210～211</v>
      </c>
      <c r="L207" s="11">
        <f>INDEX('1.2(1)②'!$B:$B,MATCH(N207,'1.2(1)②'!$A:$A,0),1)</f>
        <v>210</v>
      </c>
      <c r="M207" s="11">
        <f t="shared" si="44"/>
        <v>211</v>
      </c>
      <c r="N207" s="11" t="str">
        <f t="shared" si="49"/>
        <v>産業（製造業）鉄鋼業鍛鋼製造業造塊工程熱利用設備</v>
      </c>
      <c r="P207" s="42" t="str">
        <f>INDEX('1.2(1)②'!$J:$J,MATCH($L207,'1.2(1)②'!$B:$B,0),1)</f>
        <v>鋼塊保温カバー</v>
      </c>
      <c r="Q207">
        <f t="shared" si="50"/>
        <v>2</v>
      </c>
      <c r="R207">
        <v>0</v>
      </c>
      <c r="S207">
        <v>0</v>
      </c>
    </row>
    <row r="208" spans="2:19" x14ac:dyDescent="0.45">
      <c r="B208" s="48" t="s">
        <v>710</v>
      </c>
      <c r="C208" s="16"/>
      <c r="D208" s="49" t="s">
        <v>711</v>
      </c>
      <c r="E208" s="96" t="s">
        <v>905</v>
      </c>
      <c r="F208" s="48" t="s">
        <v>2463</v>
      </c>
      <c r="G208" s="15" t="s">
        <v>718</v>
      </c>
      <c r="H208" s="52" t="s">
        <v>82</v>
      </c>
      <c r="I208" s="53"/>
      <c r="J208" s="85" t="str">
        <f t="shared" si="48"/>
        <v>212～216</v>
      </c>
      <c r="L208" s="11">
        <f>INDEX('1.2(1)②'!$B:$B,MATCH(N208,'1.2(1)②'!$A:$A,0),1)</f>
        <v>212</v>
      </c>
      <c r="M208" s="11">
        <f t="shared" si="44"/>
        <v>216</v>
      </c>
      <c r="N208" s="11" t="str">
        <f t="shared" si="49"/>
        <v>産業（製造業）鉄鋼業鍛鋼製造業加熱工程熱利用設備</v>
      </c>
      <c r="P208" s="42" t="str">
        <f>INDEX('1.2(1)②'!$J:$J,MATCH($L208,'1.2(1)②'!$B:$B,0),1)</f>
        <v>鋼塊保温ピット</v>
      </c>
      <c r="Q208">
        <f t="shared" si="50"/>
        <v>5</v>
      </c>
      <c r="R208">
        <v>0</v>
      </c>
      <c r="S208">
        <v>0</v>
      </c>
    </row>
    <row r="209" spans="2:19" x14ac:dyDescent="0.45">
      <c r="B209" s="48" t="s">
        <v>710</v>
      </c>
      <c r="C209" s="16"/>
      <c r="D209" s="49" t="s">
        <v>711</v>
      </c>
      <c r="E209" s="96" t="s">
        <v>905</v>
      </c>
      <c r="F209" s="48" t="s">
        <v>2464</v>
      </c>
      <c r="G209" s="49" t="s">
        <v>718</v>
      </c>
      <c r="H209" s="52" t="s">
        <v>900</v>
      </c>
      <c r="I209" s="53"/>
      <c r="J209" s="85">
        <f t="shared" si="48"/>
        <v>217</v>
      </c>
      <c r="L209" s="11">
        <f>INDEX('1.2(1)②'!$B:$B,MATCH(N209,'1.2(1)②'!$A:$A,0),1)</f>
        <v>217</v>
      </c>
      <c r="M209" s="11">
        <f t="shared" si="44"/>
        <v>217</v>
      </c>
      <c r="N209" s="11" t="str">
        <f t="shared" si="49"/>
        <v>産業（製造業）鉄鋼業鍛鋼製造業加熱工程省エネルギー型製造プロセス</v>
      </c>
      <c r="P209" s="42" t="str">
        <f>INDEX('1.2(1)②'!$J:$J,MATCH($L209,'1.2(1)②'!$B:$B,0),1)</f>
        <v>高効率バッチ炉</v>
      </c>
      <c r="Q209">
        <f t="shared" si="50"/>
        <v>1</v>
      </c>
      <c r="R209">
        <v>0</v>
      </c>
      <c r="S209">
        <v>0</v>
      </c>
    </row>
    <row r="210" spans="2:19" x14ac:dyDescent="0.45">
      <c r="B210" s="48" t="s">
        <v>710</v>
      </c>
      <c r="C210" s="16"/>
      <c r="D210" s="49" t="s">
        <v>711</v>
      </c>
      <c r="E210" s="96" t="s">
        <v>905</v>
      </c>
      <c r="F210" s="48" t="s">
        <v>2465</v>
      </c>
      <c r="G210" s="50" t="s">
        <v>718</v>
      </c>
      <c r="H210" s="52" t="s">
        <v>100</v>
      </c>
      <c r="I210" s="53"/>
      <c r="J210" s="85">
        <f t="shared" si="48"/>
        <v>218</v>
      </c>
      <c r="L210" s="11">
        <f>INDEX('1.2(1)②'!$B:$B,MATCH(N210,'1.2(1)②'!$A:$A,0),1)</f>
        <v>218</v>
      </c>
      <c r="M210" s="11">
        <f t="shared" si="44"/>
        <v>218</v>
      </c>
      <c r="N210" s="11" t="str">
        <f t="shared" si="49"/>
        <v>産業（製造業）鉄鋼業鍛鋼製造業加熱工程その他</v>
      </c>
      <c r="P210" s="42" t="str">
        <f>INDEX('1.2(1)②'!$J:$J,MATCH($L210,'1.2(1)②'!$B:$B,0),1)</f>
        <v>自動トング</v>
      </c>
      <c r="Q210">
        <f t="shared" si="50"/>
        <v>1</v>
      </c>
      <c r="R210">
        <v>0</v>
      </c>
      <c r="S210">
        <v>0</v>
      </c>
    </row>
    <row r="211" spans="2:19" x14ac:dyDescent="0.45">
      <c r="B211" s="48" t="s">
        <v>710</v>
      </c>
      <c r="C211" s="16"/>
      <c r="D211" s="49" t="s">
        <v>711</v>
      </c>
      <c r="E211" s="96" t="s">
        <v>905</v>
      </c>
      <c r="F211" s="48" t="s">
        <v>2466</v>
      </c>
      <c r="G211" s="73" t="s">
        <v>2269</v>
      </c>
      <c r="H211" s="52" t="s">
        <v>70</v>
      </c>
      <c r="I211" s="53"/>
      <c r="J211" s="85" t="str">
        <f t="shared" si="48"/>
        <v>219～220</v>
      </c>
      <c r="L211" s="11">
        <f>INDEX('1.2(1)②'!$B:$B,MATCH(N211,'1.2(1)②'!$A:$A,0),1)</f>
        <v>219</v>
      </c>
      <c r="M211" s="11">
        <f t="shared" si="44"/>
        <v>220</v>
      </c>
      <c r="N211" s="11" t="str">
        <f t="shared" si="49"/>
        <v>産業（製造業）鉄鋼業鍛鋼製造業熱処理工程燃焼設備</v>
      </c>
      <c r="P211" s="42" t="str">
        <f>INDEX('1.2(1)②'!$J:$J,MATCH($L211,'1.2(1)②'!$B:$B,0),1)</f>
        <v>中周波焼入装置</v>
      </c>
      <c r="Q211">
        <f t="shared" si="50"/>
        <v>2</v>
      </c>
      <c r="R211">
        <v>0</v>
      </c>
      <c r="S211">
        <v>0</v>
      </c>
    </row>
    <row r="212" spans="2:19" x14ac:dyDescent="0.45">
      <c r="B212" s="48" t="s">
        <v>710</v>
      </c>
      <c r="C212" s="16"/>
      <c r="D212" s="49" t="s">
        <v>711</v>
      </c>
      <c r="E212" s="96" t="s">
        <v>905</v>
      </c>
      <c r="F212" s="48" t="s">
        <v>2467</v>
      </c>
      <c r="G212" s="73" t="s">
        <v>2274</v>
      </c>
      <c r="H212" s="52" t="s">
        <v>2275</v>
      </c>
      <c r="I212" s="53"/>
      <c r="J212" s="85">
        <f t="shared" si="48"/>
        <v>221</v>
      </c>
      <c r="L212" s="11">
        <f>INDEX('1.2(1)②'!$B:$B,MATCH(N212,'1.2(1)②'!$A:$A,0),1)</f>
        <v>221</v>
      </c>
      <c r="M212" s="11">
        <f t="shared" si="44"/>
        <v>221</v>
      </c>
      <c r="N212" s="11" t="str">
        <f t="shared" si="49"/>
        <v>産業（製造業）鉄鋼業鍛鋼製造業機械加工工程機械加工設備</v>
      </c>
      <c r="P212" s="42" t="str">
        <f>INDEX('1.2(1)②'!$J:$J,MATCH($L212,'1.2(1)②'!$B:$B,0),1)</f>
        <v>高性能金属加工機械（旋盤、ボール盤、フライス盤等）</v>
      </c>
      <c r="Q212">
        <f t="shared" si="50"/>
        <v>1</v>
      </c>
      <c r="R212">
        <v>0</v>
      </c>
      <c r="S212">
        <v>0</v>
      </c>
    </row>
    <row r="213" spans="2:19" x14ac:dyDescent="0.45">
      <c r="B213" s="48" t="s">
        <v>710</v>
      </c>
      <c r="C213" s="16"/>
      <c r="D213" s="49" t="s">
        <v>711</v>
      </c>
      <c r="E213" s="96" t="s">
        <v>905</v>
      </c>
      <c r="F213" s="48" t="s">
        <v>2468</v>
      </c>
      <c r="G213" s="16" t="s">
        <v>682</v>
      </c>
      <c r="H213" s="43" t="s">
        <v>521</v>
      </c>
      <c r="I213" s="19"/>
      <c r="J213" s="85">
        <f t="shared" si="48"/>
        <v>222</v>
      </c>
      <c r="L213" s="11">
        <f>INDEX('1.2(1)②'!$B:$B,MATCH(N213,'1.2(1)②'!$A:$A,0),1)</f>
        <v>222</v>
      </c>
      <c r="M213" s="11">
        <f t="shared" ref="M213:M237" si="51">L214-1</f>
        <v>222</v>
      </c>
      <c r="N213" s="11" t="str">
        <f t="shared" si="49"/>
        <v>産業（製造業）鉄鋼業鍛鋼製造業その他の主要エネルギー消費設備廃熱回収設備</v>
      </c>
      <c r="P213" s="42" t="str">
        <f>INDEX('1.2(1)②'!$J:$J,MATCH($L213,'1.2(1)②'!$B:$B,0),1)</f>
        <v>ボイラー燃料ガス予熱装置</v>
      </c>
      <c r="Q213">
        <f t="shared" si="50"/>
        <v>1</v>
      </c>
      <c r="R213">
        <v>0</v>
      </c>
      <c r="S213">
        <v>0</v>
      </c>
    </row>
    <row r="214" spans="2:19" x14ac:dyDescent="0.45">
      <c r="B214" s="48" t="s">
        <v>710</v>
      </c>
      <c r="C214" s="16"/>
      <c r="D214" s="221" t="s">
        <v>719</v>
      </c>
      <c r="E214" s="247"/>
      <c r="F214" s="48" t="s">
        <v>2469</v>
      </c>
      <c r="G214" s="15" t="s">
        <v>3080</v>
      </c>
      <c r="H214" s="52" t="s">
        <v>82</v>
      </c>
      <c r="I214" s="53"/>
      <c r="J214" s="85" t="str">
        <f t="shared" si="48"/>
        <v>223～226</v>
      </c>
      <c r="L214" s="11">
        <f>INDEX('1.2(1)②'!$B:$B,MATCH(N214,'1.2(1)②'!$A:$A,0),1)</f>
        <v>223</v>
      </c>
      <c r="M214" s="11">
        <f t="shared" si="51"/>
        <v>226</v>
      </c>
      <c r="N214" s="11" t="str">
        <f t="shared" si="49"/>
        <v>産業（製造業）パルプ製造業及び紙製造業パルプ化工程（クラフトパルプ（KP））熱利用設備</v>
      </c>
      <c r="P214" s="42" t="str">
        <f>INDEX('1.2(1)②'!$J:$J,MATCH($L214,'1.2(1)②'!$B:$B,0),1)</f>
        <v>低温長時間蒸解装置（Compact蒸解装置、Lo-Solid（低固形分）蒸解装置）</v>
      </c>
      <c r="Q214">
        <f t="shared" si="50"/>
        <v>4</v>
      </c>
      <c r="R214">
        <v>0</v>
      </c>
      <c r="S214">
        <v>0</v>
      </c>
    </row>
    <row r="215" spans="2:19" x14ac:dyDescent="0.45">
      <c r="B215" s="48" t="s">
        <v>710</v>
      </c>
      <c r="C215" s="16"/>
      <c r="D215" s="260" t="s">
        <v>719</v>
      </c>
      <c r="E215" s="261"/>
      <c r="F215" s="48" t="s">
        <v>2470</v>
      </c>
      <c r="G215" s="48" t="s">
        <v>3048</v>
      </c>
      <c r="H215" s="52" t="s">
        <v>906</v>
      </c>
      <c r="I215" s="53"/>
      <c r="J215" s="85" t="str">
        <f t="shared" si="48"/>
        <v>227～232</v>
      </c>
      <c r="L215" s="11">
        <f>INDEX('1.2(1)②'!$B:$B,MATCH(N215,'1.2(1)②'!$A:$A,0),1)</f>
        <v>227</v>
      </c>
      <c r="M215" s="11">
        <f t="shared" si="51"/>
        <v>232</v>
      </c>
      <c r="N215" s="11" t="str">
        <f t="shared" si="49"/>
        <v>産業（製造業）パルプ製造業及び紙製造業パルプ化工程（クラフトパルプ（KP））電気利用設備</v>
      </c>
      <c r="P215" s="42" t="str">
        <f>INDEX('1.2(1)②'!$J:$J,MATCH($L215,'1.2(1)②'!$B:$B,0),1)</f>
        <v>高効率パルプ洗浄装置</v>
      </c>
      <c r="Q215">
        <f t="shared" si="50"/>
        <v>6</v>
      </c>
      <c r="R215">
        <v>0</v>
      </c>
      <c r="S215">
        <v>0</v>
      </c>
    </row>
    <row r="216" spans="2:19" x14ac:dyDescent="0.45">
      <c r="B216" s="48" t="s">
        <v>710</v>
      </c>
      <c r="C216" s="16"/>
      <c r="D216" s="260" t="s">
        <v>719</v>
      </c>
      <c r="E216" s="261"/>
      <c r="F216" s="48" t="s">
        <v>2471</v>
      </c>
      <c r="G216" s="49" t="s">
        <v>3048</v>
      </c>
      <c r="H216" s="52" t="s">
        <v>900</v>
      </c>
      <c r="I216" s="53"/>
      <c r="J216" s="85">
        <f t="shared" si="48"/>
        <v>233</v>
      </c>
      <c r="L216" s="11">
        <f>INDEX('1.2(1)②'!$B:$B,MATCH(N216,'1.2(1)②'!$A:$A,0),1)</f>
        <v>233</v>
      </c>
      <c r="M216" s="11">
        <f t="shared" si="51"/>
        <v>233</v>
      </c>
      <c r="N216" s="11" t="str">
        <f t="shared" si="49"/>
        <v>産業（製造業）パルプ製造業及び紙製造業パルプ化工程（クラフトパルプ（KP））省エネルギー型製造プロセス</v>
      </c>
      <c r="P216" s="42" t="str">
        <f>INDEX('1.2(1)②'!$J:$J,MATCH($L216,'1.2(1)②'!$B:$B,0),1)</f>
        <v>バイオ漂白システム</v>
      </c>
      <c r="Q216">
        <f t="shared" si="50"/>
        <v>1</v>
      </c>
      <c r="R216">
        <v>0</v>
      </c>
      <c r="S216">
        <v>0</v>
      </c>
    </row>
    <row r="217" spans="2:19" x14ac:dyDescent="0.45">
      <c r="B217" s="48" t="s">
        <v>710</v>
      </c>
      <c r="C217" s="16"/>
      <c r="D217" s="260" t="s">
        <v>719</v>
      </c>
      <c r="E217" s="261"/>
      <c r="F217" s="48" t="s">
        <v>2472</v>
      </c>
      <c r="G217" s="15" t="s">
        <v>880</v>
      </c>
      <c r="H217" s="52" t="s">
        <v>82</v>
      </c>
      <c r="I217" s="53"/>
      <c r="J217" s="85">
        <f t="shared" si="48"/>
        <v>234</v>
      </c>
      <c r="L217" s="11">
        <f>INDEX('1.2(1)②'!$B:$B,MATCH(N217,'1.2(1)②'!$A:$A,0),1)</f>
        <v>234</v>
      </c>
      <c r="M217" s="11">
        <f t="shared" si="51"/>
        <v>234</v>
      </c>
      <c r="N217" s="11" t="str">
        <f t="shared" si="49"/>
        <v>産業（製造業）パルプ製造業及び紙製造業パルプ化工程（機械パルプ）熱利用設備</v>
      </c>
      <c r="P217" s="42" t="str">
        <f>INDEX('1.2(1)②'!$J:$J,MATCH($L217,'1.2(1)②'!$B:$B,0),1)</f>
        <v>高濃度漂白装置</v>
      </c>
      <c r="Q217">
        <f t="shared" si="50"/>
        <v>1</v>
      </c>
      <c r="R217">
        <v>0</v>
      </c>
      <c r="S217">
        <v>0</v>
      </c>
    </row>
    <row r="218" spans="2:19" x14ac:dyDescent="0.45">
      <c r="B218" s="48" t="s">
        <v>710</v>
      </c>
      <c r="C218" s="16"/>
      <c r="D218" s="260" t="s">
        <v>719</v>
      </c>
      <c r="E218" s="261"/>
      <c r="F218" s="48" t="s">
        <v>2473</v>
      </c>
      <c r="G218" s="48" t="s">
        <v>880</v>
      </c>
      <c r="H218" s="52" t="s">
        <v>521</v>
      </c>
      <c r="I218" s="53"/>
      <c r="J218" s="85">
        <f t="shared" si="48"/>
        <v>235</v>
      </c>
      <c r="L218" s="11">
        <f>INDEX('1.2(1)②'!$B:$B,MATCH(N218,'1.2(1)②'!$A:$A,0),1)</f>
        <v>235</v>
      </c>
      <c r="M218" s="11">
        <f t="shared" si="51"/>
        <v>235</v>
      </c>
      <c r="N218" s="11" t="str">
        <f t="shared" si="49"/>
        <v>産業（製造業）パルプ製造業及び紙製造業パルプ化工程（機械パルプ）廃熱回収設備</v>
      </c>
      <c r="P218" s="42" t="str">
        <f>INDEX('1.2(1)②'!$J:$J,MATCH($L218,'1.2(1)②'!$B:$B,0),1)</f>
        <v>TMP排熱の回収</v>
      </c>
      <c r="Q218">
        <f t="shared" si="50"/>
        <v>1</v>
      </c>
      <c r="R218">
        <v>0</v>
      </c>
      <c r="S218">
        <v>0</v>
      </c>
    </row>
    <row r="219" spans="2:19" x14ac:dyDescent="0.45">
      <c r="B219" s="48" t="s">
        <v>710</v>
      </c>
      <c r="C219" s="16"/>
      <c r="D219" s="260" t="s">
        <v>719</v>
      </c>
      <c r="E219" s="261"/>
      <c r="F219" s="48" t="s">
        <v>2474</v>
      </c>
      <c r="G219" s="50" t="s">
        <v>880</v>
      </c>
      <c r="H219" s="52" t="s">
        <v>110</v>
      </c>
      <c r="I219" s="53"/>
      <c r="J219" s="85" t="str">
        <f t="shared" si="48"/>
        <v>236～238</v>
      </c>
      <c r="L219" s="11">
        <f>INDEX('1.2(1)②'!$B:$B,MATCH(N219,'1.2(1)②'!$A:$A,0),1)</f>
        <v>236</v>
      </c>
      <c r="M219" s="11">
        <f t="shared" si="51"/>
        <v>238</v>
      </c>
      <c r="N219" s="11" t="str">
        <f t="shared" si="49"/>
        <v>産業（製造業）パルプ製造業及び紙製造業パルプ化工程（機械パルプ）電気使用設備</v>
      </c>
      <c r="P219" s="42" t="str">
        <f>INDEX('1.2(1)②'!$J:$J,MATCH($L219,'1.2(1)②'!$B:$B,0),1)</f>
        <v>高効率スクリーン装置</v>
      </c>
      <c r="Q219">
        <f t="shared" si="50"/>
        <v>3</v>
      </c>
      <c r="R219">
        <v>0</v>
      </c>
      <c r="S219">
        <v>0</v>
      </c>
    </row>
    <row r="220" spans="2:19" x14ac:dyDescent="0.45">
      <c r="B220" s="48" t="s">
        <v>710</v>
      </c>
      <c r="C220" s="16"/>
      <c r="D220" s="260" t="s">
        <v>719</v>
      </c>
      <c r="E220" s="261"/>
      <c r="F220" s="48" t="s">
        <v>2475</v>
      </c>
      <c r="G220" s="16" t="s">
        <v>882</v>
      </c>
      <c r="H220" s="52" t="s">
        <v>110</v>
      </c>
      <c r="I220" s="53"/>
      <c r="J220" s="85" t="str">
        <f t="shared" si="48"/>
        <v>239～245</v>
      </c>
      <c r="L220" s="11">
        <f>INDEX('1.2(1)②'!$B:$B,MATCH(N220,'1.2(1)②'!$A:$A,0),1)</f>
        <v>239</v>
      </c>
      <c r="M220" s="11">
        <f t="shared" si="51"/>
        <v>245</v>
      </c>
      <c r="N220" s="11" t="str">
        <f t="shared" si="49"/>
        <v>産業（製造業）パルプ製造業及び紙製造業パルプ化工程（古紙パルプ）電気使用設備</v>
      </c>
      <c r="P220" s="42" t="str">
        <f>INDEX('1.2(1)②'!$J:$J,MATCH($L220,'1.2(1)②'!$B:$B,0),1)</f>
        <v>高効率フローテーター</v>
      </c>
      <c r="Q220">
        <f t="shared" si="50"/>
        <v>7</v>
      </c>
      <c r="R220">
        <v>0</v>
      </c>
      <c r="S220">
        <v>0</v>
      </c>
    </row>
    <row r="221" spans="2:19" x14ac:dyDescent="0.45">
      <c r="B221" s="48" t="s">
        <v>710</v>
      </c>
      <c r="C221" s="16"/>
      <c r="D221" s="260" t="s">
        <v>719</v>
      </c>
      <c r="E221" s="261"/>
      <c r="F221" s="48" t="s">
        <v>2476</v>
      </c>
      <c r="G221" s="15" t="s">
        <v>884</v>
      </c>
      <c r="H221" s="52" t="s">
        <v>82</v>
      </c>
      <c r="I221" s="53"/>
      <c r="J221" s="85" t="str">
        <f t="shared" si="48"/>
        <v>246～256</v>
      </c>
      <c r="L221" s="11">
        <f>INDEX('1.2(1)②'!$B:$B,MATCH(N221,'1.2(1)②'!$A:$A,0),1)</f>
        <v>246</v>
      </c>
      <c r="M221" s="11">
        <f t="shared" si="51"/>
        <v>256</v>
      </c>
      <c r="N221" s="11" t="str">
        <f t="shared" si="49"/>
        <v>産業（製造業）パルプ製造業及び紙製造業抄紙工程熱利用設備</v>
      </c>
      <c r="P221" s="42" t="str">
        <f>INDEX('1.2(1)②'!$J:$J,MATCH($L221,'1.2(1)②'!$B:$B,0),1)</f>
        <v>高性能面圧脱水装置（高性能シュープレス）</v>
      </c>
      <c r="Q221">
        <f t="shared" si="50"/>
        <v>11</v>
      </c>
      <c r="R221">
        <v>0</v>
      </c>
      <c r="S221">
        <v>0</v>
      </c>
    </row>
    <row r="222" spans="2:19" x14ac:dyDescent="0.45">
      <c r="B222" s="48" t="s">
        <v>710</v>
      </c>
      <c r="C222" s="16"/>
      <c r="D222" s="260" t="s">
        <v>719</v>
      </c>
      <c r="E222" s="261"/>
      <c r="F222" s="48" t="s">
        <v>2477</v>
      </c>
      <c r="G222" s="48" t="s">
        <v>884</v>
      </c>
      <c r="H222" s="52" t="s">
        <v>521</v>
      </c>
      <c r="I222" s="53"/>
      <c r="J222" s="85">
        <f t="shared" si="48"/>
        <v>257</v>
      </c>
      <c r="L222" s="11">
        <f>INDEX('1.2(1)②'!$B:$B,MATCH(N222,'1.2(1)②'!$A:$A,0),1)</f>
        <v>257</v>
      </c>
      <c r="M222" s="11">
        <f t="shared" si="51"/>
        <v>257</v>
      </c>
      <c r="N222" s="11" t="str">
        <f t="shared" si="49"/>
        <v>産業（製造業）パルプ製造業及び紙製造業抄紙工程廃熱回収設備</v>
      </c>
      <c r="P222" s="42" t="str">
        <f>INDEX('1.2(1)②'!$J:$J,MATCH($L222,'1.2(1)②'!$B:$B,0),1)</f>
        <v>ドライヤーフード熱回収装置</v>
      </c>
      <c r="Q222">
        <f t="shared" si="50"/>
        <v>1</v>
      </c>
      <c r="R222">
        <v>0</v>
      </c>
      <c r="S222">
        <v>0</v>
      </c>
    </row>
    <row r="223" spans="2:19" x14ac:dyDescent="0.45">
      <c r="B223" s="48" t="s">
        <v>710</v>
      </c>
      <c r="C223" s="16"/>
      <c r="D223" s="260" t="s">
        <v>719</v>
      </c>
      <c r="E223" s="261"/>
      <c r="F223" s="48" t="s">
        <v>2478</v>
      </c>
      <c r="G223" s="49" t="s">
        <v>884</v>
      </c>
      <c r="H223" s="52" t="s">
        <v>110</v>
      </c>
      <c r="I223" s="53"/>
      <c r="J223" s="85" t="str">
        <f t="shared" ref="J223:J247" si="52">HYPERLINK("#'"&amp;$B$17&amp;$B$18&amp;$B$124&amp;"'!B"&amp;L223+6,IF(M223=L223,L223,L223&amp;"～"&amp;M223))</f>
        <v>258～265</v>
      </c>
      <c r="L223" s="11">
        <f>INDEX('1.2(1)②'!$B:$B,MATCH(N223,'1.2(1)②'!$A:$A,0),1)</f>
        <v>258</v>
      </c>
      <c r="M223" s="11">
        <f t="shared" si="51"/>
        <v>265</v>
      </c>
      <c r="N223" s="11" t="str">
        <f t="shared" si="49"/>
        <v>産業（製造業）パルプ製造業及び紙製造業抄紙工程電気使用設備</v>
      </c>
      <c r="P223" s="42" t="str">
        <f>INDEX('1.2(1)②'!$J:$J,MATCH($L223,'1.2(1)②'!$B:$B,0),1)</f>
        <v>省エネルギー型クラウン制御ロール</v>
      </c>
      <c r="Q223">
        <f t="shared" si="50"/>
        <v>8</v>
      </c>
      <c r="R223">
        <v>0</v>
      </c>
      <c r="S223">
        <v>0</v>
      </c>
    </row>
    <row r="224" spans="2:19" x14ac:dyDescent="0.45">
      <c r="B224" s="48" t="s">
        <v>710</v>
      </c>
      <c r="C224" s="16"/>
      <c r="D224" s="260" t="s">
        <v>719</v>
      </c>
      <c r="E224" s="261"/>
      <c r="F224" s="48" t="s">
        <v>2479</v>
      </c>
      <c r="G224" s="49" t="s">
        <v>884</v>
      </c>
      <c r="H224" s="52" t="s">
        <v>900</v>
      </c>
      <c r="I224" s="53"/>
      <c r="J224" s="85" t="str">
        <f t="shared" si="52"/>
        <v>266～267</v>
      </c>
      <c r="L224" s="11">
        <f>INDEX('1.2(1)②'!$B:$B,MATCH(N224,'1.2(1)②'!$A:$A,0),1)</f>
        <v>266</v>
      </c>
      <c r="M224" s="11">
        <f t="shared" si="51"/>
        <v>267</v>
      </c>
      <c r="N224" s="11" t="str">
        <f t="shared" ref="N224:N232" si="53">B224&amp;D224&amp;E224&amp;G224&amp;H224</f>
        <v>産業（製造業）パルプ製造業及び紙製造業抄紙工程省エネルギー型製造プロセス</v>
      </c>
      <c r="P224" s="42" t="str">
        <f>INDEX('1.2(1)②'!$J:$J,MATCH($L224,'1.2(1)②'!$B:$B,0),1)</f>
        <v>自動巻取り制御装置（オプティリール導入等）</v>
      </c>
      <c r="Q224">
        <f t="shared" si="50"/>
        <v>2</v>
      </c>
      <c r="R224">
        <v>0</v>
      </c>
      <c r="S224">
        <v>0</v>
      </c>
    </row>
    <row r="225" spans="2:19" x14ac:dyDescent="0.45">
      <c r="B225" s="48" t="s">
        <v>710</v>
      </c>
      <c r="C225" s="16"/>
      <c r="D225" s="260" t="s">
        <v>719</v>
      </c>
      <c r="E225" s="261"/>
      <c r="F225" s="48" t="s">
        <v>2480</v>
      </c>
      <c r="G225" s="15" t="s">
        <v>886</v>
      </c>
      <c r="H225" s="52" t="s">
        <v>70</v>
      </c>
      <c r="I225" s="53"/>
      <c r="J225" s="85">
        <f t="shared" si="52"/>
        <v>268</v>
      </c>
      <c r="L225" s="11">
        <f>INDEX('1.2(1)②'!$B:$B,MATCH(N225,'1.2(1)②'!$A:$A,0),1)</f>
        <v>268</v>
      </c>
      <c r="M225" s="11">
        <f t="shared" si="51"/>
        <v>268</v>
      </c>
      <c r="N225" s="11" t="str">
        <f t="shared" si="53"/>
        <v>産業（製造業）パルプ製造業及び紙製造業動力工程（重油、石炭、都市ガス、固形燃料等）燃焼設備</v>
      </c>
      <c r="P225" s="42" t="str">
        <f>INDEX('1.2(1)②'!$J:$J,MATCH($L225,'1.2(1)②'!$B:$B,0),1)</f>
        <v>超微粉ミル</v>
      </c>
      <c r="Q225">
        <f t="shared" si="50"/>
        <v>1</v>
      </c>
      <c r="R225">
        <v>0</v>
      </c>
      <c r="S225">
        <v>0</v>
      </c>
    </row>
    <row r="226" spans="2:19" x14ac:dyDescent="0.45">
      <c r="B226" s="48" t="s">
        <v>710</v>
      </c>
      <c r="C226" s="16"/>
      <c r="D226" s="260" t="s">
        <v>719</v>
      </c>
      <c r="E226" s="261"/>
      <c r="F226" s="48" t="s">
        <v>2481</v>
      </c>
      <c r="G226" s="51" t="s">
        <v>886</v>
      </c>
      <c r="H226" s="52" t="s">
        <v>82</v>
      </c>
      <c r="I226" s="53"/>
      <c r="J226" s="85">
        <f t="shared" si="52"/>
        <v>269</v>
      </c>
      <c r="L226" s="11">
        <f>INDEX('1.2(1)②'!$B:$B,MATCH(N226,'1.2(1)②'!$A:$A,0),1)</f>
        <v>269</v>
      </c>
      <c r="M226" s="11">
        <f t="shared" si="51"/>
        <v>269</v>
      </c>
      <c r="N226" s="11" t="str">
        <f t="shared" si="53"/>
        <v>産業（製造業）パルプ製造業及び紙製造業動力工程（重油、石炭、都市ガス、固形燃料等）熱利用設備</v>
      </c>
      <c r="P226" s="42" t="str">
        <f>INDEX('1.2(1)②'!$J:$J,MATCH($L226,'1.2(1)②'!$B:$B,0),1)</f>
        <v>ボイラー給気予熱器／給水予熱器</v>
      </c>
      <c r="Q226">
        <f t="shared" si="50"/>
        <v>1</v>
      </c>
      <c r="R226">
        <v>0</v>
      </c>
      <c r="S226">
        <v>0</v>
      </c>
    </row>
    <row r="227" spans="2:19" x14ac:dyDescent="0.45">
      <c r="B227" s="48" t="s">
        <v>710</v>
      </c>
      <c r="C227" s="16"/>
      <c r="D227" s="260" t="s">
        <v>719</v>
      </c>
      <c r="E227" s="261"/>
      <c r="F227" s="48" t="s">
        <v>2482</v>
      </c>
      <c r="G227" s="16" t="s">
        <v>888</v>
      </c>
      <c r="H227" s="52" t="s">
        <v>70</v>
      </c>
      <c r="I227" s="53"/>
      <c r="J227" s="85">
        <f t="shared" si="52"/>
        <v>270</v>
      </c>
      <c r="L227" s="11">
        <f>INDEX('1.2(1)②'!$B:$B,MATCH(N227,'1.2(1)②'!$A:$A,0),1)</f>
        <v>270</v>
      </c>
      <c r="M227" s="11">
        <f t="shared" si="51"/>
        <v>270</v>
      </c>
      <c r="N227" s="11" t="str">
        <f t="shared" si="53"/>
        <v>産業（製造業）パルプ製造業及び紙製造業動力工程（回収黒液）燃焼設備</v>
      </c>
      <c r="P227" s="42" t="str">
        <f>INDEX('1.2(1)②'!$J:$J,MATCH($L227,'1.2(1)②'!$B:$B,0),1)</f>
        <v>回収ボイラーチャーベット監視装置</v>
      </c>
      <c r="Q227">
        <f t="shared" si="50"/>
        <v>1</v>
      </c>
      <c r="R227">
        <v>0</v>
      </c>
      <c r="S227">
        <v>0</v>
      </c>
    </row>
    <row r="228" spans="2:19" x14ac:dyDescent="0.45">
      <c r="B228" s="48" t="s">
        <v>710</v>
      </c>
      <c r="C228" s="16"/>
      <c r="D228" s="260" t="s">
        <v>719</v>
      </c>
      <c r="E228" s="261"/>
      <c r="F228" s="48" t="s">
        <v>2483</v>
      </c>
      <c r="G228" s="49" t="s">
        <v>888</v>
      </c>
      <c r="H228" s="52" t="s">
        <v>82</v>
      </c>
      <c r="I228" s="53"/>
      <c r="J228" s="85" t="str">
        <f t="shared" si="52"/>
        <v>271～274</v>
      </c>
      <c r="L228" s="11">
        <f>INDEX('1.2(1)②'!$B:$B,MATCH(N228,'1.2(1)②'!$A:$A,0),1)</f>
        <v>271</v>
      </c>
      <c r="M228" s="11">
        <f t="shared" si="51"/>
        <v>274</v>
      </c>
      <c r="N228" s="11" t="str">
        <f t="shared" si="53"/>
        <v>産業（製造業）パルプ製造業及び紙製造業動力工程（回収黒液）熱利用設備</v>
      </c>
      <c r="P228" s="42" t="str">
        <f>INDEX('1.2(1)②'!$J:$J,MATCH($L228,'1.2(1)②'!$B:$B,0),1)</f>
        <v>液膜流下型エバポレーター</v>
      </c>
      <c r="Q228">
        <f t="shared" si="50"/>
        <v>4</v>
      </c>
      <c r="R228">
        <v>0</v>
      </c>
      <c r="S228">
        <v>0</v>
      </c>
    </row>
    <row r="229" spans="2:19" x14ac:dyDescent="0.45">
      <c r="B229" s="48" t="s">
        <v>710</v>
      </c>
      <c r="C229" s="16"/>
      <c r="D229" s="260" t="s">
        <v>719</v>
      </c>
      <c r="E229" s="261"/>
      <c r="F229" s="48" t="s">
        <v>2484</v>
      </c>
      <c r="G229" s="49" t="s">
        <v>888</v>
      </c>
      <c r="H229" s="52" t="s">
        <v>521</v>
      </c>
      <c r="I229" s="53"/>
      <c r="J229" s="85" t="str">
        <f t="shared" si="52"/>
        <v>275～278</v>
      </c>
      <c r="L229" s="11">
        <f>INDEX('1.2(1)②'!$B:$B,MATCH(N229,'1.2(1)②'!$A:$A,0),1)</f>
        <v>275</v>
      </c>
      <c r="M229" s="11">
        <f t="shared" si="51"/>
        <v>278</v>
      </c>
      <c r="N229" s="11" t="str">
        <f t="shared" si="53"/>
        <v>産業（製造業）パルプ製造業及び紙製造業動力工程（回収黒液）廃熱回収設備</v>
      </c>
      <c r="P229" s="42" t="str">
        <f>INDEX('1.2(1)②'!$J:$J,MATCH($L229,'1.2(1)②'!$B:$B,0),1)</f>
        <v>液膜流下型エバポレーター</v>
      </c>
      <c r="Q229">
        <f t="shared" si="50"/>
        <v>4</v>
      </c>
      <c r="R229">
        <v>0</v>
      </c>
      <c r="S229">
        <v>0</v>
      </c>
    </row>
    <row r="230" spans="2:19" x14ac:dyDescent="0.45">
      <c r="B230" s="48" t="s">
        <v>710</v>
      </c>
      <c r="C230" s="16"/>
      <c r="D230" s="260" t="s">
        <v>719</v>
      </c>
      <c r="E230" s="261"/>
      <c r="F230" s="48" t="s">
        <v>2485</v>
      </c>
      <c r="G230" s="50" t="s">
        <v>888</v>
      </c>
      <c r="H230" s="52" t="s">
        <v>103</v>
      </c>
      <c r="I230" s="53"/>
      <c r="J230" s="85">
        <f t="shared" si="52"/>
        <v>279</v>
      </c>
      <c r="L230" s="11">
        <f>INDEX('1.2(1)②'!$B:$B,MATCH(N230,'1.2(1)②'!$A:$A,0),1)</f>
        <v>279</v>
      </c>
      <c r="M230" s="11">
        <f t="shared" si="51"/>
        <v>279</v>
      </c>
      <c r="N230" s="11" t="str">
        <f t="shared" si="53"/>
        <v>産業（製造業）パルプ製造業及び紙製造業動力工程（回収黒液）コージェネレーション設備</v>
      </c>
      <c r="P230" s="42" t="str">
        <f>INDEX('1.2(1)②'!$J:$J,MATCH($L230,'1.2(1)②'!$B:$B,0),1)</f>
        <v>高効率高温高圧回収ボイラー</v>
      </c>
      <c r="Q230">
        <f t="shared" si="50"/>
        <v>1</v>
      </c>
      <c r="R230">
        <v>0</v>
      </c>
      <c r="S230">
        <v>0</v>
      </c>
    </row>
    <row r="231" spans="2:19" x14ac:dyDescent="0.45">
      <c r="B231" s="48" t="s">
        <v>710</v>
      </c>
      <c r="C231" s="16"/>
      <c r="D231" s="260" t="s">
        <v>719</v>
      </c>
      <c r="E231" s="261"/>
      <c r="F231" s="48" t="s">
        <v>2486</v>
      </c>
      <c r="G231" s="16" t="s">
        <v>750</v>
      </c>
      <c r="H231" s="52" t="s">
        <v>100</v>
      </c>
      <c r="I231" s="53"/>
      <c r="J231" s="85">
        <f t="shared" si="52"/>
        <v>280</v>
      </c>
      <c r="L231" s="11">
        <f>INDEX('1.2(1)②'!$B:$B,MATCH(N231,'1.2(1)②'!$A:$A,0),1)</f>
        <v>280</v>
      </c>
      <c r="M231" s="11">
        <f t="shared" si="51"/>
        <v>280</v>
      </c>
      <c r="N231" s="11" t="str">
        <f t="shared" si="53"/>
        <v>産業（製造業）パルプ製造業及び紙製造業共通工程※2その他</v>
      </c>
      <c r="P231" s="42" t="str">
        <f>INDEX('1.2(1)②'!$J:$J,MATCH($L231,'1.2(1)②'!$B:$B,0),1)</f>
        <v>歩留向上（抄紙機、塗工機の紙厚調整用電磁誘導加熱装置、高効率エアフローティングシステム等）</v>
      </c>
      <c r="Q231">
        <f t="shared" si="50"/>
        <v>1</v>
      </c>
      <c r="R231">
        <v>0</v>
      </c>
      <c r="S231">
        <v>0</v>
      </c>
    </row>
    <row r="232" spans="2:19" x14ac:dyDescent="0.45">
      <c r="B232" s="48" t="s">
        <v>710</v>
      </c>
      <c r="C232" s="16"/>
      <c r="D232" s="260" t="s">
        <v>719</v>
      </c>
      <c r="E232" s="261"/>
      <c r="F232" s="48" t="s">
        <v>2487</v>
      </c>
      <c r="G232" s="15" t="s">
        <v>682</v>
      </c>
      <c r="H232" s="52" t="s">
        <v>110</v>
      </c>
      <c r="I232" s="53"/>
      <c r="J232" s="85" t="str">
        <f t="shared" si="52"/>
        <v>281～284</v>
      </c>
      <c r="L232" s="11">
        <f>INDEX('1.2(1)②'!$B:$B,MATCH(N232,'1.2(1)②'!$A:$A,0),1)</f>
        <v>281</v>
      </c>
      <c r="M232" s="11">
        <f t="shared" si="51"/>
        <v>284</v>
      </c>
      <c r="N232" s="11" t="str">
        <f t="shared" si="53"/>
        <v>産業（製造業）パルプ製造業及び紙製造業その他の主要エネルギー消費設備電気使用設備</v>
      </c>
      <c r="P232" s="42" t="str">
        <f>INDEX('1.2(1)②'!$J:$J,MATCH($L232,'1.2(1)②'!$B:$B,0),1)</f>
        <v>高効率汚泥脱水装置</v>
      </c>
      <c r="Q232">
        <f t="shared" si="50"/>
        <v>4</v>
      </c>
      <c r="R232">
        <v>0</v>
      </c>
      <c r="S232">
        <v>0</v>
      </c>
    </row>
    <row r="233" spans="2:19" ht="14.65" customHeight="1" x14ac:dyDescent="0.45">
      <c r="B233" s="48" t="s">
        <v>710</v>
      </c>
      <c r="C233" s="16"/>
      <c r="D233" s="215" t="s">
        <v>917</v>
      </c>
      <c r="E233" s="15" t="s">
        <v>907</v>
      </c>
      <c r="F233" s="48" t="s">
        <v>2488</v>
      </c>
      <c r="G233" s="15" t="s">
        <v>754</v>
      </c>
      <c r="H233" s="52" t="s">
        <v>70</v>
      </c>
      <c r="I233" s="53"/>
      <c r="J233" s="85" t="str">
        <f t="shared" si="52"/>
        <v>285～287</v>
      </c>
      <c r="L233" s="11">
        <f>INDEX('1.2(1)②'!$B:$B,MATCH(N233,'1.2(1)②'!$A:$A,0),1)</f>
        <v>285</v>
      </c>
      <c r="M233" s="11">
        <f t="shared" si="51"/>
        <v>287</v>
      </c>
      <c r="N233" s="11" t="str">
        <f>B233&amp;D236&amp;E233&amp;G233&amp;H233</f>
        <v>産業（製造業）石油化学系基礎製品製造業（ナフサ分解プラント）ナフサ分解工程燃焼設備</v>
      </c>
      <c r="P233" s="42" t="str">
        <f>INDEX('1.2(1)②'!$J:$J,MATCH($L233,'1.2(1)②'!$B:$B,0),1)</f>
        <v>ナフサ希釈蒸気比の制御装置</v>
      </c>
      <c r="Q233">
        <f t="shared" si="50"/>
        <v>3</v>
      </c>
      <c r="R233">
        <v>0</v>
      </c>
      <c r="S233">
        <v>0</v>
      </c>
    </row>
    <row r="234" spans="2:19" ht="14.65" customHeight="1" x14ac:dyDescent="0.45">
      <c r="B234" s="48" t="s">
        <v>710</v>
      </c>
      <c r="C234" s="16"/>
      <c r="D234" s="216"/>
      <c r="E234" s="48" t="s">
        <v>907</v>
      </c>
      <c r="F234" s="48"/>
      <c r="G234" s="50" t="s">
        <v>754</v>
      </c>
      <c r="H234" s="52" t="s">
        <v>3086</v>
      </c>
      <c r="I234" s="53"/>
      <c r="J234" s="85">
        <f t="shared" si="52"/>
        <v>288</v>
      </c>
      <c r="L234" s="11">
        <f>INDEX('1.2(1)②'!$B:$B,MATCH(N234,'1.2(1)②'!$A:$A,0),1)</f>
        <v>288</v>
      </c>
      <c r="M234" s="11">
        <f t="shared" si="51"/>
        <v>288</v>
      </c>
      <c r="N234" s="11" t="str">
        <f>B234&amp;D237&amp;E234&amp;G234&amp;H234</f>
        <v>産業（製造業）石油化学系基礎製品製造業（ナフサ分解プラント）ナフサ分解工程熱利用設備</v>
      </c>
      <c r="P234" s="42" t="str">
        <f>INDEX('1.2(1)②'!$J:$J,MATCH($L234,'1.2(1)②'!$B:$B,0),1)</f>
        <v>エチレン装置における高性能調整弁の採用</v>
      </c>
      <c r="Q234">
        <f t="shared" ref="Q234" si="54">M234-L234+1</f>
        <v>1</v>
      </c>
      <c r="R234">
        <v>0</v>
      </c>
      <c r="S234">
        <v>0</v>
      </c>
    </row>
    <row r="235" spans="2:19" x14ac:dyDescent="0.45">
      <c r="B235" s="48" t="s">
        <v>710</v>
      </c>
      <c r="C235" s="16"/>
      <c r="D235" s="216"/>
      <c r="E235" s="48" t="s">
        <v>907</v>
      </c>
      <c r="F235" s="48" t="s">
        <v>2489</v>
      </c>
      <c r="G235" s="16" t="s">
        <v>756</v>
      </c>
      <c r="H235" s="52" t="s">
        <v>82</v>
      </c>
      <c r="I235" s="53"/>
      <c r="J235" s="85" t="str">
        <f t="shared" si="52"/>
        <v>289～292</v>
      </c>
      <c r="L235" s="11">
        <f>INDEX('1.2(1)②'!$B:$B,MATCH(N235,'1.2(1)②'!$A:$A,0),1)</f>
        <v>289</v>
      </c>
      <c r="M235" s="11">
        <f t="shared" si="51"/>
        <v>292</v>
      </c>
      <c r="N235" s="11" t="str">
        <f>B235&amp;D236&amp;E235&amp;G235&amp;H235</f>
        <v>産業（製造業）石油化学系基礎製品製造業（ナフサ分解プラント）高温分離工程熱利用設備</v>
      </c>
      <c r="P235" s="42" t="str">
        <f>INDEX('1.2(1)②'!$J:$J,MATCH($L235,'1.2(1)②'!$B:$B,0),1)</f>
        <v>循環油顕熱による希釈蒸気の発生装置</v>
      </c>
      <c r="Q235">
        <f t="shared" si="50"/>
        <v>4</v>
      </c>
      <c r="R235">
        <v>0</v>
      </c>
      <c r="S235">
        <v>0</v>
      </c>
    </row>
    <row r="236" spans="2:19" x14ac:dyDescent="0.45">
      <c r="B236" s="48" t="s">
        <v>710</v>
      </c>
      <c r="C236" s="16"/>
      <c r="D236" s="49" t="s">
        <v>725</v>
      </c>
      <c r="E236" s="49" t="s">
        <v>907</v>
      </c>
      <c r="F236" s="48" t="s">
        <v>2490</v>
      </c>
      <c r="G236" s="48" t="s">
        <v>756</v>
      </c>
      <c r="H236" s="52" t="s">
        <v>521</v>
      </c>
      <c r="I236" s="53"/>
      <c r="J236" s="85">
        <f t="shared" si="52"/>
        <v>293</v>
      </c>
      <c r="L236" s="11">
        <f>INDEX('1.2(1)②'!$B:$B,MATCH(N236,'1.2(1)②'!$A:$A,0),1)</f>
        <v>293</v>
      </c>
      <c r="M236" s="11">
        <f t="shared" si="51"/>
        <v>293</v>
      </c>
      <c r="N236" s="11" t="str">
        <f t="shared" ref="N236:N247" si="55">B236&amp;D236&amp;E236&amp;G236&amp;H236</f>
        <v>産業（製造業）石油化学系基礎製品製造業（ナフサ分解プラント）高温分離工程廃熱回収設備</v>
      </c>
      <c r="P236" s="42" t="str">
        <f>INDEX('1.2(1)②'!$J:$J,MATCH($L236,'1.2(1)②'!$B:$B,0),1)</f>
        <v>クエンチ水廃熱のリボイラー熱源利用技術</v>
      </c>
      <c r="Q236">
        <f t="shared" si="50"/>
        <v>1</v>
      </c>
      <c r="R236">
        <v>0</v>
      </c>
      <c r="S236">
        <v>0</v>
      </c>
    </row>
    <row r="237" spans="2:19" x14ac:dyDescent="0.45">
      <c r="B237" s="48" t="s">
        <v>710</v>
      </c>
      <c r="C237" s="16"/>
      <c r="D237" s="49" t="s">
        <v>725</v>
      </c>
      <c r="E237" s="50" t="s">
        <v>907</v>
      </c>
      <c r="F237" s="48" t="s">
        <v>2491</v>
      </c>
      <c r="G237" s="73" t="s">
        <v>758</v>
      </c>
      <c r="H237" s="52" t="s">
        <v>82</v>
      </c>
      <c r="I237" s="53"/>
      <c r="J237" s="85" t="str">
        <f t="shared" si="52"/>
        <v>294～297</v>
      </c>
      <c r="L237" s="11">
        <f>INDEX('1.2(1)②'!$B:$B,MATCH(N237,'1.2(1)②'!$A:$A,0),1)</f>
        <v>294</v>
      </c>
      <c r="M237" s="11">
        <f t="shared" si="51"/>
        <v>297</v>
      </c>
      <c r="N237" s="11" t="str">
        <f t="shared" si="55"/>
        <v>産業（製造業）石油化学系基礎製品製造業（ナフサ分解プラント）低温分離工程熱利用設備</v>
      </c>
      <c r="P237" s="42" t="str">
        <f>INDEX('1.2(1)②'!$J:$J,MATCH($L237,'1.2(1)②'!$B:$B,0),1)</f>
        <v>高効率インターナル（トレイ、充填物）や低圧損インターナル（充填物）等による蒸留塔の高効率化</v>
      </c>
      <c r="Q237">
        <f t="shared" si="50"/>
        <v>4</v>
      </c>
      <c r="R237">
        <v>0</v>
      </c>
      <c r="S237">
        <v>0</v>
      </c>
    </row>
    <row r="238" spans="2:19" x14ac:dyDescent="0.45">
      <c r="B238" s="48" t="s">
        <v>710</v>
      </c>
      <c r="C238" s="16"/>
      <c r="D238" s="49" t="s">
        <v>725</v>
      </c>
      <c r="E238" s="16" t="s">
        <v>2841</v>
      </c>
      <c r="F238" s="48" t="s">
        <v>2492</v>
      </c>
      <c r="G238" s="16" t="s">
        <v>760</v>
      </c>
      <c r="H238" s="52" t="s">
        <v>82</v>
      </c>
      <c r="I238" s="53"/>
      <c r="J238" s="85" t="str">
        <f t="shared" si="52"/>
        <v>298～301</v>
      </c>
      <c r="L238" s="11">
        <f>INDEX('1.2(1)②'!$B:$B,MATCH(N238,'1.2(1)②'!$A:$A,0),1)</f>
        <v>298</v>
      </c>
      <c r="M238" s="11">
        <f>L239-1</f>
        <v>301</v>
      </c>
      <c r="N238" s="11" t="str">
        <f>B238&amp;D238&amp;E238&amp;G238&amp;H238</f>
        <v>産業（製造業）石油化学系基礎製品製造業（その他のプラント）分離操作工程熱利用設備</v>
      </c>
      <c r="P238" s="42" t="str">
        <f>INDEX('1.2(1)②'!$J:$J,MATCH($L238,'1.2(1)②'!$B:$B,0),1)</f>
        <v>高効率インターナル（トレイ、充填物）や低圧損インターナル（充填物）等による蒸留塔の高効率化</v>
      </c>
      <c r="Q238">
        <f t="shared" si="50"/>
        <v>4</v>
      </c>
      <c r="R238">
        <v>0</v>
      </c>
      <c r="S238">
        <v>0</v>
      </c>
    </row>
    <row r="239" spans="2:19" x14ac:dyDescent="0.45">
      <c r="B239" s="48" t="s">
        <v>710</v>
      </c>
      <c r="C239" s="16"/>
      <c r="D239" s="49" t="s">
        <v>725</v>
      </c>
      <c r="E239" s="48" t="s">
        <v>2841</v>
      </c>
      <c r="F239" s="48"/>
      <c r="G239" s="73" t="s">
        <v>2842</v>
      </c>
      <c r="H239" s="52" t="s">
        <v>100</v>
      </c>
      <c r="I239" s="53"/>
      <c r="J239" s="85">
        <f t="shared" si="52"/>
        <v>302</v>
      </c>
      <c r="L239" s="11">
        <f>INDEX('1.2(1)②'!$B:$B,MATCH(N239,'1.2(1)②'!$A:$A,0),1)</f>
        <v>302</v>
      </c>
      <c r="M239" s="11">
        <f>L240-1</f>
        <v>302</v>
      </c>
      <c r="N239" s="11" t="str">
        <f t="shared" ref="N239:N241" si="56">B239&amp;D239&amp;E239&amp;G239&amp;H239</f>
        <v>産業（製造業）石油化学系基礎製品製造業（その他のプラント）吸着分離操作工程その他</v>
      </c>
      <c r="P239" s="42" t="str">
        <f>INDEX('1.2(1)②'!$J:$J,MATCH($L239,'1.2(1)②'!$B:$B,0),1)</f>
        <v>吸着分離装置における吸着剤の適切な更新</v>
      </c>
      <c r="Q239">
        <f t="shared" ref="Q239:Q240" si="57">M239-L239+1</f>
        <v>1</v>
      </c>
      <c r="R239">
        <v>0</v>
      </c>
      <c r="S239">
        <v>0</v>
      </c>
    </row>
    <row r="240" spans="2:19" x14ac:dyDescent="0.45">
      <c r="B240" s="48" t="s">
        <v>710</v>
      </c>
      <c r="C240" s="16"/>
      <c r="D240" s="49" t="s">
        <v>725</v>
      </c>
      <c r="E240" s="48" t="s">
        <v>2841</v>
      </c>
      <c r="F240" s="48"/>
      <c r="G240" s="73" t="s">
        <v>2843</v>
      </c>
      <c r="H240" s="52" t="s">
        <v>100</v>
      </c>
      <c r="I240" s="53"/>
      <c r="J240" s="85">
        <f t="shared" si="52"/>
        <v>303</v>
      </c>
      <c r="L240" s="11">
        <f>INDEX('1.2(1)②'!$B:$B,MATCH(N240,'1.2(1)②'!$A:$A,0),1)</f>
        <v>303</v>
      </c>
      <c r="M240" s="11">
        <f>L241-1</f>
        <v>303</v>
      </c>
      <c r="N240" s="11" t="str">
        <f t="shared" si="56"/>
        <v>産業（製造業）石油化学系基礎製品製造業（その他のプラント）モノマー精製工程その他</v>
      </c>
      <c r="P240" s="42" t="str">
        <f>INDEX('1.2(1)②'!$J:$J,MATCH($L240,'1.2(1)②'!$B:$B,0),1)</f>
        <v>ブタジエン製造における残留物の脱水素による有効活用</v>
      </c>
      <c r="Q240">
        <f t="shared" si="57"/>
        <v>1</v>
      </c>
      <c r="R240">
        <v>0</v>
      </c>
      <c r="S240">
        <v>0</v>
      </c>
    </row>
    <row r="241" spans="2:19" x14ac:dyDescent="0.45">
      <c r="B241" s="48" t="s">
        <v>710</v>
      </c>
      <c r="C241" s="16"/>
      <c r="D241" s="50" t="s">
        <v>725</v>
      </c>
      <c r="E241" s="51" t="s">
        <v>2841</v>
      </c>
      <c r="F241" s="48"/>
      <c r="G241" s="16" t="s">
        <v>2844</v>
      </c>
      <c r="H241" s="52" t="s">
        <v>82</v>
      </c>
      <c r="I241" s="53"/>
      <c r="J241" s="85" t="str">
        <f t="shared" si="52"/>
        <v>304～305</v>
      </c>
      <c r="L241" s="11">
        <f>INDEX('1.2(1)②'!$B:$B,MATCH(N241,'1.2(1)②'!$A:$A,0),1)</f>
        <v>304</v>
      </c>
      <c r="M241" s="11">
        <f>L242-1</f>
        <v>305</v>
      </c>
      <c r="N241" s="11" t="str">
        <f t="shared" si="56"/>
        <v>産業（製造業）石油化学系基礎製品製造業（その他のプラント）その他の主要エネルギー消費設備熱利用設備</v>
      </c>
      <c r="P241" s="42" t="str">
        <f>INDEX('1.2(1)②'!$J:$J,MATCH($L241,'1.2(1)②'!$B:$B,0),1)</f>
        <v>重合後の分離、乾燥等の工程における直接乾燥機</v>
      </c>
      <c r="Q241">
        <f>M241-L241+1</f>
        <v>2</v>
      </c>
      <c r="R241">
        <v>0</v>
      </c>
      <c r="S241">
        <v>0</v>
      </c>
    </row>
    <row r="242" spans="2:19" x14ac:dyDescent="0.45">
      <c r="B242" s="48" t="s">
        <v>710</v>
      </c>
      <c r="C242" s="16"/>
      <c r="D242" s="221" t="s">
        <v>728</v>
      </c>
      <c r="E242" s="247"/>
      <c r="F242" s="48" t="s">
        <v>2493</v>
      </c>
      <c r="G242" s="73" t="s">
        <v>910</v>
      </c>
      <c r="H242" s="52" t="s">
        <v>911</v>
      </c>
      <c r="I242" s="53"/>
      <c r="J242" s="85" t="str">
        <f t="shared" si="52"/>
        <v>306～307</v>
      </c>
      <c r="L242" s="11">
        <f>INDEX('1.2(1)②'!$B:$B,MATCH(N242,'1.2(1)②'!$A:$A,0),1)</f>
        <v>306</v>
      </c>
      <c r="M242" s="11">
        <f t="shared" ref="M242:M246" si="58">L243-1</f>
        <v>307</v>
      </c>
      <c r="N242" s="11" t="str">
        <f>B242&amp;D242&amp;E242&amp;G242&amp;H242</f>
        <v>産業（製造業）セメント製造業原料粉砕工程原料粉砕設備</v>
      </c>
      <c r="P242" s="42" t="str">
        <f>INDEX('1.2(1)②'!$J:$J,MATCH($L242,'1.2(1)②'!$B:$B,0),1)</f>
        <v>高効率竪型ローラーミル</v>
      </c>
      <c r="Q242">
        <f>M242-L242+1</f>
        <v>2</v>
      </c>
      <c r="R242">
        <v>0</v>
      </c>
      <c r="S242">
        <v>0</v>
      </c>
    </row>
    <row r="243" spans="2:19" x14ac:dyDescent="0.45">
      <c r="B243" s="48" t="s">
        <v>710</v>
      </c>
      <c r="C243" s="16"/>
      <c r="D243" s="260" t="s">
        <v>909</v>
      </c>
      <c r="E243" s="261"/>
      <c r="F243" s="48" t="s">
        <v>2494</v>
      </c>
      <c r="G243" s="15" t="s">
        <v>707</v>
      </c>
      <c r="H243" s="52" t="s">
        <v>912</v>
      </c>
      <c r="I243" s="53"/>
      <c r="J243" s="85" t="str">
        <f t="shared" si="52"/>
        <v>308～309</v>
      </c>
      <c r="L243" s="11">
        <f>INDEX('1.2(1)②'!$B:$B,MATCH(N243,'1.2(1)②'!$A:$A,0),1)</f>
        <v>308</v>
      </c>
      <c r="M243" s="11">
        <f t="shared" si="58"/>
        <v>309</v>
      </c>
      <c r="N243" s="11" t="str">
        <f t="shared" si="55"/>
        <v>産業（製造業）セメント製造業焼成工程石炭粉砕設備</v>
      </c>
      <c r="P243" s="42" t="str">
        <f>INDEX('1.2(1)②'!$J:$J,MATCH($L243,'1.2(1)②'!$B:$B,0),1)</f>
        <v>高効率竪型ローラーミル</v>
      </c>
      <c r="Q243">
        <f t="shared" si="50"/>
        <v>2</v>
      </c>
      <c r="R243">
        <v>0</v>
      </c>
      <c r="S243">
        <v>0</v>
      </c>
    </row>
    <row r="244" spans="2:19" x14ac:dyDescent="0.45">
      <c r="B244" s="48" t="s">
        <v>710</v>
      </c>
      <c r="C244" s="16"/>
      <c r="D244" s="260" t="s">
        <v>909</v>
      </c>
      <c r="E244" s="261"/>
      <c r="F244" s="48" t="s">
        <v>12</v>
      </c>
      <c r="G244" s="48" t="s">
        <v>707</v>
      </c>
      <c r="H244" s="52" t="s">
        <v>913</v>
      </c>
      <c r="I244" s="53"/>
      <c r="J244" s="85" t="str">
        <f t="shared" si="52"/>
        <v>310～311</v>
      </c>
      <c r="L244" s="11">
        <f>INDEX('1.2(1)②'!$B:$B,MATCH(N244,'1.2(1)②'!$A:$A,0),1)</f>
        <v>310</v>
      </c>
      <c r="M244" s="11">
        <f t="shared" si="58"/>
        <v>311</v>
      </c>
      <c r="N244" s="11" t="str">
        <f t="shared" si="55"/>
        <v>産業（製造業）セメント製造業焼成工程排熱回収設備</v>
      </c>
      <c r="P244" s="42" t="str">
        <f>INDEX('1.2(1)②'!$J:$J,MATCH($L244,'1.2(1)②'!$B:$B,0),1)</f>
        <v>排熱ボイラー付NSP（又はSP）方式クリンカー焼成設備</v>
      </c>
      <c r="Q244">
        <f t="shared" si="50"/>
        <v>2</v>
      </c>
      <c r="R244">
        <v>0</v>
      </c>
      <c r="S244">
        <v>0</v>
      </c>
    </row>
    <row r="245" spans="2:19" x14ac:dyDescent="0.45">
      <c r="B245" s="48" t="s">
        <v>710</v>
      </c>
      <c r="C245" s="16"/>
      <c r="D245" s="260" t="s">
        <v>909</v>
      </c>
      <c r="E245" s="261"/>
      <c r="F245" s="48" t="s">
        <v>12</v>
      </c>
      <c r="G245" s="50" t="s">
        <v>707</v>
      </c>
      <c r="H245" s="52" t="s">
        <v>914</v>
      </c>
      <c r="I245" s="53"/>
      <c r="J245" s="85" t="str">
        <f t="shared" si="52"/>
        <v>312～313</v>
      </c>
      <c r="L245" s="11">
        <f>INDEX('1.2(1)②'!$B:$B,MATCH(N245,'1.2(1)②'!$A:$A,0),1)</f>
        <v>312</v>
      </c>
      <c r="M245" s="11">
        <f t="shared" si="58"/>
        <v>313</v>
      </c>
      <c r="N245" s="11" t="str">
        <f t="shared" si="55"/>
        <v>産業（製造業）セメント製造業焼成工程廃棄物燃料利用設備</v>
      </c>
      <c r="P245" s="42" t="str">
        <f>INDEX('1.2(1)②'!$J:$J,MATCH($L245,'1.2(1)②'!$B:$B,0),1)</f>
        <v>廃タイヤ、廃プラスチック、RDF、紙類（RPF）及び木くず等の利用設備</v>
      </c>
      <c r="Q245">
        <f t="shared" si="50"/>
        <v>2</v>
      </c>
      <c r="R245">
        <v>0</v>
      </c>
      <c r="S245">
        <v>0</v>
      </c>
    </row>
    <row r="246" spans="2:19" x14ac:dyDescent="0.45">
      <c r="B246" s="48" t="s">
        <v>710</v>
      </c>
      <c r="C246" s="16"/>
      <c r="D246" s="260" t="s">
        <v>909</v>
      </c>
      <c r="E246" s="261"/>
      <c r="F246" s="48" t="s">
        <v>12</v>
      </c>
      <c r="G246" s="16" t="s">
        <v>3082</v>
      </c>
      <c r="H246" s="52" t="s">
        <v>915</v>
      </c>
      <c r="I246" s="53"/>
      <c r="J246" s="85" t="str">
        <f t="shared" si="52"/>
        <v>314～315</v>
      </c>
      <c r="L246" s="11">
        <f>INDEX('1.2(1)②'!$B:$B,MATCH(N246,'1.2(1)②'!$A:$A,0),1)</f>
        <v>314</v>
      </c>
      <c r="M246" s="11">
        <f t="shared" si="58"/>
        <v>315</v>
      </c>
      <c r="N246" s="11" t="str">
        <f t="shared" si="55"/>
        <v>産業（製造業）セメント製造業仕上工程クリンカー粉砕設備</v>
      </c>
      <c r="P246" s="42" t="str">
        <f>INDEX('1.2(1)②'!$J:$J,MATCH($L246,'1.2(1)②'!$B:$B,0),1)</f>
        <v>予備粉砕機付仕上げミル</v>
      </c>
      <c r="Q246">
        <f t="shared" si="50"/>
        <v>2</v>
      </c>
      <c r="R246">
        <v>0</v>
      </c>
      <c r="S246">
        <v>0</v>
      </c>
    </row>
    <row r="247" spans="2:19" x14ac:dyDescent="0.45">
      <c r="B247" s="50" t="s">
        <v>710</v>
      </c>
      <c r="C247" s="17"/>
      <c r="D247" s="263" t="s">
        <v>909</v>
      </c>
      <c r="E247" s="264"/>
      <c r="F247" s="50" t="s">
        <v>12</v>
      </c>
      <c r="G247" s="50" t="s">
        <v>3082</v>
      </c>
      <c r="H247" s="52" t="s">
        <v>916</v>
      </c>
      <c r="I247" s="53"/>
      <c r="J247" s="85" t="str">
        <f t="shared" si="52"/>
        <v>316～317</v>
      </c>
      <c r="L247" s="11">
        <f>INDEX('1.2(1)②'!$B:$B,MATCH(N247,'1.2(1)②'!$A:$A,0),1)</f>
        <v>316</v>
      </c>
      <c r="M247" s="11">
        <f>L248-1</f>
        <v>317</v>
      </c>
      <c r="N247" s="11" t="str">
        <f t="shared" si="55"/>
        <v>産業（製造業）セメント製造業仕上工程スラグ粉砕設備</v>
      </c>
      <c r="P247" s="42" t="str">
        <f>INDEX('1.2(1)②'!$J:$J,MATCH($L247,'1.2(1)②'!$B:$B,0),1)</f>
        <v>高効率竪型ローラーミル</v>
      </c>
      <c r="Q247">
        <f t="shared" si="50"/>
        <v>2</v>
      </c>
      <c r="R247">
        <v>0</v>
      </c>
      <c r="S247">
        <v>0</v>
      </c>
    </row>
    <row r="248" spans="2:19" x14ac:dyDescent="0.45">
      <c r="B248" s="72" t="s">
        <v>740</v>
      </c>
      <c r="C248" s="93" t="s">
        <v>739</v>
      </c>
      <c r="D248" s="97"/>
      <c r="E248" s="97"/>
      <c r="F248" s="75"/>
      <c r="G248" s="75"/>
      <c r="J248" s="71"/>
      <c r="L248" s="42">
        <f>'1.2(1)②'!B323+1</f>
        <v>318</v>
      </c>
      <c r="M248" s="11"/>
      <c r="N248" s="11"/>
    </row>
    <row r="249" spans="2:19" x14ac:dyDescent="0.45">
      <c r="B249" s="72" t="s">
        <v>753</v>
      </c>
      <c r="C249" s="30" t="s">
        <v>752</v>
      </c>
      <c r="D249" s="97"/>
      <c r="E249" s="97"/>
      <c r="F249" s="75"/>
      <c r="G249" s="75"/>
      <c r="J249" s="71"/>
      <c r="L249" s="11"/>
      <c r="M249" s="11"/>
      <c r="N249" s="11"/>
    </row>
    <row r="250" spans="2:19" x14ac:dyDescent="0.45">
      <c r="J250"/>
    </row>
    <row r="251" spans="2:19" ht="18.75" x14ac:dyDescent="0.45">
      <c r="B251" s="26" t="s">
        <v>664</v>
      </c>
      <c r="C251" s="13" t="s">
        <v>2495</v>
      </c>
      <c r="E251" s="13"/>
    </row>
    <row r="252" spans="2:19" x14ac:dyDescent="0.45"/>
    <row r="253" spans="2:19" ht="14.75" customHeight="1" x14ac:dyDescent="0.45">
      <c r="B253" s="257" t="s">
        <v>0</v>
      </c>
      <c r="C253" s="258"/>
      <c r="D253" s="257" t="s">
        <v>675</v>
      </c>
      <c r="E253" s="258"/>
      <c r="F253" s="110" t="s">
        <v>7</v>
      </c>
      <c r="G253" s="159" t="s">
        <v>3087</v>
      </c>
      <c r="H253" s="255" t="s">
        <v>4</v>
      </c>
      <c r="I253" s="259"/>
      <c r="J253" s="112" t="s">
        <v>1837</v>
      </c>
      <c r="P253" s="42" t="s">
        <v>2526</v>
      </c>
      <c r="Q253" s="42" t="s">
        <v>2261</v>
      </c>
      <c r="R253" t="s">
        <v>2262</v>
      </c>
      <c r="S253" t="s">
        <v>2263</v>
      </c>
    </row>
    <row r="254" spans="2:19" x14ac:dyDescent="0.45">
      <c r="B254" s="43" t="s">
        <v>1878</v>
      </c>
      <c r="C254" s="18"/>
      <c r="D254" s="43" t="s">
        <v>636</v>
      </c>
      <c r="E254" s="19"/>
      <c r="F254" s="15" t="s">
        <v>12</v>
      </c>
      <c r="G254" s="95" t="s">
        <v>2199</v>
      </c>
      <c r="H254" s="52" t="s">
        <v>2200</v>
      </c>
      <c r="I254" s="53"/>
      <c r="J254" s="85" t="str">
        <f t="shared" ref="J254:J272" si="59">HYPERLINK("#'"&amp;$B$17&amp;$B$18&amp;$B$251&amp;"'!B"&amp;L254+6,IF(M254=L254,L254,L254&amp;"～"&amp;M254))</f>
        <v>1～4</v>
      </c>
      <c r="L254" s="11">
        <f>INDEX('1.2(1)③'!$B:$B,MATCH(N254,'1.2(1)③'!A:A,0),1)</f>
        <v>1</v>
      </c>
      <c r="M254" s="11">
        <f>L255-1</f>
        <v>4</v>
      </c>
      <c r="N254" s="11" t="str">
        <f>B254&amp;G254&amp;H254&amp;I254</f>
        <v>上水道・工業用水道取水・導水工程ポンプ設備</v>
      </c>
      <c r="P254" s="42" t="str">
        <f>INDEX('1.2(1)③'!$I:$I,MATCH($L254,'1.2(1)③'!$B:$B,0),1)</f>
        <v>ポンプ設備における台数制御システム・可動羽根制御システム・インバーター等を利用した回転速度制御システム等の導入による運転制御方式の改善</v>
      </c>
      <c r="Q254">
        <f t="shared" ref="Q254:Q272" si="60">M254-L254+1</f>
        <v>4</v>
      </c>
      <c r="R254">
        <f>COUNTIFS('1.2(2)'!J$839:J$839,"〇",'1.2(2)'!$E$839:$E$839,"&gt;="&amp;$L254,'1.2(2)'!$E$839:$E$839,"&lt;="&amp;$M254)+COUNTIFS('1.2(2)'!J$839:J$839,"△",'1.2(2)'!$E$839:$E$839,"&gt;="&amp;$L254,'1.2(2)'!$E$839:$E$839,"&lt;="&amp;$M254)</f>
        <v>0</v>
      </c>
      <c r="S254">
        <f>COUNTIFS('1.2(2)'!K$839:K$839,"〇",'1.2(2)'!$E$839:$E$839,"&gt;="&amp;$L254,'1.2(2)'!$E$839:$E$839,"&lt;="&amp;$M254)+COUNTIFS('1.2(2)'!K$839:K$839,"△",'1.2(2)'!$E$839:$E$839,"&gt;="&amp;$L254,'1.2(2)'!$E$839:$E$839,"&lt;="&amp;$M254)</f>
        <v>0</v>
      </c>
    </row>
    <row r="255" spans="2:19" x14ac:dyDescent="0.45">
      <c r="B255" s="32" t="s">
        <v>1878</v>
      </c>
      <c r="D255" s="20"/>
      <c r="E255" s="21"/>
      <c r="F255" s="48" t="s">
        <v>12</v>
      </c>
      <c r="G255" s="50" t="s">
        <v>2199</v>
      </c>
      <c r="H255" s="52" t="s">
        <v>2201</v>
      </c>
      <c r="I255" s="53"/>
      <c r="J255" s="85" t="str">
        <f t="shared" si="59"/>
        <v>5～6</v>
      </c>
      <c r="L255" s="11">
        <f>INDEX('1.2(1)③'!$B:$B,MATCH(N255,'1.2(1)③'!A:A,0),1)</f>
        <v>5</v>
      </c>
      <c r="M255" s="11">
        <f t="shared" ref="M255:M312" si="61">L256-1</f>
        <v>6</v>
      </c>
      <c r="N255" s="11" t="str">
        <f t="shared" ref="N255:N312" si="62">B255&amp;G255&amp;H255&amp;I255</f>
        <v>上水道・工業用水道取水・導水工程除塵機</v>
      </c>
      <c r="P255" s="42" t="str">
        <f>INDEX('1.2(1)③'!$I:$I,MATCH($L255,'1.2(1)③'!$B:$B,0),1)</f>
        <v>運転時間・運転間隔の調整による運転の効率化</v>
      </c>
      <c r="Q255">
        <f t="shared" si="60"/>
        <v>2</v>
      </c>
      <c r="R255">
        <f>COUNTIFS('1.2(2)'!J$839:J$839,"〇",'1.2(2)'!$E$839:$E$839,"&gt;="&amp;$L255,'1.2(2)'!$E$839:$E$839,"&lt;="&amp;$M255)+COUNTIFS('1.2(2)'!J$839:J$839,"△",'1.2(2)'!$E$839:$E$839,"&gt;="&amp;$L255,'1.2(2)'!$E$839:$E$839,"&lt;="&amp;$M255)</f>
        <v>0</v>
      </c>
      <c r="S255">
        <f>COUNTIFS('1.2(2)'!K$839:K$839,"〇",'1.2(2)'!$E$839:$E$839,"&gt;="&amp;$L255,'1.2(2)'!$E$839:$E$839,"&lt;="&amp;$M255)+COUNTIFS('1.2(2)'!K$839:K$839,"△",'1.2(2)'!$E$839:$E$839,"&gt;="&amp;$L255,'1.2(2)'!$E$839:$E$839,"&lt;="&amp;$M255)</f>
        <v>0</v>
      </c>
    </row>
    <row r="256" spans="2:19" x14ac:dyDescent="0.45">
      <c r="B256" s="57" t="s">
        <v>1878</v>
      </c>
      <c r="D256" s="20"/>
      <c r="E256" s="21"/>
      <c r="F256" s="49" t="s">
        <v>12</v>
      </c>
      <c r="G256" s="15" t="s">
        <v>1914</v>
      </c>
      <c r="H256" s="52" t="s">
        <v>2202</v>
      </c>
      <c r="I256" s="53"/>
      <c r="J256" s="85" t="str">
        <f t="shared" si="59"/>
        <v>7～8</v>
      </c>
      <c r="L256" s="11">
        <f>INDEX('1.2(1)③'!$B:$B,MATCH(N256,'1.2(1)③'!A:A,0),1)</f>
        <v>7</v>
      </c>
      <c r="M256" s="11">
        <f t="shared" si="61"/>
        <v>8</v>
      </c>
      <c r="N256" s="11" t="str">
        <f t="shared" si="62"/>
        <v>上水道・工業用水道沈でん・ろ過工程凝集池設備</v>
      </c>
      <c r="P256" s="42" t="str">
        <f>INDEX('1.2(1)③'!$I:$I,MATCH($L256,'1.2(1)③'!$B:$B,0),1)</f>
        <v>急速攪拌装置・緩速攪拌装置の効率化のための低速モーター又はインバーター制御システムの導入等による駆動方式の見直し、駆動軸の改良、翼車の材質・構造等の改良</v>
      </c>
      <c r="Q256">
        <f t="shared" si="60"/>
        <v>2</v>
      </c>
      <c r="R256">
        <f>COUNTIFS('1.2(2)'!J$839:J$839,"〇",'1.2(2)'!$E$839:$E$839,"&gt;="&amp;$L256,'1.2(2)'!$E$839:$E$839,"&lt;="&amp;$M256)+COUNTIFS('1.2(2)'!J$839:J$839,"△",'1.2(2)'!$E$839:$E$839,"&gt;="&amp;$L256,'1.2(2)'!$E$839:$E$839,"&lt;="&amp;$M256)</f>
        <v>0</v>
      </c>
      <c r="S256">
        <f>COUNTIFS('1.2(2)'!K$839:K$839,"〇",'1.2(2)'!$E$839:$E$839,"&gt;="&amp;$L256,'1.2(2)'!$E$839:$E$839,"&lt;="&amp;$M256)+COUNTIFS('1.2(2)'!K$839:K$839,"△",'1.2(2)'!$E$839:$E$839,"&gt;="&amp;$L256,'1.2(2)'!$E$839:$E$839,"&lt;="&amp;$M256)</f>
        <v>0</v>
      </c>
    </row>
    <row r="257" spans="2:19" x14ac:dyDescent="0.45">
      <c r="B257" s="57" t="s">
        <v>1878</v>
      </c>
      <c r="D257" s="20"/>
      <c r="E257" s="21"/>
      <c r="F257" s="49" t="s">
        <v>12</v>
      </c>
      <c r="G257" s="49" t="s">
        <v>1914</v>
      </c>
      <c r="H257" s="52" t="s">
        <v>2203</v>
      </c>
      <c r="I257" s="53"/>
      <c r="J257" s="85" t="str">
        <f t="shared" si="59"/>
        <v>9～11</v>
      </c>
      <c r="L257" s="11">
        <f>INDEX('1.2(1)③'!$B:$B,MATCH(N257,'1.2(1)③'!A:A,0),1)</f>
        <v>9</v>
      </c>
      <c r="M257" s="11">
        <f t="shared" si="61"/>
        <v>11</v>
      </c>
      <c r="N257" s="11" t="str">
        <f t="shared" si="62"/>
        <v>上水道・工業用水道沈でん・ろ過工程沈でん設備</v>
      </c>
      <c r="P257" s="42" t="str">
        <f>INDEX('1.2(1)③'!$I:$I,MATCH($L257,'1.2(1)③'!$B:$B,0),1)</f>
        <v>効率的な駆動方式の採用によるスラッジ掻寄機の運転の効率化</v>
      </c>
      <c r="Q257">
        <f t="shared" si="60"/>
        <v>3</v>
      </c>
      <c r="R257">
        <f>COUNTIFS('1.2(2)'!J$839:J$839,"〇",'1.2(2)'!$E$839:$E$839,"&gt;="&amp;$L257,'1.2(2)'!$E$839:$E$839,"&lt;="&amp;$M257)+COUNTIFS('1.2(2)'!J$839:J$839,"△",'1.2(2)'!$E$839:$E$839,"&gt;="&amp;$L257,'1.2(2)'!$E$839:$E$839,"&lt;="&amp;$M257)</f>
        <v>0</v>
      </c>
      <c r="S257">
        <f>COUNTIFS('1.2(2)'!K$839:K$839,"〇",'1.2(2)'!$E$839:$E$839,"&gt;="&amp;$L257,'1.2(2)'!$E$839:$E$839,"&lt;="&amp;$M257)+COUNTIFS('1.2(2)'!K$839:K$839,"△",'1.2(2)'!$E$839:$E$839,"&gt;="&amp;$L257,'1.2(2)'!$E$839:$E$839,"&lt;="&amp;$M257)</f>
        <v>0</v>
      </c>
    </row>
    <row r="258" spans="2:19" x14ac:dyDescent="0.45">
      <c r="B258" s="57" t="s">
        <v>1878</v>
      </c>
      <c r="D258" s="20"/>
      <c r="E258" s="21"/>
      <c r="F258" s="49" t="s">
        <v>12</v>
      </c>
      <c r="G258" s="49" t="s">
        <v>1914</v>
      </c>
      <c r="H258" s="52" t="s">
        <v>2204</v>
      </c>
      <c r="I258" s="53"/>
      <c r="J258" s="85" t="str">
        <f t="shared" si="59"/>
        <v>12～14</v>
      </c>
      <c r="L258" s="11">
        <f>INDEX('1.2(1)③'!$B:$B,MATCH(N258,'1.2(1)③'!A:A,0),1)</f>
        <v>12</v>
      </c>
      <c r="M258" s="11">
        <f t="shared" si="61"/>
        <v>14</v>
      </c>
      <c r="N258" s="11" t="str">
        <f t="shared" si="62"/>
        <v>上水道・工業用水道沈でん・ろ過工程ろ過池設備</v>
      </c>
      <c r="P258" s="42" t="str">
        <f>INDEX('1.2(1)③'!$I:$I,MATCH($L258,'1.2(1)③'!$B:$B,0),1)</f>
        <v>洗浄の頻度・時間等の見直し及びろ抗（ろ過抵抗）到達洗浄等による洗浄の効率化</v>
      </c>
      <c r="Q258">
        <f t="shared" si="60"/>
        <v>3</v>
      </c>
      <c r="R258">
        <f>COUNTIFS('1.2(2)'!J$839:J$839,"〇",'1.2(2)'!$E$839:$E$839,"&gt;="&amp;$L258,'1.2(2)'!$E$839:$E$839,"&lt;="&amp;$M258)+COUNTIFS('1.2(2)'!J$839:J$839,"△",'1.2(2)'!$E$839:$E$839,"&gt;="&amp;$L258,'1.2(2)'!$E$839:$E$839,"&lt;="&amp;$M258)</f>
        <v>0</v>
      </c>
      <c r="S258">
        <f>COUNTIFS('1.2(2)'!K$839:K$839,"〇",'1.2(2)'!$E$839:$E$839,"&gt;="&amp;$L258,'1.2(2)'!$E$839:$E$839,"&lt;="&amp;$M258)+COUNTIFS('1.2(2)'!K$839:K$839,"△",'1.2(2)'!$E$839:$E$839,"&gt;="&amp;$L258,'1.2(2)'!$E$839:$E$839,"&lt;="&amp;$M258)</f>
        <v>0</v>
      </c>
    </row>
    <row r="259" spans="2:19" x14ac:dyDescent="0.45">
      <c r="B259" s="57" t="s">
        <v>1878</v>
      </c>
      <c r="D259" s="20"/>
      <c r="E259" s="21"/>
      <c r="F259" s="49" t="s">
        <v>12</v>
      </c>
      <c r="G259" s="49" t="s">
        <v>1914</v>
      </c>
      <c r="H259" s="52" t="s">
        <v>2205</v>
      </c>
      <c r="I259" s="53"/>
      <c r="J259" s="85" t="str">
        <f t="shared" si="59"/>
        <v>15～19</v>
      </c>
      <c r="L259" s="11">
        <f>INDEX('1.2(1)③'!$B:$B,MATCH(N259,'1.2(1)③'!A:A,0),1)</f>
        <v>15</v>
      </c>
      <c r="M259" s="11">
        <f t="shared" si="61"/>
        <v>19</v>
      </c>
      <c r="N259" s="11" t="str">
        <f t="shared" si="62"/>
        <v>上水道・工業用水道沈でん・ろ過工程膜ろ過設備</v>
      </c>
      <c r="P259" s="42" t="str">
        <f>INDEX('1.2(1)③'!$I:$I,MATCH($L259,'1.2(1)③'!$B:$B,0),1)</f>
        <v>台数制御システム・可動羽根制御システム・インバーター等を利用した回転速度制御システム等の導入によるポンプ運転制御方式の改善</v>
      </c>
      <c r="Q259">
        <f t="shared" si="60"/>
        <v>5</v>
      </c>
      <c r="R259">
        <f>COUNTIFS('1.2(2)'!J$839:J$839,"〇",'1.2(2)'!$E$839:$E$839,"&gt;="&amp;$L259,'1.2(2)'!$E$839:$E$839,"&lt;="&amp;$M259)+COUNTIFS('1.2(2)'!J$839:J$839,"△",'1.2(2)'!$E$839:$E$839,"&gt;="&amp;$L259,'1.2(2)'!$E$839:$E$839,"&lt;="&amp;$M259)</f>
        <v>0</v>
      </c>
      <c r="S259">
        <f>COUNTIFS('1.2(2)'!K$839:K$839,"〇",'1.2(2)'!$E$839:$E$839,"&gt;="&amp;$L259,'1.2(2)'!$E$839:$E$839,"&lt;="&amp;$M259)+COUNTIFS('1.2(2)'!K$839:K$839,"△",'1.2(2)'!$E$839:$E$839,"&gt;="&amp;$L259,'1.2(2)'!$E$839:$E$839,"&lt;="&amp;$M259)</f>
        <v>0</v>
      </c>
    </row>
    <row r="260" spans="2:19" x14ac:dyDescent="0.45">
      <c r="B260" s="57" t="s">
        <v>1878</v>
      </c>
      <c r="D260" s="20"/>
      <c r="E260" s="21"/>
      <c r="F260" s="49" t="s">
        <v>12</v>
      </c>
      <c r="G260" s="50" t="s">
        <v>1914</v>
      </c>
      <c r="H260" s="52" t="s">
        <v>2206</v>
      </c>
      <c r="I260" s="53"/>
      <c r="J260" s="85" t="str">
        <f t="shared" si="59"/>
        <v>20～24</v>
      </c>
      <c r="L260" s="11">
        <f>INDEX('1.2(1)③'!$B:$B,MATCH(N260,'1.2(1)③'!A:A,0),1)</f>
        <v>20</v>
      </c>
      <c r="M260" s="11">
        <f t="shared" si="61"/>
        <v>24</v>
      </c>
      <c r="N260" s="11" t="str">
        <f t="shared" si="62"/>
        <v>上水道・工業用水道沈でん・ろ過工程薬品注入設備</v>
      </c>
      <c r="P260" s="42" t="str">
        <f>INDEX('1.2(1)③'!$I:$I,MATCH($L260,'1.2(1)③'!$B:$B,0),1)</f>
        <v>薬品注入の効率化のための自然流下注入方式の導入・原水の質に応じた薬品注入制御の自動化</v>
      </c>
      <c r="Q260">
        <f t="shared" si="60"/>
        <v>5</v>
      </c>
      <c r="R260">
        <f>COUNTIFS('1.2(2)'!J$839:J$839,"〇",'1.2(2)'!$E$839:$E$839,"&gt;="&amp;$L260,'1.2(2)'!$E$839:$E$839,"&lt;="&amp;$M260)+COUNTIFS('1.2(2)'!J$839:J$839,"△",'1.2(2)'!$E$839:$E$839,"&gt;="&amp;$L260,'1.2(2)'!$E$839:$E$839,"&lt;="&amp;$M260)</f>
        <v>0</v>
      </c>
      <c r="S260">
        <f>COUNTIFS('1.2(2)'!K$839:K$839,"〇",'1.2(2)'!$E$839:$E$839,"&gt;="&amp;$L260,'1.2(2)'!$E$839:$E$839,"&lt;="&amp;$M260)+COUNTIFS('1.2(2)'!K$839:K$839,"△",'1.2(2)'!$E$839:$E$839,"&gt;="&amp;$L260,'1.2(2)'!$E$839:$E$839,"&lt;="&amp;$M260)</f>
        <v>0</v>
      </c>
    </row>
    <row r="261" spans="2:19" x14ac:dyDescent="0.45">
      <c r="B261" s="57" t="s">
        <v>1878</v>
      </c>
      <c r="D261" s="20"/>
      <c r="E261" s="21"/>
      <c r="F261" s="49" t="s">
        <v>12</v>
      </c>
      <c r="G261" s="15" t="s">
        <v>1915</v>
      </c>
      <c r="H261" s="52" t="s">
        <v>2207</v>
      </c>
      <c r="I261" s="53"/>
      <c r="J261" s="85" t="str">
        <f t="shared" si="59"/>
        <v>25～28</v>
      </c>
      <c r="L261" s="11">
        <f>INDEX('1.2(1)③'!$B:$B,MATCH(N261,'1.2(1)③'!A:A,0),1)</f>
        <v>25</v>
      </c>
      <c r="M261" s="11">
        <f t="shared" si="61"/>
        <v>28</v>
      </c>
      <c r="N261" s="11" t="str">
        <f t="shared" si="62"/>
        <v>上水道・工業用水道高度浄水工程オゾン処理設備</v>
      </c>
      <c r="P261" s="42" t="str">
        <f>INDEX('1.2(1)③'!$I:$I,MATCH($L261,'1.2(1)③'!$B:$B,0),1)</f>
        <v>オゾン注入量の制御によるオゾン発生装置の運転の効率化</v>
      </c>
      <c r="Q261">
        <f t="shared" si="60"/>
        <v>4</v>
      </c>
      <c r="R261">
        <f>COUNTIFS('1.2(2)'!J$839:J$839,"〇",'1.2(2)'!$E$839:$E$839,"&gt;="&amp;$L261,'1.2(2)'!$E$839:$E$839,"&lt;="&amp;$M261)+COUNTIFS('1.2(2)'!J$839:J$839,"△",'1.2(2)'!$E$839:$E$839,"&gt;="&amp;$L261,'1.2(2)'!$E$839:$E$839,"&lt;="&amp;$M261)</f>
        <v>0</v>
      </c>
      <c r="S261">
        <f>COUNTIFS('1.2(2)'!K$839:K$839,"〇",'1.2(2)'!$E$839:$E$839,"&gt;="&amp;$L261,'1.2(2)'!$E$839:$E$839,"&lt;="&amp;$M261)+COUNTIFS('1.2(2)'!K$839:K$839,"△",'1.2(2)'!$E$839:$E$839,"&gt;="&amp;$L261,'1.2(2)'!$E$839:$E$839,"&lt;="&amp;$M261)</f>
        <v>0</v>
      </c>
    </row>
    <row r="262" spans="2:19" x14ac:dyDescent="0.45">
      <c r="B262" s="57" t="s">
        <v>1878</v>
      </c>
      <c r="D262" s="20"/>
      <c r="E262" s="21"/>
      <c r="F262" s="49" t="s">
        <v>12</v>
      </c>
      <c r="G262" s="49" t="s">
        <v>1915</v>
      </c>
      <c r="H262" s="52" t="s">
        <v>2208</v>
      </c>
      <c r="I262" s="53"/>
      <c r="J262" s="85" t="str">
        <f t="shared" si="59"/>
        <v>29～30</v>
      </c>
      <c r="L262" s="11">
        <f>INDEX('1.2(1)③'!$B:$B,MATCH(N262,'1.2(1)③'!A:A,0),1)</f>
        <v>29</v>
      </c>
      <c r="M262" s="11">
        <f t="shared" si="61"/>
        <v>30</v>
      </c>
      <c r="N262" s="11" t="str">
        <f t="shared" si="62"/>
        <v>上水道・工業用水道高度浄水工程紫外線処理設備</v>
      </c>
      <c r="P262" s="42" t="str">
        <f>INDEX('1.2(1)③'!$I:$I,MATCH($L262,'1.2(1)③'!$B:$B,0),1)</f>
        <v>処理形態に応じた紫外線ランプの採用</v>
      </c>
      <c r="Q262">
        <f t="shared" si="60"/>
        <v>2</v>
      </c>
      <c r="R262">
        <f>COUNTIFS('1.2(2)'!J$839:J$839,"〇",'1.2(2)'!$E$839:$E$839,"&gt;="&amp;$L262,'1.2(2)'!$E$839:$E$839,"&lt;="&amp;$M262)+COUNTIFS('1.2(2)'!J$839:J$839,"△",'1.2(2)'!$E$839:$E$839,"&gt;="&amp;$L262,'1.2(2)'!$E$839:$E$839,"&lt;="&amp;$M262)</f>
        <v>0</v>
      </c>
      <c r="S262">
        <f>COUNTIFS('1.2(2)'!K$839:K$839,"〇",'1.2(2)'!$E$839:$E$839,"&gt;="&amp;$L262,'1.2(2)'!$E$839:$E$839,"&lt;="&amp;$M262)+COUNTIFS('1.2(2)'!K$839:K$839,"△",'1.2(2)'!$E$839:$E$839,"&gt;="&amp;$L262,'1.2(2)'!$E$839:$E$839,"&lt;="&amp;$M262)</f>
        <v>0</v>
      </c>
    </row>
    <row r="263" spans="2:19" x14ac:dyDescent="0.45">
      <c r="B263" s="57" t="s">
        <v>1878</v>
      </c>
      <c r="D263" s="20"/>
      <c r="E263" s="21"/>
      <c r="F263" s="49" t="s">
        <v>12</v>
      </c>
      <c r="G263" s="50" t="s">
        <v>1915</v>
      </c>
      <c r="H263" s="52" t="s">
        <v>2209</v>
      </c>
      <c r="I263" s="53"/>
      <c r="J263" s="85" t="str">
        <f t="shared" si="59"/>
        <v>31～32</v>
      </c>
      <c r="L263" s="11">
        <f>INDEX('1.2(1)③'!$B:$B,MATCH(N263,'1.2(1)③'!A:A,0),1)</f>
        <v>31</v>
      </c>
      <c r="M263" s="11">
        <f t="shared" si="61"/>
        <v>32</v>
      </c>
      <c r="N263" s="11" t="str">
        <f t="shared" si="62"/>
        <v>上水道・工業用水道高度浄水工程粒状活性炭ろ過池設備</v>
      </c>
      <c r="P263" s="42" t="str">
        <f>INDEX('1.2(1)③'!$I:$I,MATCH($L263,'1.2(1)③'!$B:$B,0),1)</f>
        <v>洗浄頻度・時間等の見直しによる洗浄の効率化</v>
      </c>
      <c r="Q263">
        <f t="shared" si="60"/>
        <v>2</v>
      </c>
      <c r="R263">
        <f>COUNTIFS('1.2(2)'!J$839:J$839,"〇",'1.2(2)'!$E$839:$E$839,"&gt;="&amp;$L263,'1.2(2)'!$E$839:$E$839,"&lt;="&amp;$M263)+COUNTIFS('1.2(2)'!J$839:J$839,"△",'1.2(2)'!$E$839:$E$839,"&gt;="&amp;$L263,'1.2(2)'!$E$839:$E$839,"&lt;="&amp;$M263)</f>
        <v>0</v>
      </c>
      <c r="S263">
        <f>COUNTIFS('1.2(2)'!K$839:K$839,"〇",'1.2(2)'!$E$839:$E$839,"&gt;="&amp;$L263,'1.2(2)'!$E$839:$E$839,"&lt;="&amp;$M263)+COUNTIFS('1.2(2)'!K$839:K$839,"△",'1.2(2)'!$E$839:$E$839,"&gt;="&amp;$L263,'1.2(2)'!$E$839:$E$839,"&lt;="&amp;$M263)</f>
        <v>0</v>
      </c>
    </row>
    <row r="264" spans="2:19" x14ac:dyDescent="0.45">
      <c r="B264" s="57" t="s">
        <v>1878</v>
      </c>
      <c r="D264" s="20"/>
      <c r="E264" s="21"/>
      <c r="F264" s="49" t="s">
        <v>12</v>
      </c>
      <c r="G264" s="15" t="s">
        <v>2210</v>
      </c>
      <c r="H264" s="52" t="s">
        <v>2211</v>
      </c>
      <c r="I264" s="53"/>
      <c r="J264" s="85" t="str">
        <f t="shared" si="59"/>
        <v>33～35</v>
      </c>
      <c r="L264" s="11">
        <f>INDEX('1.2(1)③'!$B:$B,MATCH(N264,'1.2(1)③'!A:A,0),1)</f>
        <v>33</v>
      </c>
      <c r="M264" s="11">
        <f t="shared" si="61"/>
        <v>35</v>
      </c>
      <c r="N264" s="11" t="str">
        <f t="shared" si="62"/>
        <v>上水道・工業用水道排水処理工程排泥濃縮槽設備</v>
      </c>
      <c r="P264" s="42" t="str">
        <f>INDEX('1.2(1)③'!$I:$I,MATCH($L264,'1.2(1)③'!$B:$B,0),1)</f>
        <v>台数制御システム・可動羽根制御システム・インバーター等を利用した回転速度制御システム等の導入によるポンプ運転制御方式の改善</v>
      </c>
      <c r="Q264">
        <f t="shared" si="60"/>
        <v>3</v>
      </c>
      <c r="R264">
        <f>COUNTIFS('1.2(2)'!J$839:J$839,"〇",'1.2(2)'!$E$839:$E$839,"&gt;="&amp;$L264,'1.2(2)'!$E$839:$E$839,"&lt;="&amp;$M264)+COUNTIFS('1.2(2)'!J$839:J$839,"△",'1.2(2)'!$E$839:$E$839,"&gt;="&amp;$L264,'1.2(2)'!$E$839:$E$839,"&lt;="&amp;$M264)</f>
        <v>0</v>
      </c>
      <c r="S264">
        <f>COUNTIFS('1.2(2)'!K$839:K$839,"〇",'1.2(2)'!$E$839:$E$839,"&gt;="&amp;$L264,'1.2(2)'!$E$839:$E$839,"&lt;="&amp;$M264)+COUNTIFS('1.2(2)'!K$839:K$839,"△",'1.2(2)'!$E$839:$E$839,"&gt;="&amp;$L264,'1.2(2)'!$E$839:$E$839,"&lt;="&amp;$M264)</f>
        <v>0</v>
      </c>
    </row>
    <row r="265" spans="2:19" x14ac:dyDescent="0.45">
      <c r="B265" s="57" t="s">
        <v>1878</v>
      </c>
      <c r="D265" s="20"/>
      <c r="E265" s="21"/>
      <c r="F265" s="49" t="s">
        <v>12</v>
      </c>
      <c r="G265" s="50" t="s">
        <v>2210</v>
      </c>
      <c r="H265" s="52" t="s">
        <v>2212</v>
      </c>
      <c r="I265" s="53"/>
      <c r="J265" s="85" t="str">
        <f t="shared" si="59"/>
        <v>36～39</v>
      </c>
      <c r="L265" s="11">
        <f>INDEX('1.2(1)③'!$B:$B,MATCH(N265,'1.2(1)③'!A:A,0),1)</f>
        <v>36</v>
      </c>
      <c r="M265" s="11">
        <f t="shared" si="61"/>
        <v>39</v>
      </c>
      <c r="N265" s="11" t="str">
        <f t="shared" si="62"/>
        <v>上水道・工業用水道排水処理工程排泥脱水設備</v>
      </c>
      <c r="P265" s="42" t="str">
        <f>INDEX('1.2(1)③'!$I:$I,MATCH($L265,'1.2(1)③'!$B:$B,0),1)</f>
        <v>脱水の効率化に適した駆動方式の選定、脱水の効率化のための排熱利用による濃縮汚泥の加温</v>
      </c>
      <c r="Q265">
        <f t="shared" si="60"/>
        <v>4</v>
      </c>
      <c r="R265">
        <f>COUNTIFS('1.2(2)'!J$839:J$839,"〇",'1.2(2)'!$E$839:$E$839,"&gt;="&amp;$L265,'1.2(2)'!$E$839:$E$839,"&lt;="&amp;$M265)+COUNTIFS('1.2(2)'!J$839:J$839,"△",'1.2(2)'!$E$839:$E$839,"&gt;="&amp;$L265,'1.2(2)'!$E$839:$E$839,"&lt;="&amp;$M265)</f>
        <v>0</v>
      </c>
      <c r="S265">
        <f>COUNTIFS('1.2(2)'!K$839:K$839,"〇",'1.2(2)'!$E$839:$E$839,"&gt;="&amp;$L265,'1.2(2)'!$E$839:$E$839,"&lt;="&amp;$M265)+COUNTIFS('1.2(2)'!K$839:K$839,"△",'1.2(2)'!$E$839:$E$839,"&gt;="&amp;$L265,'1.2(2)'!$E$839:$E$839,"&lt;="&amp;$M265)</f>
        <v>0</v>
      </c>
    </row>
    <row r="266" spans="2:19" x14ac:dyDescent="0.45">
      <c r="B266" s="57" t="s">
        <v>1878</v>
      </c>
      <c r="D266" s="20"/>
      <c r="E266" s="21"/>
      <c r="F266" s="49" t="s">
        <v>12</v>
      </c>
      <c r="G266" s="73" t="s">
        <v>2213</v>
      </c>
      <c r="H266" s="52" t="s">
        <v>2214</v>
      </c>
      <c r="I266" s="53"/>
      <c r="J266" s="85" t="str">
        <f t="shared" si="59"/>
        <v>40～48</v>
      </c>
      <c r="L266" s="11">
        <f>INDEX('1.2(1)③'!$B:$B,MATCH(N266,'1.2(1)③'!A:A,0),1)</f>
        <v>40</v>
      </c>
      <c r="M266" s="11">
        <f t="shared" si="61"/>
        <v>48</v>
      </c>
      <c r="N266" s="11" t="str">
        <f t="shared" si="62"/>
        <v>上水道・工業用水道送水・配水工程送水・配水施設</v>
      </c>
      <c r="P266" s="42" t="str">
        <f>INDEX('1.2(1)③'!$I:$I,MATCH($L266,'1.2(1)③'!$B:$B,0),1)</f>
        <v>送水・配水施設における台数制御システム・可動羽根制御システム・インバーター等を利用した回転速度制御システム等の導入によるポンプ運転制御方式の改善</v>
      </c>
      <c r="Q266">
        <f t="shared" si="60"/>
        <v>9</v>
      </c>
      <c r="R266">
        <f>COUNTIFS('1.2(2)'!J$839:J$839,"〇",'1.2(2)'!$E$839:$E$839,"&gt;="&amp;$L266,'1.2(2)'!$E$839:$E$839,"&lt;="&amp;$M266)+COUNTIFS('1.2(2)'!J$839:J$839,"△",'1.2(2)'!$E$839:$E$839,"&gt;="&amp;$L266,'1.2(2)'!$E$839:$E$839,"&lt;="&amp;$M266)</f>
        <v>0</v>
      </c>
      <c r="S266">
        <f>COUNTIFS('1.2(2)'!K$839:K$839,"〇",'1.2(2)'!$E$839:$E$839,"&gt;="&amp;$L266,'1.2(2)'!$E$839:$E$839,"&lt;="&amp;$M266)+COUNTIFS('1.2(2)'!K$839:K$839,"△",'1.2(2)'!$E$839:$E$839,"&gt;="&amp;$L266,'1.2(2)'!$E$839:$E$839,"&lt;="&amp;$M266)</f>
        <v>0</v>
      </c>
    </row>
    <row r="267" spans="2:19" x14ac:dyDescent="0.45">
      <c r="B267" s="57" t="s">
        <v>1878</v>
      </c>
      <c r="D267" s="20"/>
      <c r="E267" s="21"/>
      <c r="F267" s="49" t="s">
        <v>12</v>
      </c>
      <c r="G267" s="15" t="s">
        <v>2215</v>
      </c>
      <c r="H267" s="52" t="s">
        <v>2216</v>
      </c>
      <c r="I267" s="53"/>
      <c r="J267" s="85" t="str">
        <f t="shared" si="59"/>
        <v>49～52</v>
      </c>
      <c r="L267" s="11">
        <f>INDEX('1.2(1)③'!$B:$B,MATCH(N267,'1.2(1)③'!A:A,0),1)</f>
        <v>49</v>
      </c>
      <c r="M267" s="11">
        <f t="shared" si="61"/>
        <v>52</v>
      </c>
      <c r="N267" s="11" t="str">
        <f t="shared" si="62"/>
        <v>上水道・工業用水道総合管理水運用管理</v>
      </c>
      <c r="P267" s="42" t="str">
        <f>INDEX('1.2(1)③'!$I:$I,MATCH($L267,'1.2(1)③'!$B:$B,0),1)</f>
        <v>位置エネルギーを利用した施設の整備</v>
      </c>
      <c r="Q267">
        <f t="shared" si="60"/>
        <v>4</v>
      </c>
      <c r="R267">
        <f>COUNTIFS('1.2(2)'!J$839:J$839,"〇",'1.2(2)'!$E$839:$E$839,"&gt;="&amp;$L267,'1.2(2)'!$E$839:$E$839,"&lt;="&amp;$M267)+COUNTIFS('1.2(2)'!J$839:J$839,"△",'1.2(2)'!$E$839:$E$839,"&gt;="&amp;$L267,'1.2(2)'!$E$839:$E$839,"&lt;="&amp;$M267)</f>
        <v>0</v>
      </c>
      <c r="S267">
        <f>COUNTIFS('1.2(2)'!K$839:K$839,"〇",'1.2(2)'!$E$839:$E$839,"&gt;="&amp;$L267,'1.2(2)'!$E$839:$E$839,"&lt;="&amp;$M267)+COUNTIFS('1.2(2)'!K$839:K$839,"△",'1.2(2)'!$E$839:$E$839,"&gt;="&amp;$L267,'1.2(2)'!$E$839:$E$839,"&lt;="&amp;$M267)</f>
        <v>0</v>
      </c>
    </row>
    <row r="268" spans="2:19" x14ac:dyDescent="0.45">
      <c r="B268" s="57" t="s">
        <v>1878</v>
      </c>
      <c r="D268" s="20"/>
      <c r="E268" s="21"/>
      <c r="F268" s="49" t="s">
        <v>12</v>
      </c>
      <c r="G268" s="51" t="s">
        <v>2215</v>
      </c>
      <c r="H268" s="52" t="s">
        <v>2217</v>
      </c>
      <c r="I268" s="53"/>
      <c r="J268" s="85" t="str">
        <f t="shared" si="59"/>
        <v>53～57</v>
      </c>
      <c r="L268" s="11">
        <f>INDEX('1.2(1)③'!$B:$B,MATCH(N268,'1.2(1)③'!A:A,0),1)</f>
        <v>53</v>
      </c>
      <c r="M268" s="11">
        <f t="shared" si="61"/>
        <v>57</v>
      </c>
      <c r="N268" s="11" t="str">
        <f t="shared" si="62"/>
        <v>上水道・工業用水道総合管理監視制御システム</v>
      </c>
      <c r="P268" s="42" t="str">
        <f>INDEX('1.2(1)③'!$I:$I,MATCH($L268,'1.2(1)③'!$B:$B,0),1)</f>
        <v>エネルギー原単位の分析のための処理工程単位・主要設備単位・機器単位での電力計の設置</v>
      </c>
      <c r="Q268">
        <f t="shared" si="60"/>
        <v>5</v>
      </c>
      <c r="R268">
        <f>COUNTIFS('1.2(2)'!J$839:J$839,"〇",'1.2(2)'!$E$839:$E$839,"&gt;="&amp;$L268,'1.2(2)'!$E$839:$E$839,"&lt;="&amp;$M268)+COUNTIFS('1.2(2)'!J$839:J$839,"△",'1.2(2)'!$E$839:$E$839,"&gt;="&amp;$L268,'1.2(2)'!$E$839:$E$839,"&lt;="&amp;$M268)</f>
        <v>0</v>
      </c>
      <c r="S268">
        <f>COUNTIFS('1.2(2)'!K$839:K$839,"〇",'1.2(2)'!$E$839:$E$839,"&gt;="&amp;$L268,'1.2(2)'!$E$839:$E$839,"&lt;="&amp;$M268)+COUNTIFS('1.2(2)'!K$839:K$839,"△",'1.2(2)'!$E$839:$E$839,"&gt;="&amp;$L268,'1.2(2)'!$E$839:$E$839,"&lt;="&amp;$M268)</f>
        <v>0</v>
      </c>
    </row>
    <row r="269" spans="2:19" x14ac:dyDescent="0.45">
      <c r="B269" s="57" t="s">
        <v>1878</v>
      </c>
      <c r="D269" s="20"/>
      <c r="E269" s="21"/>
      <c r="F269" s="49" t="s">
        <v>12</v>
      </c>
      <c r="G269" s="16" t="s">
        <v>179</v>
      </c>
      <c r="H269" s="52" t="s">
        <v>2218</v>
      </c>
      <c r="I269" s="53"/>
      <c r="J269" s="85">
        <f t="shared" si="59"/>
        <v>58</v>
      </c>
      <c r="L269" s="11">
        <f>INDEX('1.2(1)③'!$B:$B,MATCH(N269,'1.2(1)③'!A:A,0),1)</f>
        <v>58</v>
      </c>
      <c r="M269" s="11">
        <f t="shared" si="61"/>
        <v>58</v>
      </c>
      <c r="N269" s="11" t="str">
        <f t="shared" si="62"/>
        <v>上水道・工業用水道未利用エネルギー・再生可能エネルギー設備小水力発電設備</v>
      </c>
      <c r="P269" s="42" t="str">
        <f>INDEX('1.2(1)③'!$I:$I,MATCH($L269,'1.2(1)③'!$B:$B,0),1)</f>
        <v>導水・送水・配水等における管路の残存圧力等を利用した小水力発電設備の導入</v>
      </c>
      <c r="Q269">
        <f t="shared" si="60"/>
        <v>1</v>
      </c>
      <c r="R269">
        <f>COUNTIFS('1.2(2)'!J$839:J$839,"〇",'1.2(2)'!$E$839:$E$839,"&gt;="&amp;$L269,'1.2(2)'!$E$839:$E$839,"&lt;="&amp;$M269)+COUNTIFS('1.2(2)'!J$839:J$839,"△",'1.2(2)'!$E$839:$E$839,"&gt;="&amp;$L269,'1.2(2)'!$E$839:$E$839,"&lt;="&amp;$M269)</f>
        <v>0</v>
      </c>
      <c r="S269">
        <f>COUNTIFS('1.2(2)'!K$839:K$839,"〇",'1.2(2)'!$E$839:$E$839,"&gt;="&amp;$L269,'1.2(2)'!$E$839:$E$839,"&lt;="&amp;$M269)+COUNTIFS('1.2(2)'!K$839:K$839,"△",'1.2(2)'!$E$839:$E$839,"&gt;="&amp;$L269,'1.2(2)'!$E$839:$E$839,"&lt;="&amp;$M269)</f>
        <v>0</v>
      </c>
    </row>
    <row r="270" spans="2:19" x14ac:dyDescent="0.45">
      <c r="B270" s="57" t="s">
        <v>1878</v>
      </c>
      <c r="D270" s="20"/>
      <c r="E270" s="21"/>
      <c r="F270" s="49" t="s">
        <v>12</v>
      </c>
      <c r="G270" s="49" t="s">
        <v>179</v>
      </c>
      <c r="H270" s="52" t="s">
        <v>2219</v>
      </c>
      <c r="I270" s="53"/>
      <c r="J270" s="85">
        <f t="shared" si="59"/>
        <v>59</v>
      </c>
      <c r="L270" s="11">
        <f>INDEX('1.2(1)③'!$B:$B,MATCH(N270,'1.2(1)③'!A:A,0),1)</f>
        <v>59</v>
      </c>
      <c r="M270" s="11">
        <f t="shared" si="61"/>
        <v>59</v>
      </c>
      <c r="N270" s="11" t="str">
        <f t="shared" si="62"/>
        <v>上水道・工業用水道未利用エネルギー・再生可能エネルギー設備再生可能エネルギー等</v>
      </c>
      <c r="P270" s="42" t="str">
        <f>INDEX('1.2(1)③'!$I:$I,MATCH($L270,'1.2(1)③'!$B:$B,0),1)</f>
        <v>ろ過池・沈殿池上部等未利用スペースを活用した太陽光発電設備の導入</v>
      </c>
      <c r="Q270">
        <f t="shared" si="60"/>
        <v>1</v>
      </c>
      <c r="R270">
        <f>COUNTIFS('1.2(2)'!J$839:J$839,"〇",'1.2(2)'!$E$839:$E$839,"&gt;="&amp;$L270,'1.2(2)'!$E$839:$E$839,"&lt;="&amp;$M270)+COUNTIFS('1.2(2)'!J$839:J$839,"△",'1.2(2)'!$E$839:$E$839,"&gt;="&amp;$L270,'1.2(2)'!$E$839:$E$839,"&lt;="&amp;$M270)</f>
        <v>0</v>
      </c>
      <c r="S270">
        <f>COUNTIFS('1.2(2)'!K$839:K$839,"〇",'1.2(2)'!$E$839:$E$839,"&gt;="&amp;$L270,'1.2(2)'!$E$839:$E$839,"&lt;="&amp;$M270)+COUNTIFS('1.2(2)'!K$839:K$839,"△",'1.2(2)'!$E$839:$E$839,"&gt;="&amp;$L270,'1.2(2)'!$E$839:$E$839,"&lt;="&amp;$M270)</f>
        <v>0</v>
      </c>
    </row>
    <row r="271" spans="2:19" x14ac:dyDescent="0.45">
      <c r="B271" s="43" t="s">
        <v>1876</v>
      </c>
      <c r="C271" s="18"/>
      <c r="D271" s="43" t="s">
        <v>636</v>
      </c>
      <c r="E271" s="19"/>
      <c r="F271" s="15" t="s">
        <v>12</v>
      </c>
      <c r="G271" s="15" t="s">
        <v>2220</v>
      </c>
      <c r="H271" s="73" t="s">
        <v>110</v>
      </c>
      <c r="I271" s="73" t="s">
        <v>3088</v>
      </c>
      <c r="J271" s="85" t="str">
        <f t="shared" si="59"/>
        <v>60～67</v>
      </c>
      <c r="L271" s="11">
        <f>INDEX('1.2(1)③'!$B:$B,MATCH(N271,'1.2(1)③'!A:A,0),1)</f>
        <v>60</v>
      </c>
      <c r="M271" s="11">
        <f t="shared" si="61"/>
        <v>67</v>
      </c>
      <c r="N271" s="11" t="str">
        <f t="shared" si="62"/>
        <v>下水道前処理・揚水工程電気使用設備沈砂池設備、主ポンプ設備</v>
      </c>
      <c r="P271" s="42" t="str">
        <f>INDEX('1.2(1)③'!$I:$I,MATCH($L271,'1.2(1)③'!$B:$B,0),1)</f>
        <v>沈砂池設備・主ポンプ設備における計時装置（タイマー）の使用・水位差検出・主ポンプ連動等によるスクリーン設備の間欠運転</v>
      </c>
      <c r="Q271">
        <f t="shared" si="60"/>
        <v>8</v>
      </c>
      <c r="R271">
        <f>COUNTIFS('1.2(2)'!J$839:J$839,"〇",'1.2(2)'!$E$839:$E$839,"&gt;="&amp;$L271,'1.2(2)'!$E$839:$E$839,"&lt;="&amp;$M271)+COUNTIFS('1.2(2)'!J$839:J$839,"△",'1.2(2)'!$E$839:$E$839,"&gt;="&amp;$L271,'1.2(2)'!$E$839:$E$839,"&lt;="&amp;$M271)</f>
        <v>0</v>
      </c>
      <c r="S271">
        <f>COUNTIFS('1.2(2)'!K$839:K$839,"〇",'1.2(2)'!$E$839:$E$839,"&gt;="&amp;$L271,'1.2(2)'!$E$839:$E$839,"&lt;="&amp;$M271)+COUNTIFS('1.2(2)'!K$839:K$839,"△",'1.2(2)'!$E$839:$E$839,"&gt;="&amp;$L271,'1.2(2)'!$E$839:$E$839,"&lt;="&amp;$M271)</f>
        <v>0</v>
      </c>
    </row>
    <row r="272" spans="2:19" x14ac:dyDescent="0.45">
      <c r="B272" s="32" t="s">
        <v>1876</v>
      </c>
      <c r="D272" s="20"/>
      <c r="E272" s="21"/>
      <c r="F272" s="48" t="s">
        <v>12</v>
      </c>
      <c r="G272" s="15" t="s">
        <v>2221</v>
      </c>
      <c r="H272" s="15" t="s">
        <v>110</v>
      </c>
      <c r="I272" s="73" t="s">
        <v>3089</v>
      </c>
      <c r="J272" s="85" t="str">
        <f t="shared" si="59"/>
        <v>68～73</v>
      </c>
      <c r="L272" s="11">
        <f>INDEX('1.2(1)③'!$B:$B,MATCH(N272,'1.2(1)③'!A:A,0),1)</f>
        <v>68</v>
      </c>
      <c r="M272" s="11">
        <f t="shared" si="61"/>
        <v>73</v>
      </c>
      <c r="N272" s="11" t="str">
        <f t="shared" si="62"/>
        <v>下水道水処理工程電気使用設備最初沈殿池設備</v>
      </c>
      <c r="P272" s="42" t="str">
        <f>INDEX('1.2(1)③'!$I:$I,MATCH($L272,'1.2(1)③'!$B:$B,0),1)</f>
        <v>流入水量に応じた池数制御</v>
      </c>
      <c r="Q272">
        <f t="shared" si="60"/>
        <v>6</v>
      </c>
      <c r="R272">
        <f>COUNTIFS('1.2(2)'!J$839:J$839,"〇",'1.2(2)'!$E$839:$E$839,"&gt;="&amp;$L272,'1.2(2)'!$E$839:$E$839,"&lt;="&amp;$M272)+COUNTIFS('1.2(2)'!J$839:J$839,"△",'1.2(2)'!$E$839:$E$839,"&gt;="&amp;$L272,'1.2(2)'!$E$839:$E$839,"&lt;="&amp;$M272)</f>
        <v>0</v>
      </c>
      <c r="S272">
        <f>COUNTIFS('1.2(2)'!K$839:K$839,"〇",'1.2(2)'!$E$839:$E$839,"&gt;="&amp;$L272,'1.2(2)'!$E$839:$E$839,"&lt;="&amp;$M272)+COUNTIFS('1.2(2)'!K$839:K$839,"△",'1.2(2)'!$E$839:$E$839,"&gt;="&amp;$L272,'1.2(2)'!$E$839:$E$839,"&lt;="&amp;$M272)</f>
        <v>0</v>
      </c>
    </row>
    <row r="273" spans="2:19" x14ac:dyDescent="0.45">
      <c r="B273" s="32" t="s">
        <v>1876</v>
      </c>
      <c r="D273" s="20"/>
      <c r="E273" s="21"/>
      <c r="F273" s="48" t="s">
        <v>12</v>
      </c>
      <c r="G273" s="49" t="s">
        <v>2221</v>
      </c>
      <c r="H273" s="49" t="s">
        <v>110</v>
      </c>
      <c r="I273" s="73" t="s">
        <v>3090</v>
      </c>
      <c r="J273" s="85" t="str">
        <f t="shared" ref="J273:J275" si="63">HYPERLINK("#'"&amp;$B$17&amp;$B$18&amp;$B$251&amp;"'!B"&amp;L273+6,IF(M273=L273,L273,L273&amp;"～"&amp;M273))</f>
        <v>74～83</v>
      </c>
      <c r="L273" s="11">
        <f>INDEX('1.2(1)③'!$B:$B,MATCH(N273,'1.2(1)③'!A:A,0),1)</f>
        <v>74</v>
      </c>
      <c r="M273" s="11">
        <f t="shared" si="61"/>
        <v>83</v>
      </c>
      <c r="N273" s="11" t="str">
        <f t="shared" si="62"/>
        <v>下水道水処理工程電気使用設備反応タンク設備</v>
      </c>
      <c r="P273" s="42" t="str">
        <f>INDEX('1.2(1)③'!$I:$I,MATCH($L273,'1.2(1)③'!$B:$B,0),1)</f>
        <v>流入水量比例制御システム・MLSS（ばっ気槽混合液中の活性汚泥浮遊物）制御システム・DO（溶存酸素量）制御システム・ORP（酸化還元電位）制御システムの導入</v>
      </c>
      <c r="Q273">
        <f t="shared" ref="Q273:Q312" si="64">M273-L273+1</f>
        <v>10</v>
      </c>
      <c r="R273">
        <f>COUNTIFS('1.2(2)'!J$839:J$839,"〇",'1.2(2)'!$E$839:$E$839,"&gt;="&amp;$L273,'1.2(2)'!$E$839:$E$839,"&lt;="&amp;$M273)+COUNTIFS('1.2(2)'!J$839:J$839,"△",'1.2(2)'!$E$839:$E$839,"&gt;="&amp;$L273,'1.2(2)'!$E$839:$E$839,"&lt;="&amp;$M273)</f>
        <v>0</v>
      </c>
      <c r="S273">
        <f>COUNTIFS('1.2(2)'!K$839:K$839,"〇",'1.2(2)'!$E$839:$E$839,"&gt;="&amp;$L273,'1.2(2)'!$E$839:$E$839,"&lt;="&amp;$M273)+COUNTIFS('1.2(2)'!K$839:K$839,"△",'1.2(2)'!$E$839:$E$839,"&gt;="&amp;$L273,'1.2(2)'!$E$839:$E$839,"&lt;="&amp;$M273)</f>
        <v>0</v>
      </c>
    </row>
    <row r="274" spans="2:19" x14ac:dyDescent="0.45">
      <c r="B274" s="32" t="s">
        <v>1876</v>
      </c>
      <c r="D274" s="20"/>
      <c r="E274" s="21"/>
      <c r="F274" s="48" t="s">
        <v>12</v>
      </c>
      <c r="G274" s="49" t="s">
        <v>2221</v>
      </c>
      <c r="H274" s="49" t="s">
        <v>110</v>
      </c>
      <c r="I274" s="73" t="s">
        <v>3091</v>
      </c>
      <c r="J274" s="85" t="str">
        <f t="shared" si="63"/>
        <v>84～91</v>
      </c>
      <c r="L274" s="11">
        <f>INDEX('1.2(1)③'!$B:$B,MATCH(N274,'1.2(1)③'!A:A,0),1)</f>
        <v>84</v>
      </c>
      <c r="M274" s="11">
        <f t="shared" si="61"/>
        <v>91</v>
      </c>
      <c r="N274" s="11" t="str">
        <f t="shared" si="62"/>
        <v>下水道水処理工程電気使用設備最終沈殿池設備</v>
      </c>
      <c r="P274" s="42" t="str">
        <f>INDEX('1.2(1)③'!$I:$I,MATCH($L274,'1.2(1)③'!$B:$B,0),1)</f>
        <v>計時装置（タイマー）の使用・汚泥界面の計測等による掻寄機の間欠運転</v>
      </c>
      <c r="Q274">
        <f t="shared" si="64"/>
        <v>8</v>
      </c>
      <c r="R274">
        <f>COUNTIFS('1.2(2)'!J$839:J$839,"〇",'1.2(2)'!$E$839:$E$839,"&gt;="&amp;$L274,'1.2(2)'!$E$839:$E$839,"&lt;="&amp;$M274)+COUNTIFS('1.2(2)'!J$839:J$839,"△",'1.2(2)'!$E$839:$E$839,"&gt;="&amp;$L274,'1.2(2)'!$E$839:$E$839,"&lt;="&amp;$M274)</f>
        <v>0</v>
      </c>
      <c r="S274">
        <f>COUNTIFS('1.2(2)'!K$839:K$839,"〇",'1.2(2)'!$E$839:$E$839,"&gt;="&amp;$L274,'1.2(2)'!$E$839:$E$839,"&lt;="&amp;$M274)+COUNTIFS('1.2(2)'!K$839:K$839,"△",'1.2(2)'!$E$839:$E$839,"&gt;="&amp;$L274,'1.2(2)'!$E$839:$E$839,"&lt;="&amp;$M274)</f>
        <v>0</v>
      </c>
    </row>
    <row r="275" spans="2:19" x14ac:dyDescent="0.45">
      <c r="B275" s="32" t="s">
        <v>1876</v>
      </c>
      <c r="D275" s="20"/>
      <c r="E275" s="21"/>
      <c r="F275" s="48" t="s">
        <v>12</v>
      </c>
      <c r="G275" s="50" t="s">
        <v>2221</v>
      </c>
      <c r="H275" s="50" t="s">
        <v>110</v>
      </c>
      <c r="I275" s="73" t="s">
        <v>2222</v>
      </c>
      <c r="J275" s="85" t="str">
        <f t="shared" si="63"/>
        <v>92～99</v>
      </c>
      <c r="L275" s="11">
        <f>INDEX('1.2(1)③'!$B:$B,MATCH(N275,'1.2(1)③'!A:A,0),1)</f>
        <v>92</v>
      </c>
      <c r="M275" s="11">
        <f t="shared" si="61"/>
        <v>99</v>
      </c>
      <c r="N275" s="11" t="str">
        <f t="shared" si="62"/>
        <v>下水道水処理工程電気使用設備高度処理設備</v>
      </c>
      <c r="P275" s="42" t="str">
        <f>INDEX('1.2(1)③'!$I:$I,MATCH($L275,'1.2(1)③'!$B:$B,0),1)</f>
        <v>水中攪拌機のインバーター等による回転数制御システムの導入</v>
      </c>
      <c r="Q275">
        <f t="shared" si="64"/>
        <v>8</v>
      </c>
      <c r="R275">
        <f>COUNTIFS('1.2(2)'!J$839:J$839,"〇",'1.2(2)'!$E$839:$E$839,"&gt;="&amp;$L275,'1.2(2)'!$E$839:$E$839,"&lt;="&amp;$M275)+COUNTIFS('1.2(2)'!J$839:J$839,"△",'1.2(2)'!$E$839:$E$839,"&gt;="&amp;$L275,'1.2(2)'!$E$839:$E$839,"&lt;="&amp;$M275)</f>
        <v>0</v>
      </c>
      <c r="S275">
        <f>COUNTIFS('1.2(2)'!K$839:K$839,"〇",'1.2(2)'!$E$839:$E$839,"&gt;="&amp;$L275,'1.2(2)'!$E$839:$E$839,"&lt;="&amp;$M275)+COUNTIFS('1.2(2)'!K$839:K$839,"△",'1.2(2)'!$E$839:$E$839,"&gt;="&amp;$L275,'1.2(2)'!$E$839:$E$839,"&lt;="&amp;$M275)</f>
        <v>0</v>
      </c>
    </row>
    <row r="276" spans="2:19" x14ac:dyDescent="0.45">
      <c r="B276" s="32" t="s">
        <v>1876</v>
      </c>
      <c r="D276" s="20"/>
      <c r="E276" s="21"/>
      <c r="F276" s="48" t="s">
        <v>12</v>
      </c>
      <c r="G276" s="15" t="s">
        <v>2223</v>
      </c>
      <c r="H276" s="15" t="s">
        <v>110</v>
      </c>
      <c r="I276" s="73" t="s">
        <v>3092</v>
      </c>
      <c r="J276" s="85" t="str">
        <f>HYPERLINK("#'"&amp;$B$17&amp;$B$18&amp;$B$251&amp;"'!B"&amp;L276+6,IF(M276=L276,L276,L276&amp;"～"&amp;M276))</f>
        <v>100～103</v>
      </c>
      <c r="L276" s="11">
        <f>INDEX('1.2(1)③'!$B:$B,MATCH(N276,'1.2(1)③'!A:A,0),1)</f>
        <v>100</v>
      </c>
      <c r="M276" s="11">
        <f t="shared" si="61"/>
        <v>103</v>
      </c>
      <c r="N276" s="11" t="str">
        <f t="shared" si="62"/>
        <v>下水道汚泥処理工程電気使用設備汚泥輸送設備</v>
      </c>
      <c r="P276" s="42" t="str">
        <f>INDEX('1.2(1)③'!$I:$I,MATCH($L276,'1.2(1)③'!$B:$B,0),1)</f>
        <v>汚泥輸送ポンプにおける台数制御システム・インバーター等による回転数制御システムの導入</v>
      </c>
      <c r="Q276">
        <f t="shared" si="64"/>
        <v>4</v>
      </c>
      <c r="R276">
        <f>COUNTIFS('1.2(2)'!J$839:J$839,"〇",'1.2(2)'!$E$839:$E$839,"&gt;="&amp;$L276,'1.2(2)'!$E$839:$E$839,"&lt;="&amp;$M276)+COUNTIFS('1.2(2)'!J$839:J$839,"△",'1.2(2)'!$E$839:$E$839,"&gt;="&amp;$L276,'1.2(2)'!$E$839:$E$839,"&lt;="&amp;$M276)</f>
        <v>0</v>
      </c>
      <c r="S276">
        <f>COUNTIFS('1.2(2)'!K$839:K$839,"〇",'1.2(2)'!$E$839:$E$839,"&gt;="&amp;$L276,'1.2(2)'!$E$839:$E$839,"&lt;="&amp;$M276)+COUNTIFS('1.2(2)'!K$839:K$839,"△",'1.2(2)'!$E$839:$E$839,"&gt;="&amp;$L276,'1.2(2)'!$E$839:$E$839,"&lt;="&amp;$M276)</f>
        <v>0</v>
      </c>
    </row>
    <row r="277" spans="2:19" x14ac:dyDescent="0.45">
      <c r="B277" s="32" t="s">
        <v>1876</v>
      </c>
      <c r="D277" s="20"/>
      <c r="E277" s="21"/>
      <c r="F277" s="48" t="s">
        <v>12</v>
      </c>
      <c r="G277" s="49" t="s">
        <v>2223</v>
      </c>
      <c r="H277" s="49" t="s">
        <v>110</v>
      </c>
      <c r="I277" s="73" t="s">
        <v>3093</v>
      </c>
      <c r="J277" s="85" t="str">
        <f t="shared" ref="J277:J280" si="65">HYPERLINK("#'"&amp;$B$17&amp;$B$18&amp;$B$251&amp;"'!B"&amp;L277+6,IF(M277=L277,L277,L277&amp;"～"&amp;M277))</f>
        <v>104～105</v>
      </c>
      <c r="L277" s="11">
        <f>INDEX('1.2(1)③'!$B:$B,MATCH(N277,'1.2(1)③'!A:A,0),1)</f>
        <v>104</v>
      </c>
      <c r="M277" s="11">
        <f t="shared" si="61"/>
        <v>105</v>
      </c>
      <c r="N277" s="11" t="str">
        <f t="shared" ref="N277:N280" si="66">B277&amp;G277&amp;H277&amp;I277</f>
        <v>下水道汚泥処理工程電気使用設備汚泥濃縮設備</v>
      </c>
      <c r="P277" s="42" t="str">
        <f>INDEX('1.2(1)③'!$I:$I,MATCH($L277,'1.2(1)③'!$B:$B,0),1)</f>
        <v>固形物回収率の向上のための機械濃縮の導入</v>
      </c>
      <c r="Q277">
        <f t="shared" si="64"/>
        <v>2</v>
      </c>
      <c r="R277">
        <f>COUNTIFS('1.2(2)'!J$839:J$839,"〇",'1.2(2)'!$E$839:$E$839,"&gt;="&amp;$L277,'1.2(2)'!$E$839:$E$839,"&lt;="&amp;$M277)+COUNTIFS('1.2(2)'!J$839:J$839,"△",'1.2(2)'!$E$839:$E$839,"&gt;="&amp;$L277,'1.2(2)'!$E$839:$E$839,"&lt;="&amp;$M277)</f>
        <v>0</v>
      </c>
      <c r="S277">
        <f>COUNTIFS('1.2(2)'!K$839:K$839,"〇",'1.2(2)'!$E$839:$E$839,"&gt;="&amp;$L277,'1.2(2)'!$E$839:$E$839,"&lt;="&amp;$M277)+COUNTIFS('1.2(2)'!K$839:K$839,"△",'1.2(2)'!$E$839:$E$839,"&gt;="&amp;$L277,'1.2(2)'!$E$839:$E$839,"&lt;="&amp;$M277)</f>
        <v>0</v>
      </c>
    </row>
    <row r="278" spans="2:19" x14ac:dyDescent="0.45">
      <c r="B278" s="32" t="s">
        <v>1876</v>
      </c>
      <c r="D278" s="20"/>
      <c r="E278" s="21"/>
      <c r="F278" s="48" t="s">
        <v>12</v>
      </c>
      <c r="G278" s="49" t="s">
        <v>2223</v>
      </c>
      <c r="H278" s="49" t="s">
        <v>110</v>
      </c>
      <c r="I278" s="73" t="s">
        <v>3094</v>
      </c>
      <c r="J278" s="85" t="str">
        <f t="shared" si="65"/>
        <v>106～112</v>
      </c>
      <c r="L278" s="11">
        <f>INDEX('1.2(1)③'!$B:$B,MATCH(N278,'1.2(1)③'!A:A,0),1)</f>
        <v>106</v>
      </c>
      <c r="M278" s="11">
        <f t="shared" si="61"/>
        <v>112</v>
      </c>
      <c r="N278" s="11" t="str">
        <f t="shared" si="66"/>
        <v>下水道汚泥処理工程電気使用設備汚泥消化タンク設備</v>
      </c>
      <c r="P278" s="42" t="str">
        <f>INDEX('1.2(1)③'!$I:$I,MATCH($L278,'1.2(1)③'!$B:$B,0),1)</f>
        <v>汚泥消化タンクに投入する汚泥濃度の適切な管理</v>
      </c>
      <c r="Q278">
        <f t="shared" si="64"/>
        <v>7</v>
      </c>
      <c r="R278">
        <f>COUNTIFS('1.2(2)'!J$839:J$839,"〇",'1.2(2)'!$E$839:$E$839,"&gt;="&amp;$L278,'1.2(2)'!$E$839:$E$839,"&lt;="&amp;$M278)+COUNTIFS('1.2(2)'!J$839:J$839,"△",'1.2(2)'!$E$839:$E$839,"&gt;="&amp;$L278,'1.2(2)'!$E$839:$E$839,"&lt;="&amp;$M278)</f>
        <v>0</v>
      </c>
      <c r="S278">
        <f>COUNTIFS('1.2(2)'!K$839:K$839,"〇",'1.2(2)'!$E$839:$E$839,"&gt;="&amp;$L278,'1.2(2)'!$E$839:$E$839,"&lt;="&amp;$M278)+COUNTIFS('1.2(2)'!K$839:K$839,"△",'1.2(2)'!$E$839:$E$839,"&gt;="&amp;$L278,'1.2(2)'!$E$839:$E$839,"&lt;="&amp;$M278)</f>
        <v>0</v>
      </c>
    </row>
    <row r="279" spans="2:19" x14ac:dyDescent="0.45">
      <c r="B279" s="32" t="s">
        <v>1876</v>
      </c>
      <c r="D279" s="20"/>
      <c r="E279" s="21"/>
      <c r="F279" s="48" t="s">
        <v>12</v>
      </c>
      <c r="G279" s="50" t="s">
        <v>2223</v>
      </c>
      <c r="H279" s="50" t="s">
        <v>110</v>
      </c>
      <c r="I279" s="73" t="s">
        <v>2224</v>
      </c>
      <c r="J279" s="85" t="str">
        <f t="shared" si="65"/>
        <v>113～118</v>
      </c>
      <c r="L279" s="11">
        <f>INDEX('1.2(1)③'!$B:$B,MATCH(N279,'1.2(1)③'!A:A,0),1)</f>
        <v>113</v>
      </c>
      <c r="M279" s="11">
        <f t="shared" si="61"/>
        <v>118</v>
      </c>
      <c r="N279" s="11" t="str">
        <f t="shared" si="66"/>
        <v>下水道汚泥処理工程電気使用設備汚泥脱水設備</v>
      </c>
      <c r="P279" s="42" t="str">
        <f>INDEX('1.2(1)③'!$I:$I,MATCH($L279,'1.2(1)③'!$B:$B,0),1)</f>
        <v>汚泥脱水機に供給する汚泥濃度の適切な管理</v>
      </c>
      <c r="Q279">
        <f t="shared" si="64"/>
        <v>6</v>
      </c>
      <c r="R279">
        <f>COUNTIFS('1.2(2)'!J$839:J$839,"〇",'1.2(2)'!$E$839:$E$839,"&gt;="&amp;$L279,'1.2(2)'!$E$839:$E$839,"&lt;="&amp;$M279)+COUNTIFS('1.2(2)'!J$839:J$839,"△",'1.2(2)'!$E$839:$E$839,"&gt;="&amp;$L279,'1.2(2)'!$E$839:$E$839,"&lt;="&amp;$M279)</f>
        <v>0</v>
      </c>
      <c r="S279">
        <f>COUNTIFS('1.2(2)'!K$839:K$839,"〇",'1.2(2)'!$E$839:$E$839,"&gt;="&amp;$L279,'1.2(2)'!$E$839:$E$839,"&lt;="&amp;$M279)+COUNTIFS('1.2(2)'!K$839:K$839,"△",'1.2(2)'!$E$839:$E$839,"&gt;="&amp;$L279,'1.2(2)'!$E$839:$E$839,"&lt;="&amp;$M279)</f>
        <v>0</v>
      </c>
    </row>
    <row r="280" spans="2:19" x14ac:dyDescent="0.45">
      <c r="B280" s="32" t="s">
        <v>1876</v>
      </c>
      <c r="D280" s="20"/>
      <c r="E280" s="21"/>
      <c r="F280" s="48" t="s">
        <v>12</v>
      </c>
      <c r="G280" s="73" t="s">
        <v>2225</v>
      </c>
      <c r="H280" s="73" t="s">
        <v>3096</v>
      </c>
      <c r="I280" s="73" t="s">
        <v>3095</v>
      </c>
      <c r="J280" s="85" t="str">
        <f t="shared" si="65"/>
        <v>119～134</v>
      </c>
      <c r="L280" s="11">
        <f>INDEX('1.2(1)③'!$B:$B,MATCH(N280,'1.2(1)③'!A:A,0),1)</f>
        <v>119</v>
      </c>
      <c r="M280" s="11">
        <f t="shared" si="61"/>
        <v>134</v>
      </c>
      <c r="N280" s="11" t="str">
        <f t="shared" si="66"/>
        <v>下水道汚泥焼却工程燃焼設備/電気使用設備汚泥焼却設備</v>
      </c>
      <c r="P280" s="42" t="str">
        <f>INDEX('1.2(1)③'!$I:$I,MATCH($L280,'1.2(1)③'!$B:$B,0),1)</f>
        <v>汚泥焼却設備における脱水汚泥発生量に応じた汚泥焼却炉の規模の適正化</v>
      </c>
      <c r="Q280">
        <f t="shared" si="64"/>
        <v>16</v>
      </c>
      <c r="R280">
        <f>COUNTIFS('1.2(2)'!J$839:J$839,"〇",'1.2(2)'!$E$839:$E$839,"&gt;="&amp;$L280,'1.2(2)'!$E$839:$E$839,"&lt;="&amp;$M280)+COUNTIFS('1.2(2)'!J$839:J$839,"△",'1.2(2)'!$E$839:$E$839,"&gt;="&amp;$L280,'1.2(2)'!$E$839:$E$839,"&lt;="&amp;$M280)</f>
        <v>0</v>
      </c>
      <c r="S280">
        <f>COUNTIFS('1.2(2)'!K$839:K$839,"〇",'1.2(2)'!$E$839:$E$839,"&gt;="&amp;$L280,'1.2(2)'!$E$839:$E$839,"&lt;="&amp;$M280)+COUNTIFS('1.2(2)'!K$839:K$839,"△",'1.2(2)'!$E$839:$E$839,"&gt;="&amp;$L280,'1.2(2)'!$E$839:$E$839,"&lt;="&amp;$M280)</f>
        <v>0</v>
      </c>
    </row>
    <row r="281" spans="2:19" x14ac:dyDescent="0.45">
      <c r="B281" s="57" t="s">
        <v>1876</v>
      </c>
      <c r="D281" s="20"/>
      <c r="E281" s="21"/>
      <c r="F281" s="49" t="s">
        <v>12</v>
      </c>
      <c r="G281" s="15" t="s">
        <v>2215</v>
      </c>
      <c r="H281" s="15" t="s">
        <v>110</v>
      </c>
      <c r="I281" s="73" t="s">
        <v>3098</v>
      </c>
      <c r="J281" s="85">
        <f>HYPERLINK("#'"&amp;$B$17&amp;$B$18&amp;$B$251&amp;"'!B"&amp;L281+6,IF(M281=L281,L281,L281&amp;"～"&amp;M281))</f>
        <v>135</v>
      </c>
      <c r="L281" s="11">
        <f>INDEX('1.2(1)③'!$B:$B,MATCH(N281,'1.2(1)③'!A:A,0),1)</f>
        <v>135</v>
      </c>
      <c r="M281" s="11">
        <f t="shared" si="61"/>
        <v>135</v>
      </c>
      <c r="N281" s="11" t="str">
        <f t="shared" si="62"/>
        <v>下水道総合管理電気使用設備水処理運転システム</v>
      </c>
      <c r="P281" s="42" t="str">
        <f>INDEX('1.2(1)③'!$I:$I,MATCH($L281,'1.2(1)③'!$B:$B,0),1)</f>
        <v>処理水質とエネルギー消費量を適正に管理した効率的な水処理施設の運転</v>
      </c>
      <c r="Q281">
        <f t="shared" si="64"/>
        <v>1</v>
      </c>
      <c r="R281">
        <f>COUNTIFS('1.2(2)'!J$839:J$839,"〇",'1.2(2)'!$E$839:$E$839,"&gt;="&amp;$L281,'1.2(2)'!$E$839:$E$839,"&lt;="&amp;$M281)+COUNTIFS('1.2(2)'!J$839:J$839,"△",'1.2(2)'!$E$839:$E$839,"&gt;="&amp;$L281,'1.2(2)'!$E$839:$E$839,"&lt;="&amp;$M281)</f>
        <v>0</v>
      </c>
      <c r="S281">
        <f>COUNTIFS('1.2(2)'!K$839:K$839,"〇",'1.2(2)'!$E$839:$E$839,"&gt;="&amp;$L281,'1.2(2)'!$E$839:$E$839,"&lt;="&amp;$M281)+COUNTIFS('1.2(2)'!K$839:K$839,"△",'1.2(2)'!$E$839:$E$839,"&gt;="&amp;$L281,'1.2(2)'!$E$839:$E$839,"&lt;="&amp;$M281)</f>
        <v>0</v>
      </c>
    </row>
    <row r="282" spans="2:19" x14ac:dyDescent="0.45">
      <c r="B282" s="57" t="s">
        <v>1876</v>
      </c>
      <c r="D282" s="20"/>
      <c r="E282" s="21"/>
      <c r="F282" s="49" t="s">
        <v>12</v>
      </c>
      <c r="G282" s="49" t="s">
        <v>2215</v>
      </c>
      <c r="H282" s="49" t="s">
        <v>110</v>
      </c>
      <c r="I282" s="73" t="s">
        <v>3099</v>
      </c>
      <c r="J282" s="85">
        <f t="shared" ref="J282:J283" si="67">HYPERLINK("#'"&amp;$B$17&amp;$B$18&amp;$B$251&amp;"'!B"&amp;L282+6,IF(M282=L282,L282,L282&amp;"～"&amp;M282))</f>
        <v>136</v>
      </c>
      <c r="L282" s="11">
        <f>INDEX('1.2(1)③'!$B:$B,MATCH(N282,'1.2(1)③'!A:A,0),1)</f>
        <v>136</v>
      </c>
      <c r="M282" s="11">
        <f t="shared" si="61"/>
        <v>136</v>
      </c>
      <c r="N282" s="11" t="str">
        <f t="shared" ref="N282:N283" si="68">B282&amp;G282&amp;H282&amp;I282</f>
        <v>下水道総合管理電気使用設備汚泥処理運転システム</v>
      </c>
      <c r="P282" s="42" t="str">
        <f>INDEX('1.2(1)③'!$I:$I,MATCH($L282,'1.2(1)③'!$B:$B,0),1)</f>
        <v>排出汚泥性状とエネルギー消費量を適正に管理した効率的な汚泥処理施設の運転</v>
      </c>
      <c r="Q282">
        <f t="shared" si="64"/>
        <v>1</v>
      </c>
      <c r="R282">
        <f>COUNTIFS('1.2(2)'!J$839:J$839,"〇",'1.2(2)'!$E$839:$E$839,"&gt;="&amp;$L282,'1.2(2)'!$E$839:$E$839,"&lt;="&amp;$M282)+COUNTIFS('1.2(2)'!J$839:J$839,"△",'1.2(2)'!$E$839:$E$839,"&gt;="&amp;$L282,'1.2(2)'!$E$839:$E$839,"&lt;="&amp;$M282)</f>
        <v>0</v>
      </c>
      <c r="S282">
        <f>COUNTIFS('1.2(2)'!K$839:K$839,"〇",'1.2(2)'!$E$839:$E$839,"&gt;="&amp;$L282,'1.2(2)'!$E$839:$E$839,"&lt;="&amp;$M282)+COUNTIFS('1.2(2)'!K$839:K$839,"△",'1.2(2)'!$E$839:$E$839,"&gt;="&amp;$L282,'1.2(2)'!$E$839:$E$839,"&lt;="&amp;$M282)</f>
        <v>0</v>
      </c>
    </row>
    <row r="283" spans="2:19" x14ac:dyDescent="0.45">
      <c r="B283" s="57" t="s">
        <v>1876</v>
      </c>
      <c r="D283" s="20"/>
      <c r="E283" s="21"/>
      <c r="F283" s="49" t="s">
        <v>12</v>
      </c>
      <c r="G283" s="50" t="s">
        <v>2215</v>
      </c>
      <c r="H283" s="50" t="s">
        <v>110</v>
      </c>
      <c r="I283" s="73" t="s">
        <v>2217</v>
      </c>
      <c r="J283" s="85" t="str">
        <f t="shared" si="67"/>
        <v>137～138</v>
      </c>
      <c r="L283" s="11">
        <f>INDEX('1.2(1)③'!$B:$B,MATCH(N283,'1.2(1)③'!A:A,0),1)</f>
        <v>137</v>
      </c>
      <c r="M283" s="11">
        <f t="shared" si="61"/>
        <v>138</v>
      </c>
      <c r="N283" s="11" t="str">
        <f t="shared" si="68"/>
        <v>下水道総合管理電気使用設備監視制御システム</v>
      </c>
      <c r="P283" s="42" t="str">
        <f>INDEX('1.2(1)③'!$I:$I,MATCH($L283,'1.2(1)③'!$B:$B,0),1)</f>
        <v>監視制御システムにおけるエネルギー管理システムの導入</v>
      </c>
      <c r="Q283">
        <f t="shared" si="64"/>
        <v>2</v>
      </c>
      <c r="R283">
        <f>COUNTIFS('1.2(2)'!J$839:J$839,"〇",'1.2(2)'!$E$839:$E$839,"&gt;="&amp;$L283,'1.2(2)'!$E$839:$E$839,"&lt;="&amp;$M283)+COUNTIFS('1.2(2)'!J$839:J$839,"△",'1.2(2)'!$E$839:$E$839,"&gt;="&amp;$L283,'1.2(2)'!$E$839:$E$839,"&lt;="&amp;$M283)</f>
        <v>0</v>
      </c>
      <c r="S283">
        <f>COUNTIFS('1.2(2)'!K$839:K$839,"〇",'1.2(2)'!$E$839:$E$839,"&gt;="&amp;$L283,'1.2(2)'!$E$839:$E$839,"&lt;="&amp;$M283)+COUNTIFS('1.2(2)'!K$839:K$839,"△",'1.2(2)'!$E$839:$E$839,"&gt;="&amp;$L283,'1.2(2)'!$E$839:$E$839,"&lt;="&amp;$M283)</f>
        <v>0</v>
      </c>
    </row>
    <row r="284" spans="2:19" x14ac:dyDescent="0.45">
      <c r="B284" s="57" t="s">
        <v>1876</v>
      </c>
      <c r="D284" s="20"/>
      <c r="E284" s="21"/>
      <c r="F284" s="49" t="s">
        <v>12</v>
      </c>
      <c r="G284" s="16" t="s">
        <v>685</v>
      </c>
      <c r="H284" s="73" t="s">
        <v>110</v>
      </c>
      <c r="I284" s="73" t="s">
        <v>2011</v>
      </c>
      <c r="J284" s="85" t="str">
        <f>HYPERLINK("#'"&amp;$B$17&amp;$B$18&amp;$B$251&amp;"'!B"&amp;L284+6,IF(M284=L284,L284,L284&amp;"～"&amp;M284))</f>
        <v>139～140</v>
      </c>
      <c r="L284" s="11">
        <f>INDEX('1.2(1)③'!$B:$B,MATCH(N284,'1.2(1)③'!A:A,0),1)</f>
        <v>139</v>
      </c>
      <c r="M284" s="11">
        <f t="shared" si="61"/>
        <v>140</v>
      </c>
      <c r="N284" s="11" t="str">
        <f t="shared" si="62"/>
        <v>下水道その他の主要エネルギー消費設備等電気使用設備脱臭設備</v>
      </c>
      <c r="P284" s="42" t="str">
        <f>INDEX('1.2(1)③'!$I:$I,MATCH($L284,'1.2(1)③'!$B:$B,0),1)</f>
        <v>脱臭設備における脱臭空気量の低減のための臭気発生源の拡散防止・発生臭気の漏えい防止・発生臭気と一般換気との分離</v>
      </c>
      <c r="Q284">
        <f t="shared" si="64"/>
        <v>2</v>
      </c>
      <c r="R284">
        <f>COUNTIFS('1.2(2)'!J$839:J$839,"〇",'1.2(2)'!$E$839:$E$839,"&gt;="&amp;$L284,'1.2(2)'!$E$839:$E$839,"&lt;="&amp;$M284)+COUNTIFS('1.2(2)'!J$839:J$839,"△",'1.2(2)'!$E$839:$E$839,"&gt;="&amp;$L284,'1.2(2)'!$E$839:$E$839,"&lt;="&amp;$M284)</f>
        <v>0</v>
      </c>
      <c r="S284">
        <f>COUNTIFS('1.2(2)'!K$839:K$839,"〇",'1.2(2)'!$E$839:$E$839,"&gt;="&amp;$L284,'1.2(2)'!$E$839:$E$839,"&lt;="&amp;$M284)+COUNTIFS('1.2(2)'!K$839:K$839,"△",'1.2(2)'!$E$839:$E$839,"&gt;="&amp;$L284,'1.2(2)'!$E$839:$E$839,"&lt;="&amp;$M284)</f>
        <v>0</v>
      </c>
    </row>
    <row r="285" spans="2:19" x14ac:dyDescent="0.45">
      <c r="B285" s="57" t="s">
        <v>1876</v>
      </c>
      <c r="D285" s="20"/>
      <c r="E285" s="21"/>
      <c r="F285" s="49" t="s">
        <v>12</v>
      </c>
      <c r="G285" s="48" t="s">
        <v>685</v>
      </c>
      <c r="H285" s="318" t="s">
        <v>179</v>
      </c>
      <c r="I285" s="73" t="s">
        <v>2006</v>
      </c>
      <c r="J285" s="85">
        <f>HYPERLINK("#'"&amp;$B$17&amp;$B$18&amp;$B$251&amp;"'!B"&amp;L285+6,IF(M285=L285,L285,L285&amp;"～"&amp;M285))</f>
        <v>141</v>
      </c>
      <c r="L285" s="11">
        <f>INDEX('1.2(1)③'!$B:$B,MATCH(N285,'1.2(1)③'!A:A,0),1)</f>
        <v>141</v>
      </c>
      <c r="M285" s="11">
        <f t="shared" si="61"/>
        <v>141</v>
      </c>
      <c r="N285" s="11" t="str">
        <f t="shared" si="62"/>
        <v>下水道その他の主要エネルギー消費設備等未利用エネルギー・再生可能エネルギー設備下水熱有効利用設備</v>
      </c>
      <c r="P285" s="42" t="str">
        <f>INDEX('1.2(1)③'!$I:$I,MATCH($L285,'1.2(1)③'!$B:$B,0),1)</f>
        <v>下水の温度差エネルギーの利用</v>
      </c>
      <c r="Q285">
        <f t="shared" si="64"/>
        <v>1</v>
      </c>
      <c r="R285">
        <f>COUNTIFS('1.2(2)'!J$839:J$839,"〇",'1.2(2)'!$E$839:$E$839,"&gt;="&amp;$L285,'1.2(2)'!$E$839:$E$839,"&lt;="&amp;$M285)+COUNTIFS('1.2(2)'!J$839:J$839,"△",'1.2(2)'!$E$839:$E$839,"&gt;="&amp;$L285,'1.2(2)'!$E$839:$E$839,"&lt;="&amp;$M285)</f>
        <v>0</v>
      </c>
      <c r="S285">
        <f>COUNTIFS('1.2(2)'!K$839:K$839,"〇",'1.2(2)'!$E$839:$E$839,"&gt;="&amp;$L285,'1.2(2)'!$E$839:$E$839,"&lt;="&amp;$M285)+COUNTIFS('1.2(2)'!K$839:K$839,"△",'1.2(2)'!$E$839:$E$839,"&gt;="&amp;$L285,'1.2(2)'!$E$839:$E$839,"&lt;="&amp;$M285)</f>
        <v>0</v>
      </c>
    </row>
    <row r="286" spans="2:19" x14ac:dyDescent="0.45">
      <c r="B286" s="57" t="s">
        <v>1876</v>
      </c>
      <c r="D286" s="20"/>
      <c r="E286" s="21"/>
      <c r="F286" s="49" t="s">
        <v>12</v>
      </c>
      <c r="G286" s="48" t="s">
        <v>685</v>
      </c>
      <c r="H286" s="319"/>
      <c r="I286" s="73" t="s">
        <v>2007</v>
      </c>
      <c r="J286" s="85" t="str">
        <f t="shared" ref="J286:J289" si="69">HYPERLINK("#'"&amp;$B$17&amp;$B$18&amp;$B$251&amp;"'!B"&amp;L286+6,IF(M286=L286,L286,L286&amp;"～"&amp;M286))</f>
        <v>142～146</v>
      </c>
      <c r="L286" s="11">
        <f>INDEX('1.2(1)③'!$B:$B,MATCH(N286,'1.2(1)③'!A:A,0),1)</f>
        <v>142</v>
      </c>
      <c r="M286" s="11">
        <f t="shared" si="61"/>
        <v>146</v>
      </c>
      <c r="N286" s="11" t="str">
        <f>B286&amp;G286&amp;H285&amp;I286</f>
        <v>下水道その他の主要エネルギー消費設備等未利用エネルギー・再生可能エネルギー設備消化ガス有効利用設備</v>
      </c>
      <c r="P286" s="42" t="str">
        <f>INDEX('1.2(1)③'!$I:$I,MATCH($L286,'1.2(1)③'!$B:$B,0),1)</f>
        <v>消化ガス発電システムの導入</v>
      </c>
      <c r="Q286">
        <f t="shared" si="64"/>
        <v>5</v>
      </c>
      <c r="R286">
        <f>COUNTIFS('1.2(2)'!J$839:J$839,"〇",'1.2(2)'!$E$839:$E$839,"&gt;="&amp;$L286,'1.2(2)'!$E$839:$E$839,"&lt;="&amp;$M286)+COUNTIFS('1.2(2)'!J$839:J$839,"△",'1.2(2)'!$E$839:$E$839,"&gt;="&amp;$L286,'1.2(2)'!$E$839:$E$839,"&lt;="&amp;$M286)</f>
        <v>0</v>
      </c>
      <c r="S286">
        <f>COUNTIFS('1.2(2)'!K$839:K$839,"〇",'1.2(2)'!$E$839:$E$839,"&gt;="&amp;$L286,'1.2(2)'!$E$839:$E$839,"&lt;="&amp;$M286)+COUNTIFS('1.2(2)'!K$839:K$839,"△",'1.2(2)'!$E$839:$E$839,"&gt;="&amp;$L286,'1.2(2)'!$E$839:$E$839,"&lt;="&amp;$M286)</f>
        <v>0</v>
      </c>
    </row>
    <row r="287" spans="2:19" x14ac:dyDescent="0.45">
      <c r="B287" s="57" t="s">
        <v>1876</v>
      </c>
      <c r="D287" s="20"/>
      <c r="E287" s="21"/>
      <c r="F287" s="49"/>
      <c r="G287" s="48" t="s">
        <v>685</v>
      </c>
      <c r="H287" s="48" t="s">
        <v>179</v>
      </c>
      <c r="I287" s="73" t="s">
        <v>3100</v>
      </c>
      <c r="J287" s="85">
        <f t="shared" si="69"/>
        <v>147</v>
      </c>
      <c r="L287" s="11">
        <f>INDEX('1.2(1)③'!$B:$B,MATCH(N287,'1.2(1)③'!A:A,0),1)</f>
        <v>147</v>
      </c>
      <c r="M287" s="11">
        <f t="shared" si="61"/>
        <v>147</v>
      </c>
      <c r="N287" s="11" t="str">
        <f t="shared" ref="N287:N289" si="70">B287&amp;G287&amp;H287&amp;I287</f>
        <v>下水道その他の主要エネルギー消費設備等未利用エネルギー・再生可能エネルギー設備下水汚泥固形燃料化設備</v>
      </c>
      <c r="P287" s="42" t="str">
        <f>INDEX('1.2(1)③'!$I:$I,MATCH($L287,'1.2(1)③'!$B:$B,0),1)</f>
        <v>下水汚泥固形燃料化設備の導入</v>
      </c>
      <c r="Q287">
        <f t="shared" si="64"/>
        <v>1</v>
      </c>
      <c r="R287">
        <f>COUNTIFS('1.2(2)'!J$839:J$839,"〇",'1.2(2)'!$E$839:$E$839,"&gt;="&amp;$L287,'1.2(2)'!$E$839:$E$839,"&lt;="&amp;$M287)+COUNTIFS('1.2(2)'!J$839:J$839,"△",'1.2(2)'!$E$839:$E$839,"&gt;="&amp;$L287,'1.2(2)'!$E$839:$E$839,"&lt;="&amp;$M287)</f>
        <v>0</v>
      </c>
      <c r="S287">
        <f>COUNTIFS('1.2(2)'!K$839:K$839,"〇",'1.2(2)'!$E$839:$E$839,"&gt;="&amp;$L287,'1.2(2)'!$E$839:$E$839,"&lt;="&amp;$M287)+COUNTIFS('1.2(2)'!K$839:K$839,"△",'1.2(2)'!$E$839:$E$839,"&gt;="&amp;$L287,'1.2(2)'!$E$839:$E$839,"&lt;="&amp;$M287)</f>
        <v>0</v>
      </c>
    </row>
    <row r="288" spans="2:19" x14ac:dyDescent="0.45">
      <c r="B288" s="57" t="s">
        <v>1876</v>
      </c>
      <c r="D288" s="20"/>
      <c r="E288" s="21"/>
      <c r="F288" s="49"/>
      <c r="G288" s="48" t="s">
        <v>685</v>
      </c>
      <c r="H288" s="48" t="s">
        <v>179</v>
      </c>
      <c r="I288" s="73" t="s">
        <v>2008</v>
      </c>
      <c r="J288" s="85">
        <f t="shared" si="69"/>
        <v>148</v>
      </c>
      <c r="L288" s="11">
        <f>INDEX('1.2(1)③'!$B:$B,MATCH(N288,'1.2(1)③'!A:A,0),1)</f>
        <v>148</v>
      </c>
      <c r="M288" s="11">
        <f t="shared" si="61"/>
        <v>148</v>
      </c>
      <c r="N288" s="11" t="str">
        <f t="shared" si="70"/>
        <v>下水道その他の主要エネルギー消費設備等未利用エネルギー・再生可能エネルギー設備水圧の有効利用設備</v>
      </c>
      <c r="P288" s="42" t="str">
        <f>INDEX('1.2(1)③'!$I:$I,MATCH($L288,'1.2(1)③'!$B:$B,0),1)</f>
        <v>水落差エネルギー活用設備の導入</v>
      </c>
      <c r="Q288">
        <f t="shared" si="64"/>
        <v>1</v>
      </c>
      <c r="R288">
        <f>COUNTIFS('1.2(2)'!J$839:J$839,"〇",'1.2(2)'!$E$839:$E$839,"&gt;="&amp;$L288,'1.2(2)'!$E$839:$E$839,"&lt;="&amp;$M288)+COUNTIFS('1.2(2)'!J$839:J$839,"△",'1.2(2)'!$E$839:$E$839,"&gt;="&amp;$L288,'1.2(2)'!$E$839:$E$839,"&lt;="&amp;$M288)</f>
        <v>0</v>
      </c>
      <c r="S288">
        <f>COUNTIFS('1.2(2)'!K$839:K$839,"〇",'1.2(2)'!$E$839:$E$839,"&gt;="&amp;$L288,'1.2(2)'!$E$839:$E$839,"&lt;="&amp;$M288)+COUNTIFS('1.2(2)'!K$839:K$839,"△",'1.2(2)'!$E$839:$E$839,"&gt;="&amp;$L288,'1.2(2)'!$E$839:$E$839,"&lt;="&amp;$M288)</f>
        <v>0</v>
      </c>
    </row>
    <row r="289" spans="2:19" x14ac:dyDescent="0.45">
      <c r="B289" s="57" t="s">
        <v>1876</v>
      </c>
      <c r="D289" s="20"/>
      <c r="E289" s="21"/>
      <c r="F289" s="49"/>
      <c r="G289" s="51" t="s">
        <v>685</v>
      </c>
      <c r="H289" s="51" t="s">
        <v>179</v>
      </c>
      <c r="I289" s="73" t="s">
        <v>2009</v>
      </c>
      <c r="J289" s="85" t="str">
        <f t="shared" si="69"/>
        <v>149～152</v>
      </c>
      <c r="L289" s="11">
        <f>INDEX('1.2(1)③'!$B:$B,MATCH(N289,'1.2(1)③'!A:A,0),1)</f>
        <v>149</v>
      </c>
      <c r="M289" s="11">
        <f t="shared" si="61"/>
        <v>152</v>
      </c>
      <c r="N289" s="11" t="str">
        <f t="shared" si="70"/>
        <v>下水道その他の主要エネルギー消費設備等未利用エネルギー・再生可能エネルギー設備焼却炉廃熱有効利用設備</v>
      </c>
      <c r="P289" s="42" t="str">
        <f>INDEX('1.2(1)③'!$I:$I,MATCH($L289,'1.2(1)③'!$B:$B,0),1)</f>
        <v>焼却炉廃熱を活用した蒸気タービン発電機</v>
      </c>
      <c r="Q289">
        <f t="shared" si="64"/>
        <v>4</v>
      </c>
      <c r="R289">
        <f>COUNTIFS('1.2(2)'!J$839:J$839,"〇",'1.2(2)'!$E$839:$E$839,"&gt;="&amp;$L289,'1.2(2)'!$E$839:$E$839,"&lt;="&amp;$M289)+COUNTIFS('1.2(2)'!J$839:J$839,"△",'1.2(2)'!$E$839:$E$839,"&gt;="&amp;$L289,'1.2(2)'!$E$839:$E$839,"&lt;="&amp;$M289)</f>
        <v>0</v>
      </c>
      <c r="S289">
        <f>COUNTIFS('1.2(2)'!K$839:K$839,"〇",'1.2(2)'!$E$839:$E$839,"&gt;="&amp;$L289,'1.2(2)'!$E$839:$E$839,"&lt;="&amp;$M289)+COUNTIFS('1.2(2)'!K$839:K$839,"△",'1.2(2)'!$E$839:$E$839,"&gt;="&amp;$L289,'1.2(2)'!$E$839:$E$839,"&lt;="&amp;$M289)</f>
        <v>0</v>
      </c>
    </row>
    <row r="290" spans="2:19" x14ac:dyDescent="0.45">
      <c r="B290" s="43" t="s">
        <v>1877</v>
      </c>
      <c r="C290" s="18"/>
      <c r="D290" s="43" t="s">
        <v>636</v>
      </c>
      <c r="E290" s="19"/>
      <c r="F290" s="15" t="s">
        <v>12</v>
      </c>
      <c r="G290" s="15" t="s">
        <v>2226</v>
      </c>
      <c r="H290" s="52" t="s">
        <v>2034</v>
      </c>
      <c r="I290" s="53"/>
      <c r="J290" s="85" t="str">
        <f>HYPERLINK("#'"&amp;$B$17&amp;$B$18&amp;$B$251&amp;"'!B"&amp;L290+6,IF(M290=L290,L290,L290&amp;"～"&amp;M290))</f>
        <v>153～159</v>
      </c>
      <c r="L290" s="11">
        <f>INDEX('1.2(1)③'!$B:$B,MATCH(N290,'1.2(1)③'!A:A,0),1)</f>
        <v>153</v>
      </c>
      <c r="M290" s="11">
        <f t="shared" si="61"/>
        <v>159</v>
      </c>
      <c r="N290" s="11" t="str">
        <f t="shared" si="62"/>
        <v>廃棄物廃棄物の収集運搬収集運搬車</v>
      </c>
      <c r="P290" s="42" t="str">
        <f>INDEX('1.2(1)③'!$I:$I,MATCH($L290,'1.2(1)③'!$B:$B,0),1)</f>
        <v>中継施設の設置及び大型運搬車の導入による収集運搬の効率化</v>
      </c>
      <c r="Q290">
        <f t="shared" si="64"/>
        <v>7</v>
      </c>
      <c r="R290">
        <f>COUNTIFS('1.2(2)'!J$839:J$839,"〇",'1.2(2)'!$E$839:$E$839,"&gt;="&amp;$L290,'1.2(2)'!$E$839:$E$839,"&lt;="&amp;$M290)+COUNTIFS('1.2(2)'!J$839:J$839,"△",'1.2(2)'!$E$839:$E$839,"&gt;="&amp;$L290,'1.2(2)'!$E$839:$E$839,"&lt;="&amp;$M290)</f>
        <v>0</v>
      </c>
      <c r="S290">
        <f>COUNTIFS('1.2(2)'!K$839:K$839,"〇",'1.2(2)'!$E$839:$E$839,"&gt;="&amp;$L290,'1.2(2)'!$E$839:$E$839,"&lt;="&amp;$M290)+COUNTIFS('1.2(2)'!K$839:K$839,"△",'1.2(2)'!$E$839:$E$839,"&gt;="&amp;$L290,'1.2(2)'!$E$839:$E$839,"&lt;="&amp;$M290)</f>
        <v>0</v>
      </c>
    </row>
    <row r="291" spans="2:19" x14ac:dyDescent="0.45">
      <c r="B291" s="32" t="s">
        <v>1877</v>
      </c>
      <c r="D291" s="20"/>
      <c r="E291" s="21"/>
      <c r="F291" s="48" t="s">
        <v>12</v>
      </c>
      <c r="G291" s="15" t="s">
        <v>2036</v>
      </c>
      <c r="H291" s="15" t="s">
        <v>2227</v>
      </c>
      <c r="I291" s="73" t="s">
        <v>2027</v>
      </c>
      <c r="J291" s="85" t="str">
        <f>HYPERLINK("#'"&amp;$B$17&amp;$B$18&amp;$B$251&amp;"'!B"&amp;L291+6,IF(M291=L291,L291,L291&amp;"～"&amp;M291))</f>
        <v>160～164</v>
      </c>
      <c r="L291" s="11">
        <f>INDEX('1.2(1)③'!$B:$B,MATCH(N291,'1.2(1)③'!A:A,0),1)</f>
        <v>160</v>
      </c>
      <c r="M291" s="11">
        <f t="shared" si="61"/>
        <v>164</v>
      </c>
      <c r="N291" s="11" t="str">
        <f t="shared" si="62"/>
        <v>廃棄物廃棄物焼却施設（ガス化溶融施設を含む）受入供給設備①　投入扉</v>
      </c>
      <c r="P291" s="42" t="str">
        <f>INDEX('1.2(1)③'!$I:$I,MATCH($L291,'1.2(1)③'!$B:$B,0),1)</f>
        <v>自動制御システムの導入</v>
      </c>
      <c r="Q291">
        <f t="shared" si="64"/>
        <v>5</v>
      </c>
      <c r="R291">
        <f>COUNTIFS('1.2(2)'!J$839:J$839,"〇",'1.2(2)'!$E$839:$E$839,"&gt;="&amp;$L291,'1.2(2)'!$E$839:$E$839,"&lt;="&amp;$M291)+COUNTIFS('1.2(2)'!J$839:J$839,"△",'1.2(2)'!$E$839:$E$839,"&gt;="&amp;$L291,'1.2(2)'!$E$839:$E$839,"&lt;="&amp;$M291)</f>
        <v>0</v>
      </c>
      <c r="S291">
        <f>COUNTIFS('1.2(2)'!K$839:K$839,"〇",'1.2(2)'!$E$839:$E$839,"&gt;="&amp;$L291,'1.2(2)'!$E$839:$E$839,"&lt;="&amp;$M291)+COUNTIFS('1.2(2)'!K$839:K$839,"△",'1.2(2)'!$E$839:$E$839,"&gt;="&amp;$L291,'1.2(2)'!$E$839:$E$839,"&lt;="&amp;$M291)</f>
        <v>0</v>
      </c>
    </row>
    <row r="292" spans="2:19" x14ac:dyDescent="0.45">
      <c r="B292" s="32" t="s">
        <v>1877</v>
      </c>
      <c r="D292" s="20"/>
      <c r="E292" s="21"/>
      <c r="F292" s="49" t="s">
        <v>12</v>
      </c>
      <c r="G292" s="48" t="s">
        <v>2036</v>
      </c>
      <c r="H292" s="48" t="s">
        <v>2038</v>
      </c>
      <c r="I292" s="73" t="s">
        <v>2028</v>
      </c>
      <c r="J292" s="85" t="str">
        <f t="shared" ref="J292:J293" si="71">HYPERLINK("#'"&amp;$B$17&amp;$B$18&amp;$B$251&amp;"'!B"&amp;L292+6,IF(M292=L292,L292,L292&amp;"～"&amp;M292))</f>
        <v>165～166</v>
      </c>
      <c r="L292" s="11">
        <f>INDEX('1.2(1)③'!$B:$B,MATCH(N292,'1.2(1)③'!A:A,0),1)</f>
        <v>165</v>
      </c>
      <c r="M292" s="11">
        <f t="shared" si="61"/>
        <v>166</v>
      </c>
      <c r="N292" s="11" t="str">
        <f t="shared" ref="N292:N293" si="72">B292&amp;G292&amp;H292&amp;I292</f>
        <v>廃棄物廃棄物焼却施設（ガス化溶融施設を含む）受入供給設備②　クレーン</v>
      </c>
      <c r="P292" s="42" t="str">
        <f>INDEX('1.2(1)③'!$I:$I,MATCH($L292,'1.2(1)③'!$B:$B,0),1)</f>
        <v>自動制御システムの導入</v>
      </c>
      <c r="Q292">
        <f t="shared" si="64"/>
        <v>2</v>
      </c>
      <c r="R292">
        <f>COUNTIFS('1.2(2)'!J$839:J$839,"〇",'1.2(2)'!$E$839:$E$839,"&gt;="&amp;$L292,'1.2(2)'!$E$839:$E$839,"&lt;="&amp;$M292)+COUNTIFS('1.2(2)'!J$839:J$839,"△",'1.2(2)'!$E$839:$E$839,"&gt;="&amp;$L292,'1.2(2)'!$E$839:$E$839,"&lt;="&amp;$M292)</f>
        <v>0</v>
      </c>
      <c r="S292">
        <f>COUNTIFS('1.2(2)'!K$839:K$839,"〇",'1.2(2)'!$E$839:$E$839,"&gt;="&amp;$L292,'1.2(2)'!$E$839:$E$839,"&lt;="&amp;$M292)+COUNTIFS('1.2(2)'!K$839:K$839,"△",'1.2(2)'!$E$839:$E$839,"&gt;="&amp;$L292,'1.2(2)'!$E$839:$E$839,"&lt;="&amp;$M292)</f>
        <v>0</v>
      </c>
    </row>
    <row r="293" spans="2:19" x14ac:dyDescent="0.45">
      <c r="B293" s="32" t="s">
        <v>1877</v>
      </c>
      <c r="D293" s="20"/>
      <c r="E293" s="21"/>
      <c r="F293" s="49" t="s">
        <v>12</v>
      </c>
      <c r="G293" s="48" t="s">
        <v>2036</v>
      </c>
      <c r="H293" s="51" t="s">
        <v>2038</v>
      </c>
      <c r="I293" s="73" t="s">
        <v>2029</v>
      </c>
      <c r="J293" s="85" t="str">
        <f t="shared" si="71"/>
        <v>167～168</v>
      </c>
      <c r="L293" s="11">
        <f>INDEX('1.2(1)③'!$B:$B,MATCH(N293,'1.2(1)③'!A:A,0),1)</f>
        <v>167</v>
      </c>
      <c r="M293" s="11">
        <f t="shared" si="61"/>
        <v>168</v>
      </c>
      <c r="N293" s="11" t="str">
        <f t="shared" si="72"/>
        <v>廃棄物廃棄物焼却施設（ガス化溶融施設を含む）受入供給設備③　その他の受入供給設備</v>
      </c>
      <c r="P293" s="42" t="str">
        <f>INDEX('1.2(1)③'!$I:$I,MATCH($L293,'1.2(1)③'!$B:$B,0),1)</f>
        <v>破砕設備の導入による受入廃棄物の質の安定化</v>
      </c>
      <c r="Q293">
        <f t="shared" si="64"/>
        <v>2</v>
      </c>
      <c r="R293">
        <f>COUNTIFS('1.2(2)'!J$839:J$839,"〇",'1.2(2)'!$E$839:$E$839,"&gt;="&amp;$L293,'1.2(2)'!$E$839:$E$839,"&lt;="&amp;$M293)+COUNTIFS('1.2(2)'!J$839:J$839,"△",'1.2(2)'!$E$839:$E$839,"&gt;="&amp;$L293,'1.2(2)'!$E$839:$E$839,"&lt;="&amp;$M293)</f>
        <v>0</v>
      </c>
      <c r="S293">
        <f>COUNTIFS('1.2(2)'!K$839:K$839,"〇",'1.2(2)'!$E$839:$E$839,"&gt;="&amp;$L293,'1.2(2)'!$E$839:$E$839,"&lt;="&amp;$M293)+COUNTIFS('1.2(2)'!K$839:K$839,"△",'1.2(2)'!$E$839:$E$839,"&gt;="&amp;$L293,'1.2(2)'!$E$839:$E$839,"&lt;="&amp;$M293)</f>
        <v>0</v>
      </c>
    </row>
    <row r="294" spans="2:19" x14ac:dyDescent="0.45">
      <c r="B294" s="32" t="s">
        <v>1877</v>
      </c>
      <c r="D294" s="20"/>
      <c r="E294" s="21"/>
      <c r="F294" s="49" t="s">
        <v>12</v>
      </c>
      <c r="G294" s="48" t="s">
        <v>2036</v>
      </c>
      <c r="H294" s="52" t="s">
        <v>2228</v>
      </c>
      <c r="I294" s="53"/>
      <c r="J294" s="85" t="str">
        <f t="shared" ref="J294:J300" si="73">HYPERLINK("#'"&amp;$B$17&amp;$B$18&amp;$B$251&amp;"'!B"&amp;L294+6,IF(M294=L294,L294,L294&amp;"～"&amp;M294))</f>
        <v>169～181</v>
      </c>
      <c r="L294" s="11">
        <f>INDEX('1.2(1)③'!$B:$B,MATCH(N294,'1.2(1)③'!A:A,0),1)</f>
        <v>169</v>
      </c>
      <c r="M294" s="11">
        <f t="shared" si="61"/>
        <v>181</v>
      </c>
      <c r="N294" s="11" t="str">
        <f t="shared" si="62"/>
        <v>廃棄物廃棄物焼却施設（ガス化溶融施設を含む）燃焼（溶融）設備</v>
      </c>
      <c r="P294" s="42" t="str">
        <f>INDEX('1.2(1)③'!$I:$I,MATCH($L294,'1.2(1)③'!$B:$B,0),1)</f>
        <v>バッチ炉・准連続炉の全連続炉化</v>
      </c>
      <c r="Q294">
        <f t="shared" si="64"/>
        <v>13</v>
      </c>
      <c r="R294">
        <f>COUNTIFS('1.2(2)'!J$839:J$839,"〇",'1.2(2)'!$E$839:$E$839,"&gt;="&amp;$L294,'1.2(2)'!$E$839:$E$839,"&lt;="&amp;$M294)+COUNTIFS('1.2(2)'!J$839:J$839,"△",'1.2(2)'!$E$839:$E$839,"&gt;="&amp;$L294,'1.2(2)'!$E$839:$E$839,"&lt;="&amp;$M294)</f>
        <v>0</v>
      </c>
      <c r="S294">
        <f>COUNTIFS('1.2(2)'!K$839:K$839,"〇",'1.2(2)'!$E$839:$E$839,"&gt;="&amp;$L294,'1.2(2)'!$E$839:$E$839,"&lt;="&amp;$M294)+COUNTIFS('1.2(2)'!K$839:K$839,"△",'1.2(2)'!$E$839:$E$839,"&gt;="&amp;$L294,'1.2(2)'!$E$839:$E$839,"&lt;="&amp;$M294)</f>
        <v>0</v>
      </c>
    </row>
    <row r="295" spans="2:19" x14ac:dyDescent="0.45">
      <c r="B295" s="57" t="s">
        <v>1877</v>
      </c>
      <c r="D295" s="20"/>
      <c r="E295" s="21"/>
      <c r="F295" s="49" t="s">
        <v>12</v>
      </c>
      <c r="G295" s="49" t="s">
        <v>2036</v>
      </c>
      <c r="H295" s="52" t="s">
        <v>2229</v>
      </c>
      <c r="I295" s="53"/>
      <c r="J295" s="85" t="str">
        <f t="shared" si="73"/>
        <v>182～187</v>
      </c>
      <c r="L295" s="11">
        <f>INDEX('1.2(1)③'!$B:$B,MATCH(N295,'1.2(1)③'!A:A,0),1)</f>
        <v>182</v>
      </c>
      <c r="M295" s="11">
        <f t="shared" si="61"/>
        <v>187</v>
      </c>
      <c r="N295" s="11" t="str">
        <f t="shared" si="62"/>
        <v>廃棄物廃棄物焼却施設（ガス化溶融施設を含む）灰溶融設備</v>
      </c>
      <c r="P295" s="42" t="str">
        <f>INDEX('1.2(1)③'!$I:$I,MATCH($L295,'1.2(1)③'!$B:$B,0),1)</f>
        <v>燃料式溶融炉における高効率バーナ・廃棄物利用バーナ・熱回収設備の導入</v>
      </c>
      <c r="Q295">
        <f t="shared" si="64"/>
        <v>6</v>
      </c>
      <c r="R295">
        <f>COUNTIFS('1.2(2)'!J$839:J$839,"〇",'1.2(2)'!$E$839:$E$839,"&gt;="&amp;$L295,'1.2(2)'!$E$839:$E$839,"&lt;="&amp;$M295)+COUNTIFS('1.2(2)'!J$839:J$839,"△",'1.2(2)'!$E$839:$E$839,"&gt;="&amp;$L295,'1.2(2)'!$E$839:$E$839,"&lt;="&amp;$M295)</f>
        <v>0</v>
      </c>
      <c r="S295">
        <f>COUNTIFS('1.2(2)'!K$839:K$839,"〇",'1.2(2)'!$E$839:$E$839,"&gt;="&amp;$L295,'1.2(2)'!$E$839:$E$839,"&lt;="&amp;$M295)+COUNTIFS('1.2(2)'!K$839:K$839,"△",'1.2(2)'!$E$839:$E$839,"&gt;="&amp;$L295,'1.2(2)'!$E$839:$E$839,"&lt;="&amp;$M295)</f>
        <v>0</v>
      </c>
    </row>
    <row r="296" spans="2:19" x14ac:dyDescent="0.45">
      <c r="B296" s="57" t="s">
        <v>1877</v>
      </c>
      <c r="D296" s="20"/>
      <c r="E296" s="21"/>
      <c r="F296" s="49" t="s">
        <v>12</v>
      </c>
      <c r="G296" s="49" t="s">
        <v>2036</v>
      </c>
      <c r="H296" s="52" t="s">
        <v>2230</v>
      </c>
      <c r="I296" s="53"/>
      <c r="J296" s="85" t="str">
        <f t="shared" si="73"/>
        <v>188～190</v>
      </c>
      <c r="L296" s="11">
        <f>INDEX('1.2(1)③'!$B:$B,MATCH(N296,'1.2(1)③'!A:A,0),1)</f>
        <v>188</v>
      </c>
      <c r="M296" s="11">
        <f t="shared" si="61"/>
        <v>190</v>
      </c>
      <c r="N296" s="11" t="str">
        <f t="shared" si="62"/>
        <v>廃棄物廃棄物焼却施設（ガス化溶融施設を含む）通風設備</v>
      </c>
      <c r="P296" s="42" t="str">
        <f>INDEX('1.2(1)③'!$I:$I,MATCH($L296,'1.2(1)③'!$B:$B,0),1)</f>
        <v>送風機及び誘引通風機のインバーター化又は機械式による回転数制御方式の導入</v>
      </c>
      <c r="Q296">
        <f t="shared" si="64"/>
        <v>3</v>
      </c>
      <c r="R296">
        <f>COUNTIFS('1.2(2)'!J$839:J$839,"〇",'1.2(2)'!$E$839:$E$839,"&gt;="&amp;$L296,'1.2(2)'!$E$839:$E$839,"&lt;="&amp;$M296)+COUNTIFS('1.2(2)'!J$839:J$839,"△",'1.2(2)'!$E$839:$E$839,"&gt;="&amp;$L296,'1.2(2)'!$E$839:$E$839,"&lt;="&amp;$M296)</f>
        <v>0</v>
      </c>
      <c r="S296">
        <f>COUNTIFS('1.2(2)'!K$839:K$839,"〇",'1.2(2)'!$E$839:$E$839,"&gt;="&amp;$L296,'1.2(2)'!$E$839:$E$839,"&lt;="&amp;$M296)+COUNTIFS('1.2(2)'!K$839:K$839,"△",'1.2(2)'!$E$839:$E$839,"&gt;="&amp;$L296,'1.2(2)'!$E$839:$E$839,"&lt;="&amp;$M296)</f>
        <v>0</v>
      </c>
    </row>
    <row r="297" spans="2:19" x14ac:dyDescent="0.45">
      <c r="B297" s="57" t="s">
        <v>1877</v>
      </c>
      <c r="D297" s="20"/>
      <c r="E297" s="21"/>
      <c r="F297" s="49" t="s">
        <v>12</v>
      </c>
      <c r="G297" s="49" t="s">
        <v>2036</v>
      </c>
      <c r="H297" s="52" t="s">
        <v>2231</v>
      </c>
      <c r="I297" s="53"/>
      <c r="J297" s="85" t="str">
        <f t="shared" si="73"/>
        <v>191～196</v>
      </c>
      <c r="L297" s="11">
        <f>INDEX('1.2(1)③'!$B:$B,MATCH(N297,'1.2(1)③'!A:A,0),1)</f>
        <v>191</v>
      </c>
      <c r="M297" s="11">
        <f t="shared" si="61"/>
        <v>196</v>
      </c>
      <c r="N297" s="11" t="str">
        <f t="shared" si="62"/>
        <v>廃棄物廃棄物焼却施設（ガス化溶融施設を含む）排ガス処理設備</v>
      </c>
      <c r="P297" s="42" t="str">
        <f>INDEX('1.2(1)③'!$I:$I,MATCH($L297,'1.2(1)③'!$B:$B,0),1)</f>
        <v>風煙道における流速の適正化</v>
      </c>
      <c r="Q297">
        <f t="shared" si="64"/>
        <v>6</v>
      </c>
      <c r="R297">
        <f>COUNTIFS('1.2(2)'!J$839:J$839,"〇",'1.2(2)'!$E$839:$E$839,"&gt;="&amp;$L297,'1.2(2)'!$E$839:$E$839,"&lt;="&amp;$M297)+COUNTIFS('1.2(2)'!J$839:J$839,"△",'1.2(2)'!$E$839:$E$839,"&gt;="&amp;$L297,'1.2(2)'!$E$839:$E$839,"&lt;="&amp;$M297)</f>
        <v>0</v>
      </c>
      <c r="S297">
        <f>COUNTIFS('1.2(2)'!K$839:K$839,"〇",'1.2(2)'!$E$839:$E$839,"&gt;="&amp;$L297,'1.2(2)'!$E$839:$E$839,"&lt;="&amp;$M297)+COUNTIFS('1.2(2)'!K$839:K$839,"△",'1.2(2)'!$E$839:$E$839,"&gt;="&amp;$L297,'1.2(2)'!$E$839:$E$839,"&lt;="&amp;$M297)</f>
        <v>0</v>
      </c>
    </row>
    <row r="298" spans="2:19" x14ac:dyDescent="0.45">
      <c r="B298" s="57" t="s">
        <v>1877</v>
      </c>
      <c r="D298" s="20"/>
      <c r="E298" s="21"/>
      <c r="F298" s="49" t="s">
        <v>12</v>
      </c>
      <c r="G298" s="49" t="s">
        <v>2036</v>
      </c>
      <c r="H298" s="52" t="s">
        <v>2244</v>
      </c>
      <c r="I298" s="53"/>
      <c r="J298" s="85" t="str">
        <f t="shared" si="73"/>
        <v>197～201</v>
      </c>
      <c r="L298" s="11">
        <f>INDEX('1.2(1)③'!$B:$B,MATCH(N298,'1.2(1)③'!A:A,0),1)</f>
        <v>197</v>
      </c>
      <c r="M298" s="11">
        <f t="shared" si="61"/>
        <v>201</v>
      </c>
      <c r="N298" s="11" t="str">
        <f t="shared" si="62"/>
        <v>廃棄物廃棄物焼却施設（ガス化溶融施設を含む）灰出し設備（セメント固化処理設備、スラグ・メタル等の搬出設備を含む）</v>
      </c>
      <c r="P298" s="42" t="str">
        <f>INDEX('1.2(1)③'!$I:$I,MATCH($L298,'1.2(1)③'!$B:$B,0),1)</f>
        <v>灰クレーンにおける自動制御システムの導入</v>
      </c>
      <c r="Q298">
        <f t="shared" si="64"/>
        <v>5</v>
      </c>
      <c r="R298">
        <f>COUNTIFS('1.2(2)'!J$839:J$839,"〇",'1.2(2)'!$E$839:$E$839,"&gt;="&amp;$L298,'1.2(2)'!$E$839:$E$839,"&lt;="&amp;$M298)+COUNTIFS('1.2(2)'!J$839:J$839,"△",'1.2(2)'!$E$839:$E$839,"&gt;="&amp;$L298,'1.2(2)'!$E$839:$E$839,"&lt;="&amp;$M298)</f>
        <v>0</v>
      </c>
      <c r="S298">
        <f>COUNTIFS('1.2(2)'!K$839:K$839,"〇",'1.2(2)'!$E$839:$E$839,"&gt;="&amp;$L298,'1.2(2)'!$E$839:$E$839,"&lt;="&amp;$M298)+COUNTIFS('1.2(2)'!K$839:K$839,"△",'1.2(2)'!$E$839:$E$839,"&gt;="&amp;$L298,'1.2(2)'!$E$839:$E$839,"&lt;="&amp;$M298)</f>
        <v>0</v>
      </c>
    </row>
    <row r="299" spans="2:19" x14ac:dyDescent="0.45">
      <c r="B299" s="57" t="s">
        <v>1877</v>
      </c>
      <c r="D299" s="20"/>
      <c r="E299" s="21"/>
      <c r="F299" s="49" t="s">
        <v>12</v>
      </c>
      <c r="G299" s="49" t="s">
        <v>2036</v>
      </c>
      <c r="H299" s="52" t="s">
        <v>2232</v>
      </c>
      <c r="I299" s="53"/>
      <c r="J299" s="85" t="str">
        <f t="shared" si="73"/>
        <v>202～203</v>
      </c>
      <c r="L299" s="11">
        <f>INDEX('1.2(1)③'!$B:$B,MATCH(N299,'1.2(1)③'!A:A,0),1)</f>
        <v>202</v>
      </c>
      <c r="M299" s="11">
        <f t="shared" si="61"/>
        <v>203</v>
      </c>
      <c r="N299" s="11" t="str">
        <f t="shared" si="62"/>
        <v>廃棄物廃棄物焼却施設（ガス化溶融施設を含む）排水処理設備</v>
      </c>
      <c r="P299" s="42" t="str">
        <f>INDEX('1.2(1)③'!$I:$I,MATCH($L299,'1.2(1)③'!$B:$B,0),1)</f>
        <v>ばっ気・攪拌(かくはん)装置及び固液分離装置における最適供給量制御システム・運転台数自動制御装置の導入</v>
      </c>
      <c r="Q299">
        <f t="shared" si="64"/>
        <v>2</v>
      </c>
      <c r="R299">
        <f>COUNTIFS('1.2(2)'!J$839:J$839,"〇",'1.2(2)'!$E$839:$E$839,"&gt;="&amp;$L299,'1.2(2)'!$E$839:$E$839,"&lt;="&amp;$M299)+COUNTIFS('1.2(2)'!J$839:J$839,"△",'1.2(2)'!$E$839:$E$839,"&gt;="&amp;$L299,'1.2(2)'!$E$839:$E$839,"&lt;="&amp;$M299)</f>
        <v>0</v>
      </c>
      <c r="S299">
        <f>COUNTIFS('1.2(2)'!K$839:K$839,"〇",'1.2(2)'!$E$839:$E$839,"&gt;="&amp;$L299,'1.2(2)'!$E$839:$E$839,"&lt;="&amp;$M299)+COUNTIFS('1.2(2)'!K$839:K$839,"△",'1.2(2)'!$E$839:$E$839,"&gt;="&amp;$L299,'1.2(2)'!$E$839:$E$839,"&lt;="&amp;$M299)</f>
        <v>0</v>
      </c>
    </row>
    <row r="300" spans="2:19" x14ac:dyDescent="0.45">
      <c r="B300" s="57" t="s">
        <v>1877</v>
      </c>
      <c r="D300" s="20"/>
      <c r="E300" s="21"/>
      <c r="F300" s="49" t="s">
        <v>12</v>
      </c>
      <c r="G300" s="49" t="s">
        <v>2036</v>
      </c>
      <c r="H300" s="15" t="s">
        <v>2233</v>
      </c>
      <c r="I300" s="73" t="s">
        <v>2030</v>
      </c>
      <c r="J300" s="85" t="str">
        <f t="shared" si="73"/>
        <v>204～208</v>
      </c>
      <c r="L300" s="11">
        <f>INDEX('1.2(1)③'!$B:$B,MATCH(N300,'1.2(1)③'!A:A,0),1)</f>
        <v>204</v>
      </c>
      <c r="M300" s="11">
        <f t="shared" si="61"/>
        <v>208</v>
      </c>
      <c r="N300" s="11" t="str">
        <f t="shared" si="62"/>
        <v>廃棄物廃棄物焼却施設（ガス化溶融施設を含む）熱回収設備①　ボイラー</v>
      </c>
      <c r="P300" s="42" t="str">
        <f>INDEX('1.2(1)③'!$I:$I,MATCH($L300,'1.2(1)③'!$B:$B,0),1)</f>
        <v>高温高圧ボイラーの導入</v>
      </c>
      <c r="Q300">
        <f t="shared" si="64"/>
        <v>5</v>
      </c>
      <c r="R300">
        <f>COUNTIFS('1.2(2)'!J$839:J$839,"〇",'1.2(2)'!$E$839:$E$839,"&gt;="&amp;$L300,'1.2(2)'!$E$839:$E$839,"&lt;="&amp;$M300)+COUNTIFS('1.2(2)'!J$839:J$839,"△",'1.2(2)'!$E$839:$E$839,"&gt;="&amp;$L300,'1.2(2)'!$E$839:$E$839,"&lt;="&amp;$M300)</f>
        <v>0</v>
      </c>
      <c r="S300">
        <f>COUNTIFS('1.2(2)'!K$839:K$839,"〇",'1.2(2)'!$E$839:$E$839,"&gt;="&amp;$L300,'1.2(2)'!$E$839:$E$839,"&lt;="&amp;$M300)+COUNTIFS('1.2(2)'!K$839:K$839,"△",'1.2(2)'!$E$839:$E$839,"&gt;="&amp;$L300,'1.2(2)'!$E$839:$E$839,"&lt;="&amp;$M300)</f>
        <v>0</v>
      </c>
    </row>
    <row r="301" spans="2:19" x14ac:dyDescent="0.45">
      <c r="B301" s="57" t="s">
        <v>1877</v>
      </c>
      <c r="D301" s="20"/>
      <c r="E301" s="21"/>
      <c r="F301" s="49" t="s">
        <v>12</v>
      </c>
      <c r="G301" s="49" t="s">
        <v>2036</v>
      </c>
      <c r="H301" s="48" t="s">
        <v>2041</v>
      </c>
      <c r="I301" s="73" t="s">
        <v>2031</v>
      </c>
      <c r="J301" s="85" t="str">
        <f t="shared" ref="J301:J302" si="74">HYPERLINK("#'"&amp;$B$17&amp;$B$18&amp;$B$251&amp;"'!B"&amp;L301+6,IF(M301=L301,L301,L301&amp;"～"&amp;M301))</f>
        <v>209～216</v>
      </c>
      <c r="L301" s="11">
        <f>INDEX('1.2(1)③'!$B:$B,MATCH(N301,'1.2(1)③'!A:A,0),1)</f>
        <v>209</v>
      </c>
      <c r="M301" s="11">
        <f t="shared" si="61"/>
        <v>216</v>
      </c>
      <c r="N301" s="11" t="str">
        <f t="shared" ref="N301:N302" si="75">B301&amp;G301&amp;H301&amp;I301</f>
        <v>廃棄物廃棄物焼却施設（ガス化溶融施設を含む）熱回収設備②　タービン・発電設備</v>
      </c>
      <c r="P301" s="42" t="str">
        <f>INDEX('1.2(1)③'!$I:$I,MATCH($L301,'1.2(1)③'!$B:$B,0),1)</f>
        <v>蒸気タービン発電機の導入又は出力増加</v>
      </c>
      <c r="Q301">
        <f t="shared" si="64"/>
        <v>8</v>
      </c>
      <c r="R301">
        <f>COUNTIFS('1.2(2)'!J$839:J$839,"〇",'1.2(2)'!$E$839:$E$839,"&gt;="&amp;$L301,'1.2(2)'!$E$839:$E$839,"&lt;="&amp;$M301)+COUNTIFS('1.2(2)'!J$839:J$839,"△",'1.2(2)'!$E$839:$E$839,"&gt;="&amp;$L301,'1.2(2)'!$E$839:$E$839,"&lt;="&amp;$M301)</f>
        <v>0</v>
      </c>
      <c r="S301">
        <f>COUNTIFS('1.2(2)'!K$839:K$839,"〇",'1.2(2)'!$E$839:$E$839,"&gt;="&amp;$L301,'1.2(2)'!$E$839:$E$839,"&lt;="&amp;$M301)+COUNTIFS('1.2(2)'!K$839:K$839,"△",'1.2(2)'!$E$839:$E$839,"&gt;="&amp;$L301,'1.2(2)'!$E$839:$E$839,"&lt;="&amp;$M301)</f>
        <v>0</v>
      </c>
    </row>
    <row r="302" spans="2:19" x14ac:dyDescent="0.45">
      <c r="B302" s="57" t="s">
        <v>1877</v>
      </c>
      <c r="D302" s="20"/>
      <c r="E302" s="21"/>
      <c r="F302" s="49" t="s">
        <v>12</v>
      </c>
      <c r="G302" s="49" t="s">
        <v>2036</v>
      </c>
      <c r="H302" s="51" t="s">
        <v>2041</v>
      </c>
      <c r="I302" s="73" t="s">
        <v>2032</v>
      </c>
      <c r="J302" s="85" t="str">
        <f t="shared" si="74"/>
        <v>217～223</v>
      </c>
      <c r="L302" s="11">
        <f>INDEX('1.2(1)③'!$B:$B,MATCH(N302,'1.2(1)③'!A:A,0),1)</f>
        <v>217</v>
      </c>
      <c r="M302" s="11">
        <f t="shared" si="61"/>
        <v>223</v>
      </c>
      <c r="N302" s="11" t="str">
        <f t="shared" si="75"/>
        <v>廃棄物廃棄物焼却施設（ガス化溶融施設を含む）熱回収設備③　その他の熱回収設備</v>
      </c>
      <c r="P302" s="42" t="str">
        <f>INDEX('1.2(1)③'!$I:$I,MATCH($L302,'1.2(1)③'!$B:$B,0),1)</f>
        <v>電力貯蔵用電池設備の設置</v>
      </c>
      <c r="Q302">
        <f t="shared" si="64"/>
        <v>7</v>
      </c>
      <c r="R302">
        <f>COUNTIFS('1.2(2)'!J$839:J$839,"〇",'1.2(2)'!$E$839:$E$839,"&gt;="&amp;$L302,'1.2(2)'!$E$839:$E$839,"&lt;="&amp;$M302)+COUNTIFS('1.2(2)'!J$839:J$839,"△",'1.2(2)'!$E$839:$E$839,"&gt;="&amp;$L302,'1.2(2)'!$E$839:$E$839,"&lt;="&amp;$M302)</f>
        <v>0</v>
      </c>
      <c r="S302">
        <f>COUNTIFS('1.2(2)'!K$839:K$839,"〇",'1.2(2)'!$E$839:$E$839,"&gt;="&amp;$L302,'1.2(2)'!$E$839:$E$839,"&lt;="&amp;$M302)+COUNTIFS('1.2(2)'!K$839:K$839,"△",'1.2(2)'!$E$839:$E$839,"&gt;="&amp;$L302,'1.2(2)'!$E$839:$E$839,"&lt;="&amp;$M302)</f>
        <v>0</v>
      </c>
    </row>
    <row r="303" spans="2:19" x14ac:dyDescent="0.45">
      <c r="B303" s="57" t="s">
        <v>1877</v>
      </c>
      <c r="D303" s="20"/>
      <c r="E303" s="21"/>
      <c r="F303" s="49" t="s">
        <v>12</v>
      </c>
      <c r="G303" s="15" t="s">
        <v>2234</v>
      </c>
      <c r="H303" s="52" t="s">
        <v>2235</v>
      </c>
      <c r="I303" s="53"/>
      <c r="J303" s="85">
        <f t="shared" ref="J303:J312" si="76">HYPERLINK("#'"&amp;$B$17&amp;$B$18&amp;$B$251&amp;"'!B"&amp;L303+6,IF(M303=L303,L303,L303&amp;"～"&amp;M303))</f>
        <v>224</v>
      </c>
      <c r="L303" s="11">
        <f>INDEX('1.2(1)③'!$B:$B,MATCH(N303,'1.2(1)③'!A:A,0),1)</f>
        <v>224</v>
      </c>
      <c r="M303" s="11">
        <f t="shared" si="61"/>
        <v>224</v>
      </c>
      <c r="N303" s="11" t="str">
        <f t="shared" si="62"/>
        <v>廃棄物し尿処理施設受入・貯留設備</v>
      </c>
      <c r="P303" s="42" t="str">
        <f>INDEX('1.2(1)③'!$I:$I,MATCH($L303,'1.2(1)③'!$B:$B,0),1)</f>
        <v>夾（きょう）雑物破砕除去装置・貯留槽攪拌（かくはん）装置における液位・流量等の自動計測制御システムの導入</v>
      </c>
      <c r="Q303">
        <f t="shared" si="64"/>
        <v>1</v>
      </c>
      <c r="R303">
        <f>COUNTIFS('1.2(2)'!J$839:J$839,"〇",'1.2(2)'!$E$839:$E$839,"&gt;="&amp;$L303,'1.2(2)'!$E$839:$E$839,"&lt;="&amp;$M303)+COUNTIFS('1.2(2)'!J$839:J$839,"△",'1.2(2)'!$E$839:$E$839,"&gt;="&amp;$L303,'1.2(2)'!$E$839:$E$839,"&lt;="&amp;$M303)</f>
        <v>0</v>
      </c>
      <c r="S303">
        <f>COUNTIFS('1.2(2)'!K$839:K$839,"〇",'1.2(2)'!$E$839:$E$839,"&gt;="&amp;$L303,'1.2(2)'!$E$839:$E$839,"&lt;="&amp;$M303)+COUNTIFS('1.2(2)'!K$839:K$839,"△",'1.2(2)'!$E$839:$E$839,"&gt;="&amp;$L303,'1.2(2)'!$E$839:$E$839,"&lt;="&amp;$M303)</f>
        <v>0</v>
      </c>
    </row>
    <row r="304" spans="2:19" x14ac:dyDescent="0.45">
      <c r="B304" s="57" t="s">
        <v>1877</v>
      </c>
      <c r="D304" s="20"/>
      <c r="E304" s="21"/>
      <c r="F304" s="49" t="s">
        <v>12</v>
      </c>
      <c r="G304" s="49" t="s">
        <v>2234</v>
      </c>
      <c r="H304" s="52" t="s">
        <v>2236</v>
      </c>
      <c r="I304" s="53"/>
      <c r="J304" s="85" t="str">
        <f t="shared" si="76"/>
        <v>225～226</v>
      </c>
      <c r="L304" s="11">
        <f>INDEX('1.2(1)③'!$B:$B,MATCH(N304,'1.2(1)③'!A:A,0),1)</f>
        <v>225</v>
      </c>
      <c r="M304" s="11">
        <f t="shared" si="61"/>
        <v>226</v>
      </c>
      <c r="N304" s="11" t="str">
        <f t="shared" si="62"/>
        <v>廃棄物し尿処理施設生物反応処理設備</v>
      </c>
      <c r="P304" s="42" t="str">
        <f>INDEX('1.2(1)③'!$I:$I,MATCH($L304,'1.2(1)③'!$B:$B,0),1)</f>
        <v>ばっ気・攪拌（かくはん）装置及び固液分離装置における最適供給量制御システム・運転台数自動制御装置の導入</v>
      </c>
      <c r="Q304">
        <f t="shared" si="64"/>
        <v>2</v>
      </c>
      <c r="R304">
        <f>COUNTIFS('1.2(2)'!J$839:J$839,"〇",'1.2(2)'!$E$839:$E$839,"&gt;="&amp;$L304,'1.2(2)'!$E$839:$E$839,"&lt;="&amp;$M304)+COUNTIFS('1.2(2)'!J$839:J$839,"△",'1.2(2)'!$E$839:$E$839,"&gt;="&amp;$L304,'1.2(2)'!$E$839:$E$839,"&lt;="&amp;$M304)</f>
        <v>0</v>
      </c>
      <c r="S304">
        <f>COUNTIFS('1.2(2)'!K$839:K$839,"〇",'1.2(2)'!$E$839:$E$839,"&gt;="&amp;$L304,'1.2(2)'!$E$839:$E$839,"&lt;="&amp;$M304)+COUNTIFS('1.2(2)'!K$839:K$839,"△",'1.2(2)'!$E$839:$E$839,"&gt;="&amp;$L304,'1.2(2)'!$E$839:$E$839,"&lt;="&amp;$M304)</f>
        <v>0</v>
      </c>
    </row>
    <row r="305" spans="2:19" x14ac:dyDescent="0.45">
      <c r="B305" s="57" t="s">
        <v>1877</v>
      </c>
      <c r="D305" s="20"/>
      <c r="E305" s="21"/>
      <c r="F305" s="49" t="s">
        <v>12</v>
      </c>
      <c r="G305" s="49" t="s">
        <v>2234</v>
      </c>
      <c r="H305" s="52" t="s">
        <v>2222</v>
      </c>
      <c r="I305" s="53"/>
      <c r="J305" s="85" t="str">
        <f t="shared" si="76"/>
        <v>227～228</v>
      </c>
      <c r="L305" s="11">
        <f>INDEX('1.2(1)③'!$B:$B,MATCH(N305,'1.2(1)③'!A:A,0),1)</f>
        <v>227</v>
      </c>
      <c r="M305" s="11">
        <f t="shared" si="61"/>
        <v>228</v>
      </c>
      <c r="N305" s="11" t="str">
        <f t="shared" si="62"/>
        <v>廃棄物し尿処理施設高度処理設備</v>
      </c>
      <c r="P305" s="42" t="str">
        <f>INDEX('1.2(1)③'!$I:$I,MATCH($L305,'1.2(1)③'!$B:$B,0),1)</f>
        <v>凝集分離装置・オゾン発生装置における最適供給量制御システム・運転台数自動制御装置の導入</v>
      </c>
      <c r="Q305">
        <f t="shared" si="64"/>
        <v>2</v>
      </c>
      <c r="R305">
        <f>COUNTIFS('1.2(2)'!J$839:J$839,"〇",'1.2(2)'!$E$839:$E$839,"&gt;="&amp;$L305,'1.2(2)'!$E$839:$E$839,"&lt;="&amp;$M305)+COUNTIFS('1.2(2)'!J$839:J$839,"△",'1.2(2)'!$E$839:$E$839,"&gt;="&amp;$L305,'1.2(2)'!$E$839:$E$839,"&lt;="&amp;$M305)</f>
        <v>0</v>
      </c>
      <c r="S305">
        <f>COUNTIFS('1.2(2)'!K$839:K$839,"〇",'1.2(2)'!$E$839:$E$839,"&gt;="&amp;$L305,'1.2(2)'!$E$839:$E$839,"&lt;="&amp;$M305)+COUNTIFS('1.2(2)'!K$839:K$839,"△",'1.2(2)'!$E$839:$E$839,"&gt;="&amp;$L305,'1.2(2)'!$E$839:$E$839,"&lt;="&amp;$M305)</f>
        <v>0</v>
      </c>
    </row>
    <row r="306" spans="2:19" x14ac:dyDescent="0.45">
      <c r="B306" s="57" t="s">
        <v>1877</v>
      </c>
      <c r="D306" s="20"/>
      <c r="E306" s="21"/>
      <c r="F306" s="49" t="s">
        <v>12</v>
      </c>
      <c r="G306" s="49" t="s">
        <v>2234</v>
      </c>
      <c r="H306" s="52" t="s">
        <v>2224</v>
      </c>
      <c r="I306" s="53"/>
      <c r="J306" s="85" t="str">
        <f t="shared" si="76"/>
        <v>229～230</v>
      </c>
      <c r="L306" s="11">
        <f>INDEX('1.2(1)③'!$B:$B,MATCH(N306,'1.2(1)③'!A:A,0),1)</f>
        <v>229</v>
      </c>
      <c r="M306" s="11">
        <f t="shared" si="61"/>
        <v>230</v>
      </c>
      <c r="N306" s="11" t="str">
        <f t="shared" si="62"/>
        <v>廃棄物し尿処理施設汚泥脱水設備</v>
      </c>
      <c r="P306" s="42" t="str">
        <f>INDEX('1.2(1)③'!$I:$I,MATCH($L306,'1.2(1)③'!$B:$B,0),1)</f>
        <v>脱水装置における差速制御による電力回生システムの導入</v>
      </c>
      <c r="Q306">
        <f t="shared" si="64"/>
        <v>2</v>
      </c>
      <c r="R306">
        <f>COUNTIFS('1.2(2)'!J$839:J$839,"〇",'1.2(2)'!$E$839:$E$839,"&gt;="&amp;$L306,'1.2(2)'!$E$839:$E$839,"&lt;="&amp;$M306)+COUNTIFS('1.2(2)'!J$839:J$839,"△",'1.2(2)'!$E$839:$E$839,"&gt;="&amp;$L306,'1.2(2)'!$E$839:$E$839,"&lt;="&amp;$M306)</f>
        <v>0</v>
      </c>
      <c r="S306">
        <f>COUNTIFS('1.2(2)'!K$839:K$839,"〇",'1.2(2)'!$E$839:$E$839,"&gt;="&amp;$L306,'1.2(2)'!$E$839:$E$839,"&lt;="&amp;$M306)+COUNTIFS('1.2(2)'!K$839:K$839,"△",'1.2(2)'!$E$839:$E$839,"&gt;="&amp;$L306,'1.2(2)'!$E$839:$E$839,"&lt;="&amp;$M306)</f>
        <v>0</v>
      </c>
    </row>
    <row r="307" spans="2:19" x14ac:dyDescent="0.45">
      <c r="B307" s="57" t="s">
        <v>1877</v>
      </c>
      <c r="D307" s="20"/>
      <c r="E307" s="21"/>
      <c r="F307" s="49" t="s">
        <v>12</v>
      </c>
      <c r="G307" s="49" t="s">
        <v>2234</v>
      </c>
      <c r="H307" s="52" t="s">
        <v>2237</v>
      </c>
      <c r="I307" s="53"/>
      <c r="J307" s="85" t="str">
        <f t="shared" si="76"/>
        <v>231～235</v>
      </c>
      <c r="L307" s="11">
        <f>INDEX('1.2(1)③'!$B:$B,MATCH(N307,'1.2(1)③'!A:A,0),1)</f>
        <v>231</v>
      </c>
      <c r="M307" s="11">
        <f t="shared" si="61"/>
        <v>235</v>
      </c>
      <c r="N307" s="11" t="str">
        <f t="shared" si="62"/>
        <v>廃棄物し尿処理施設汚泥乾燥・焼却設備</v>
      </c>
      <c r="P307" s="42" t="str">
        <f>INDEX('1.2(1)③'!$I:$I,MATCH($L307,'1.2(1)③'!$B:$B,0),1)</f>
        <v>汚泥乾燥装置における熱風量の自動制御システムの導入</v>
      </c>
      <c r="Q307">
        <f t="shared" si="64"/>
        <v>5</v>
      </c>
      <c r="R307">
        <f>COUNTIFS('1.2(2)'!J$839:J$839,"〇",'1.2(2)'!$E$839:$E$839,"&gt;="&amp;$L307,'1.2(2)'!$E$839:$E$839,"&lt;="&amp;$M307)+COUNTIFS('1.2(2)'!J$839:J$839,"△",'1.2(2)'!$E$839:$E$839,"&gt;="&amp;$L307,'1.2(2)'!$E$839:$E$839,"&lt;="&amp;$M307)</f>
        <v>0</v>
      </c>
      <c r="S307">
        <f>COUNTIFS('1.2(2)'!K$839:K$839,"〇",'1.2(2)'!$E$839:$E$839,"&gt;="&amp;$L307,'1.2(2)'!$E$839:$E$839,"&lt;="&amp;$M307)+COUNTIFS('1.2(2)'!K$839:K$839,"△",'1.2(2)'!$E$839:$E$839,"&gt;="&amp;$L307,'1.2(2)'!$E$839:$E$839,"&lt;="&amp;$M307)</f>
        <v>0</v>
      </c>
    </row>
    <row r="308" spans="2:19" x14ac:dyDescent="0.45">
      <c r="B308" s="57" t="s">
        <v>1877</v>
      </c>
      <c r="D308" s="20"/>
      <c r="E308" s="21"/>
      <c r="F308" s="49" t="s">
        <v>12</v>
      </c>
      <c r="G308" s="49" t="s">
        <v>2234</v>
      </c>
      <c r="H308" s="52" t="s">
        <v>2238</v>
      </c>
      <c r="I308" s="53"/>
      <c r="J308" s="85" t="str">
        <f t="shared" si="76"/>
        <v>236～241</v>
      </c>
      <c r="L308" s="11">
        <f>INDEX('1.2(1)③'!$B:$B,MATCH(N308,'1.2(1)③'!A:A,0),1)</f>
        <v>236</v>
      </c>
      <c r="M308" s="11">
        <f t="shared" si="61"/>
        <v>241</v>
      </c>
      <c r="N308" s="11" t="str">
        <f t="shared" si="62"/>
        <v>廃棄物し尿処理施設資源化設備</v>
      </c>
      <c r="P308" s="42" t="str">
        <f>INDEX('1.2(1)③'!$I:$I,MATCH($L308,'1.2(1)③'!$B:$B,0),1)</f>
        <v>堆肥化発酵槽の保温及び放熱防止</v>
      </c>
      <c r="Q308">
        <f t="shared" si="64"/>
        <v>6</v>
      </c>
      <c r="R308">
        <f>COUNTIFS('1.2(2)'!J$839:J$839,"〇",'1.2(2)'!$E$839:$E$839,"&gt;="&amp;$L308,'1.2(2)'!$E$839:$E$839,"&lt;="&amp;$M308)+COUNTIFS('1.2(2)'!J$839:J$839,"△",'1.2(2)'!$E$839:$E$839,"&gt;="&amp;$L308,'1.2(2)'!$E$839:$E$839,"&lt;="&amp;$M308)</f>
        <v>1</v>
      </c>
      <c r="S308">
        <f>COUNTIFS('1.2(2)'!K$839:K$839,"〇",'1.2(2)'!$E$839:$E$839,"&gt;="&amp;$L308,'1.2(2)'!$E$839:$E$839,"&lt;="&amp;$M308)+COUNTIFS('1.2(2)'!K$839:K$839,"△",'1.2(2)'!$E$839:$E$839,"&gt;="&amp;$L308,'1.2(2)'!$E$839:$E$839,"&lt;="&amp;$M308)</f>
        <v>0</v>
      </c>
    </row>
    <row r="309" spans="2:19" x14ac:dyDescent="0.45">
      <c r="B309" s="57" t="s">
        <v>1877</v>
      </c>
      <c r="D309" s="20"/>
      <c r="E309" s="21"/>
      <c r="F309" s="49" t="s">
        <v>12</v>
      </c>
      <c r="G309" s="50" t="s">
        <v>2234</v>
      </c>
      <c r="H309" s="52" t="s">
        <v>2239</v>
      </c>
      <c r="I309" s="53"/>
      <c r="J309" s="85" t="str">
        <f t="shared" si="76"/>
        <v>242～245</v>
      </c>
      <c r="L309" s="11">
        <f>INDEX('1.2(1)③'!$B:$B,MATCH(N309,'1.2(1)③'!A:A,0),1)</f>
        <v>242</v>
      </c>
      <c r="M309" s="11">
        <f t="shared" si="61"/>
        <v>245</v>
      </c>
      <c r="N309" s="11" t="str">
        <f t="shared" si="62"/>
        <v>廃棄物し尿処理施設その他のし尿処理施設</v>
      </c>
      <c r="P309" s="42" t="str">
        <f>INDEX('1.2(1)③'!$I:$I,MATCH($L309,'1.2(1)③'!$B:$B,0),1)</f>
        <v>脱臭炉の排ガス用熱交換器の導入</v>
      </c>
      <c r="Q309">
        <f t="shared" si="64"/>
        <v>4</v>
      </c>
      <c r="R309">
        <f>COUNTIFS('1.2(2)'!J$839:J$839,"〇",'1.2(2)'!$E$839:$E$839,"&gt;="&amp;$L309,'1.2(2)'!$E$839:$E$839,"&lt;="&amp;$M309)+COUNTIFS('1.2(2)'!J$839:J$839,"△",'1.2(2)'!$E$839:$E$839,"&gt;="&amp;$L309,'1.2(2)'!$E$839:$E$839,"&lt;="&amp;$M309)</f>
        <v>0</v>
      </c>
      <c r="S309">
        <f>COUNTIFS('1.2(2)'!K$839:K$839,"〇",'1.2(2)'!$E$839:$E$839,"&gt;="&amp;$L309,'1.2(2)'!$E$839:$E$839,"&lt;="&amp;$M309)+COUNTIFS('1.2(2)'!K$839:K$839,"△",'1.2(2)'!$E$839:$E$839,"&gt;="&amp;$L309,'1.2(2)'!$E$839:$E$839,"&lt;="&amp;$M309)</f>
        <v>0</v>
      </c>
    </row>
    <row r="310" spans="2:19" x14ac:dyDescent="0.45">
      <c r="B310" s="57" t="s">
        <v>1877</v>
      </c>
      <c r="D310" s="20"/>
      <c r="E310" s="21"/>
      <c r="F310" s="49" t="s">
        <v>12</v>
      </c>
      <c r="G310" s="15" t="s">
        <v>2240</v>
      </c>
      <c r="H310" s="52" t="s">
        <v>2241</v>
      </c>
      <c r="I310" s="53"/>
      <c r="J310" s="85" t="str">
        <f t="shared" si="76"/>
        <v>246～247</v>
      </c>
      <c r="L310" s="11">
        <f>INDEX('1.2(1)③'!$B:$B,MATCH(N310,'1.2(1)③'!A:A,0),1)</f>
        <v>246</v>
      </c>
      <c r="M310" s="11">
        <f t="shared" si="61"/>
        <v>247</v>
      </c>
      <c r="N310" s="11" t="str">
        <f t="shared" si="62"/>
        <v>廃棄物最終処分場集排水設備・通気装置</v>
      </c>
      <c r="P310" s="42" t="str">
        <f>INDEX('1.2(1)③'!$I:$I,MATCH($L310,'1.2(1)③'!$B:$B,0),1)</f>
        <v>適正な集排水管敷設・集水ピットの設置・竪型ガス抜き設備の設置等による準好気性埋立構造の導入</v>
      </c>
      <c r="Q310">
        <f t="shared" si="64"/>
        <v>2</v>
      </c>
      <c r="R310">
        <f>COUNTIFS('1.2(2)'!J$839:J$839,"〇",'1.2(2)'!$E$839:$E$839,"&gt;="&amp;$L310,'1.2(2)'!$E$839:$E$839,"&lt;="&amp;$M310)+COUNTIFS('1.2(2)'!J$839:J$839,"△",'1.2(2)'!$E$839:$E$839,"&gt;="&amp;$L310,'1.2(2)'!$E$839:$E$839,"&lt;="&amp;$M310)</f>
        <v>0</v>
      </c>
      <c r="S310">
        <f>COUNTIFS('1.2(2)'!K$839:K$839,"〇",'1.2(2)'!$E$839:$E$839,"&gt;="&amp;$L310,'1.2(2)'!$E$839:$E$839,"&lt;="&amp;$M310)+COUNTIFS('1.2(2)'!K$839:K$839,"△",'1.2(2)'!$E$839:$E$839,"&gt;="&amp;$L310,'1.2(2)'!$E$839:$E$839,"&lt;="&amp;$M310)</f>
        <v>0</v>
      </c>
    </row>
    <row r="311" spans="2:19" x14ac:dyDescent="0.45">
      <c r="B311" s="57" t="s">
        <v>1877</v>
      </c>
      <c r="D311" s="20"/>
      <c r="E311" s="21"/>
      <c r="F311" s="49" t="s">
        <v>12</v>
      </c>
      <c r="G311" s="50" t="s">
        <v>2240</v>
      </c>
      <c r="H311" s="52" t="s">
        <v>2242</v>
      </c>
      <c r="I311" s="53"/>
      <c r="J311" s="85" t="str">
        <f t="shared" si="76"/>
        <v>248～249</v>
      </c>
      <c r="L311" s="11">
        <f>INDEX('1.2(1)③'!$B:$B,MATCH(N311,'1.2(1)③'!A:A,0),1)</f>
        <v>248</v>
      </c>
      <c r="M311" s="11">
        <f t="shared" si="61"/>
        <v>249</v>
      </c>
      <c r="N311" s="11" t="str">
        <f t="shared" si="62"/>
        <v>廃棄物最終処分場浸出液処理設備</v>
      </c>
      <c r="P311" s="42" t="str">
        <f>INDEX('1.2(1)③'!$I:$I,MATCH($L311,'1.2(1)③'!$B:$B,0),1)</f>
        <v>ばっ気ブロワー風量・ポンプ流量調整のインバーター制御システムの導入</v>
      </c>
      <c r="Q311">
        <f t="shared" si="64"/>
        <v>2</v>
      </c>
      <c r="R311">
        <f>COUNTIFS('1.2(2)'!J$839:J$839,"〇",'1.2(2)'!$E$839:$E$839,"&gt;="&amp;$L311,'1.2(2)'!$E$839:$E$839,"&lt;="&amp;$M311)+COUNTIFS('1.2(2)'!J$839:J$839,"△",'1.2(2)'!$E$839:$E$839,"&gt;="&amp;$L311,'1.2(2)'!$E$839:$E$839,"&lt;="&amp;$M311)</f>
        <v>0</v>
      </c>
      <c r="S311">
        <f>COUNTIFS('1.2(2)'!K$839:K$839,"〇",'1.2(2)'!$E$839:$E$839,"&gt;="&amp;$L311,'1.2(2)'!$E$839:$E$839,"&lt;="&amp;$M311)+COUNTIFS('1.2(2)'!K$839:K$839,"△",'1.2(2)'!$E$839:$E$839,"&gt;="&amp;$L311,'1.2(2)'!$E$839:$E$839,"&lt;="&amp;$M311)</f>
        <v>0</v>
      </c>
    </row>
    <row r="312" spans="2:19" x14ac:dyDescent="0.45">
      <c r="B312" s="55" t="s">
        <v>1877</v>
      </c>
      <c r="C312" s="22"/>
      <c r="D312" s="78"/>
      <c r="E312" s="23"/>
      <c r="F312" s="50" t="s">
        <v>12</v>
      </c>
      <c r="G312" s="17" t="s">
        <v>692</v>
      </c>
      <c r="H312" s="52" t="s">
        <v>2243</v>
      </c>
      <c r="I312" s="53"/>
      <c r="J312" s="85">
        <f t="shared" si="76"/>
        <v>250</v>
      </c>
      <c r="L312" s="11">
        <f>INDEX('1.2(1)③'!$B:$B,MATCH(N312,'1.2(1)③'!A:A,0),1)</f>
        <v>250</v>
      </c>
      <c r="M312" s="11">
        <f t="shared" si="61"/>
        <v>250</v>
      </c>
      <c r="N312" s="11" t="str">
        <f t="shared" si="62"/>
        <v>廃棄物その他廃棄物系バイオマスの利活用のための設備</v>
      </c>
      <c r="P312" s="42" t="str">
        <f>INDEX('1.2(1)③'!$I:$I,MATCH($L312,'1.2(1)③'!$B:$B,0),1)</f>
        <v>バイオディーゼル燃料化施設やメタンを高効率に回収する施設等における廃棄物系バイオマスの利活用のための設備の整備</v>
      </c>
      <c r="Q312">
        <f t="shared" si="64"/>
        <v>1</v>
      </c>
      <c r="R312">
        <f>COUNTIFS('1.2(2)'!J$839:J$839,"〇",'1.2(2)'!$E$839:$E$839,"&gt;="&amp;$L312,'1.2(2)'!$E$839:$E$839,"&lt;="&amp;$M312)+COUNTIFS('1.2(2)'!J$839:J$839,"△",'1.2(2)'!$E$839:$E$839,"&gt;="&amp;$L312,'1.2(2)'!$E$839:$E$839,"&lt;="&amp;$M312)</f>
        <v>0</v>
      </c>
      <c r="S312">
        <f>COUNTIFS('1.2(2)'!K$839:K$839,"〇",'1.2(2)'!$E$839:$E$839,"&gt;="&amp;$L312,'1.2(2)'!$E$839:$E$839,"&lt;="&amp;$M312)+COUNTIFS('1.2(2)'!K$839:K$839,"△",'1.2(2)'!$E$839:$E$839,"&gt;="&amp;$L312,'1.2(2)'!$E$839:$E$839,"&lt;="&amp;$M312)</f>
        <v>0</v>
      </c>
    </row>
    <row r="313" spans="2:19" x14ac:dyDescent="0.45">
      <c r="L313" s="42">
        <f>'1.2(1)③'!B256+1</f>
        <v>251</v>
      </c>
    </row>
    <row r="314" spans="2:19" ht="18.75" x14ac:dyDescent="0.45">
      <c r="B314" s="26" t="s">
        <v>1875</v>
      </c>
      <c r="C314" s="13" t="s">
        <v>665</v>
      </c>
      <c r="E314" s="13"/>
    </row>
    <row r="315" spans="2:19" x14ac:dyDescent="0.45"/>
    <row r="316" spans="2:19" ht="14.75" customHeight="1" x14ac:dyDescent="0.45">
      <c r="B316" s="257" t="s">
        <v>0</v>
      </c>
      <c r="C316" s="258"/>
      <c r="D316" s="257" t="s">
        <v>675</v>
      </c>
      <c r="E316" s="258"/>
      <c r="F316" s="110" t="s">
        <v>7</v>
      </c>
      <c r="G316" s="257" t="s">
        <v>3</v>
      </c>
      <c r="H316" s="258"/>
      <c r="I316" s="110" t="s">
        <v>919</v>
      </c>
      <c r="J316" s="112" t="s">
        <v>1837</v>
      </c>
      <c r="P316" s="42" t="s">
        <v>2526</v>
      </c>
      <c r="Q316" s="42" t="s">
        <v>2261</v>
      </c>
      <c r="R316" t="s">
        <v>2262</v>
      </c>
      <c r="S316" t="s">
        <v>2263</v>
      </c>
    </row>
    <row r="317" spans="2:19" x14ac:dyDescent="0.45">
      <c r="B317" s="43" t="s">
        <v>658</v>
      </c>
      <c r="C317" s="19"/>
      <c r="D317" t="s">
        <v>920</v>
      </c>
      <c r="F317" s="16" t="s">
        <v>672</v>
      </c>
      <c r="G317" s="52" t="s">
        <v>2186</v>
      </c>
      <c r="H317" s="53"/>
      <c r="I317" s="17" t="s">
        <v>918</v>
      </c>
      <c r="J317" s="85" t="str">
        <f>HYPERLINK("#'"&amp;$B$17&amp;$B$18&amp;$B$314&amp;"'!B"&amp;L317+6,IF(M317=L317,L317,L317&amp;"～"&amp;M317))</f>
        <v>1～2</v>
      </c>
      <c r="L317" s="11">
        <f>INDEX('1.2(1)④'!$B:$B,MATCH(N317,'1.2(1)④'!A:A,0),1)</f>
        <v>1</v>
      </c>
      <c r="M317" s="11">
        <f>L318-1</f>
        <v>2</v>
      </c>
      <c r="N317" s="11" t="str">
        <f t="shared" ref="N317" si="77">D317&amp;F317&amp;G317&amp;H317&amp;I317</f>
        <v>荷主等Scope3排出削減に資する輸送方法の選択ー</v>
      </c>
      <c r="O317"/>
      <c r="P317" s="42" t="str">
        <f>INDEX('1.2(1)④'!$J:$J,MATCH($L317,'1.2(1)④'!$B:$B,0),1)</f>
        <v>モーダルシフトの推進</v>
      </c>
      <c r="Q317">
        <f>M317-L317+1</f>
        <v>2</v>
      </c>
      <c r="R317">
        <v>0</v>
      </c>
      <c r="S317">
        <v>0</v>
      </c>
    </row>
    <row r="318" spans="2:19" x14ac:dyDescent="0.45">
      <c r="B318" s="20"/>
      <c r="C318" s="21"/>
      <c r="D318" s="33" t="s">
        <v>920</v>
      </c>
      <c r="F318" s="48" t="s">
        <v>672</v>
      </c>
      <c r="G318" s="20" t="s">
        <v>1066</v>
      </c>
      <c r="H318" s="73" t="s">
        <v>1001</v>
      </c>
      <c r="I318" s="17" t="s">
        <v>918</v>
      </c>
      <c r="J318" s="85" t="str">
        <f>HYPERLINK("#'"&amp;$B$17&amp;$B$18&amp;$B$314&amp;"'!B"&amp;L318+6,IF(M318=L318,L318,L318&amp;"～"&amp;M318))</f>
        <v>3～4</v>
      </c>
      <c r="L318" s="11">
        <f>INDEX('1.2(1)④'!$B:$B,MATCH(N318,'1.2(1)④'!A:A,0),1)</f>
        <v>3</v>
      </c>
      <c r="M318" s="11">
        <f t="shared" ref="M318:M361" si="78">L319-1</f>
        <v>4</v>
      </c>
      <c r="N318" s="11" t="str">
        <f>D318&amp;F318&amp;G318&amp;H318&amp;I318</f>
        <v>荷主等Scope3輸送効率向上のための措置積載率の向上ー</v>
      </c>
      <c r="O318"/>
      <c r="P318" s="42" t="str">
        <f>INDEX('1.2(1)④'!$J:$J,MATCH($L318,'1.2(1)④'!$B:$B,0),1)</f>
        <v>積み合わせ輸送、混載便の活用</v>
      </c>
      <c r="Q318">
        <f t="shared" ref="Q318:Q370" si="79">M318-L318+1</f>
        <v>2</v>
      </c>
      <c r="R318">
        <v>0</v>
      </c>
      <c r="S318">
        <v>0</v>
      </c>
    </row>
    <row r="319" spans="2:19" ht="28.5" x14ac:dyDescent="0.45">
      <c r="B319" s="20"/>
      <c r="C319" s="21"/>
      <c r="D319" s="33" t="s">
        <v>920</v>
      </c>
      <c r="F319" s="48" t="s">
        <v>672</v>
      </c>
      <c r="G319" s="57" t="s">
        <v>1066</v>
      </c>
      <c r="H319" s="74" t="s">
        <v>3101</v>
      </c>
      <c r="I319" s="17" t="s">
        <v>918</v>
      </c>
      <c r="J319" s="85" t="str">
        <f t="shared" ref="J319:J323" si="80">HYPERLINK("#'"&amp;$B$17&amp;$B$18&amp;$B$314&amp;"'!B"&amp;L319+6,IF(M319=L319,L319,L319&amp;"～"&amp;M319))</f>
        <v>5～7</v>
      </c>
      <c r="L319" s="11">
        <f>INDEX('1.2(1)④'!$B:$B,MATCH(N319,'1.2(1)④'!A:A,0),1)</f>
        <v>5</v>
      </c>
      <c r="M319" s="11">
        <f t="shared" si="78"/>
        <v>7</v>
      </c>
      <c r="N319" s="11" t="str">
        <f t="shared" ref="N319:N370" si="81">D319&amp;F319&amp;G319&amp;H319&amp;I319</f>
        <v>荷主等Scope3輸送効率向上のための措置輸送距離の短縮・輸送機器の大型化ー</v>
      </c>
      <c r="O319"/>
      <c r="P319" s="42" t="str">
        <f>INDEX('1.2(1)④'!$J:$J,MATCH($L319,'1.2(1)④'!$B:$B,0),1)</f>
        <v>適正な輸送ルートの選択</v>
      </c>
      <c r="Q319">
        <f t="shared" si="79"/>
        <v>3</v>
      </c>
      <c r="R319">
        <v>0</v>
      </c>
      <c r="S319">
        <v>0</v>
      </c>
    </row>
    <row r="320" spans="2:19" ht="28.5" x14ac:dyDescent="0.45">
      <c r="B320" s="20"/>
      <c r="C320" s="21"/>
      <c r="D320" s="33" t="s">
        <v>920</v>
      </c>
      <c r="F320" s="48" t="s">
        <v>672</v>
      </c>
      <c r="G320" s="57" t="s">
        <v>1066</v>
      </c>
      <c r="H320" s="74" t="s">
        <v>3102</v>
      </c>
      <c r="I320" s="17" t="s">
        <v>918</v>
      </c>
      <c r="J320" s="85" t="str">
        <f t="shared" si="80"/>
        <v>8～23</v>
      </c>
      <c r="L320" s="11">
        <f>INDEX('1.2(1)④'!$B:$B,MATCH(N320,'1.2(1)④'!A:A,0),1)</f>
        <v>8</v>
      </c>
      <c r="M320" s="11">
        <f t="shared" si="78"/>
        <v>23</v>
      </c>
      <c r="N320" s="11" t="str">
        <f t="shared" si="81"/>
        <v>荷主等Scope3輸送効率向上のための措置貨物輸送事業者及び着荷主との連携ー</v>
      </c>
      <c r="O320"/>
      <c r="P320" s="42" t="str">
        <f>INDEX('1.2(1)④'!$J:$J,MATCH($L320,'1.2(1)④'!$B:$B,0),1)</f>
        <v>自営転換（自家用貨物自動車から輸送効率のよい事業用貨物自動車への輸送の転換を図ること）の推進</v>
      </c>
      <c r="Q320">
        <f t="shared" si="79"/>
        <v>16</v>
      </c>
      <c r="R320">
        <v>0</v>
      </c>
      <c r="S320">
        <v>0</v>
      </c>
    </row>
    <row r="321" spans="2:19" ht="28.5" x14ac:dyDescent="0.45">
      <c r="B321" s="20"/>
      <c r="C321" s="21"/>
      <c r="D321" s="33" t="s">
        <v>920</v>
      </c>
      <c r="F321" s="48" t="s">
        <v>672</v>
      </c>
      <c r="G321" s="57" t="s">
        <v>1066</v>
      </c>
      <c r="H321" s="74" t="s">
        <v>3103</v>
      </c>
      <c r="I321" s="17" t="s">
        <v>918</v>
      </c>
      <c r="J321" s="85" t="str">
        <f t="shared" si="80"/>
        <v>24～25</v>
      </c>
      <c r="L321" s="11">
        <f>INDEX('1.2(1)④'!$B:$B,MATCH(N321,'1.2(1)④'!A:A,0),1)</f>
        <v>24</v>
      </c>
      <c r="M321" s="11">
        <f t="shared" si="78"/>
        <v>25</v>
      </c>
      <c r="N321" s="11" t="str">
        <f t="shared" si="81"/>
        <v>荷主等Scope3輸送効率向上のための措置輸送効率を考慮した商品の開発又は荷姿の設計等ー</v>
      </c>
      <c r="O321"/>
      <c r="P321" s="42" t="str">
        <f>INDEX('1.2(1)④'!$J:$J,MATCH($L321,'1.2(1)④'!$B:$B,0),1)</f>
        <v>商品及び荷姿の標準化</v>
      </c>
      <c r="Q321">
        <f t="shared" si="79"/>
        <v>2</v>
      </c>
      <c r="R321">
        <v>0</v>
      </c>
      <c r="S321">
        <v>0</v>
      </c>
    </row>
    <row r="322" spans="2:19" x14ac:dyDescent="0.45">
      <c r="B322" s="20"/>
      <c r="C322" s="21"/>
      <c r="D322" s="33" t="s">
        <v>920</v>
      </c>
      <c r="F322" s="48" t="s">
        <v>672</v>
      </c>
      <c r="G322" s="57" t="s">
        <v>1066</v>
      </c>
      <c r="H322" s="74" t="s">
        <v>3104</v>
      </c>
      <c r="I322" s="17" t="s">
        <v>918</v>
      </c>
      <c r="J322" s="85" t="str">
        <f t="shared" si="80"/>
        <v>26～29</v>
      </c>
      <c r="L322" s="11">
        <f>INDEX('1.2(1)④'!$B:$B,MATCH(N322,'1.2(1)④'!A:A,0),1)</f>
        <v>26</v>
      </c>
      <c r="M322" s="11">
        <f t="shared" si="78"/>
        <v>29</v>
      </c>
      <c r="N322" s="11" t="str">
        <f t="shared" si="81"/>
        <v>荷主等Scope3輸送効率向上のための措置物流拠点の整備等ー</v>
      </c>
      <c r="O322"/>
      <c r="P322" s="42" t="str">
        <f>INDEX('1.2(1)④'!$J:$J,MATCH($L322,'1.2(1)④'!$B:$B,0),1)</f>
        <v>無人フォークリフトや無人搬送車（AGV）等の省エネ型省人化機器等の導入による物流施設及び物流拠点の機械化・自動化並びに施設の適正配置</v>
      </c>
      <c r="Q322">
        <f t="shared" si="79"/>
        <v>4</v>
      </c>
      <c r="R322">
        <v>0</v>
      </c>
      <c r="S322">
        <v>0</v>
      </c>
    </row>
    <row r="323" spans="2:19" x14ac:dyDescent="0.45">
      <c r="B323" s="20"/>
      <c r="C323" s="21"/>
      <c r="D323" s="33" t="s">
        <v>920</v>
      </c>
      <c r="F323" s="48" t="s">
        <v>672</v>
      </c>
      <c r="G323" s="55" t="s">
        <v>1066</v>
      </c>
      <c r="H323" s="74" t="s">
        <v>3105</v>
      </c>
      <c r="I323" s="17" t="s">
        <v>918</v>
      </c>
      <c r="J323" s="85" t="str">
        <f t="shared" si="80"/>
        <v>30～34</v>
      </c>
      <c r="L323" s="11">
        <f>INDEX('1.2(1)④'!$B:$B,MATCH(N323,'1.2(1)④'!A:A,0),1)</f>
        <v>30</v>
      </c>
      <c r="M323" s="11">
        <f t="shared" si="78"/>
        <v>34</v>
      </c>
      <c r="N323" s="11" t="str">
        <f t="shared" si="81"/>
        <v>荷主等Scope3輸送効率向上のための措置標準化及び情報化の推進ー</v>
      </c>
      <c r="O323"/>
      <c r="P323" s="42" t="str">
        <f>INDEX('1.2(1)④'!$J:$J,MATCH($L323,'1.2(1)④'!$B:$B,0),1)</f>
        <v>物流EDI（物流取引情報の電子交換システム）、RFID（ICタグ）等の利用</v>
      </c>
      <c r="Q323">
        <f t="shared" si="79"/>
        <v>5</v>
      </c>
      <c r="R323">
        <v>0</v>
      </c>
      <c r="S323">
        <v>0</v>
      </c>
    </row>
    <row r="324" spans="2:19" x14ac:dyDescent="0.45">
      <c r="B324" s="20"/>
      <c r="C324" s="21"/>
      <c r="D324" s="43" t="s">
        <v>961</v>
      </c>
      <c r="E324" s="18"/>
      <c r="F324" s="15" t="s">
        <v>1067</v>
      </c>
      <c r="G324" s="43" t="s">
        <v>1068</v>
      </c>
      <c r="H324" s="19"/>
      <c r="I324" s="73" t="s">
        <v>964</v>
      </c>
      <c r="J324" s="85">
        <f t="shared" ref="J324:J365" si="82">HYPERLINK("#'"&amp;$B$17&amp;$B$18&amp;$B$314&amp;"'!B"&amp;L324+6,IF(M324=L324,L324,L324&amp;"～"&amp;M324))</f>
        <v>35</v>
      </c>
      <c r="L324" s="11">
        <f>INDEX('1.2(1)④'!$B:$B,MATCH(N324,'1.2(1)④'!A:A,0),1)</f>
        <v>35</v>
      </c>
      <c r="M324" s="11">
        <f t="shared" si="78"/>
        <v>35</v>
      </c>
      <c r="N324" s="11" t="str">
        <f t="shared" si="81"/>
        <v>貨物輸送事業者Scope1,2燃費性能の優れた輸送用機器の使用 （機器・機材等の導入）鉄道</v>
      </c>
      <c r="O324"/>
      <c r="P324" s="42" t="str">
        <f>INDEX('1.2(1)④'!$J:$J,MATCH($L324,'1.2(1)④'!$B:$B,0),1)</f>
        <v>VVVFインバーター制御車両（交流電動機の速度・回転数制御）・高効率内燃機関・ハイブリッド車両・ディーゼルエレクトリック車両等への代替促進</v>
      </c>
      <c r="Q324">
        <f t="shared" si="79"/>
        <v>1</v>
      </c>
      <c r="R324">
        <v>0</v>
      </c>
      <c r="S324">
        <v>0</v>
      </c>
    </row>
    <row r="325" spans="2:19" x14ac:dyDescent="0.45">
      <c r="B325" s="20"/>
      <c r="C325" s="21"/>
      <c r="D325" s="32" t="s">
        <v>961</v>
      </c>
      <c r="F325" s="48" t="s">
        <v>1067</v>
      </c>
      <c r="G325" s="32" t="s">
        <v>1068</v>
      </c>
      <c r="H325" s="21"/>
      <c r="I325" s="73" t="s">
        <v>966</v>
      </c>
      <c r="J325" s="85" t="str">
        <f t="shared" si="82"/>
        <v>36～41</v>
      </c>
      <c r="L325" s="11">
        <f>INDEX('1.2(1)④'!$B:$B,MATCH(N325,'1.2(1)④'!A:A,0),1)</f>
        <v>36</v>
      </c>
      <c r="M325" s="11">
        <f t="shared" si="78"/>
        <v>41</v>
      </c>
      <c r="N325" s="11" t="str">
        <f t="shared" si="81"/>
        <v>貨物輸送事業者Scope1,2燃費性能の優れた輸送用機器の使用 （機器・機材等の導入）自動車</v>
      </c>
      <c r="O325"/>
      <c r="P325" s="42" t="str">
        <f>INDEX('1.2(1)④'!$J:$J,MATCH($L325,'1.2(1)④'!$B:$B,0),1)</f>
        <v>トップランナー燃費基準達成車・ハイブリッド車・天然ガス車・電気自動車、燃料電池自動車等の温室効果ガス低排出車の導入</v>
      </c>
      <c r="Q325">
        <f t="shared" si="79"/>
        <v>6</v>
      </c>
      <c r="R325">
        <v>0</v>
      </c>
      <c r="S325">
        <v>0</v>
      </c>
    </row>
    <row r="326" spans="2:19" x14ac:dyDescent="0.45">
      <c r="B326" s="20"/>
      <c r="C326" s="21"/>
      <c r="D326" s="57" t="s">
        <v>961</v>
      </c>
      <c r="F326" s="49" t="s">
        <v>1067</v>
      </c>
      <c r="G326" s="57" t="s">
        <v>1068</v>
      </c>
      <c r="H326" s="21"/>
      <c r="I326" s="73" t="s">
        <v>972</v>
      </c>
      <c r="J326" s="85" t="str">
        <f t="shared" si="82"/>
        <v>42～44</v>
      </c>
      <c r="L326" s="11">
        <f>INDEX('1.2(1)④'!$B:$B,MATCH(N326,'1.2(1)④'!A:A,0),1)</f>
        <v>42</v>
      </c>
      <c r="M326" s="11">
        <f t="shared" si="78"/>
        <v>44</v>
      </c>
      <c r="N326" s="11" t="str">
        <f t="shared" si="81"/>
        <v>貨物輸送事業者Scope1,2燃費性能の優れた輸送用機器の使用 （機器・機材等の導入）船舶</v>
      </c>
      <c r="O326"/>
      <c r="P326" s="42" t="str">
        <f>INDEX('1.2(1)④'!$J:$J,MATCH($L326,'1.2(1)④'!$B:$B,0),1)</f>
        <v>スーパーエコシップ、内航船省エネルギー格付制度において格付を取得可能な省エネルギー・省CO2排出船舶等の導入</v>
      </c>
      <c r="Q326">
        <f t="shared" si="79"/>
        <v>3</v>
      </c>
      <c r="R326">
        <v>0</v>
      </c>
      <c r="S326">
        <v>0</v>
      </c>
    </row>
    <row r="327" spans="2:19" x14ac:dyDescent="0.45">
      <c r="B327" s="20"/>
      <c r="C327" s="21"/>
      <c r="D327" s="57" t="s">
        <v>961</v>
      </c>
      <c r="F327" s="49" t="s">
        <v>1067</v>
      </c>
      <c r="G327" s="55" t="s">
        <v>1068</v>
      </c>
      <c r="H327" s="23"/>
      <c r="I327" s="73" t="s">
        <v>976</v>
      </c>
      <c r="J327" s="85" t="str">
        <f t="shared" si="82"/>
        <v>45～46</v>
      </c>
      <c r="L327" s="11">
        <f>INDEX('1.2(1)④'!$B:$B,MATCH(N327,'1.2(1)④'!A:A,0),1)</f>
        <v>45</v>
      </c>
      <c r="M327" s="11">
        <f t="shared" si="78"/>
        <v>46</v>
      </c>
      <c r="N327" s="11" t="str">
        <f t="shared" si="81"/>
        <v>貨物輸送事業者Scope1,2燃費性能の優れた輸送用機器の使用 （機器・機材等の導入）航空機</v>
      </c>
      <c r="O327"/>
      <c r="P327" s="42" t="str">
        <f>INDEX('1.2(1)④'!$J:$J,MATCH($L327,'1.2(1)④'!$B:$B,0),1)</f>
        <v>高効率の機材導入</v>
      </c>
      <c r="Q327">
        <f t="shared" si="79"/>
        <v>2</v>
      </c>
      <c r="R327">
        <v>0</v>
      </c>
      <c r="S327">
        <v>0</v>
      </c>
    </row>
    <row r="328" spans="2:19" x14ac:dyDescent="0.45">
      <c r="B328" s="20"/>
      <c r="C328" s="21"/>
      <c r="D328" s="57" t="s">
        <v>961</v>
      </c>
      <c r="F328" s="49" t="s">
        <v>1067</v>
      </c>
      <c r="G328" s="20" t="s">
        <v>1069</v>
      </c>
      <c r="H328" s="21"/>
      <c r="I328" s="73" t="s">
        <v>2194</v>
      </c>
      <c r="J328" s="85" t="str">
        <f t="shared" si="82"/>
        <v>47～48</v>
      </c>
      <c r="L328" s="11">
        <f>INDEX('1.2(1)④'!$B:$B,MATCH(N328,'1.2(1)④'!A:A,0),1)</f>
        <v>47</v>
      </c>
      <c r="M328" s="11">
        <f t="shared" si="78"/>
        <v>48</v>
      </c>
      <c r="N328" s="11" t="str">
        <f t="shared" si="81"/>
        <v>貨物輸送事業者Scope1,2排出削減に資する運転又は操縦 （運用管理）鉄道</v>
      </c>
      <c r="O328"/>
      <c r="P328" s="42" t="str">
        <f>INDEX('1.2(1)④'!$J:$J,MATCH($L328,'1.2(1)④'!$B:$B,0),1)</f>
        <v>惰行運転の活用</v>
      </c>
      <c r="Q328">
        <f t="shared" si="79"/>
        <v>2</v>
      </c>
      <c r="R328">
        <v>0</v>
      </c>
      <c r="S328">
        <v>0</v>
      </c>
    </row>
    <row r="329" spans="2:19" x14ac:dyDescent="0.45">
      <c r="B329" s="20"/>
      <c r="C329" s="21"/>
      <c r="D329" s="57" t="s">
        <v>961</v>
      </c>
      <c r="F329" s="49" t="s">
        <v>1067</v>
      </c>
      <c r="G329" s="32" t="s">
        <v>1069</v>
      </c>
      <c r="H329" s="21"/>
      <c r="I329" s="73" t="s">
        <v>966</v>
      </c>
      <c r="J329" s="85" t="str">
        <f t="shared" si="82"/>
        <v>49～52</v>
      </c>
      <c r="L329" s="11">
        <f>INDEX('1.2(1)④'!$B:$B,MATCH(N329,'1.2(1)④'!A:A,0),1)</f>
        <v>49</v>
      </c>
      <c r="M329" s="11">
        <f t="shared" si="78"/>
        <v>52</v>
      </c>
      <c r="N329" s="11" t="str">
        <f t="shared" si="81"/>
        <v>貨物輸送事業者Scope1,2排出削減に資する運転又は操縦 （運用管理）自動車</v>
      </c>
      <c r="O329"/>
      <c r="P329" s="42" t="str">
        <f>INDEX('1.2(1)④'!$J:$J,MATCH($L329,'1.2(1)④'!$B:$B,0),1)</f>
        <v>エコドライブの促進</v>
      </c>
      <c r="Q329">
        <f t="shared" si="79"/>
        <v>4</v>
      </c>
      <c r="R329">
        <v>0</v>
      </c>
      <c r="S329">
        <v>0</v>
      </c>
    </row>
    <row r="330" spans="2:19" ht="14.65" customHeight="1" x14ac:dyDescent="0.45">
      <c r="B330" s="20"/>
      <c r="C330" s="21"/>
      <c r="D330" s="57" t="s">
        <v>961</v>
      </c>
      <c r="F330" s="49" t="s">
        <v>1067</v>
      </c>
      <c r="G330" s="57" t="s">
        <v>1069</v>
      </c>
      <c r="H330" s="21"/>
      <c r="I330" s="73" t="s">
        <v>2195</v>
      </c>
      <c r="J330" s="85" t="str">
        <f t="shared" si="82"/>
        <v>53～56</v>
      </c>
      <c r="L330" s="11">
        <f>INDEX('1.2(1)④'!$B:$B,MATCH(N330,'1.2(1)④'!A:A,0),1)</f>
        <v>53</v>
      </c>
      <c r="M330" s="11">
        <f t="shared" si="78"/>
        <v>56</v>
      </c>
      <c r="N330" s="11" t="str">
        <f t="shared" si="81"/>
        <v>貨物輸送事業者Scope1,2排出削減に資する運転又は操縦 （運用管理）船舶</v>
      </c>
      <c r="O330"/>
      <c r="P330" s="42" t="str">
        <f>INDEX('1.2(1)④'!$J:$J,MATCH($L330,'1.2(1)④'!$B:$B,0),1)</f>
        <v>低燃費航行の実施（減速航行、バラスト水の調整等）</v>
      </c>
      <c r="Q330">
        <f t="shared" si="79"/>
        <v>4</v>
      </c>
      <c r="R330">
        <v>0</v>
      </c>
      <c r="S330">
        <v>0</v>
      </c>
    </row>
    <row r="331" spans="2:19" ht="14.65" customHeight="1" x14ac:dyDescent="0.45">
      <c r="B331" s="20"/>
      <c r="C331" s="21"/>
      <c r="D331" s="57" t="s">
        <v>961</v>
      </c>
      <c r="F331" s="49" t="s">
        <v>1067</v>
      </c>
      <c r="G331" s="57" t="s">
        <v>1069</v>
      </c>
      <c r="H331" s="21"/>
      <c r="I331" s="73" t="s">
        <v>3083</v>
      </c>
      <c r="J331" s="85" t="str">
        <f t="shared" si="82"/>
        <v>57～59</v>
      </c>
      <c r="L331" s="11">
        <f>INDEX('1.2(1)④'!$B:$B,MATCH(N331,'1.2(1)④'!A:A,0),1)</f>
        <v>57</v>
      </c>
      <c r="M331" s="11">
        <f t="shared" si="78"/>
        <v>59</v>
      </c>
      <c r="N331" s="11" t="str">
        <f t="shared" si="81"/>
        <v>貨物輸送事業者Scope1,2排出削減に資する運転又は操縦 （運用管理）航空機</v>
      </c>
      <c r="O331"/>
      <c r="P331" s="42" t="str">
        <f>INDEX('1.2(1)④'!$J:$J,MATCH($L331,'1.2(1)④'!$B:$B,0),1)</f>
        <v>低燃費運航の実施（管制支援システムの活用等）</v>
      </c>
      <c r="Q331">
        <f t="shared" si="79"/>
        <v>3</v>
      </c>
      <c r="R331">
        <v>0</v>
      </c>
      <c r="S331">
        <v>0</v>
      </c>
    </row>
    <row r="332" spans="2:19" ht="14.65" customHeight="1" x14ac:dyDescent="0.45">
      <c r="B332" s="20"/>
      <c r="C332" s="21"/>
      <c r="D332" s="57" t="s">
        <v>961</v>
      </c>
      <c r="F332" s="49" t="s">
        <v>1067</v>
      </c>
      <c r="G332" s="43" t="s">
        <v>1070</v>
      </c>
      <c r="H332" s="19"/>
      <c r="I332" s="73" t="s">
        <v>964</v>
      </c>
      <c r="J332" s="85" t="str">
        <f t="shared" si="82"/>
        <v>60～61</v>
      </c>
      <c r="L332" s="11">
        <f>INDEX('1.2(1)④'!$B:$B,MATCH(N332,'1.2(1)④'!A:A,0),1)</f>
        <v>60</v>
      </c>
      <c r="M332" s="11">
        <f t="shared" si="78"/>
        <v>61</v>
      </c>
      <c r="N332" s="11" t="str">
        <f t="shared" si="81"/>
        <v>貨物輸送事業者Scope1,2輸送機器の大型化 （機器・機材等の導入）鉄道</v>
      </c>
      <c r="O332"/>
      <c r="P332" s="42" t="str">
        <f>INDEX('1.2(1)④'!$J:$J,MATCH($L332,'1.2(1)④'!$B:$B,0),1)</f>
        <v>大型コンテナに対応した貨車・荷役機械の導入</v>
      </c>
      <c r="Q332">
        <f t="shared" si="79"/>
        <v>2</v>
      </c>
      <c r="R332">
        <v>0</v>
      </c>
      <c r="S332">
        <v>0</v>
      </c>
    </row>
    <row r="333" spans="2:19" ht="14.65" customHeight="1" x14ac:dyDescent="0.45">
      <c r="B333" s="20"/>
      <c r="C333" s="21"/>
      <c r="D333" s="57" t="s">
        <v>961</v>
      </c>
      <c r="F333" s="49" t="s">
        <v>1067</v>
      </c>
      <c r="G333" s="57" t="s">
        <v>1070</v>
      </c>
      <c r="H333" s="21"/>
      <c r="I333" s="73" t="s">
        <v>966</v>
      </c>
      <c r="J333" s="85" t="str">
        <f t="shared" si="82"/>
        <v>62～63</v>
      </c>
      <c r="L333" s="11">
        <f>INDEX('1.2(1)④'!$B:$B,MATCH(N333,'1.2(1)④'!A:A,0),1)</f>
        <v>62</v>
      </c>
      <c r="M333" s="11">
        <f t="shared" si="78"/>
        <v>63</v>
      </c>
      <c r="N333" s="11" t="str">
        <f t="shared" si="81"/>
        <v>貨物輸送事業者Scope1,2輸送機器の大型化 （機器・機材等の導入）自動車</v>
      </c>
      <c r="O333"/>
      <c r="P333" s="42" t="str">
        <f>INDEX('1.2(1)④'!$J:$J,MATCH($L333,'1.2(1)④'!$B:$B,0),1)</f>
        <v>車両の大型化、トレーラー化</v>
      </c>
      <c r="Q333">
        <f t="shared" si="79"/>
        <v>2</v>
      </c>
      <c r="R333">
        <v>0</v>
      </c>
      <c r="S333">
        <v>0</v>
      </c>
    </row>
    <row r="334" spans="2:19" x14ac:dyDescent="0.45">
      <c r="B334" s="20"/>
      <c r="C334" s="21"/>
      <c r="D334" s="57" t="s">
        <v>961</v>
      </c>
      <c r="F334" s="49" t="s">
        <v>1067</v>
      </c>
      <c r="G334" s="57" t="s">
        <v>1070</v>
      </c>
      <c r="H334" s="21"/>
      <c r="I334" s="73" t="s">
        <v>972</v>
      </c>
      <c r="J334" s="85">
        <f t="shared" si="82"/>
        <v>64</v>
      </c>
      <c r="L334" s="11">
        <f>INDEX('1.2(1)④'!$B:$B,MATCH(N334,'1.2(1)④'!A:A,0),1)</f>
        <v>64</v>
      </c>
      <c r="M334" s="11">
        <f t="shared" si="78"/>
        <v>64</v>
      </c>
      <c r="N334" s="11" t="str">
        <f t="shared" si="81"/>
        <v>貨物輸送事業者Scope1,2輸送機器の大型化 （機器・機材等の導入）船舶</v>
      </c>
      <c r="O334"/>
      <c r="P334" s="42" t="str">
        <f>INDEX('1.2(1)④'!$J:$J,MATCH($L334,'1.2(1)④'!$B:$B,0),1)</f>
        <v>船舶の大型化、貨物積載区域の増大</v>
      </c>
      <c r="Q334">
        <f t="shared" si="79"/>
        <v>1</v>
      </c>
      <c r="R334">
        <v>0</v>
      </c>
      <c r="S334">
        <v>0</v>
      </c>
    </row>
    <row r="335" spans="2:19" ht="14.65" customHeight="1" x14ac:dyDescent="0.45">
      <c r="B335" s="20"/>
      <c r="C335" s="21"/>
      <c r="D335" s="57" t="s">
        <v>961</v>
      </c>
      <c r="F335" s="49" t="s">
        <v>1067</v>
      </c>
      <c r="G335" s="55" t="s">
        <v>1070</v>
      </c>
      <c r="H335" s="23"/>
      <c r="I335" s="73" t="s">
        <v>2196</v>
      </c>
      <c r="J335" s="85">
        <f t="shared" si="82"/>
        <v>65</v>
      </c>
      <c r="L335" s="11">
        <f>INDEX('1.2(1)④'!$B:$B,MATCH(N335,'1.2(1)④'!A:A,0),1)</f>
        <v>65</v>
      </c>
      <c r="M335" s="11">
        <f t="shared" si="78"/>
        <v>65</v>
      </c>
      <c r="N335" s="11" t="str">
        <f t="shared" si="81"/>
        <v>貨物輸送事業者Scope1,2輸送機器の大型化 （機器・機材等の導入）航空機</v>
      </c>
      <c r="O335"/>
      <c r="P335" s="42" t="str">
        <f>INDEX('1.2(1)④'!$J:$J,MATCH($L335,'1.2(1)④'!$B:$B,0),1)</f>
        <v>輸送量に応じた最適な機材の選択</v>
      </c>
      <c r="Q335">
        <f t="shared" si="79"/>
        <v>1</v>
      </c>
      <c r="R335">
        <v>0</v>
      </c>
      <c r="S335">
        <v>0</v>
      </c>
    </row>
    <row r="336" spans="2:19" x14ac:dyDescent="0.45">
      <c r="B336" s="20"/>
      <c r="C336" s="21"/>
      <c r="D336" s="57" t="s">
        <v>961</v>
      </c>
      <c r="F336" s="49" t="s">
        <v>1067</v>
      </c>
      <c r="G336" t="s">
        <v>999</v>
      </c>
      <c r="H336" s="19"/>
      <c r="I336" s="73" t="s">
        <v>964</v>
      </c>
      <c r="J336" s="85" t="str">
        <f t="shared" si="82"/>
        <v>66～67</v>
      </c>
      <c r="L336" s="11">
        <f>INDEX('1.2(1)④'!$B:$B,MATCH(N336,'1.2(1)④'!A:A,0),1)</f>
        <v>66</v>
      </c>
      <c r="M336" s="11">
        <f t="shared" si="78"/>
        <v>67</v>
      </c>
      <c r="N336" s="11" t="str">
        <f t="shared" si="81"/>
        <v>貨物輸送事業者Scope1,2輸送能力の効率的な活用 （運用管理）鉄道</v>
      </c>
      <c r="O336"/>
      <c r="P336" s="42" t="str">
        <f>INDEX('1.2(1)④'!$J:$J,MATCH($L336,'1.2(1)④'!$B:$B,0),1)</f>
        <v>積載率の向上</v>
      </c>
      <c r="Q336">
        <f t="shared" si="79"/>
        <v>2</v>
      </c>
      <c r="R336">
        <v>0</v>
      </c>
      <c r="S336">
        <v>0</v>
      </c>
    </row>
    <row r="337" spans="2:19" ht="14.65" customHeight="1" x14ac:dyDescent="0.45">
      <c r="B337" s="20"/>
      <c r="C337" s="21"/>
      <c r="D337" s="57" t="s">
        <v>961</v>
      </c>
      <c r="F337" s="49" t="s">
        <v>1067</v>
      </c>
      <c r="G337" s="32" t="s">
        <v>999</v>
      </c>
      <c r="H337" s="21"/>
      <c r="I337" s="73" t="s">
        <v>966</v>
      </c>
      <c r="J337" s="85" t="str">
        <f t="shared" si="82"/>
        <v>68～70</v>
      </c>
      <c r="L337" s="11">
        <f>INDEX('1.2(1)④'!$B:$B,MATCH(N337,'1.2(1)④'!A:A,0),1)</f>
        <v>68</v>
      </c>
      <c r="M337" s="11">
        <f t="shared" si="78"/>
        <v>70</v>
      </c>
      <c r="N337" s="11" t="str">
        <f t="shared" si="81"/>
        <v>貨物輸送事業者Scope1,2輸送能力の効率的な活用 （運用管理）自動車</v>
      </c>
      <c r="O337"/>
      <c r="P337" s="42" t="str">
        <f>INDEX('1.2(1)④'!$J:$J,MATCH($L337,'1.2(1)④'!$B:$B,0),1)</f>
        <v>積載率の向上</v>
      </c>
      <c r="Q337">
        <f t="shared" si="79"/>
        <v>3</v>
      </c>
      <c r="R337">
        <v>0</v>
      </c>
      <c r="S337">
        <v>0</v>
      </c>
    </row>
    <row r="338" spans="2:19" ht="14.65" customHeight="1" x14ac:dyDescent="0.45">
      <c r="B338" s="20"/>
      <c r="C338" s="21"/>
      <c r="D338" s="57" t="s">
        <v>961</v>
      </c>
      <c r="F338" s="49" t="s">
        <v>1067</v>
      </c>
      <c r="G338" s="57" t="s">
        <v>2187</v>
      </c>
      <c r="H338" s="21"/>
      <c r="I338" s="73" t="s">
        <v>972</v>
      </c>
      <c r="J338" s="85" t="str">
        <f t="shared" si="82"/>
        <v>71～72</v>
      </c>
      <c r="L338" s="11">
        <f>INDEX('1.2(1)④'!$B:$B,MATCH(N338,'1.2(1)④'!A:A,0),1)</f>
        <v>71</v>
      </c>
      <c r="M338" s="11">
        <f t="shared" si="78"/>
        <v>72</v>
      </c>
      <c r="N338" s="11" t="str">
        <f t="shared" si="81"/>
        <v>貨物輸送事業者Scope1,2輸送能力の効率的な活用 （運用管理）船舶</v>
      </c>
      <c r="O338"/>
      <c r="P338" s="42" t="str">
        <f>INDEX('1.2(1)④'!$J:$J,MATCH($L338,'1.2(1)④'!$B:$B,0),1)</f>
        <v>積載率の向上</v>
      </c>
      <c r="Q338">
        <f t="shared" si="79"/>
        <v>2</v>
      </c>
      <c r="R338">
        <v>0</v>
      </c>
      <c r="S338">
        <v>0</v>
      </c>
    </row>
    <row r="339" spans="2:19" ht="14.65" customHeight="1" x14ac:dyDescent="0.45">
      <c r="B339" s="20"/>
      <c r="C339" s="21"/>
      <c r="D339" s="57" t="s">
        <v>961</v>
      </c>
      <c r="F339" s="49" t="s">
        <v>1067</v>
      </c>
      <c r="G339" s="55" t="s">
        <v>2187</v>
      </c>
      <c r="H339" s="23"/>
      <c r="I339" s="73" t="s">
        <v>2196</v>
      </c>
      <c r="J339" s="85" t="str">
        <f t="shared" si="82"/>
        <v>73～74</v>
      </c>
      <c r="L339" s="11">
        <f>INDEX('1.2(1)④'!$B:$B,MATCH(N339,'1.2(1)④'!A:A,0),1)</f>
        <v>73</v>
      </c>
      <c r="M339" s="11">
        <f t="shared" si="78"/>
        <v>74</v>
      </c>
      <c r="N339" s="11" t="str">
        <f t="shared" si="81"/>
        <v>貨物輸送事業者Scope1,2輸送能力の効率的な活用 （運用管理）航空機</v>
      </c>
      <c r="O339"/>
      <c r="P339" s="42" t="str">
        <f>INDEX('1.2(1)④'!$J:$J,MATCH($L339,'1.2(1)④'!$B:$B,0),1)</f>
        <v>積載率の向上</v>
      </c>
      <c r="Q339">
        <f t="shared" si="79"/>
        <v>2</v>
      </c>
      <c r="R339">
        <v>0</v>
      </c>
      <c r="S339">
        <v>0</v>
      </c>
    </row>
    <row r="340" spans="2:19" ht="14.65" customHeight="1" x14ac:dyDescent="0.45">
      <c r="B340" s="20"/>
      <c r="C340" s="21"/>
      <c r="D340" s="57" t="s">
        <v>961</v>
      </c>
      <c r="F340" s="49" t="s">
        <v>1067</v>
      </c>
      <c r="G340" s="20" t="s">
        <v>1071</v>
      </c>
      <c r="H340" s="21"/>
      <c r="I340" s="73" t="s">
        <v>2197</v>
      </c>
      <c r="J340" s="85" t="str">
        <f t="shared" si="82"/>
        <v>75～76</v>
      </c>
      <c r="L340" s="11">
        <f>INDEX('1.2(1)④'!$B:$B,MATCH(N340,'1.2(1)④'!A:A,0),1)</f>
        <v>75</v>
      </c>
      <c r="M340" s="11">
        <f t="shared" si="78"/>
        <v>76</v>
      </c>
      <c r="N340" s="11" t="str">
        <f t="shared" si="81"/>
        <v>貨物輸送事業者Scope1,2その他排出削減 （運用管理）共通</v>
      </c>
      <c r="O340"/>
      <c r="P340" s="42" t="str">
        <f>INDEX('1.2(1)④'!$J:$J,MATCH($L340,'1.2(1)④'!$B:$B,0),1)</f>
        <v>バイオ燃料等低炭素燃料、再エネ電力の導入活用量の開示</v>
      </c>
      <c r="Q340">
        <f t="shared" si="79"/>
        <v>2</v>
      </c>
      <c r="R340">
        <v>0</v>
      </c>
      <c r="S340">
        <v>0</v>
      </c>
    </row>
    <row r="341" spans="2:19" x14ac:dyDescent="0.45">
      <c r="B341" s="20"/>
      <c r="C341" s="21"/>
      <c r="D341" s="57" t="s">
        <v>961</v>
      </c>
      <c r="F341" s="49" t="s">
        <v>1067</v>
      </c>
      <c r="G341" s="57" t="s">
        <v>1071</v>
      </c>
      <c r="H341" s="21"/>
      <c r="I341" s="73" t="s">
        <v>964</v>
      </c>
      <c r="J341" s="85" t="str">
        <f t="shared" si="82"/>
        <v>77～84</v>
      </c>
      <c r="L341" s="11">
        <f>INDEX('1.2(1)④'!$B:$B,MATCH(N341,'1.2(1)④'!A:A,0),1)</f>
        <v>77</v>
      </c>
      <c r="M341" s="11">
        <f t="shared" si="78"/>
        <v>84</v>
      </c>
      <c r="N341" s="11" t="str">
        <f t="shared" si="81"/>
        <v>貨物輸送事業者Scope1,2その他排出削減 （運用管理）鉄道</v>
      </c>
      <c r="O341"/>
      <c r="P341" s="42" t="str">
        <f>INDEX('1.2(1)④'!$J:$J,MATCH($L341,'1.2(1)④'!$B:$B,0),1)</f>
        <v>物流施設の高度化、物流拠点の整備</v>
      </c>
      <c r="Q341">
        <f t="shared" si="79"/>
        <v>8</v>
      </c>
      <c r="R341">
        <v>0</v>
      </c>
      <c r="S341">
        <v>0</v>
      </c>
    </row>
    <row r="342" spans="2:19" ht="14.65" customHeight="1" x14ac:dyDescent="0.45">
      <c r="B342" s="20"/>
      <c r="C342" s="21"/>
      <c r="D342" s="57" t="s">
        <v>961</v>
      </c>
      <c r="F342" s="49" t="s">
        <v>1067</v>
      </c>
      <c r="G342" s="57" t="s">
        <v>1071</v>
      </c>
      <c r="H342" s="21"/>
      <c r="I342" s="73" t="s">
        <v>966</v>
      </c>
      <c r="J342" s="85" t="str">
        <f t="shared" si="82"/>
        <v>85～95</v>
      </c>
      <c r="L342" s="11">
        <f>INDEX('1.2(1)④'!$B:$B,MATCH(N342,'1.2(1)④'!A:A,0),1)</f>
        <v>85</v>
      </c>
      <c r="M342" s="11">
        <f t="shared" si="78"/>
        <v>95</v>
      </c>
      <c r="N342" s="11" t="str">
        <f t="shared" si="81"/>
        <v>貨物輸送事業者Scope1,2その他排出削減 （運用管理）自動車</v>
      </c>
      <c r="O342"/>
      <c r="P342" s="42" t="str">
        <f>INDEX('1.2(1)④'!$J:$J,MATCH($L342,'1.2(1)④'!$B:$B,0),1)</f>
        <v>物流施設の高度化、物流拠点の整備</v>
      </c>
      <c r="Q342">
        <f t="shared" si="79"/>
        <v>11</v>
      </c>
      <c r="R342">
        <v>0</v>
      </c>
      <c r="S342">
        <v>0</v>
      </c>
    </row>
    <row r="343" spans="2:19" x14ac:dyDescent="0.45">
      <c r="B343" s="20"/>
      <c r="C343" s="21"/>
      <c r="D343" s="57" t="s">
        <v>961</v>
      </c>
      <c r="F343" s="49" t="s">
        <v>1067</v>
      </c>
      <c r="G343" s="57" t="s">
        <v>1071</v>
      </c>
      <c r="H343" s="21"/>
      <c r="I343" s="73" t="s">
        <v>972</v>
      </c>
      <c r="J343" s="85" t="str">
        <f t="shared" si="82"/>
        <v>96～103</v>
      </c>
      <c r="L343" s="11">
        <f>INDEX('1.2(1)④'!$B:$B,MATCH(N343,'1.2(1)④'!A:A,0),1)</f>
        <v>96</v>
      </c>
      <c r="M343" s="11">
        <f t="shared" si="78"/>
        <v>103</v>
      </c>
      <c r="N343" s="11" t="str">
        <f t="shared" si="81"/>
        <v>貨物輸送事業者Scope1,2その他排出削減 （運用管理）船舶</v>
      </c>
      <c r="O343"/>
      <c r="P343" s="42" t="str">
        <f>INDEX('1.2(1)④'!$J:$J,MATCH($L343,'1.2(1)④'!$B:$B,0),1)</f>
        <v>過剰包装の廃止・包装材のスリム化、環境負荷の低い包装素材の使用</v>
      </c>
      <c r="Q343">
        <f t="shared" si="79"/>
        <v>8</v>
      </c>
      <c r="R343">
        <v>0</v>
      </c>
      <c r="S343">
        <v>0</v>
      </c>
    </row>
    <row r="344" spans="2:19" x14ac:dyDescent="0.45">
      <c r="B344" s="20"/>
      <c r="C344" s="21"/>
      <c r="D344" s="57" t="s">
        <v>961</v>
      </c>
      <c r="F344" s="49" t="s">
        <v>1067</v>
      </c>
      <c r="G344" s="57" t="s">
        <v>1071</v>
      </c>
      <c r="H344" s="21"/>
      <c r="I344" s="73" t="s">
        <v>2196</v>
      </c>
      <c r="J344" s="85">
        <f t="shared" si="82"/>
        <v>104</v>
      </c>
      <c r="L344" s="11">
        <f>INDEX('1.2(1)④'!$B:$B,MATCH(N344,'1.2(1)④'!A:A,0),1)</f>
        <v>104</v>
      </c>
      <c r="M344" s="11">
        <f t="shared" si="78"/>
        <v>104</v>
      </c>
      <c r="N344" s="11" t="str">
        <f t="shared" si="81"/>
        <v>貨物輸送事業者Scope1,2その他排出削減 （運用管理）航空機</v>
      </c>
      <c r="O344"/>
      <c r="P344" s="42" t="str">
        <f>INDEX('1.2(1)④'!$J:$J,MATCH($L344,'1.2(1)④'!$B:$B,0),1)</f>
        <v>SAF（Sustainable Aviation Fuel）の導入</v>
      </c>
      <c r="Q344">
        <f t="shared" si="79"/>
        <v>1</v>
      </c>
      <c r="R344">
        <v>0</v>
      </c>
      <c r="S344">
        <v>0</v>
      </c>
    </row>
    <row r="345" spans="2:19" x14ac:dyDescent="0.45">
      <c r="B345" s="20"/>
      <c r="C345" s="21"/>
      <c r="D345" s="57" t="s">
        <v>961</v>
      </c>
      <c r="F345" s="15" t="s">
        <v>639</v>
      </c>
      <c r="G345" s="52" t="s">
        <v>2188</v>
      </c>
      <c r="H345" s="53"/>
      <c r="I345" s="73" t="s">
        <v>2197</v>
      </c>
      <c r="J345" s="85" t="str">
        <f t="shared" si="82"/>
        <v>105～110</v>
      </c>
      <c r="L345" s="11">
        <f>INDEX('1.2(1)④'!$B:$B,MATCH(N345,'1.2(1)④'!A:A,0),1)</f>
        <v>105</v>
      </c>
      <c r="M345" s="11">
        <f t="shared" si="78"/>
        <v>110</v>
      </c>
      <c r="N345" s="11" t="str">
        <f t="shared" si="81"/>
        <v>貨物輸送事業者Scope3排出削減を考慮した業務委託共通</v>
      </c>
      <c r="O345"/>
      <c r="P345" s="42" t="str">
        <f>INDEX('1.2(1)④'!$J:$J,MATCH($L345,'1.2(1)④'!$B:$B,0),1)</f>
        <v>排出削減を考慮した、運送委託先の選定</v>
      </c>
      <c r="Q345">
        <f t="shared" si="79"/>
        <v>6</v>
      </c>
      <c r="R345">
        <v>0</v>
      </c>
      <c r="S345">
        <v>0</v>
      </c>
    </row>
    <row r="346" spans="2:19" x14ac:dyDescent="0.45">
      <c r="B346" s="20"/>
      <c r="C346" s="21"/>
      <c r="D346" s="57" t="s">
        <v>961</v>
      </c>
      <c r="F346" s="48" t="s">
        <v>639</v>
      </c>
      <c r="G346" s="52" t="s">
        <v>2189</v>
      </c>
      <c r="H346" s="53"/>
      <c r="I346" s="73" t="s">
        <v>2197</v>
      </c>
      <c r="J346" s="85" t="str">
        <f t="shared" si="82"/>
        <v>111～112</v>
      </c>
      <c r="L346" s="11">
        <f>INDEX('1.2(1)④'!$B:$B,MATCH(N346,'1.2(1)④'!A:A,0),1)</f>
        <v>111</v>
      </c>
      <c r="M346" s="11">
        <f t="shared" si="78"/>
        <v>112</v>
      </c>
      <c r="N346" s="11" t="str">
        <f t="shared" si="81"/>
        <v>貨物輸送事業者Scope3排出削減を考慮した物流拠点の使用共通</v>
      </c>
      <c r="O346"/>
      <c r="P346" s="42" t="str">
        <f>INDEX('1.2(1)④'!$J:$J,MATCH($L346,'1.2(1)④'!$B:$B,0),1)</f>
        <v>排出削減を考慮した、外部物流拠点（倉庫）での保管</v>
      </c>
      <c r="Q346">
        <f t="shared" si="79"/>
        <v>2</v>
      </c>
      <c r="R346">
        <v>0</v>
      </c>
      <c r="S346">
        <v>0</v>
      </c>
    </row>
    <row r="347" spans="2:19" x14ac:dyDescent="0.45">
      <c r="B347" s="20"/>
      <c r="C347" s="21"/>
      <c r="D347" s="57" t="s">
        <v>961</v>
      </c>
      <c r="F347" s="49" t="s">
        <v>639</v>
      </c>
      <c r="G347" s="52" t="s">
        <v>2190</v>
      </c>
      <c r="H347" s="53"/>
      <c r="I347" s="73" t="s">
        <v>2197</v>
      </c>
      <c r="J347" s="85">
        <f t="shared" si="82"/>
        <v>113</v>
      </c>
      <c r="L347" s="11">
        <f>INDEX('1.2(1)④'!$B:$B,MATCH(N347,'1.2(1)④'!A:A,0),1)</f>
        <v>113</v>
      </c>
      <c r="M347" s="11">
        <f t="shared" si="78"/>
        <v>113</v>
      </c>
      <c r="N347" s="11" t="str">
        <f t="shared" si="81"/>
        <v>貨物輸送事業者Scope3排出削減を考慮した梱包資材・事務用品等の物品購入共通</v>
      </c>
      <c r="O347"/>
      <c r="P347" s="42" t="str">
        <f>INDEX('1.2(1)④'!$J:$J,MATCH($L347,'1.2(1)④'!$B:$B,0),1)</f>
        <v>排出削減を考慮した梱包資材・事務用品等の物品購入</v>
      </c>
      <c r="Q347">
        <f t="shared" si="79"/>
        <v>1</v>
      </c>
      <c r="R347">
        <v>0</v>
      </c>
      <c r="S347">
        <v>0</v>
      </c>
    </row>
    <row r="348" spans="2:19" x14ac:dyDescent="0.45">
      <c r="B348" s="20"/>
      <c r="C348" s="21"/>
      <c r="D348" s="57" t="s">
        <v>961</v>
      </c>
      <c r="F348" s="49" t="s">
        <v>639</v>
      </c>
      <c r="G348" s="43" t="s">
        <v>2191</v>
      </c>
      <c r="H348" s="19"/>
      <c r="I348" s="73" t="s">
        <v>2197</v>
      </c>
      <c r="J348" s="85" t="str">
        <f t="shared" si="82"/>
        <v>114～115</v>
      </c>
      <c r="L348" s="11">
        <f>INDEX('1.2(1)④'!$B:$B,MATCH(N348,'1.2(1)④'!A:A,0),1)</f>
        <v>114</v>
      </c>
      <c r="M348" s="11">
        <f t="shared" si="78"/>
        <v>115</v>
      </c>
      <c r="N348" s="11" t="str">
        <f t="shared" si="81"/>
        <v>貨物輸送事業者Scope3排出削減を考慮した機器・資材等の廃棄共通</v>
      </c>
      <c r="O348"/>
      <c r="P348" s="42" t="str">
        <f>INDEX('1.2(1)④'!$J:$J,MATCH($L348,'1.2(1)④'!$B:$B,0),1)</f>
        <v>保有車両及び関連部品（タイヤ・バッテリー等）のリユース・リサイクル</v>
      </c>
      <c r="Q348">
        <f t="shared" si="79"/>
        <v>2</v>
      </c>
      <c r="R348">
        <v>0</v>
      </c>
      <c r="S348">
        <v>0</v>
      </c>
    </row>
    <row r="349" spans="2:19" ht="14.65" customHeight="1" x14ac:dyDescent="0.45">
      <c r="B349" s="20"/>
      <c r="C349" s="21"/>
      <c r="D349" s="43" t="s">
        <v>1034</v>
      </c>
      <c r="E349" s="19"/>
      <c r="F349" s="43" t="s">
        <v>1067</v>
      </c>
      <c r="G349" s="43" t="s">
        <v>1068</v>
      </c>
      <c r="H349" s="19"/>
      <c r="I349" s="73" t="s">
        <v>964</v>
      </c>
      <c r="J349" s="85">
        <f t="shared" si="82"/>
        <v>116</v>
      </c>
      <c r="L349" s="11">
        <f>INDEX('1.2(1)④'!$B:$B,MATCH(N349,'1.2(1)④'!A:A,0),1)</f>
        <v>116</v>
      </c>
      <c r="M349" s="11">
        <f t="shared" si="78"/>
        <v>116</v>
      </c>
      <c r="N349" s="11" t="str">
        <f t="shared" si="81"/>
        <v>旅客輸送事業者Scope1,2燃費性能の優れた輸送用機器の使用 （機器・機材等の導入）鉄道</v>
      </c>
      <c r="O349"/>
      <c r="P349" s="42" t="str">
        <f>INDEX('1.2(1)④'!$J:$J,MATCH($L349,'1.2(1)④'!$B:$B,0),1)</f>
        <v>VVVFインバーター制御車両（交流電動機の速度・回転数制御）・ハイブリッド車両・ディーゼルエレクトリック車両・高効率内燃機関等への代替促進</v>
      </c>
      <c r="Q349">
        <f t="shared" si="79"/>
        <v>1</v>
      </c>
      <c r="R349">
        <v>0</v>
      </c>
      <c r="S349">
        <v>0</v>
      </c>
    </row>
    <row r="350" spans="2:19" x14ac:dyDescent="0.45">
      <c r="B350" s="20"/>
      <c r="C350" s="21"/>
      <c r="D350" s="32" t="s">
        <v>1034</v>
      </c>
      <c r="E350" s="76"/>
      <c r="F350" s="32" t="s">
        <v>1067</v>
      </c>
      <c r="G350" s="32" t="s">
        <v>1068</v>
      </c>
      <c r="H350" s="21"/>
      <c r="I350" s="73" t="s">
        <v>966</v>
      </c>
      <c r="J350" s="85" t="str">
        <f t="shared" si="82"/>
        <v>117～123</v>
      </c>
      <c r="L350" s="11">
        <f>INDEX('1.2(1)④'!$B:$B,MATCH(N350,'1.2(1)④'!A:A,0),1)</f>
        <v>117</v>
      </c>
      <c r="M350" s="11">
        <f t="shared" si="78"/>
        <v>123</v>
      </c>
      <c r="N350" s="11" t="str">
        <f t="shared" si="81"/>
        <v>旅客輸送事業者Scope1,2燃費性能の優れた輸送用機器の使用 （機器・機材等の導入）自動車</v>
      </c>
      <c r="O350"/>
      <c r="P350" s="42" t="str">
        <f>INDEX('1.2(1)④'!$J:$J,MATCH($L350,'1.2(1)④'!$B:$B,0),1)</f>
        <v>トップランナー燃費基準達成車・ハイブリッド車・天然ガス車・電気自動車・プラグインハイブリッド自動車、燃料電池自動車等の温室効果ガス低排出車の導入</v>
      </c>
      <c r="Q350">
        <f t="shared" si="79"/>
        <v>7</v>
      </c>
      <c r="R350">
        <v>0</v>
      </c>
      <c r="S350">
        <v>0</v>
      </c>
    </row>
    <row r="351" spans="2:19" x14ac:dyDescent="0.45">
      <c r="B351" s="20"/>
      <c r="C351" s="21"/>
      <c r="D351" s="32" t="s">
        <v>1034</v>
      </c>
      <c r="E351" s="76"/>
      <c r="F351" s="57" t="s">
        <v>1067</v>
      </c>
      <c r="G351" s="57" t="s">
        <v>1068</v>
      </c>
      <c r="H351" s="21"/>
      <c r="I351" s="73" t="s">
        <v>972</v>
      </c>
      <c r="J351" s="85" t="str">
        <f t="shared" si="82"/>
        <v>124～126</v>
      </c>
      <c r="L351" s="11">
        <f>INDEX('1.2(1)④'!$B:$B,MATCH(N351,'1.2(1)④'!A:A,0),1)</f>
        <v>124</v>
      </c>
      <c r="M351" s="11">
        <f t="shared" si="78"/>
        <v>126</v>
      </c>
      <c r="N351" s="11" t="str">
        <f t="shared" si="81"/>
        <v>旅客輸送事業者Scope1,2燃費性能の優れた輸送用機器の使用 （機器・機材等の導入）船舶</v>
      </c>
      <c r="O351"/>
      <c r="P351" s="42" t="str">
        <f>INDEX('1.2(1)④'!$J:$J,MATCH($L351,'1.2(1)④'!$B:$B,0),1)</f>
        <v>スーパーエコシップ等の低燃費船舶の導入</v>
      </c>
      <c r="Q351">
        <f t="shared" si="79"/>
        <v>3</v>
      </c>
      <c r="R351">
        <v>0</v>
      </c>
      <c r="S351">
        <v>0</v>
      </c>
    </row>
    <row r="352" spans="2:19" x14ac:dyDescent="0.45">
      <c r="B352" s="20"/>
      <c r="C352" s="21"/>
      <c r="D352" s="32" t="s">
        <v>1034</v>
      </c>
      <c r="E352" s="76"/>
      <c r="F352" s="57" t="s">
        <v>1067</v>
      </c>
      <c r="G352" s="55" t="s">
        <v>1068</v>
      </c>
      <c r="H352" s="23"/>
      <c r="I352" s="73" t="s">
        <v>976</v>
      </c>
      <c r="J352" s="85" t="str">
        <f t="shared" si="82"/>
        <v>127～128</v>
      </c>
      <c r="L352" s="11">
        <f>INDEX('1.2(1)④'!$B:$B,MATCH(N352,'1.2(1)④'!A:A,0),1)</f>
        <v>127</v>
      </c>
      <c r="M352" s="11">
        <f t="shared" si="78"/>
        <v>128</v>
      </c>
      <c r="N352" s="11" t="str">
        <f t="shared" si="81"/>
        <v>旅客輸送事業者Scope1,2燃費性能の優れた輸送用機器の使用 （機器・機材等の導入）航空機</v>
      </c>
      <c r="O352"/>
      <c r="P352" s="42" t="str">
        <f>INDEX('1.2(1)④'!$J:$J,MATCH($L352,'1.2(1)④'!$B:$B,0),1)</f>
        <v>高効率の機材導入</v>
      </c>
      <c r="Q352">
        <f t="shared" si="79"/>
        <v>2</v>
      </c>
      <c r="R352">
        <v>0</v>
      </c>
      <c r="S352">
        <v>0</v>
      </c>
    </row>
    <row r="353" spans="2:19" x14ac:dyDescent="0.45">
      <c r="B353" s="20"/>
      <c r="C353" s="21"/>
      <c r="D353" s="32" t="s">
        <v>1034</v>
      </c>
      <c r="E353" s="76"/>
      <c r="F353" s="57" t="s">
        <v>1067</v>
      </c>
      <c r="G353" s="43" t="s">
        <v>1069</v>
      </c>
      <c r="H353" s="19"/>
      <c r="I353" s="73" t="s">
        <v>964</v>
      </c>
      <c r="J353" s="85" t="str">
        <f t="shared" si="82"/>
        <v>129～133</v>
      </c>
      <c r="L353" s="11">
        <f>INDEX('1.2(1)④'!$B:$B,MATCH(N353,'1.2(1)④'!A:A,0),1)</f>
        <v>129</v>
      </c>
      <c r="M353" s="11">
        <f t="shared" si="78"/>
        <v>133</v>
      </c>
      <c r="N353" s="11" t="str">
        <f t="shared" si="81"/>
        <v>旅客輸送事業者Scope1,2排出削減に資する運転又は操縦 （運用管理）鉄道</v>
      </c>
      <c r="O353"/>
      <c r="P353" s="42" t="str">
        <f>INDEX('1.2(1)④'!$J:$J,MATCH($L353,'1.2(1)④'!$B:$B,0),1)</f>
        <v>惰行運転の活用</v>
      </c>
      <c r="Q353">
        <f t="shared" si="79"/>
        <v>5</v>
      </c>
      <c r="R353">
        <v>0</v>
      </c>
      <c r="S353">
        <v>0</v>
      </c>
    </row>
    <row r="354" spans="2:19" x14ac:dyDescent="0.45">
      <c r="B354" s="20"/>
      <c r="C354" s="21"/>
      <c r="D354" s="32" t="s">
        <v>1034</v>
      </c>
      <c r="E354" s="76"/>
      <c r="F354" s="57" t="s">
        <v>1067</v>
      </c>
      <c r="G354" s="57" t="s">
        <v>1069</v>
      </c>
      <c r="H354" s="21"/>
      <c r="I354" s="73" t="s">
        <v>966</v>
      </c>
      <c r="J354" s="85" t="str">
        <f t="shared" si="82"/>
        <v>134～137</v>
      </c>
      <c r="L354" s="11">
        <f>INDEX('1.2(1)④'!$B:$B,MATCH(N354,'1.2(1)④'!A:A,0),1)</f>
        <v>134</v>
      </c>
      <c r="M354" s="11">
        <f t="shared" si="78"/>
        <v>137</v>
      </c>
      <c r="N354" s="11" t="str">
        <f t="shared" si="81"/>
        <v>旅客輸送事業者Scope1,2排出削減に資する運転又は操縦 （運用管理）自動車</v>
      </c>
      <c r="O354"/>
      <c r="P354" s="42" t="str">
        <f>INDEX('1.2(1)④'!$J:$J,MATCH($L354,'1.2(1)④'!$B:$B,0),1)</f>
        <v>エコドライブの促進</v>
      </c>
      <c r="Q354">
        <f t="shared" si="79"/>
        <v>4</v>
      </c>
      <c r="R354">
        <v>0</v>
      </c>
      <c r="S354">
        <v>0</v>
      </c>
    </row>
    <row r="355" spans="2:19" ht="14.65" customHeight="1" x14ac:dyDescent="0.45">
      <c r="B355" s="20"/>
      <c r="C355" s="21"/>
      <c r="D355" s="32" t="s">
        <v>1034</v>
      </c>
      <c r="E355" s="76"/>
      <c r="F355" s="57" t="s">
        <v>1067</v>
      </c>
      <c r="G355" s="57" t="s">
        <v>1069</v>
      </c>
      <c r="H355" s="21"/>
      <c r="I355" s="73" t="s">
        <v>972</v>
      </c>
      <c r="J355" s="85" t="str">
        <f t="shared" si="82"/>
        <v>138～140</v>
      </c>
      <c r="L355" s="11">
        <f>INDEX('1.2(1)④'!$B:$B,MATCH(N355,'1.2(1)④'!A:A,0),1)</f>
        <v>138</v>
      </c>
      <c r="M355" s="11">
        <f t="shared" si="78"/>
        <v>140</v>
      </c>
      <c r="N355" s="11" t="str">
        <f t="shared" si="81"/>
        <v>旅客輸送事業者Scope1,2排出削減に資する運転又は操縦 （運用管理）船舶</v>
      </c>
      <c r="O355"/>
      <c r="P355" s="42" t="str">
        <f>INDEX('1.2(1)④'!$J:$J,MATCH($L355,'1.2(1)④'!$B:$B,0),1)</f>
        <v>低燃費航行の実施（減速走行、バラスト水の調整等）</v>
      </c>
      <c r="Q355">
        <f t="shared" si="79"/>
        <v>3</v>
      </c>
      <c r="R355">
        <v>0</v>
      </c>
      <c r="S355">
        <v>0</v>
      </c>
    </row>
    <row r="356" spans="2:19" ht="14.65" customHeight="1" x14ac:dyDescent="0.45">
      <c r="B356" s="20"/>
      <c r="C356" s="21"/>
      <c r="D356" s="32" t="s">
        <v>1034</v>
      </c>
      <c r="E356" s="76"/>
      <c r="F356" s="57" t="s">
        <v>1067</v>
      </c>
      <c r="G356" s="55" t="s">
        <v>1069</v>
      </c>
      <c r="H356" s="23"/>
      <c r="I356" s="73" t="s">
        <v>976</v>
      </c>
      <c r="J356" s="85" t="str">
        <f t="shared" si="82"/>
        <v>141～143</v>
      </c>
      <c r="L356" s="11">
        <f>INDEX('1.2(1)④'!$B:$B,MATCH(N356,'1.2(1)④'!A:A,0),1)</f>
        <v>141</v>
      </c>
      <c r="M356" s="11">
        <f t="shared" si="78"/>
        <v>143</v>
      </c>
      <c r="N356" s="11" t="str">
        <f t="shared" si="81"/>
        <v>旅客輸送事業者Scope1,2排出削減に資する運転又は操縦 （運用管理）航空機</v>
      </c>
      <c r="O356"/>
      <c r="P356" s="42" t="str">
        <f>INDEX('1.2(1)④'!$J:$J,MATCH($L356,'1.2(1)④'!$B:$B,0),1)</f>
        <v>低燃費運航の実施（管制支援システムの活用等）</v>
      </c>
      <c r="Q356">
        <f t="shared" si="79"/>
        <v>3</v>
      </c>
      <c r="R356">
        <v>0</v>
      </c>
      <c r="S356">
        <v>0</v>
      </c>
    </row>
    <row r="357" spans="2:19" ht="14.65" customHeight="1" x14ac:dyDescent="0.45">
      <c r="B357" s="20"/>
      <c r="C357" s="21"/>
      <c r="D357" s="32" t="s">
        <v>1034</v>
      </c>
      <c r="E357" s="76"/>
      <c r="F357" s="57" t="s">
        <v>1067</v>
      </c>
      <c r="G357" s="43" t="s">
        <v>2192</v>
      </c>
      <c r="H357" s="19"/>
      <c r="I357" s="73" t="s">
        <v>964</v>
      </c>
      <c r="J357" s="85">
        <f t="shared" si="82"/>
        <v>144</v>
      </c>
      <c r="L357" s="11">
        <f>INDEX('1.2(1)④'!$B:$B,MATCH(N357,'1.2(1)④'!A:A,0),1)</f>
        <v>144</v>
      </c>
      <c r="M357" s="11">
        <f t="shared" si="78"/>
        <v>144</v>
      </c>
      <c r="N357" s="11" t="str">
        <f t="shared" si="81"/>
        <v>旅客輸送事業者Scope1,2旅客を乗せないで走行し、又は航行する距離の縮減 （運用管理）鉄道</v>
      </c>
      <c r="O357"/>
      <c r="P357" s="42" t="str">
        <f>INDEX('1.2(1)④'!$J:$J,MATCH($L357,'1.2(1)④'!$B:$B,0),1)</f>
        <v>回送運行距離を最小限にするような車両の運用</v>
      </c>
      <c r="Q357">
        <f t="shared" si="79"/>
        <v>1</v>
      </c>
      <c r="R357">
        <v>0</v>
      </c>
      <c r="S357">
        <v>0</v>
      </c>
    </row>
    <row r="358" spans="2:19" ht="14.65" customHeight="1" x14ac:dyDescent="0.45">
      <c r="B358" s="20"/>
      <c r="C358" s="21"/>
      <c r="D358" s="32" t="s">
        <v>1034</v>
      </c>
      <c r="E358" s="76"/>
      <c r="F358" s="57" t="s">
        <v>1067</v>
      </c>
      <c r="G358" s="57" t="s">
        <v>2192</v>
      </c>
      <c r="H358" s="21"/>
      <c r="I358" s="73" t="s">
        <v>966</v>
      </c>
      <c r="J358" s="85" t="str">
        <f t="shared" si="82"/>
        <v>145～147</v>
      </c>
      <c r="L358" s="11">
        <f>INDEX('1.2(1)④'!$B:$B,MATCH(N358,'1.2(1)④'!A:A,0),1)</f>
        <v>145</v>
      </c>
      <c r="M358" s="11">
        <f t="shared" si="78"/>
        <v>147</v>
      </c>
      <c r="N358" s="11" t="str">
        <f t="shared" si="81"/>
        <v>旅客輸送事業者Scope1,2旅客を乗せないで走行し、又は航行する距離の縮減 （運用管理）自動車</v>
      </c>
      <c r="O358"/>
      <c r="P358" s="42" t="str">
        <f>INDEX('1.2(1)④'!$J:$J,MATCH($L358,'1.2(1)④'!$B:$B,0),1)</f>
        <v>回送運行距離を最小限にするような車両の運用</v>
      </c>
      <c r="Q358">
        <f t="shared" si="79"/>
        <v>3</v>
      </c>
      <c r="R358">
        <v>0</v>
      </c>
      <c r="S358">
        <v>0</v>
      </c>
    </row>
    <row r="359" spans="2:19" ht="14.65" customHeight="1" x14ac:dyDescent="0.45">
      <c r="B359" s="20"/>
      <c r="C359" s="21"/>
      <c r="D359" s="32" t="s">
        <v>1034</v>
      </c>
      <c r="E359" s="76"/>
      <c r="F359" s="57" t="s">
        <v>1067</v>
      </c>
      <c r="G359" s="57" t="s">
        <v>2192</v>
      </c>
      <c r="H359" s="21"/>
      <c r="I359" s="73" t="s">
        <v>972</v>
      </c>
      <c r="J359" s="85">
        <f t="shared" si="82"/>
        <v>148</v>
      </c>
      <c r="L359" s="11">
        <f>INDEX('1.2(1)④'!$B:$B,MATCH(N359,'1.2(1)④'!A:A,0),1)</f>
        <v>148</v>
      </c>
      <c r="M359" s="11">
        <f t="shared" si="78"/>
        <v>148</v>
      </c>
      <c r="N359" s="11" t="str">
        <f t="shared" si="81"/>
        <v>旅客輸送事業者Scope1,2旅客を乗せないで走行し、又は航行する距離の縮減 （運用管理）船舶</v>
      </c>
      <c r="O359"/>
      <c r="P359" s="42" t="str">
        <f>INDEX('1.2(1)④'!$J:$J,MATCH($L359,'1.2(1)④'!$B:$B,0),1)</f>
        <v>回航時の減速</v>
      </c>
      <c r="Q359">
        <f t="shared" si="79"/>
        <v>1</v>
      </c>
      <c r="R359">
        <v>0</v>
      </c>
      <c r="S359">
        <v>0</v>
      </c>
    </row>
    <row r="360" spans="2:19" ht="14.65" customHeight="1" x14ac:dyDescent="0.45">
      <c r="B360" s="20"/>
      <c r="C360" s="21"/>
      <c r="D360" s="32" t="s">
        <v>1034</v>
      </c>
      <c r="E360" s="76"/>
      <c r="F360" s="57" t="s">
        <v>1067</v>
      </c>
      <c r="G360" s="55" t="s">
        <v>2192</v>
      </c>
      <c r="H360" s="23"/>
      <c r="I360" s="73" t="s">
        <v>976</v>
      </c>
      <c r="J360" s="85">
        <f t="shared" si="82"/>
        <v>149</v>
      </c>
      <c r="L360" s="11">
        <f>INDEX('1.2(1)④'!$B:$B,MATCH(N360,'1.2(1)④'!A:A,0),1)</f>
        <v>149</v>
      </c>
      <c r="M360" s="11">
        <f t="shared" si="78"/>
        <v>149</v>
      </c>
      <c r="N360" s="11" t="str">
        <f t="shared" si="81"/>
        <v>旅客輸送事業者Scope1,2旅客を乗せないで走行し、又は航行する距離の縮減 （運用管理）航空機</v>
      </c>
      <c r="O360"/>
      <c r="P360" s="42" t="str">
        <f>INDEX('1.2(1)④'!$J:$J,MATCH($L360,'1.2(1)④'!$B:$B,0),1)</f>
        <v>回送運航時の距離を縮減するための機材繰り</v>
      </c>
      <c r="Q360">
        <f t="shared" si="79"/>
        <v>1</v>
      </c>
      <c r="R360">
        <v>0</v>
      </c>
      <c r="S360">
        <v>0</v>
      </c>
    </row>
    <row r="361" spans="2:19" ht="14.65" customHeight="1" x14ac:dyDescent="0.45">
      <c r="B361" s="20"/>
      <c r="C361" s="21"/>
      <c r="D361" s="32" t="s">
        <v>1034</v>
      </c>
      <c r="E361" s="76"/>
      <c r="F361" s="57" t="s">
        <v>1067</v>
      </c>
      <c r="G361" s="43" t="s">
        <v>1071</v>
      </c>
      <c r="H361" s="19"/>
      <c r="I361" s="73" t="s">
        <v>1004</v>
      </c>
      <c r="J361" s="85" t="str">
        <f t="shared" si="82"/>
        <v>150～151</v>
      </c>
      <c r="L361" s="11">
        <f>INDEX('1.2(1)④'!$B:$B,MATCH(N361,'1.2(1)④'!A:A,0),1)</f>
        <v>150</v>
      </c>
      <c r="M361" s="11">
        <f t="shared" si="78"/>
        <v>151</v>
      </c>
      <c r="N361" s="11" t="str">
        <f t="shared" si="81"/>
        <v>旅客輸送事業者Scope1,2その他排出削減 （運用管理）共通</v>
      </c>
      <c r="O361"/>
      <c r="P361" s="42" t="str">
        <f>INDEX('1.2(1)④'!$J:$J,MATCH($L361,'1.2(1)④'!$B:$B,0),1)</f>
        <v>バイオ燃料等低炭素燃料、再エネ電力の導入活用量の開示</v>
      </c>
      <c r="Q361">
        <f t="shared" si="79"/>
        <v>2</v>
      </c>
      <c r="R361">
        <v>0</v>
      </c>
      <c r="S361">
        <v>0</v>
      </c>
    </row>
    <row r="362" spans="2:19" ht="14.65" customHeight="1" x14ac:dyDescent="0.45">
      <c r="B362" s="20"/>
      <c r="C362" s="21"/>
      <c r="D362" s="32" t="s">
        <v>1034</v>
      </c>
      <c r="E362" s="76"/>
      <c r="F362" s="57" t="s">
        <v>1067</v>
      </c>
      <c r="G362" s="57" t="s">
        <v>1071</v>
      </c>
      <c r="H362" s="21"/>
      <c r="I362" s="73" t="s">
        <v>964</v>
      </c>
      <c r="J362" s="85" t="str">
        <f t="shared" si="82"/>
        <v>152～155</v>
      </c>
      <c r="L362" s="11">
        <f>INDEX('1.2(1)④'!$B:$B,MATCH(N362,'1.2(1)④'!A:A,0),1)</f>
        <v>152</v>
      </c>
      <c r="M362" s="11">
        <f>L363-1</f>
        <v>155</v>
      </c>
      <c r="N362" s="11" t="str">
        <f t="shared" si="81"/>
        <v>旅客輸送事業者Scope1,2その他排出削減 （運用管理）鉄道</v>
      </c>
      <c r="O362"/>
      <c r="P362" s="42" t="str">
        <f>INDEX('1.2(1)④'!$J:$J,MATCH($L362,'1.2(1)④'!$B:$B,0),1)</f>
        <v>自社または事業者団体等でのマニュアルの整備</v>
      </c>
      <c r="Q362">
        <f t="shared" si="79"/>
        <v>4</v>
      </c>
      <c r="R362">
        <v>0</v>
      </c>
      <c r="S362">
        <v>0</v>
      </c>
    </row>
    <row r="363" spans="2:19" ht="14.65" customHeight="1" x14ac:dyDescent="0.45">
      <c r="B363" s="20"/>
      <c r="C363" s="21"/>
      <c r="D363" s="32" t="s">
        <v>1034</v>
      </c>
      <c r="E363" s="76"/>
      <c r="F363" s="57" t="s">
        <v>1067</v>
      </c>
      <c r="G363" s="57" t="s">
        <v>1071</v>
      </c>
      <c r="H363" s="21"/>
      <c r="I363" s="73" t="s">
        <v>966</v>
      </c>
      <c r="J363" s="85" t="str">
        <f t="shared" si="82"/>
        <v>156～157</v>
      </c>
      <c r="L363" s="11">
        <f>INDEX('1.2(1)④'!$B:$B,MATCH(N363,'1.2(1)④'!A:A,0),1)</f>
        <v>156</v>
      </c>
      <c r="M363" s="11">
        <f t="shared" ref="M363:M370" si="83">L364-1</f>
        <v>157</v>
      </c>
      <c r="N363" s="11" t="str">
        <f t="shared" si="81"/>
        <v>旅客輸送事業者Scope1,2その他排出削減 （運用管理）自動車</v>
      </c>
      <c r="O363"/>
      <c r="P363" s="42" t="str">
        <f>INDEX('1.2(1)④'!$J:$J,MATCH($L363,'1.2(1)④'!$B:$B,0),1)</f>
        <v>自社または事業者団体等でのマニュアルの整備</v>
      </c>
      <c r="Q363">
        <f t="shared" si="79"/>
        <v>2</v>
      </c>
      <c r="R363">
        <v>0</v>
      </c>
      <c r="S363">
        <v>0</v>
      </c>
    </row>
    <row r="364" spans="2:19" x14ac:dyDescent="0.45">
      <c r="B364" s="20"/>
      <c r="C364" s="21"/>
      <c r="D364" s="32" t="s">
        <v>1034</v>
      </c>
      <c r="E364" s="76"/>
      <c r="F364" s="57" t="s">
        <v>1067</v>
      </c>
      <c r="G364" s="57" t="s">
        <v>1071</v>
      </c>
      <c r="H364" s="21"/>
      <c r="I364" s="73" t="s">
        <v>972</v>
      </c>
      <c r="J364" s="85" t="str">
        <f t="shared" si="82"/>
        <v>158～161</v>
      </c>
      <c r="L364" s="11">
        <f>INDEX('1.2(1)④'!$B:$B,MATCH(N364,'1.2(1)④'!A:A,0),1)</f>
        <v>158</v>
      </c>
      <c r="M364" s="11">
        <f t="shared" si="83"/>
        <v>161</v>
      </c>
      <c r="N364" s="11" t="str">
        <f t="shared" si="81"/>
        <v>旅客輸送事業者Scope1,2その他排出削減 （運用管理）船舶</v>
      </c>
      <c r="O364"/>
      <c r="P364" s="42" t="str">
        <f>INDEX('1.2(1)④'!$J:$J,MATCH($L364,'1.2(1)④'!$B:$B,0),1)</f>
        <v>自社または事業者団体等でのマニュアルの整備</v>
      </c>
      <c r="Q364">
        <f t="shared" si="79"/>
        <v>4</v>
      </c>
      <c r="R364">
        <v>0</v>
      </c>
      <c r="S364">
        <v>0</v>
      </c>
    </row>
    <row r="365" spans="2:19" x14ac:dyDescent="0.45">
      <c r="B365" s="20"/>
      <c r="C365" s="21"/>
      <c r="D365" s="32" t="s">
        <v>1034</v>
      </c>
      <c r="E365" s="76"/>
      <c r="F365" s="55" t="s">
        <v>1067</v>
      </c>
      <c r="G365" s="57" t="s">
        <v>1071</v>
      </c>
      <c r="H365" s="21"/>
      <c r="I365" s="73" t="s">
        <v>976</v>
      </c>
      <c r="J365" s="85">
        <f t="shared" si="82"/>
        <v>162</v>
      </c>
      <c r="L365" s="11">
        <f>INDEX('1.2(1)④'!$B:$B,MATCH(N365,'1.2(1)④'!A:A,0),1)</f>
        <v>162</v>
      </c>
      <c r="M365" s="11">
        <f t="shared" si="83"/>
        <v>162</v>
      </c>
      <c r="N365" s="11" t="str">
        <f>D365&amp;F365&amp;G365&amp;H365&amp;I365</f>
        <v>旅客輸送事業者Scope1,2その他排出削減 （運用管理）航空機</v>
      </c>
      <c r="O365"/>
      <c r="P365" s="42" t="str">
        <f>INDEX('1.2(1)④'!$J:$J,MATCH($L365,'1.2(1)④'!$B:$B,0),1)</f>
        <v>SAF（Sustainable Aviation Fuel）の導入</v>
      </c>
      <c r="Q365">
        <f t="shared" si="79"/>
        <v>1</v>
      </c>
      <c r="R365">
        <v>0</v>
      </c>
      <c r="S365">
        <v>0</v>
      </c>
    </row>
    <row r="366" spans="2:19" x14ac:dyDescent="0.45">
      <c r="B366" s="20"/>
      <c r="C366" s="21"/>
      <c r="D366" s="32" t="s">
        <v>1034</v>
      </c>
      <c r="E366" s="76"/>
      <c r="F366" s="43" t="s">
        <v>672</v>
      </c>
      <c r="G366" s="43" t="s">
        <v>1071</v>
      </c>
      <c r="H366" s="19"/>
      <c r="I366" s="73" t="s">
        <v>964</v>
      </c>
      <c r="J366" s="85" t="str">
        <f t="shared" ref="J366:J367" si="84">HYPERLINK("#'"&amp;$B$17&amp;$B$18&amp;$B$314&amp;"'!B"&amp;L366+6,IF(M366=L366,L366,L366&amp;"～"&amp;M366))</f>
        <v>163～165</v>
      </c>
      <c r="L366" s="11">
        <f>INDEX('1.2(1)④'!$B:$B,MATCH(N366,'1.2(1)④'!A:A,0),1)</f>
        <v>163</v>
      </c>
      <c r="M366" s="11">
        <f t="shared" si="83"/>
        <v>165</v>
      </c>
      <c r="N366" s="11" t="str">
        <f>D366&amp;F366&amp;G366&amp;H366&amp;I366</f>
        <v>旅客輸送事業者Scope3その他排出削減 （運用管理）鉄道</v>
      </c>
      <c r="O366"/>
      <c r="P366" s="42" t="str">
        <f>INDEX('1.2(1)④'!$J:$J,MATCH($L366,'1.2(1)④'!$B:$B,0),1)</f>
        <v>排出原単位の低い輸送手段として、利用者へのアピール</v>
      </c>
      <c r="Q366">
        <f t="shared" si="79"/>
        <v>3</v>
      </c>
      <c r="R366">
        <v>0</v>
      </c>
      <c r="S366">
        <v>0</v>
      </c>
    </row>
    <row r="367" spans="2:19" x14ac:dyDescent="0.45">
      <c r="B367" s="20"/>
      <c r="C367" s="21"/>
      <c r="D367" s="32" t="s">
        <v>1034</v>
      </c>
      <c r="E367" s="76"/>
      <c r="F367" s="32" t="s">
        <v>672</v>
      </c>
      <c r="G367" s="57" t="s">
        <v>1071</v>
      </c>
      <c r="H367" s="21"/>
      <c r="I367" s="73" t="s">
        <v>966</v>
      </c>
      <c r="J367" s="85" t="str">
        <f t="shared" si="84"/>
        <v>166～167</v>
      </c>
      <c r="L367" s="11">
        <f>INDEX('1.2(1)④'!$B:$B,MATCH(N367,'1.2(1)④'!A:A,0),1)</f>
        <v>166</v>
      </c>
      <c r="M367" s="11">
        <f t="shared" si="83"/>
        <v>167</v>
      </c>
      <c r="N367" s="11" t="str">
        <f>D367&amp;F367&amp;G367&amp;H367&amp;I367</f>
        <v>旅客輸送事業者Scope3その他排出削減 （運用管理）自動車</v>
      </c>
      <c r="O367"/>
      <c r="P367" s="42" t="str">
        <f>INDEX('1.2(1)④'!$J:$J,MATCH($L367,'1.2(1)④'!$B:$B,0),1)</f>
        <v>排出原単位の低い輸送手段として、利用者へのアピール（バスのみ該当）</v>
      </c>
      <c r="Q367">
        <f t="shared" si="79"/>
        <v>2</v>
      </c>
      <c r="R367">
        <v>0</v>
      </c>
      <c r="S367">
        <v>0</v>
      </c>
    </row>
    <row r="368" spans="2:19" ht="14.65" customHeight="1" x14ac:dyDescent="0.45">
      <c r="B368" s="20"/>
      <c r="C368" s="21"/>
      <c r="D368" s="32" t="s">
        <v>1034</v>
      </c>
      <c r="E368" s="76"/>
      <c r="F368" s="32" t="s">
        <v>672</v>
      </c>
      <c r="G368" s="52" t="s">
        <v>2188</v>
      </c>
      <c r="H368" s="53"/>
      <c r="I368" s="73" t="s">
        <v>1004</v>
      </c>
      <c r="J368" s="85" t="str">
        <f>HYPERLINK("#'"&amp;$B$17&amp;$B$18&amp;$B$314&amp;"'!B"&amp;L368+6,IF(M368=L368,L368,L368&amp;"～"&amp;M368))</f>
        <v>168～171</v>
      </c>
      <c r="L368" s="11">
        <f>INDEX('1.2(1)④'!$B:$B,MATCH(N368,'1.2(1)④'!A:A,0),1)</f>
        <v>168</v>
      </c>
      <c r="M368" s="11">
        <f t="shared" si="83"/>
        <v>171</v>
      </c>
      <c r="N368" s="11" t="str">
        <f t="shared" si="81"/>
        <v>旅客輸送事業者Scope3排出削減を考慮した業務委託共通</v>
      </c>
      <c r="O368"/>
      <c r="P368" s="42" t="str">
        <f>INDEX('1.2(1)④'!$J:$J,MATCH($L368,'1.2(1)④'!$B:$B,0),1)</f>
        <v>排出削減を考慮した、乗り継ぎ施設・駅施設の整備委託先の選定</v>
      </c>
      <c r="Q368">
        <f t="shared" si="79"/>
        <v>4</v>
      </c>
      <c r="R368">
        <v>0</v>
      </c>
      <c r="S368">
        <v>0</v>
      </c>
    </row>
    <row r="369" spans="2:19" x14ac:dyDescent="0.45">
      <c r="B369" s="20"/>
      <c r="C369" s="21"/>
      <c r="D369" s="32" t="s">
        <v>1034</v>
      </c>
      <c r="E369" s="76"/>
      <c r="F369" s="32" t="s">
        <v>672</v>
      </c>
      <c r="G369" s="52" t="s">
        <v>2193</v>
      </c>
      <c r="H369" s="53"/>
      <c r="I369" s="73" t="s">
        <v>1004</v>
      </c>
      <c r="J369" s="85">
        <f>HYPERLINK("#'"&amp;$B$17&amp;$B$18&amp;$B$314&amp;"'!B"&amp;L369+6,IF(M369=L369,L369,L369&amp;"～"&amp;M369))</f>
        <v>172</v>
      </c>
      <c r="L369" s="11">
        <f>INDEX('1.2(1)④'!$B:$B,MATCH(N369,'1.2(1)④'!A:A,0),1)</f>
        <v>172</v>
      </c>
      <c r="M369" s="11">
        <f t="shared" si="83"/>
        <v>172</v>
      </c>
      <c r="N369" s="11" t="str">
        <f t="shared" si="81"/>
        <v>旅客輸送事業者Scope3排出削減を考慮した資材・事務用品等の物品購入共通</v>
      </c>
      <c r="O369"/>
      <c r="P369" s="42" t="str">
        <f>INDEX('1.2(1)④'!$J:$J,MATCH($L369,'1.2(1)④'!$B:$B,0),1)</f>
        <v>排出削減を考慮した資材・事務用品等の物品購入</v>
      </c>
      <c r="Q369">
        <f t="shared" si="79"/>
        <v>1</v>
      </c>
      <c r="R369">
        <v>0</v>
      </c>
      <c r="S369">
        <v>0</v>
      </c>
    </row>
    <row r="370" spans="2:19" ht="14.65" customHeight="1" x14ac:dyDescent="0.45">
      <c r="B370" s="78"/>
      <c r="C370" s="23"/>
      <c r="D370" s="56" t="s">
        <v>1034</v>
      </c>
      <c r="E370" s="77"/>
      <c r="F370" s="55" t="s">
        <v>672</v>
      </c>
      <c r="G370" s="52" t="s">
        <v>2191</v>
      </c>
      <c r="H370" s="53"/>
      <c r="I370" s="73" t="s">
        <v>1004</v>
      </c>
      <c r="J370" s="85" t="str">
        <f>HYPERLINK("#'"&amp;$B$17&amp;$B$18&amp;$B$314&amp;"'!B"&amp;L370+6,IF(M370=L370,L370,L370&amp;"～"&amp;M370))</f>
        <v>173～174</v>
      </c>
      <c r="L370" s="11">
        <f>INDEX('1.2(1)④'!$B:$B,MATCH(N370,'1.2(1)④'!A:A,0),1)</f>
        <v>173</v>
      </c>
      <c r="M370" s="11">
        <f t="shared" si="83"/>
        <v>174</v>
      </c>
      <c r="N370" s="11" t="str">
        <f t="shared" si="81"/>
        <v>旅客輸送事業者Scope3排出削減を考慮した機器・資材等の廃棄共通</v>
      </c>
      <c r="O370"/>
      <c r="P370" s="42" t="str">
        <f>INDEX('1.2(1)④'!$J:$J,MATCH($L370,'1.2(1)④'!$B:$B,0),1)</f>
        <v>保有車両及び関連部品（タイヤ・バッテリー等）のリユース・リサイクル</v>
      </c>
      <c r="Q370">
        <f t="shared" si="79"/>
        <v>2</v>
      </c>
      <c r="R370">
        <v>0</v>
      </c>
      <c r="S370">
        <v>0</v>
      </c>
    </row>
    <row r="371" spans="2:19" ht="14.65" customHeight="1" x14ac:dyDescent="0.45">
      <c r="B371" s="33"/>
      <c r="J371" s="71"/>
      <c r="L371" s="11">
        <f>'1.2(1)④'!B180+1</f>
        <v>175</v>
      </c>
      <c r="M371" s="11"/>
      <c r="N371" s="11"/>
      <c r="O371"/>
      <c r="P371"/>
    </row>
    <row r="372" spans="2:19" ht="14.65" customHeight="1" x14ac:dyDescent="0.45">
      <c r="B372" s="26" t="s">
        <v>666</v>
      </c>
      <c r="C372" s="13" t="s">
        <v>654</v>
      </c>
      <c r="E372" s="13"/>
      <c r="O372"/>
      <c r="P372"/>
    </row>
    <row r="373" spans="2:19" ht="18.75" x14ac:dyDescent="0.45">
      <c r="B373" s="69" t="s">
        <v>1873</v>
      </c>
      <c r="C373" s="13"/>
      <c r="E373" s="13"/>
      <c r="O373"/>
      <c r="P373"/>
    </row>
    <row r="374" spans="2:19" ht="18.75" x14ac:dyDescent="0.45">
      <c r="B374" s="26"/>
      <c r="C374" s="13"/>
      <c r="E374" s="13"/>
      <c r="O374"/>
      <c r="P374"/>
    </row>
    <row r="375" spans="2:19" x14ac:dyDescent="0.45">
      <c r="B375" s="91" t="s">
        <v>1838</v>
      </c>
      <c r="C375" s="262" t="s">
        <v>0</v>
      </c>
      <c r="D375" s="262"/>
      <c r="E375" s="111" t="s">
        <v>675</v>
      </c>
      <c r="F375" s="112" t="s">
        <v>1837</v>
      </c>
      <c r="G375" s="111" t="s">
        <v>1073</v>
      </c>
      <c r="H375" s="262" t="s">
        <v>9</v>
      </c>
      <c r="I375" s="262"/>
      <c r="J375" s="112" t="s">
        <v>1836</v>
      </c>
      <c r="L375" s="42" t="s">
        <v>1072</v>
      </c>
      <c r="O375"/>
      <c r="P375"/>
    </row>
    <row r="376" spans="2:19" x14ac:dyDescent="0.45">
      <c r="B376" s="74" t="s">
        <v>1832</v>
      </c>
      <c r="C376" s="252" t="s">
        <v>891</v>
      </c>
      <c r="D376" s="252"/>
      <c r="E376" s="73" t="s">
        <v>893</v>
      </c>
      <c r="F376" s="90">
        <f>INDEX('1.2(2)'!E:E,MATCH(G376,'1.2(2)'!$F:$F,0),1)</f>
        <v>1</v>
      </c>
      <c r="G376" s="90" t="s">
        <v>2149</v>
      </c>
      <c r="H376" s="253" t="s">
        <v>2794</v>
      </c>
      <c r="I376" s="254"/>
      <c r="J376" s="85" t="str">
        <f t="shared" ref="J376:J407" si="85">HYPERLINK("#'"&amp;$B$17&amp;$B$372&amp;"'!B"&amp;L376+6,IF(M376=L376,L376,L376&amp;"～"&amp;M376))</f>
        <v>1～15</v>
      </c>
      <c r="L376" s="11">
        <f>INDEX('1.2(2)'!$B1:$B785,MATCH(N376,'1.2(2)'!$C1:$C785,0),1)</f>
        <v>1</v>
      </c>
      <c r="M376" s="11">
        <f>L377-1</f>
        <v>15</v>
      </c>
      <c r="N376" s="11" t="str">
        <f t="shared" ref="N376" si="86">H376</f>
        <v>水冷ヒートポンプチラー</v>
      </c>
      <c r="O376"/>
      <c r="P376"/>
    </row>
    <row r="377" spans="2:19" x14ac:dyDescent="0.45">
      <c r="B377" s="74" t="s">
        <v>1832</v>
      </c>
      <c r="C377" s="252" t="s">
        <v>891</v>
      </c>
      <c r="D377" s="252"/>
      <c r="E377" s="73" t="s">
        <v>893</v>
      </c>
      <c r="F377" s="102">
        <f>INDEX('1.2(2)'!E:E,MATCH(G377,'1.2(2)'!$F:$F,0),1)</f>
        <v>1</v>
      </c>
      <c r="G377" s="102" t="s">
        <v>2149</v>
      </c>
      <c r="H377" s="253" t="s">
        <v>1199</v>
      </c>
      <c r="I377" s="254"/>
      <c r="J377" s="85" t="str">
        <f t="shared" si="85"/>
        <v>16～145</v>
      </c>
      <c r="L377" s="11">
        <f>INDEX('1.2(2)'!$B2:$B786,MATCH(N377,'1.2(2)'!$C2:$C786,0),1)</f>
        <v>16</v>
      </c>
      <c r="M377" s="11">
        <f t="shared" ref="M377:M440" si="87">L378-1</f>
        <v>145</v>
      </c>
      <c r="N377" s="11" t="str">
        <f t="shared" ref="N377:N440" si="88">H377</f>
        <v>空冷ヒートポンプチラー</v>
      </c>
      <c r="O377"/>
      <c r="P377"/>
    </row>
    <row r="378" spans="2:19" ht="14.65" customHeight="1" x14ac:dyDescent="0.45">
      <c r="B378" s="74" t="s">
        <v>1832</v>
      </c>
      <c r="C378" s="252" t="s">
        <v>891</v>
      </c>
      <c r="D378" s="252"/>
      <c r="E378" s="73" t="s">
        <v>893</v>
      </c>
      <c r="F378" s="74">
        <f>INDEX('1.2(2)'!E:E,MATCH(G378,'1.2(2)'!$F:$F,0),1)</f>
        <v>4</v>
      </c>
      <c r="G378" s="74" t="s">
        <v>24</v>
      </c>
      <c r="H378" s="253" t="s">
        <v>1163</v>
      </c>
      <c r="I378" s="254"/>
      <c r="J378" s="85" t="str">
        <f t="shared" si="85"/>
        <v>146～167</v>
      </c>
      <c r="L378" s="11">
        <f>INDEX('1.2(2)'!$B3:$B787,MATCH(N378,'1.2(2)'!$C3:$C787,0),1)</f>
        <v>146</v>
      </c>
      <c r="M378" s="11">
        <f t="shared" si="87"/>
        <v>167</v>
      </c>
      <c r="N378" s="11" t="str">
        <f t="shared" si="88"/>
        <v>フロン類等冷媒ターボ冷凍機</v>
      </c>
      <c r="O378"/>
      <c r="P378"/>
    </row>
    <row r="379" spans="2:19" x14ac:dyDescent="0.45">
      <c r="B379" s="74" t="s">
        <v>1832</v>
      </c>
      <c r="C379" s="252" t="s">
        <v>891</v>
      </c>
      <c r="D379" s="252"/>
      <c r="E379" s="73" t="s">
        <v>893</v>
      </c>
      <c r="F379" s="90">
        <f>INDEX('1.2(2)'!E:E,MATCH(G379,'1.2(2)'!$F:$F,0),1)</f>
        <v>6</v>
      </c>
      <c r="G379" s="90" t="s">
        <v>2150</v>
      </c>
      <c r="H379" s="253" t="s">
        <v>1122</v>
      </c>
      <c r="I379" s="254"/>
      <c r="J379" s="85" t="str">
        <f t="shared" si="85"/>
        <v>168～174</v>
      </c>
      <c r="L379" s="11">
        <f>INDEX('1.2(2)'!$B4:$B788,MATCH(N379,'1.2(2)'!$C4:$C788,0),1)</f>
        <v>168</v>
      </c>
      <c r="M379" s="11">
        <f t="shared" si="87"/>
        <v>174</v>
      </c>
      <c r="N379" s="11" t="str">
        <f t="shared" si="88"/>
        <v>パッケージエアコン(設備用)</v>
      </c>
      <c r="O379"/>
      <c r="P379"/>
    </row>
    <row r="380" spans="2:19" x14ac:dyDescent="0.45">
      <c r="B380" s="74" t="s">
        <v>1832</v>
      </c>
      <c r="C380" s="252" t="s">
        <v>891</v>
      </c>
      <c r="D380" s="252"/>
      <c r="E380" s="73" t="s">
        <v>893</v>
      </c>
      <c r="F380" s="104">
        <f>INDEX('1.2(2)'!E:E,MATCH(G380,'1.2(2)'!$F:$F,0),1)</f>
        <v>6</v>
      </c>
      <c r="G380" s="104" t="s">
        <v>2150</v>
      </c>
      <c r="H380" s="253" t="s">
        <v>1137</v>
      </c>
      <c r="I380" s="254"/>
      <c r="J380" s="85" t="str">
        <f t="shared" si="85"/>
        <v>175～178</v>
      </c>
      <c r="L380" s="11">
        <f>INDEX('1.2(2)'!$B5:$B789,MATCH(N380,'1.2(2)'!$C5:$C789,0),1)</f>
        <v>175</v>
      </c>
      <c r="M380" s="11">
        <f t="shared" si="87"/>
        <v>178</v>
      </c>
      <c r="N380" s="11" t="str">
        <f t="shared" si="88"/>
        <v>パッケージエアコン(ビル用マルチ)</v>
      </c>
      <c r="O380"/>
      <c r="P380"/>
    </row>
    <row r="381" spans="2:19" x14ac:dyDescent="0.45">
      <c r="B381" s="74" t="s">
        <v>1832</v>
      </c>
      <c r="C381" s="252" t="s">
        <v>891</v>
      </c>
      <c r="D381" s="252"/>
      <c r="E381" s="73" t="s">
        <v>893</v>
      </c>
      <c r="F381" s="74">
        <f>INDEX('1.2(2)'!E:E,MATCH(G381,'1.2(2)'!$F:$F,0),1)</f>
        <v>7</v>
      </c>
      <c r="G381" s="74" t="s">
        <v>2151</v>
      </c>
      <c r="H381" s="253" t="s">
        <v>32</v>
      </c>
      <c r="I381" s="254"/>
      <c r="J381" s="85" t="str">
        <f t="shared" si="85"/>
        <v>179～208</v>
      </c>
      <c r="L381" s="11">
        <f>INDEX('1.2(2)'!$B6:$B790,MATCH(N381,'1.2(2)'!$C6:$C790,0),1)</f>
        <v>179</v>
      </c>
      <c r="M381" s="11">
        <f t="shared" si="87"/>
        <v>208</v>
      </c>
      <c r="N381" s="11" t="str">
        <f t="shared" si="88"/>
        <v>ガスヒートポンプ</v>
      </c>
      <c r="O381"/>
      <c r="P381"/>
    </row>
    <row r="382" spans="2:19" ht="14.65" customHeight="1" x14ac:dyDescent="0.45">
      <c r="B382" s="74" t="s">
        <v>1832</v>
      </c>
      <c r="C382" s="252" t="s">
        <v>891</v>
      </c>
      <c r="D382" s="252"/>
      <c r="E382" s="73" t="s">
        <v>893</v>
      </c>
      <c r="F382" s="74">
        <f>INDEX('1.2(2)'!E:E,MATCH(G382,'1.2(2)'!$F:$F,0),1)</f>
        <v>9</v>
      </c>
      <c r="G382" s="74" t="s">
        <v>2152</v>
      </c>
      <c r="H382" s="253" t="s">
        <v>1149</v>
      </c>
      <c r="I382" s="254"/>
      <c r="J382" s="85" t="str">
        <f t="shared" si="85"/>
        <v>209～217</v>
      </c>
      <c r="L382" s="11">
        <f>INDEX('1.2(2)'!$B7:$B791,MATCH(N382,'1.2(2)'!$C7:$C791,0),1)</f>
        <v>209</v>
      </c>
      <c r="M382" s="11">
        <f t="shared" si="87"/>
        <v>217</v>
      </c>
      <c r="N382" s="11" t="str">
        <f t="shared" si="88"/>
        <v>氷蓄熱式パッケージエアコン</v>
      </c>
      <c r="O382"/>
      <c r="P382"/>
    </row>
    <row r="383" spans="2:19" x14ac:dyDescent="0.45">
      <c r="B383" s="74" t="s">
        <v>1832</v>
      </c>
      <c r="C383" s="252" t="s">
        <v>891</v>
      </c>
      <c r="D383" s="252"/>
      <c r="E383" s="73" t="s">
        <v>893</v>
      </c>
      <c r="F383" s="74">
        <f>INDEX('1.2(2)'!E:E,MATCH(G383,'1.2(2)'!$F:$F,0),1)</f>
        <v>10</v>
      </c>
      <c r="G383" s="74" t="s">
        <v>2153</v>
      </c>
      <c r="H383" s="253" t="s">
        <v>1243</v>
      </c>
      <c r="I383" s="254"/>
      <c r="J383" s="85" t="str">
        <f t="shared" si="85"/>
        <v>218～245</v>
      </c>
      <c r="L383" s="11">
        <f>INDEX('1.2(2)'!$B8:$B792,MATCH(N383,'1.2(2)'!$C8:$C792,0),1)</f>
        <v>218</v>
      </c>
      <c r="M383" s="11">
        <f t="shared" si="87"/>
        <v>245</v>
      </c>
      <c r="N383" s="11" t="str">
        <f t="shared" si="88"/>
        <v>間接気化式冷却器</v>
      </c>
      <c r="O383"/>
      <c r="P383"/>
    </row>
    <row r="384" spans="2:19" ht="14.65" customHeight="1" x14ac:dyDescent="0.45">
      <c r="B384" s="74" t="s">
        <v>1832</v>
      </c>
      <c r="C384" s="252" t="s">
        <v>891</v>
      </c>
      <c r="D384" s="252"/>
      <c r="E384" s="73" t="s">
        <v>893</v>
      </c>
      <c r="F384" s="90">
        <f>INDEX('1.2(2)'!E:E,MATCH(G384,'1.2(2)'!$F:$F,0),1)</f>
        <v>11</v>
      </c>
      <c r="G384" s="90" t="s">
        <v>2154</v>
      </c>
      <c r="H384" s="253" t="s">
        <v>1266</v>
      </c>
      <c r="I384" s="254"/>
      <c r="J384" s="85" t="str">
        <f t="shared" si="85"/>
        <v>246～251</v>
      </c>
      <c r="L384" s="11">
        <f>INDEX('1.2(2)'!$B9:$B793,MATCH(N384,'1.2(2)'!$C9:$C793,0),1)</f>
        <v>246</v>
      </c>
      <c r="M384" s="11">
        <f t="shared" si="87"/>
        <v>251</v>
      </c>
      <c r="N384" s="11" t="str">
        <f t="shared" si="88"/>
        <v>吸収冷温水機（二重効用）</v>
      </c>
      <c r="O384"/>
      <c r="P384"/>
    </row>
    <row r="385" spans="2:16" ht="14.65" customHeight="1" x14ac:dyDescent="0.45">
      <c r="B385" s="74" t="s">
        <v>1832</v>
      </c>
      <c r="C385" s="252" t="s">
        <v>891</v>
      </c>
      <c r="D385" s="252"/>
      <c r="E385" s="73" t="s">
        <v>893</v>
      </c>
      <c r="F385" s="103">
        <f>INDEX('1.2(2)'!E:E,MATCH(G385,'1.2(2)'!$F:$F,0),1)</f>
        <v>11</v>
      </c>
      <c r="G385" s="103" t="s">
        <v>2154</v>
      </c>
      <c r="H385" s="253" t="s">
        <v>1274</v>
      </c>
      <c r="I385" s="254"/>
      <c r="J385" s="85">
        <f t="shared" si="85"/>
        <v>252</v>
      </c>
      <c r="L385" s="11">
        <f>INDEX('1.2(2)'!$B10:$B794,MATCH(N385,'1.2(2)'!$C10:$C794,0),1)</f>
        <v>252</v>
      </c>
      <c r="M385" s="11">
        <f t="shared" si="87"/>
        <v>252</v>
      </c>
      <c r="N385" s="11" t="str">
        <f t="shared" si="88"/>
        <v>吸収冷温水機（三重効用）/廃熱投入型吸収冷温水機（三重効用）</v>
      </c>
      <c r="O385"/>
      <c r="P385"/>
    </row>
    <row r="386" spans="2:16" ht="14.65" customHeight="1" x14ac:dyDescent="0.45">
      <c r="B386" s="74" t="s">
        <v>1832</v>
      </c>
      <c r="C386" s="252" t="s">
        <v>891</v>
      </c>
      <c r="D386" s="252"/>
      <c r="E386" s="73" t="s">
        <v>893</v>
      </c>
      <c r="F386" s="105">
        <f>INDEX('1.2(2)'!E:E,MATCH(G386,'1.2(2)'!$F:$F,0),1)</f>
        <v>11</v>
      </c>
      <c r="G386" s="105" t="s">
        <v>2154</v>
      </c>
      <c r="H386" s="253" t="s">
        <v>1275</v>
      </c>
      <c r="I386" s="254"/>
      <c r="J386" s="85" t="str">
        <f t="shared" si="85"/>
        <v>253～258</v>
      </c>
      <c r="L386" s="11">
        <f>INDEX('1.2(2)'!$B11:$B795,MATCH(N386,'1.2(2)'!$C11:$C795,0),1)</f>
        <v>253</v>
      </c>
      <c r="M386" s="11">
        <f t="shared" si="87"/>
        <v>258</v>
      </c>
      <c r="N386" s="11" t="str">
        <f t="shared" si="88"/>
        <v>一重二重併用形吸収冷温水機</v>
      </c>
      <c r="O386"/>
      <c r="P386"/>
    </row>
    <row r="387" spans="2:16" ht="14.65" customHeight="1" x14ac:dyDescent="0.45">
      <c r="B387" s="74" t="s">
        <v>1832</v>
      </c>
      <c r="C387" s="252" t="s">
        <v>891</v>
      </c>
      <c r="D387" s="252"/>
      <c r="E387" s="73" t="s">
        <v>893</v>
      </c>
      <c r="F387" s="104">
        <f>INDEX('1.2(2)'!E:E,MATCH(G387,'1.2(2)'!$F:$F,0),1)</f>
        <v>11</v>
      </c>
      <c r="G387" s="104" t="s">
        <v>2154</v>
      </c>
      <c r="H387" s="253" t="s">
        <v>1276</v>
      </c>
      <c r="I387" s="254"/>
      <c r="J387" s="85" t="str">
        <f t="shared" si="85"/>
        <v>259～261</v>
      </c>
      <c r="L387" s="11">
        <f>INDEX('1.2(2)'!$B12:$B796,MATCH(N387,'1.2(2)'!$C12:$C796,0),1)</f>
        <v>259</v>
      </c>
      <c r="M387" s="11">
        <f t="shared" si="87"/>
        <v>261</v>
      </c>
      <c r="N387" s="11" t="str">
        <f t="shared" si="88"/>
        <v>木質ペレット直焚き吸収冷温水機（二重効用）</v>
      </c>
      <c r="O387"/>
      <c r="P387"/>
    </row>
    <row r="388" spans="2:16" ht="14.65" customHeight="1" x14ac:dyDescent="0.45">
      <c r="B388" s="74" t="s">
        <v>1832</v>
      </c>
      <c r="C388" s="252" t="s">
        <v>891</v>
      </c>
      <c r="D388" s="252"/>
      <c r="E388" s="73" t="s">
        <v>893</v>
      </c>
      <c r="F388" s="74">
        <f>INDEX('1.2(2)'!E:E,MATCH(G388,'1.2(2)'!$F:$F,0),1)</f>
        <v>12</v>
      </c>
      <c r="G388" s="74" t="s">
        <v>2155</v>
      </c>
      <c r="H388" s="253" t="s">
        <v>1291</v>
      </c>
      <c r="I388" s="254"/>
      <c r="J388" s="85" t="str">
        <f t="shared" si="85"/>
        <v>262～265</v>
      </c>
      <c r="L388" s="11">
        <f>INDEX('1.2(2)'!$B13:$B797,MATCH(N388,'1.2(2)'!$C13:$C797,0),1)</f>
        <v>262</v>
      </c>
      <c r="M388" s="11">
        <f t="shared" si="87"/>
        <v>265</v>
      </c>
      <c r="N388" s="11" t="str">
        <f t="shared" si="88"/>
        <v>吸着式冷凍機</v>
      </c>
      <c r="O388"/>
      <c r="P388"/>
    </row>
    <row r="389" spans="2:16" ht="14.65" customHeight="1" x14ac:dyDescent="0.45">
      <c r="B389" s="74" t="s">
        <v>1832</v>
      </c>
      <c r="C389" s="252" t="s">
        <v>891</v>
      </c>
      <c r="D389" s="252"/>
      <c r="E389" s="73" t="s">
        <v>893</v>
      </c>
      <c r="F389" s="74">
        <f>INDEX('1.2(2)'!E:E,MATCH(G389,'1.2(2)'!$F:$F,0),1)</f>
        <v>13</v>
      </c>
      <c r="G389" s="74" t="s">
        <v>2156</v>
      </c>
      <c r="H389" s="253" t="s">
        <v>1281</v>
      </c>
      <c r="I389" s="254"/>
      <c r="J389" s="85" t="str">
        <f t="shared" si="85"/>
        <v>266～272</v>
      </c>
      <c r="L389" s="11">
        <f>INDEX('1.2(2)'!$B14:$B798,MATCH(N389,'1.2(2)'!$C14:$C798,0),1)</f>
        <v>266</v>
      </c>
      <c r="M389" s="11">
        <f t="shared" si="87"/>
        <v>272</v>
      </c>
      <c r="N389" s="11" t="str">
        <f t="shared" si="88"/>
        <v>パッシブ地中熱利用システム</v>
      </c>
      <c r="O389"/>
      <c r="P389"/>
    </row>
    <row r="390" spans="2:16" ht="14.65" customHeight="1" x14ac:dyDescent="0.45">
      <c r="B390" s="74" t="s">
        <v>1832</v>
      </c>
      <c r="C390" s="252" t="s">
        <v>891</v>
      </c>
      <c r="D390" s="252"/>
      <c r="E390" s="73" t="s">
        <v>893</v>
      </c>
      <c r="F390" s="74">
        <f>INDEX('1.2(2)'!E:E,MATCH(G390,'1.2(2)'!$F:$F,0),1)</f>
        <v>14</v>
      </c>
      <c r="G390" s="74" t="s">
        <v>2157</v>
      </c>
      <c r="H390" s="253" t="s">
        <v>1745</v>
      </c>
      <c r="I390" s="254"/>
      <c r="J390" s="85">
        <f t="shared" si="85"/>
        <v>273</v>
      </c>
      <c r="L390" s="11">
        <f>INDEX('1.2(2)'!$B15:$B799,MATCH(N390,'1.2(2)'!$C15:$C799,0),1)</f>
        <v>273</v>
      </c>
      <c r="M390" s="11">
        <f t="shared" si="87"/>
        <v>273</v>
      </c>
      <c r="N390" s="11" t="str">
        <f t="shared" si="88"/>
        <v>二流体加湿器</v>
      </c>
      <c r="O390"/>
      <c r="P390"/>
    </row>
    <row r="391" spans="2:16" x14ac:dyDescent="0.45">
      <c r="B391" s="74" t="s">
        <v>1832</v>
      </c>
      <c r="C391" s="252" t="s">
        <v>891</v>
      </c>
      <c r="D391" s="252"/>
      <c r="E391" s="73" t="s">
        <v>893</v>
      </c>
      <c r="F391" s="74">
        <f>INDEX('1.2(2)'!E:E,MATCH(G391,'1.2(2)'!$F:$F,0),1)</f>
        <v>15</v>
      </c>
      <c r="G391" s="74" t="s">
        <v>2158</v>
      </c>
      <c r="H391" s="253" t="s">
        <v>1398</v>
      </c>
      <c r="I391" s="254"/>
      <c r="J391" s="85">
        <f t="shared" si="85"/>
        <v>274</v>
      </c>
      <c r="L391" s="11">
        <f>INDEX('1.2(2)'!$B16:$B800,MATCH(N391,'1.2(2)'!$C16:$C800,0),1)</f>
        <v>274</v>
      </c>
      <c r="M391" s="11">
        <f t="shared" si="87"/>
        <v>274</v>
      </c>
      <c r="N391" s="11" t="str">
        <f t="shared" si="88"/>
        <v>密閉式ペレットストーブ</v>
      </c>
      <c r="O391"/>
      <c r="P391"/>
    </row>
    <row r="392" spans="2:16" x14ac:dyDescent="0.45">
      <c r="B392" s="74" t="s">
        <v>1832</v>
      </c>
      <c r="C392" s="252" t="s">
        <v>891</v>
      </c>
      <c r="D392" s="252"/>
      <c r="E392" s="73" t="s">
        <v>893</v>
      </c>
      <c r="F392" s="74">
        <f>INDEX('1.2(2)'!E:E,MATCH(G392,'1.2(2)'!$F:$F,0),1)</f>
        <v>18</v>
      </c>
      <c r="G392" s="74" t="s">
        <v>2159</v>
      </c>
      <c r="H392" s="253" t="s">
        <v>1405</v>
      </c>
      <c r="I392" s="254"/>
      <c r="J392" s="85" t="str">
        <f t="shared" si="85"/>
        <v>275～286</v>
      </c>
      <c r="L392" s="11">
        <f>INDEX('1.2(2)'!$B17:$B801,MATCH(N392,'1.2(2)'!$C17:$C801,0),1)</f>
        <v>275</v>
      </c>
      <c r="M392" s="11">
        <f t="shared" si="87"/>
        <v>286</v>
      </c>
      <c r="N392" s="11" t="str">
        <f t="shared" si="88"/>
        <v>ヒートポンプ給湯機(空気熱源)</v>
      </c>
      <c r="O392"/>
      <c r="P392"/>
    </row>
    <row r="393" spans="2:16" x14ac:dyDescent="0.45">
      <c r="B393" s="74" t="s">
        <v>1832</v>
      </c>
      <c r="C393" s="252" t="s">
        <v>891</v>
      </c>
      <c r="D393" s="252"/>
      <c r="E393" s="73" t="s">
        <v>893</v>
      </c>
      <c r="F393" s="74">
        <f>INDEX('1.2(2)'!E:E,MATCH(G393,'1.2(2)'!$F:$F,0),1)</f>
        <v>19</v>
      </c>
      <c r="G393" s="74" t="s">
        <v>54</v>
      </c>
      <c r="H393" s="253" t="s">
        <v>56</v>
      </c>
      <c r="I393" s="254"/>
      <c r="J393" s="85">
        <f t="shared" si="85"/>
        <v>287</v>
      </c>
      <c r="L393" s="11">
        <f>INDEX('1.2(2)'!$B18:$B802,MATCH(N393,'1.2(2)'!$C18:$C802,0),1)</f>
        <v>287</v>
      </c>
      <c r="M393" s="11">
        <f t="shared" si="87"/>
        <v>287</v>
      </c>
      <c r="N393" s="11" t="str">
        <f t="shared" si="88"/>
        <v>潜熱回収型給湯器</v>
      </c>
      <c r="O393"/>
      <c r="P393"/>
    </row>
    <row r="394" spans="2:16" ht="14.65" customHeight="1" x14ac:dyDescent="0.45">
      <c r="B394" s="74" t="s">
        <v>1832</v>
      </c>
      <c r="C394" s="252" t="s">
        <v>891</v>
      </c>
      <c r="D394" s="252"/>
      <c r="E394" s="73" t="s">
        <v>893</v>
      </c>
      <c r="F394" s="90">
        <f>INDEX('1.2(2)'!E:E,MATCH(G394,'1.2(2)'!$F:$F,0),1)</f>
        <v>25</v>
      </c>
      <c r="G394" s="90" t="s">
        <v>2160</v>
      </c>
      <c r="H394" s="253" t="s">
        <v>1451</v>
      </c>
      <c r="I394" s="254"/>
      <c r="J394" s="85" t="str">
        <f t="shared" si="85"/>
        <v>288～294</v>
      </c>
      <c r="L394" s="11">
        <f>INDEX('1.2(2)'!$B19:$B803,MATCH(N394,'1.2(2)'!$C19:$C803,0),1)</f>
        <v>288</v>
      </c>
      <c r="M394" s="11">
        <f t="shared" si="87"/>
        <v>294</v>
      </c>
      <c r="N394" s="11" t="str">
        <f t="shared" si="88"/>
        <v>蒸気ボイラ(貫流ボイラ)</v>
      </c>
      <c r="O394"/>
      <c r="P394"/>
    </row>
    <row r="395" spans="2:16" ht="14.65" customHeight="1" x14ac:dyDescent="0.45">
      <c r="B395" s="74" t="s">
        <v>1832</v>
      </c>
      <c r="C395" s="252" t="s">
        <v>891</v>
      </c>
      <c r="D395" s="252"/>
      <c r="E395" s="73" t="s">
        <v>893</v>
      </c>
      <c r="F395" s="103">
        <f>INDEX('1.2(2)'!E:E,MATCH(G395,'1.2(2)'!$F:$F,0),1)</f>
        <v>25</v>
      </c>
      <c r="G395" s="103" t="s">
        <v>2160</v>
      </c>
      <c r="H395" s="253" t="s">
        <v>1469</v>
      </c>
      <c r="I395" s="254"/>
      <c r="J395" s="85" t="str">
        <f t="shared" si="85"/>
        <v>295～302</v>
      </c>
      <c r="L395" s="11">
        <f>INDEX('1.2(2)'!$B20:$B804,MATCH(N395,'1.2(2)'!$C20:$C804,0),1)</f>
        <v>295</v>
      </c>
      <c r="M395" s="11">
        <f t="shared" si="87"/>
        <v>302</v>
      </c>
      <c r="N395" s="11" t="str">
        <f t="shared" si="88"/>
        <v>蒸気ボイラ(炉筒煙管ボイラ)</v>
      </c>
      <c r="O395"/>
      <c r="P395"/>
    </row>
    <row r="396" spans="2:16" x14ac:dyDescent="0.45">
      <c r="B396" s="74" t="s">
        <v>1832</v>
      </c>
      <c r="C396" s="252" t="s">
        <v>891</v>
      </c>
      <c r="D396" s="252"/>
      <c r="E396" s="73" t="s">
        <v>893</v>
      </c>
      <c r="F396" s="105">
        <f>INDEX('1.2(2)'!E:E,MATCH(G396,'1.2(2)'!$F:$F,0),1)</f>
        <v>25</v>
      </c>
      <c r="G396" s="105" t="s">
        <v>2160</v>
      </c>
      <c r="H396" s="253" t="s">
        <v>1473</v>
      </c>
      <c r="I396" s="254"/>
      <c r="J396" s="85" t="str">
        <f t="shared" si="85"/>
        <v>303～307</v>
      </c>
      <c r="L396" s="11">
        <f>INDEX('1.2(2)'!$B21:$B805,MATCH(N396,'1.2(2)'!$C21:$C805,0),1)</f>
        <v>303</v>
      </c>
      <c r="M396" s="11">
        <f t="shared" si="87"/>
        <v>307</v>
      </c>
      <c r="N396" s="11" t="str">
        <f t="shared" si="88"/>
        <v>蒸気ボイラ(水管ボイラ)</v>
      </c>
      <c r="O396"/>
      <c r="P396"/>
    </row>
    <row r="397" spans="2:16" x14ac:dyDescent="0.45">
      <c r="B397" s="74" t="s">
        <v>1832</v>
      </c>
      <c r="C397" s="252" t="s">
        <v>891</v>
      </c>
      <c r="D397" s="252"/>
      <c r="E397" s="73" t="s">
        <v>893</v>
      </c>
      <c r="F397" s="105">
        <f>INDEX('1.2(2)'!E:E,MATCH(G397,'1.2(2)'!$F:$F,0),1)</f>
        <v>25</v>
      </c>
      <c r="G397" s="105" t="s">
        <v>2160</v>
      </c>
      <c r="H397" s="253" t="s">
        <v>1474</v>
      </c>
      <c r="I397" s="254"/>
      <c r="J397" s="85" t="str">
        <f t="shared" si="85"/>
        <v>308～310</v>
      </c>
      <c r="L397" s="11">
        <f>INDEX('1.2(2)'!$B22:$B806,MATCH(N397,'1.2(2)'!$C22:$C806,0),1)</f>
        <v>308</v>
      </c>
      <c r="M397" s="11">
        <f t="shared" si="87"/>
        <v>310</v>
      </c>
      <c r="N397" s="11" t="str">
        <f t="shared" si="88"/>
        <v>水素ボイラ(貫流ボイラ)</v>
      </c>
      <c r="O397"/>
      <c r="P397"/>
    </row>
    <row r="398" spans="2:16" x14ac:dyDescent="0.45">
      <c r="B398" s="74" t="s">
        <v>1832</v>
      </c>
      <c r="C398" s="252" t="s">
        <v>891</v>
      </c>
      <c r="D398" s="252"/>
      <c r="E398" s="73" t="s">
        <v>893</v>
      </c>
      <c r="F398" s="105">
        <f>INDEX('1.2(2)'!E:E,MATCH(G398,'1.2(2)'!$F:$F,0),1)</f>
        <v>26</v>
      </c>
      <c r="G398" s="105" t="s">
        <v>71</v>
      </c>
      <c r="H398" s="253" t="s">
        <v>1416</v>
      </c>
      <c r="I398" s="254"/>
      <c r="J398" s="85" t="str">
        <f t="shared" si="85"/>
        <v>311～328</v>
      </c>
      <c r="L398" s="11">
        <f>INDEX('1.2(2)'!$B23:$B807,MATCH(N398,'1.2(2)'!$C23:$C807,0),1)</f>
        <v>311</v>
      </c>
      <c r="M398" s="11">
        <f t="shared" si="87"/>
        <v>328</v>
      </c>
      <c r="N398" s="11" t="str">
        <f t="shared" si="88"/>
        <v>温水機</v>
      </c>
      <c r="O398"/>
      <c r="P398"/>
    </row>
    <row r="399" spans="2:16" ht="14.65" customHeight="1" x14ac:dyDescent="0.45">
      <c r="B399" s="74" t="s">
        <v>1832</v>
      </c>
      <c r="C399" s="252" t="s">
        <v>891</v>
      </c>
      <c r="D399" s="252"/>
      <c r="E399" s="73" t="s">
        <v>893</v>
      </c>
      <c r="F399" s="104">
        <f>INDEX('1.2(2)'!E:E,MATCH(G399,'1.2(2)'!$F:$F,0),1)</f>
        <v>27</v>
      </c>
      <c r="G399" s="104" t="s">
        <v>2161</v>
      </c>
      <c r="H399" s="253" t="s">
        <v>1476</v>
      </c>
      <c r="I399" s="254"/>
      <c r="J399" s="85" t="str">
        <f t="shared" si="85"/>
        <v>329～331</v>
      </c>
      <c r="L399" s="11">
        <f>INDEX('1.2(2)'!$B24:$B808,MATCH(N399,'1.2(2)'!$C24:$C808,0),1)</f>
        <v>329</v>
      </c>
      <c r="M399" s="11">
        <f t="shared" si="87"/>
        <v>331</v>
      </c>
      <c r="N399" s="11" t="str">
        <f t="shared" si="88"/>
        <v>熱媒ボイラ</v>
      </c>
      <c r="O399"/>
      <c r="P399"/>
    </row>
    <row r="400" spans="2:16" ht="14.65" customHeight="1" x14ac:dyDescent="0.45">
      <c r="B400" s="74" t="s">
        <v>1832</v>
      </c>
      <c r="C400" s="252" t="s">
        <v>891</v>
      </c>
      <c r="D400" s="252"/>
      <c r="E400" s="73" t="s">
        <v>893</v>
      </c>
      <c r="F400" s="74">
        <f>INDEX('1.2(2)'!E:E,MATCH(G400,'1.2(2)'!$F:$F,0),1)</f>
        <v>34</v>
      </c>
      <c r="G400" s="74" t="s">
        <v>2162</v>
      </c>
      <c r="H400" s="253" t="s">
        <v>1180</v>
      </c>
      <c r="I400" s="254"/>
      <c r="J400" s="85" t="str">
        <f t="shared" si="85"/>
        <v>332～333</v>
      </c>
      <c r="L400" s="11">
        <f>INDEX('1.2(2)'!$B25:$B809,MATCH(N400,'1.2(2)'!$C25:$C809,0),1)</f>
        <v>332</v>
      </c>
      <c r="M400" s="11">
        <f t="shared" si="87"/>
        <v>333</v>
      </c>
      <c r="N400" s="11" t="str">
        <f t="shared" si="88"/>
        <v>自然冷媒ターボ冷凍機</v>
      </c>
      <c r="O400"/>
      <c r="P400"/>
    </row>
    <row r="401" spans="2:16" ht="14.65" customHeight="1" x14ac:dyDescent="0.45">
      <c r="B401" s="74" t="s">
        <v>1832</v>
      </c>
      <c r="C401" s="252" t="s">
        <v>891</v>
      </c>
      <c r="D401" s="252"/>
      <c r="E401" s="73" t="s">
        <v>893</v>
      </c>
      <c r="F401" s="90">
        <f>INDEX('1.2(2)'!E:E,MATCH(G401,'1.2(2)'!$F:$F,0),1)</f>
        <v>39</v>
      </c>
      <c r="G401" s="90" t="s">
        <v>2163</v>
      </c>
      <c r="H401" s="253" t="s">
        <v>1302</v>
      </c>
      <c r="I401" s="254"/>
      <c r="J401" s="85" t="str">
        <f t="shared" si="85"/>
        <v>334～337</v>
      </c>
      <c r="L401" s="11">
        <f>INDEX('1.2(2)'!$B26:$B810,MATCH(N401,'1.2(2)'!$C26:$C810,0),1)</f>
        <v>334</v>
      </c>
      <c r="M401" s="11">
        <f t="shared" si="87"/>
        <v>337</v>
      </c>
      <c r="N401" s="11" t="str">
        <f t="shared" si="88"/>
        <v>高温水ヒートポンプ(空気熱源･循環式)</v>
      </c>
      <c r="O401"/>
      <c r="P401"/>
    </row>
    <row r="402" spans="2:16" ht="14.65" customHeight="1" x14ac:dyDescent="0.45">
      <c r="B402" s="74" t="s">
        <v>1832</v>
      </c>
      <c r="C402" s="252" t="s">
        <v>891</v>
      </c>
      <c r="D402" s="252"/>
      <c r="E402" s="73" t="s">
        <v>893</v>
      </c>
      <c r="F402" s="103">
        <f>INDEX('1.2(2)'!E:E,MATCH(G402,'1.2(2)'!$F:$F,0),1)</f>
        <v>39</v>
      </c>
      <c r="G402" s="103" t="s">
        <v>2163</v>
      </c>
      <c r="H402" s="253" t="s">
        <v>1312</v>
      </c>
      <c r="I402" s="254"/>
      <c r="J402" s="85">
        <f t="shared" si="85"/>
        <v>338</v>
      </c>
      <c r="L402" s="11">
        <f>INDEX('1.2(2)'!$B27:$B811,MATCH(N402,'1.2(2)'!$C27:$C811,0),1)</f>
        <v>338</v>
      </c>
      <c r="M402" s="11">
        <f t="shared" si="87"/>
        <v>338</v>
      </c>
      <c r="N402" s="11" t="str">
        <f t="shared" si="88"/>
        <v>高温水ヒートポンプ(空気熱源･一過式)</v>
      </c>
      <c r="O402"/>
      <c r="P402"/>
    </row>
    <row r="403" spans="2:16" ht="14.65" customHeight="1" x14ac:dyDescent="0.45">
      <c r="B403" s="74" t="s">
        <v>1832</v>
      </c>
      <c r="C403" s="252" t="s">
        <v>891</v>
      </c>
      <c r="D403" s="252"/>
      <c r="E403" s="73" t="s">
        <v>893</v>
      </c>
      <c r="F403" s="105">
        <f>INDEX('1.2(2)'!E:E,MATCH(G403,'1.2(2)'!$F:$F,0),1)</f>
        <v>39</v>
      </c>
      <c r="G403" s="105" t="s">
        <v>2163</v>
      </c>
      <c r="H403" s="253" t="s">
        <v>1317</v>
      </c>
      <c r="I403" s="254"/>
      <c r="J403" s="85" t="str">
        <f t="shared" si="85"/>
        <v>339～402</v>
      </c>
      <c r="L403" s="11">
        <f>INDEX('1.2(2)'!$B28:$B812,MATCH(N403,'1.2(2)'!$C28:$C812,0),1)</f>
        <v>339</v>
      </c>
      <c r="M403" s="11">
        <f t="shared" si="87"/>
        <v>402</v>
      </c>
      <c r="N403" s="11" t="str">
        <f t="shared" si="88"/>
        <v>高温水ヒートポンプ(水熱源･循環式)</v>
      </c>
      <c r="O403"/>
      <c r="P403"/>
    </row>
    <row r="404" spans="2:16" ht="14.65" customHeight="1" x14ac:dyDescent="0.45">
      <c r="B404" s="74" t="s">
        <v>1832</v>
      </c>
      <c r="C404" s="252" t="s">
        <v>891</v>
      </c>
      <c r="D404" s="252"/>
      <c r="E404" s="73" t="s">
        <v>893</v>
      </c>
      <c r="F404" s="105">
        <f>INDEX('1.2(2)'!E:E,MATCH(G404,'1.2(2)'!$F:$F,0),1)</f>
        <v>39</v>
      </c>
      <c r="G404" s="105" t="s">
        <v>2163</v>
      </c>
      <c r="H404" s="253" t="s">
        <v>1357</v>
      </c>
      <c r="I404" s="254"/>
      <c r="J404" s="85" t="str">
        <f t="shared" si="85"/>
        <v>403～406</v>
      </c>
      <c r="L404" s="11">
        <f>INDEX('1.2(2)'!$B29:$B813,MATCH(N404,'1.2(2)'!$C29:$C813,0),1)</f>
        <v>403</v>
      </c>
      <c r="M404" s="11">
        <f t="shared" si="87"/>
        <v>406</v>
      </c>
      <c r="N404" s="11" t="str">
        <f t="shared" si="88"/>
        <v>高温水ヒートポンプ(水熱源･一過式)</v>
      </c>
      <c r="O404"/>
      <c r="P404"/>
    </row>
    <row r="405" spans="2:16" ht="14.65" customHeight="1" x14ac:dyDescent="0.45">
      <c r="B405" s="74" t="s">
        <v>1832</v>
      </c>
      <c r="C405" s="252" t="s">
        <v>891</v>
      </c>
      <c r="D405" s="252"/>
      <c r="E405" s="73" t="s">
        <v>893</v>
      </c>
      <c r="F405" s="105">
        <f>INDEX('1.2(2)'!E:E,MATCH(G405,'1.2(2)'!$F:$F,0),1)</f>
        <v>39</v>
      </c>
      <c r="G405" s="105" t="s">
        <v>2163</v>
      </c>
      <c r="H405" s="253" t="s">
        <v>1364</v>
      </c>
      <c r="I405" s="254"/>
      <c r="J405" s="85" t="str">
        <f t="shared" si="85"/>
        <v>407～409</v>
      </c>
      <c r="L405" s="11">
        <f>INDEX('1.2(2)'!$B30:$B814,MATCH(N405,'1.2(2)'!$C30:$C814,0),1)</f>
        <v>407</v>
      </c>
      <c r="M405" s="11">
        <f t="shared" si="87"/>
        <v>409</v>
      </c>
      <c r="N405" s="11" t="str">
        <f t="shared" si="88"/>
        <v>高温水ヒートポンプ(水空気熱源･循環式)</v>
      </c>
      <c r="O405"/>
      <c r="P405"/>
    </row>
    <row r="406" spans="2:16" ht="14.65" customHeight="1" x14ac:dyDescent="0.45">
      <c r="B406" s="74" t="s">
        <v>1832</v>
      </c>
      <c r="C406" s="252" t="s">
        <v>891</v>
      </c>
      <c r="D406" s="252"/>
      <c r="E406" s="73" t="s">
        <v>893</v>
      </c>
      <c r="F406" s="104">
        <f>INDEX('1.2(2)'!E:E,MATCH(G406,'1.2(2)'!$F:$F,0),1)</f>
        <v>39</v>
      </c>
      <c r="G406" s="104" t="s">
        <v>2163</v>
      </c>
      <c r="H406" s="253" t="s">
        <v>1371</v>
      </c>
      <c r="I406" s="254"/>
      <c r="J406" s="85" t="str">
        <f t="shared" si="85"/>
        <v>410～411</v>
      </c>
      <c r="L406" s="11">
        <f>INDEX('1.2(2)'!$B31:$B815,MATCH(N406,'1.2(2)'!$C31:$C815,0),1)</f>
        <v>410</v>
      </c>
      <c r="M406" s="11">
        <f t="shared" si="87"/>
        <v>411</v>
      </c>
      <c r="N406" s="11" t="str">
        <f t="shared" si="88"/>
        <v>高温水ヒートポンプ(水空気熱源･一過式)</v>
      </c>
      <c r="O406"/>
      <c r="P406"/>
    </row>
    <row r="407" spans="2:16" ht="14.65" customHeight="1" x14ac:dyDescent="0.45">
      <c r="B407" s="74" t="s">
        <v>1832</v>
      </c>
      <c r="C407" s="252" t="s">
        <v>891</v>
      </c>
      <c r="D407" s="252"/>
      <c r="E407" s="73" t="s">
        <v>893</v>
      </c>
      <c r="F407" s="90">
        <f>INDEX('1.2(2)'!E:E,MATCH(G407,'1.2(2)'!$F:$F,0),1)</f>
        <v>41</v>
      </c>
      <c r="G407" s="90" t="s">
        <v>2164</v>
      </c>
      <c r="H407" s="253" t="s">
        <v>1374</v>
      </c>
      <c r="I407" s="254"/>
      <c r="J407" s="85">
        <f t="shared" si="85"/>
        <v>412</v>
      </c>
      <c r="L407" s="11">
        <f>INDEX('1.2(2)'!$B32:$B816,MATCH(N407,'1.2(2)'!$C32:$C816,0),1)</f>
        <v>412</v>
      </c>
      <c r="M407" s="11">
        <f t="shared" si="87"/>
        <v>412</v>
      </c>
      <c r="N407" s="11" t="str">
        <f t="shared" si="88"/>
        <v>熱風ヒートポンプ(空気熱源･一過式)</v>
      </c>
      <c r="O407"/>
      <c r="P407"/>
    </row>
    <row r="408" spans="2:16" ht="14.65" customHeight="1" x14ac:dyDescent="0.45">
      <c r="B408" s="74" t="s">
        <v>1832</v>
      </c>
      <c r="C408" s="252" t="s">
        <v>891</v>
      </c>
      <c r="D408" s="252"/>
      <c r="E408" s="73" t="s">
        <v>893</v>
      </c>
      <c r="F408" s="102">
        <f>INDEX('1.2(2)'!E:E,MATCH(G408,'1.2(2)'!$F:$F,0),1)</f>
        <v>41</v>
      </c>
      <c r="G408" s="102" t="s">
        <v>2164</v>
      </c>
      <c r="H408" s="253" t="s">
        <v>1376</v>
      </c>
      <c r="I408" s="254"/>
      <c r="J408" s="85" t="str">
        <f t="shared" ref="J408:J440" si="89">HYPERLINK("#'"&amp;$B$17&amp;$B$372&amp;"'!B"&amp;L408+6,IF(M408=L408,L408,L408&amp;"～"&amp;M408))</f>
        <v>413～415</v>
      </c>
      <c r="L408" s="11">
        <f>INDEX('1.2(2)'!$B33:$B817,MATCH(N408,'1.2(2)'!$C33:$C817,0),1)</f>
        <v>413</v>
      </c>
      <c r="M408" s="11">
        <f t="shared" si="87"/>
        <v>415</v>
      </c>
      <c r="N408" s="11" t="str">
        <f t="shared" si="88"/>
        <v>熱風ヒートポンプ(水熱源･一過/循環式)</v>
      </c>
      <c r="O408"/>
      <c r="P408"/>
    </row>
    <row r="409" spans="2:16" ht="14.65" customHeight="1" x14ac:dyDescent="0.45">
      <c r="B409" s="74" t="s">
        <v>1832</v>
      </c>
      <c r="C409" s="252" t="s">
        <v>891</v>
      </c>
      <c r="D409" s="252"/>
      <c r="E409" s="73" t="s">
        <v>893</v>
      </c>
      <c r="F409" s="74">
        <f>INDEX('1.2(2)'!E:E,MATCH(G409,'1.2(2)'!$F:$F,0),1)</f>
        <v>42</v>
      </c>
      <c r="G409" s="74" t="s">
        <v>2165</v>
      </c>
      <c r="H409" s="253" t="s">
        <v>1381</v>
      </c>
      <c r="I409" s="254"/>
      <c r="J409" s="85" t="str">
        <f t="shared" si="89"/>
        <v>416～418</v>
      </c>
      <c r="L409" s="11">
        <f>INDEX('1.2(2)'!$B34:$B818,MATCH(N409,'1.2(2)'!$C34:$C818,0),1)</f>
        <v>416</v>
      </c>
      <c r="M409" s="11">
        <f t="shared" si="87"/>
        <v>418</v>
      </c>
      <c r="N409" s="11" t="str">
        <f t="shared" si="88"/>
        <v>蒸気発生ヒートポンプ(水熱源･一過式)</v>
      </c>
      <c r="O409"/>
      <c r="P409"/>
    </row>
    <row r="410" spans="2:16" ht="28.5" x14ac:dyDescent="0.45">
      <c r="B410" s="74" t="s">
        <v>1832</v>
      </c>
      <c r="C410" s="252" t="s">
        <v>891</v>
      </c>
      <c r="D410" s="252"/>
      <c r="E410" s="73" t="s">
        <v>893</v>
      </c>
      <c r="F410" s="74">
        <f>INDEX('1.2(2)'!E:E,MATCH(G410,'1.2(2)'!$F:$F,0),1)</f>
        <v>43</v>
      </c>
      <c r="G410" s="74" t="s">
        <v>94</v>
      </c>
      <c r="H410" s="253" t="s">
        <v>1752</v>
      </c>
      <c r="I410" s="254"/>
      <c r="J410" s="85" t="str">
        <f t="shared" si="89"/>
        <v>419～420</v>
      </c>
      <c r="L410" s="11">
        <f>INDEX('1.2(2)'!$B35:$B819,MATCH(N410,'1.2(2)'!$C35:$C819,0),1)</f>
        <v>419</v>
      </c>
      <c r="M410" s="11">
        <f t="shared" si="87"/>
        <v>420</v>
      </c>
      <c r="N410" s="11" t="str">
        <f t="shared" si="88"/>
        <v>MVR型（自己蒸気機械圧縮型）蒸発濃縮装置</v>
      </c>
      <c r="O410"/>
      <c r="P410"/>
    </row>
    <row r="411" spans="2:16" ht="14.65" customHeight="1" x14ac:dyDescent="0.45">
      <c r="B411" s="74" t="s">
        <v>1832</v>
      </c>
      <c r="C411" s="252" t="s">
        <v>891</v>
      </c>
      <c r="D411" s="252"/>
      <c r="E411" s="73" t="s">
        <v>893</v>
      </c>
      <c r="F411" s="74">
        <f>INDEX('1.2(2)'!E:E,MATCH(G411,'1.2(2)'!$F:$F,0),1)</f>
        <v>45</v>
      </c>
      <c r="G411" s="74" t="s">
        <v>2166</v>
      </c>
      <c r="H411" s="253" t="s">
        <v>1736</v>
      </c>
      <c r="I411" s="254"/>
      <c r="J411" s="85" t="str">
        <f t="shared" si="89"/>
        <v>421～423</v>
      </c>
      <c r="L411" s="11">
        <f>INDEX('1.2(2)'!$B36:$B820,MATCH(N411,'1.2(2)'!$C36:$C820,0),1)</f>
        <v>421</v>
      </c>
      <c r="M411" s="11">
        <f t="shared" si="87"/>
        <v>423</v>
      </c>
      <c r="N411" s="11" t="str">
        <f t="shared" si="88"/>
        <v>蒸気リサイクル型濃縮乾燥装置</v>
      </c>
      <c r="O411"/>
      <c r="P411"/>
    </row>
    <row r="412" spans="2:16" x14ac:dyDescent="0.45">
      <c r="B412" s="74" t="s">
        <v>1832</v>
      </c>
      <c r="C412" s="252" t="s">
        <v>891</v>
      </c>
      <c r="D412" s="252"/>
      <c r="E412" s="73" t="s">
        <v>893</v>
      </c>
      <c r="F412" s="74">
        <f>INDEX('1.2(2)'!E:E,MATCH(G412,'1.2(2)'!$F:$F,0),1)</f>
        <v>46</v>
      </c>
      <c r="G412" s="74" t="s">
        <v>101</v>
      </c>
      <c r="H412" s="253" t="s">
        <v>1388</v>
      </c>
      <c r="I412" s="254"/>
      <c r="J412" s="85" t="str">
        <f t="shared" si="89"/>
        <v>424～426</v>
      </c>
      <c r="L412" s="11">
        <f>INDEX('1.2(2)'!$B37:$B821,MATCH(N412,'1.2(2)'!$C37:$C821,0),1)</f>
        <v>424</v>
      </c>
      <c r="M412" s="11">
        <f t="shared" si="87"/>
        <v>426</v>
      </c>
      <c r="N412" s="11" t="str">
        <f t="shared" si="88"/>
        <v>蒸気再圧縮装置</v>
      </c>
      <c r="O412"/>
      <c r="P412"/>
    </row>
    <row r="413" spans="2:16" ht="14.65" customHeight="1" x14ac:dyDescent="0.45">
      <c r="B413" s="74" t="s">
        <v>1832</v>
      </c>
      <c r="C413" s="252" t="s">
        <v>891</v>
      </c>
      <c r="D413" s="252"/>
      <c r="E413" s="73" t="s">
        <v>893</v>
      </c>
      <c r="F413" s="74">
        <f>INDEX('1.2(2)'!E:E,MATCH(G413,'1.2(2)'!$F:$F,0),1)</f>
        <v>48</v>
      </c>
      <c r="G413" s="74" t="s">
        <v>2167</v>
      </c>
      <c r="H413" s="253" t="s">
        <v>1477</v>
      </c>
      <c r="I413" s="254"/>
      <c r="J413" s="85" t="str">
        <f t="shared" si="89"/>
        <v>427～478</v>
      </c>
      <c r="L413" s="11">
        <f>INDEX('1.2(2)'!$B38:$B822,MATCH(N413,'1.2(2)'!$C38:$C822,0),1)</f>
        <v>427</v>
      </c>
      <c r="M413" s="11">
        <f t="shared" si="87"/>
        <v>478</v>
      </c>
      <c r="N413" s="11" t="str">
        <f t="shared" si="88"/>
        <v>ガスエンジンコージェネレーション</v>
      </c>
      <c r="O413"/>
      <c r="P413"/>
    </row>
    <row r="414" spans="2:16" ht="14.65" customHeight="1" x14ac:dyDescent="0.45">
      <c r="B414" s="74" t="s">
        <v>1832</v>
      </c>
      <c r="C414" s="252" t="s">
        <v>891</v>
      </c>
      <c r="D414" s="252"/>
      <c r="E414" s="73" t="s">
        <v>893</v>
      </c>
      <c r="F414" s="74">
        <f>INDEX('1.2(2)'!E:E,MATCH(G414,'1.2(2)'!$F:$F,0),1)</f>
        <v>49</v>
      </c>
      <c r="G414" s="74" t="s">
        <v>106</v>
      </c>
      <c r="H414" s="253" t="s">
        <v>1504</v>
      </c>
      <c r="I414" s="254"/>
      <c r="J414" s="85" t="str">
        <f t="shared" si="89"/>
        <v>479～550</v>
      </c>
      <c r="L414" s="11">
        <f>INDEX('1.2(2)'!$B39:$B823,MATCH(N414,'1.2(2)'!$C39:$C823,0),1)</f>
        <v>479</v>
      </c>
      <c r="M414" s="11">
        <f t="shared" si="87"/>
        <v>550</v>
      </c>
      <c r="N414" s="11" t="str">
        <f t="shared" si="88"/>
        <v>ガスタービンコージェネレーション</v>
      </c>
      <c r="O414"/>
      <c r="P414"/>
    </row>
    <row r="415" spans="2:16" ht="14.65" customHeight="1" x14ac:dyDescent="0.45">
      <c r="B415" s="74" t="s">
        <v>1832</v>
      </c>
      <c r="C415" s="252" t="s">
        <v>891</v>
      </c>
      <c r="D415" s="252"/>
      <c r="E415" s="73" t="s">
        <v>893</v>
      </c>
      <c r="F415" s="90">
        <f>INDEX('1.2(2)'!E:E,MATCH(G415,'1.2(2)'!$F:$F,0),1)</f>
        <v>50</v>
      </c>
      <c r="G415" s="90" t="s">
        <v>108</v>
      </c>
      <c r="H415" s="253" t="s">
        <v>1506</v>
      </c>
      <c r="I415" s="254"/>
      <c r="J415" s="85" t="str">
        <f t="shared" si="89"/>
        <v>551～586</v>
      </c>
      <c r="L415" s="11">
        <f>INDEX('1.2(2)'!$B40:$B824,MATCH(N415,'1.2(2)'!$C40:$C824,0),1)</f>
        <v>551</v>
      </c>
      <c r="M415" s="11">
        <f t="shared" si="87"/>
        <v>586</v>
      </c>
      <c r="N415" s="11" t="str">
        <f t="shared" si="88"/>
        <v>燃料電池コージェネレーション</v>
      </c>
      <c r="O415"/>
      <c r="P415"/>
    </row>
    <row r="416" spans="2:16" ht="14.65" customHeight="1" x14ac:dyDescent="0.45">
      <c r="B416" s="74" t="s">
        <v>1832</v>
      </c>
      <c r="C416" s="252" t="s">
        <v>891</v>
      </c>
      <c r="D416" s="252"/>
      <c r="E416" s="73" t="s">
        <v>893</v>
      </c>
      <c r="F416" s="104">
        <f>INDEX('1.2(2)'!E:E,MATCH(G416,'1.2(2)'!$F:$F,0),1)</f>
        <v>50</v>
      </c>
      <c r="G416" s="104" t="s">
        <v>108</v>
      </c>
      <c r="H416" s="253" t="s">
        <v>3106</v>
      </c>
      <c r="I416" s="254"/>
      <c r="J416" s="85" t="str">
        <f t="shared" si="89"/>
        <v>587～588</v>
      </c>
      <c r="L416" s="11">
        <f>INDEX('1.2(2)'!$B41:$B825,MATCH(N416,'1.2(2)'!$C41:$C825,0),1)</f>
        <v>587</v>
      </c>
      <c r="M416" s="11">
        <f t="shared" si="87"/>
        <v>588</v>
      </c>
      <c r="N416" s="11" t="str">
        <f t="shared" si="88"/>
        <v>固体酸化物形燃料電池（SOFC）設備</v>
      </c>
      <c r="O416"/>
      <c r="P416"/>
    </row>
    <row r="417" spans="2:16" x14ac:dyDescent="0.45">
      <c r="B417" s="74" t="s">
        <v>1832</v>
      </c>
      <c r="C417" s="252" t="s">
        <v>891</v>
      </c>
      <c r="D417" s="252"/>
      <c r="E417" s="73" t="s">
        <v>893</v>
      </c>
      <c r="F417" s="74">
        <f>INDEX('1.2(2)'!E:E,MATCH(G417,'1.2(2)'!$F:$F,0),1)</f>
        <v>54</v>
      </c>
      <c r="G417" s="74" t="s">
        <v>117</v>
      </c>
      <c r="H417" s="253" t="s">
        <v>119</v>
      </c>
      <c r="I417" s="254"/>
      <c r="J417" s="85" t="str">
        <f t="shared" si="89"/>
        <v>589～608</v>
      </c>
      <c r="L417" s="11">
        <f>INDEX('1.2(2)'!$B42:$B826,MATCH(N417,'1.2(2)'!$C42:$C826,0),1)</f>
        <v>589</v>
      </c>
      <c r="M417" s="11">
        <f t="shared" si="87"/>
        <v>608</v>
      </c>
      <c r="N417" s="11" t="str">
        <f t="shared" si="88"/>
        <v>永久磁石同期モータ</v>
      </c>
      <c r="O417"/>
      <c r="P417"/>
    </row>
    <row r="418" spans="2:16" x14ac:dyDescent="0.45">
      <c r="B418" s="74" t="s">
        <v>1832</v>
      </c>
      <c r="C418" s="252" t="s">
        <v>891</v>
      </c>
      <c r="D418" s="252"/>
      <c r="E418" s="73" t="s">
        <v>893</v>
      </c>
      <c r="F418" s="74">
        <f>INDEX('1.2(2)'!E:E,MATCH(G418,'1.2(2)'!$F:$F,0),1)</f>
        <v>56</v>
      </c>
      <c r="G418" s="74" t="s">
        <v>2169</v>
      </c>
      <c r="H418" s="253" t="s">
        <v>121</v>
      </c>
      <c r="I418" s="254"/>
      <c r="J418" s="85" t="str">
        <f t="shared" si="89"/>
        <v>609～612</v>
      </c>
      <c r="L418" s="11">
        <f>INDEX('1.2(2)'!$B43:$B827,MATCH(N418,'1.2(2)'!$C43:$C827,0),1)</f>
        <v>609</v>
      </c>
      <c r="M418" s="11">
        <f t="shared" si="87"/>
        <v>612</v>
      </c>
      <c r="N418" s="11" t="str">
        <f t="shared" si="88"/>
        <v>熱回収式ねじ容積形圧縮機</v>
      </c>
      <c r="O418"/>
    </row>
    <row r="419" spans="2:16" x14ac:dyDescent="0.45">
      <c r="B419" s="74" t="s">
        <v>1832</v>
      </c>
      <c r="C419" s="252" t="s">
        <v>891</v>
      </c>
      <c r="D419" s="252"/>
      <c r="E419" s="73" t="s">
        <v>893</v>
      </c>
      <c r="F419" s="74">
        <f>INDEX('1.2(2)'!E:E,MATCH(G419,'1.2(2)'!$F:$F,0),1)</f>
        <v>66</v>
      </c>
      <c r="G419" s="74" t="s">
        <v>2170</v>
      </c>
      <c r="H419" s="253" t="s">
        <v>140</v>
      </c>
      <c r="I419" s="254"/>
      <c r="J419" s="85" t="str">
        <f t="shared" si="89"/>
        <v>613～614</v>
      </c>
      <c r="L419" s="11">
        <f>INDEX('1.2(2)'!$B44:$B828,MATCH(N419,'1.2(2)'!$C44:$C828,0),1)</f>
        <v>613</v>
      </c>
      <c r="M419" s="11">
        <f t="shared" si="87"/>
        <v>614</v>
      </c>
      <c r="N419" s="11" t="str">
        <f t="shared" si="88"/>
        <v>空気冷媒方式冷凍機</v>
      </c>
      <c r="O419"/>
    </row>
    <row r="420" spans="2:16" ht="28.5" x14ac:dyDescent="0.45">
      <c r="B420" s="74" t="s">
        <v>1832</v>
      </c>
      <c r="C420" s="252" t="s">
        <v>891</v>
      </c>
      <c r="D420" s="252"/>
      <c r="E420" s="73" t="s">
        <v>893</v>
      </c>
      <c r="F420" s="74">
        <f>INDEX('1.2(2)'!E:E,MATCH(G420,'1.2(2)'!$F:$F,0),1)</f>
        <v>67</v>
      </c>
      <c r="G420" s="74" t="s">
        <v>2171</v>
      </c>
      <c r="H420" s="253" t="s">
        <v>144</v>
      </c>
      <c r="I420" s="254"/>
      <c r="J420" s="85" t="str">
        <f t="shared" si="89"/>
        <v>615～625</v>
      </c>
      <c r="L420" s="11">
        <f>INDEX('1.2(2)'!$B45:$B829,MATCH(N420,'1.2(2)'!$C45:$C829,0),1)</f>
        <v>615</v>
      </c>
      <c r="M420" s="11">
        <f t="shared" si="87"/>
        <v>625</v>
      </c>
      <c r="N420" s="11" t="str">
        <f t="shared" si="88"/>
        <v>冷凍冷蔵倉庫用自然冷媒冷凍機（アンモニア/CO2二次冷媒システム）</v>
      </c>
      <c r="O420"/>
    </row>
    <row r="421" spans="2:16" ht="28.5" x14ac:dyDescent="0.45">
      <c r="B421" s="74" t="s">
        <v>1832</v>
      </c>
      <c r="C421" s="252" t="s">
        <v>891</v>
      </c>
      <c r="D421" s="252"/>
      <c r="E421" s="73" t="s">
        <v>893</v>
      </c>
      <c r="F421" s="74">
        <f>INDEX('1.2(2)'!E:E,MATCH(G421,'1.2(2)'!$F:$F,0),1)</f>
        <v>68</v>
      </c>
      <c r="G421" s="74" t="s">
        <v>2172</v>
      </c>
      <c r="H421" s="253" t="s">
        <v>146</v>
      </c>
      <c r="I421" s="254"/>
      <c r="J421" s="85" t="str">
        <f t="shared" si="89"/>
        <v>626～628</v>
      </c>
      <c r="L421" s="11">
        <f>INDEX('1.2(2)'!$B46:$B830,MATCH(N421,'1.2(2)'!$C46:$C830,0),1)</f>
        <v>626</v>
      </c>
      <c r="M421" s="11">
        <f t="shared" si="87"/>
        <v>628</v>
      </c>
      <c r="N421" s="11" t="str">
        <f t="shared" si="88"/>
        <v>低温用自然冷媒冷凍機（アンモニア/CO2二次冷媒システム）</v>
      </c>
      <c r="O421"/>
      <c r="P421"/>
    </row>
    <row r="422" spans="2:16" ht="28.5" x14ac:dyDescent="0.45">
      <c r="B422" s="74" t="s">
        <v>1832</v>
      </c>
      <c r="C422" s="252" t="s">
        <v>891</v>
      </c>
      <c r="D422" s="252"/>
      <c r="E422" s="73" t="s">
        <v>893</v>
      </c>
      <c r="F422" s="74">
        <f>INDEX('1.2(2)'!E:E,MATCH(G422,'1.2(2)'!$F:$F,0),1)</f>
        <v>69</v>
      </c>
      <c r="G422" s="74" t="s">
        <v>2173</v>
      </c>
      <c r="H422" s="253" t="s">
        <v>1541</v>
      </c>
      <c r="I422" s="254"/>
      <c r="J422" s="85" t="str">
        <f t="shared" si="89"/>
        <v>629～659</v>
      </c>
      <c r="L422" s="11">
        <f>INDEX('1.2(2)'!$B47:$B831,MATCH(N422,'1.2(2)'!$C47:$C831,0),1)</f>
        <v>629</v>
      </c>
      <c r="M422" s="11">
        <f t="shared" si="87"/>
        <v>659</v>
      </c>
      <c r="N422" s="11" t="str">
        <f t="shared" si="88"/>
        <v>自然冷媒冷凍冷蔵コンデンシングユニット</v>
      </c>
      <c r="O422"/>
      <c r="P422"/>
    </row>
    <row r="423" spans="2:16" ht="14.65" customHeight="1" x14ac:dyDescent="0.45">
      <c r="B423" s="74" t="s">
        <v>1832</v>
      </c>
      <c r="C423" s="252" t="s">
        <v>891</v>
      </c>
      <c r="D423" s="252"/>
      <c r="E423" s="73" t="s">
        <v>893</v>
      </c>
      <c r="F423" s="90">
        <f>INDEX('1.2(2)'!E:E,MATCH(G423,'1.2(2)'!$F:$F,0),1)</f>
        <v>73</v>
      </c>
      <c r="G423" s="90" t="s">
        <v>2174</v>
      </c>
      <c r="H423" s="253" t="s">
        <v>1710</v>
      </c>
      <c r="I423" s="254"/>
      <c r="J423" s="85">
        <f t="shared" si="89"/>
        <v>660</v>
      </c>
      <c r="L423" s="11">
        <f>INDEX('1.2(2)'!$B48:$B832,MATCH(N423,'1.2(2)'!$C48:$C832,0),1)</f>
        <v>660</v>
      </c>
      <c r="M423" s="11">
        <f t="shared" si="87"/>
        <v>660</v>
      </c>
      <c r="N423" s="11" t="str">
        <f t="shared" si="88"/>
        <v>現場施工型後付けLow-E複層ガラス</v>
      </c>
      <c r="O423"/>
      <c r="P423"/>
    </row>
    <row r="424" spans="2:16" x14ac:dyDescent="0.45">
      <c r="B424" s="74" t="s">
        <v>1832</v>
      </c>
      <c r="C424" s="252" t="s">
        <v>891</v>
      </c>
      <c r="D424" s="252"/>
      <c r="E424" s="73" t="s">
        <v>893</v>
      </c>
      <c r="F424" s="90">
        <f>INDEX('1.2(2)'!E:E,MATCH(G424,'1.2(2)'!$F:$F,0),1)</f>
        <v>74</v>
      </c>
      <c r="G424" s="90" t="s">
        <v>2175</v>
      </c>
      <c r="H424" s="253" t="s">
        <v>1726</v>
      </c>
      <c r="I424" s="254"/>
      <c r="J424" s="85">
        <f t="shared" si="89"/>
        <v>661</v>
      </c>
      <c r="L424" s="11">
        <f>INDEX('1.2(2)'!$B49:$B833,MATCH(N424,'1.2(2)'!$C49:$C833,0),1)</f>
        <v>661</v>
      </c>
      <c r="M424" s="11">
        <f t="shared" si="87"/>
        <v>661</v>
      </c>
      <c r="N424" s="11" t="str">
        <f t="shared" si="88"/>
        <v>真空断熱材</v>
      </c>
      <c r="O424"/>
      <c r="P424"/>
    </row>
    <row r="425" spans="2:16" ht="14.65" customHeight="1" x14ac:dyDescent="0.45">
      <c r="B425" s="74" t="s">
        <v>1832</v>
      </c>
      <c r="C425" s="252" t="s">
        <v>891</v>
      </c>
      <c r="D425" s="252"/>
      <c r="E425" s="73" t="s">
        <v>893</v>
      </c>
      <c r="F425" s="90">
        <f>INDEX('1.2(2)'!E:E,MATCH(G425,'1.2(2)'!$F:$F,0),1)</f>
        <v>82</v>
      </c>
      <c r="G425" s="90" t="s">
        <v>2531</v>
      </c>
      <c r="H425" s="253" t="s">
        <v>1758</v>
      </c>
      <c r="I425" s="254"/>
      <c r="J425" s="85" t="str">
        <f t="shared" si="89"/>
        <v>662～663</v>
      </c>
      <c r="L425" s="11">
        <f>INDEX('1.2(2)'!$B50:$B834,MATCH(N425,'1.2(2)'!$C50:$C834,0),1)</f>
        <v>662</v>
      </c>
      <c r="M425" s="11">
        <f t="shared" si="87"/>
        <v>663</v>
      </c>
      <c r="N425" s="11" t="str">
        <f t="shared" si="88"/>
        <v>太陽電池(シリコン系・単結晶)</v>
      </c>
      <c r="O425"/>
      <c r="P425"/>
    </row>
    <row r="426" spans="2:16" ht="14.65" customHeight="1" x14ac:dyDescent="0.45">
      <c r="B426" s="74" t="s">
        <v>1832</v>
      </c>
      <c r="C426" s="252" t="s">
        <v>891</v>
      </c>
      <c r="D426" s="252"/>
      <c r="E426" s="73" t="s">
        <v>893</v>
      </c>
      <c r="F426" s="103">
        <f>INDEX('1.2(2)'!E:E,MATCH(G426,'1.2(2)'!$F:$F,0),1)</f>
        <v>82</v>
      </c>
      <c r="G426" s="103" t="s">
        <v>2531</v>
      </c>
      <c r="H426" s="253" t="s">
        <v>1769</v>
      </c>
      <c r="I426" s="254"/>
      <c r="J426" s="85">
        <f t="shared" si="89"/>
        <v>664</v>
      </c>
      <c r="L426" s="11">
        <f>INDEX('1.2(2)'!$B51:$B835,MATCH(N426,'1.2(2)'!$C51:$C835,0),1)</f>
        <v>664</v>
      </c>
      <c r="M426" s="11">
        <f t="shared" si="87"/>
        <v>664</v>
      </c>
      <c r="N426" s="11" t="str">
        <f t="shared" si="88"/>
        <v>太陽電池(シリコン系・多結晶)</v>
      </c>
      <c r="O426"/>
      <c r="P426"/>
    </row>
    <row r="427" spans="2:16" x14ac:dyDescent="0.45">
      <c r="B427" s="74" t="s">
        <v>1832</v>
      </c>
      <c r="C427" s="252" t="s">
        <v>891</v>
      </c>
      <c r="D427" s="252"/>
      <c r="E427" s="73" t="s">
        <v>893</v>
      </c>
      <c r="F427" s="105">
        <f>INDEX('1.2(2)'!E:E,MATCH(G427,'1.2(2)'!$F:$F,0),1)</f>
        <v>82</v>
      </c>
      <c r="G427" s="105" t="s">
        <v>2531</v>
      </c>
      <c r="H427" s="253" t="s">
        <v>1770</v>
      </c>
      <c r="I427" s="254"/>
      <c r="J427" s="85">
        <f t="shared" si="89"/>
        <v>665</v>
      </c>
      <c r="L427" s="11">
        <f>INDEX('1.2(2)'!$B52:$B836,MATCH(N427,'1.2(2)'!$C52:$C836,0),1)</f>
        <v>665</v>
      </c>
      <c r="M427" s="11">
        <f t="shared" si="87"/>
        <v>665</v>
      </c>
      <c r="N427" s="11" t="str">
        <f t="shared" si="88"/>
        <v>太陽電池(化合物系)</v>
      </c>
      <c r="O427"/>
      <c r="P427"/>
    </row>
    <row r="428" spans="2:16" ht="14.65" customHeight="1" x14ac:dyDescent="0.45">
      <c r="B428" s="74" t="s">
        <v>1832</v>
      </c>
      <c r="C428" s="252" t="s">
        <v>891</v>
      </c>
      <c r="D428" s="252"/>
      <c r="E428" s="73" t="s">
        <v>893</v>
      </c>
      <c r="F428" s="105">
        <f>INDEX('1.2(2)'!E:E,MATCH(G428,'1.2(2)'!$F:$F,0),1)</f>
        <v>82</v>
      </c>
      <c r="G428" s="105" t="s">
        <v>2531</v>
      </c>
      <c r="H428" s="253" t="s">
        <v>1774</v>
      </c>
      <c r="I428" s="254"/>
      <c r="J428" s="85">
        <f t="shared" si="89"/>
        <v>666</v>
      </c>
      <c r="L428" s="11">
        <f>INDEX('1.2(2)'!$B53:$B837,MATCH(N428,'1.2(2)'!$C53:$C837,0),1)</f>
        <v>666</v>
      </c>
      <c r="M428" s="11">
        <f t="shared" si="87"/>
        <v>666</v>
      </c>
      <c r="N428" s="11" t="str">
        <f t="shared" si="88"/>
        <v>太陽電池（薄膜シリコン）</v>
      </c>
      <c r="O428"/>
      <c r="P428"/>
    </row>
    <row r="429" spans="2:16" ht="14.65" customHeight="1" x14ac:dyDescent="0.45">
      <c r="B429" s="74" t="s">
        <v>1832</v>
      </c>
      <c r="C429" s="252" t="s">
        <v>891</v>
      </c>
      <c r="D429" s="252"/>
      <c r="E429" s="73" t="s">
        <v>893</v>
      </c>
      <c r="F429" s="105">
        <f>INDEX('1.2(2)'!E:E,MATCH(G429,'1.2(2)'!$F:$F,0),1)</f>
        <v>82</v>
      </c>
      <c r="G429" s="105" t="s">
        <v>2531</v>
      </c>
      <c r="H429" s="253" t="s">
        <v>1778</v>
      </c>
      <c r="I429" s="254"/>
      <c r="J429" s="85" t="str">
        <f t="shared" si="89"/>
        <v>667～668</v>
      </c>
      <c r="L429" s="11">
        <f>INDEX('1.2(2)'!$B54:$B838,MATCH(N429,'1.2(2)'!$C54:$C838,0),1)</f>
        <v>667</v>
      </c>
      <c r="M429" s="11">
        <f t="shared" si="87"/>
        <v>668</v>
      </c>
      <c r="N429" s="11" t="str">
        <f t="shared" si="88"/>
        <v>トランスレス方式パワーコンディショナ（太陽光発電用）</v>
      </c>
      <c r="O429"/>
      <c r="P429"/>
    </row>
    <row r="430" spans="2:16" ht="14.65" customHeight="1" x14ac:dyDescent="0.45">
      <c r="B430" s="74" t="s">
        <v>1832</v>
      </c>
      <c r="C430" s="252" t="s">
        <v>891</v>
      </c>
      <c r="D430" s="252"/>
      <c r="E430" s="73" t="s">
        <v>893</v>
      </c>
      <c r="F430" s="104">
        <f>INDEX('1.2(2)'!E:E,MATCH(G430,'1.2(2)'!$F:$F,0),1)</f>
        <v>82</v>
      </c>
      <c r="G430" s="104" t="s">
        <v>2531</v>
      </c>
      <c r="H430" s="253" t="s">
        <v>1786</v>
      </c>
      <c r="I430" s="254"/>
      <c r="J430" s="85">
        <f t="shared" si="89"/>
        <v>669</v>
      </c>
      <c r="L430" s="11">
        <f>INDEX('1.2(2)'!$B55:$B839,MATCH(N430,'1.2(2)'!$C55:$C839,0),1)</f>
        <v>669</v>
      </c>
      <c r="M430" s="11">
        <f t="shared" si="87"/>
        <v>669</v>
      </c>
      <c r="N430" s="11" t="str">
        <f t="shared" si="88"/>
        <v>高周波変圧器絶縁方式パワーコンディショナ（太陽光発電用）</v>
      </c>
      <c r="O430"/>
      <c r="P430"/>
    </row>
    <row r="431" spans="2:16" ht="14.65" customHeight="1" x14ac:dyDescent="0.45">
      <c r="B431" s="74" t="s">
        <v>1832</v>
      </c>
      <c r="C431" s="252" t="s">
        <v>891</v>
      </c>
      <c r="D431" s="252"/>
      <c r="E431" s="73" t="s">
        <v>893</v>
      </c>
      <c r="F431" s="90">
        <f>INDEX('1.2(2)'!E:E,MATCH(G431,'1.2(2)'!$F:$F,0),1)</f>
        <v>83</v>
      </c>
      <c r="G431" s="90" t="s">
        <v>2176</v>
      </c>
      <c r="H431" s="253" t="s">
        <v>1787</v>
      </c>
      <c r="I431" s="254"/>
      <c r="J431" s="85">
        <f t="shared" si="89"/>
        <v>670</v>
      </c>
      <c r="L431" s="11">
        <f>INDEX('1.2(2)'!$B56:$B840,MATCH(N431,'1.2(2)'!$C56:$C840,0),1)</f>
        <v>670</v>
      </c>
      <c r="M431" s="11">
        <f t="shared" si="87"/>
        <v>670</v>
      </c>
      <c r="N431" s="11" t="str">
        <f t="shared" si="88"/>
        <v>プロペラ水車（小水力発電用）</v>
      </c>
      <c r="O431"/>
      <c r="P431"/>
    </row>
    <row r="432" spans="2:16" ht="14.65" customHeight="1" x14ac:dyDescent="0.45">
      <c r="B432" s="74" t="s">
        <v>1832</v>
      </c>
      <c r="C432" s="252" t="s">
        <v>891</v>
      </c>
      <c r="D432" s="252"/>
      <c r="E432" s="73" t="s">
        <v>893</v>
      </c>
      <c r="F432" s="102">
        <f>INDEX('1.2(2)'!E:E,MATCH(G432,'1.2(2)'!$F:$F,0),1)</f>
        <v>83</v>
      </c>
      <c r="G432" s="102" t="s">
        <v>2176</v>
      </c>
      <c r="H432" s="253" t="s">
        <v>1794</v>
      </c>
      <c r="I432" s="254"/>
      <c r="J432" s="85">
        <f t="shared" si="89"/>
        <v>671</v>
      </c>
      <c r="L432" s="11">
        <f>INDEX('1.2(2)'!$B57:$B841,MATCH(N432,'1.2(2)'!$C57:$C841,0),1)</f>
        <v>671</v>
      </c>
      <c r="M432" s="11">
        <f t="shared" si="87"/>
        <v>671</v>
      </c>
      <c r="N432" s="11" t="str">
        <f t="shared" si="88"/>
        <v>フランシス水車（小水力発電用）</v>
      </c>
      <c r="O432"/>
      <c r="P432"/>
    </row>
    <row r="433" spans="2:16" ht="14.65" customHeight="1" x14ac:dyDescent="0.45">
      <c r="B433" s="74" t="s">
        <v>1832</v>
      </c>
      <c r="C433" s="252" t="s">
        <v>891</v>
      </c>
      <c r="D433" s="252"/>
      <c r="E433" s="73" t="s">
        <v>893</v>
      </c>
      <c r="F433" s="90">
        <f>INDEX('1.2(2)'!E:E,MATCH(G433,'1.2(2)'!$F:$F,0),1)</f>
        <v>84</v>
      </c>
      <c r="G433" s="90" t="s">
        <v>2177</v>
      </c>
      <c r="H433" s="253" t="s">
        <v>1796</v>
      </c>
      <c r="I433" s="254"/>
      <c r="J433" s="85" t="str">
        <f t="shared" si="89"/>
        <v>672～707</v>
      </c>
      <c r="L433" s="11">
        <f>INDEX('1.2(2)'!$B58:$B842,MATCH(N433,'1.2(2)'!$C58:$C842,0),1)</f>
        <v>672</v>
      </c>
      <c r="M433" s="11">
        <f t="shared" si="87"/>
        <v>707</v>
      </c>
      <c r="N433" s="11" t="str">
        <f t="shared" si="88"/>
        <v>温水熱源小型バイナリー発電設備</v>
      </c>
      <c r="O433"/>
      <c r="P433"/>
    </row>
    <row r="434" spans="2:16" ht="14.65" customHeight="1" x14ac:dyDescent="0.45">
      <c r="B434" s="74" t="s">
        <v>1832</v>
      </c>
      <c r="C434" s="252" t="s">
        <v>891</v>
      </c>
      <c r="D434" s="252"/>
      <c r="E434" s="73" t="s">
        <v>893</v>
      </c>
      <c r="F434" s="102">
        <f>INDEX('1.2(2)'!E:E,MATCH(G434,'1.2(2)'!$F:$F,0),1)</f>
        <v>84</v>
      </c>
      <c r="G434" s="102" t="s">
        <v>2177</v>
      </c>
      <c r="H434" s="253" t="s">
        <v>1813</v>
      </c>
      <c r="I434" s="254"/>
      <c r="J434" s="85" t="str">
        <f t="shared" si="89"/>
        <v>708～719</v>
      </c>
      <c r="L434" s="11">
        <f>INDEX('1.2(2)'!$B59:$B843,MATCH(N434,'1.2(2)'!$C59:$C843,0),1)</f>
        <v>708</v>
      </c>
      <c r="M434" s="11">
        <f t="shared" si="87"/>
        <v>719</v>
      </c>
      <c r="N434" s="11" t="str">
        <f t="shared" si="88"/>
        <v>蒸気熱源小型バイナリー発電設備</v>
      </c>
      <c r="O434"/>
      <c r="P434"/>
    </row>
    <row r="435" spans="2:16" ht="14.65" customHeight="1" x14ac:dyDescent="0.45">
      <c r="B435" s="74" t="s">
        <v>1832</v>
      </c>
      <c r="C435" s="252" t="s">
        <v>891</v>
      </c>
      <c r="D435" s="252"/>
      <c r="E435" s="73" t="s">
        <v>893</v>
      </c>
      <c r="F435" s="90">
        <f>INDEX('1.2(2)'!E:E,MATCH(G435,'1.2(2)'!$F:$F,0),1)</f>
        <v>85</v>
      </c>
      <c r="G435" s="90" t="s">
        <v>2178</v>
      </c>
      <c r="H435" s="253" t="s">
        <v>1817</v>
      </c>
      <c r="I435" s="254"/>
      <c r="J435" s="85" t="str">
        <f t="shared" si="89"/>
        <v>720～727</v>
      </c>
      <c r="L435" s="11">
        <f>INDEX('1.2(2)'!$B60:$B844,MATCH(N435,'1.2(2)'!$C60:$C844,0),1)</f>
        <v>720</v>
      </c>
      <c r="M435" s="11">
        <f t="shared" si="87"/>
        <v>727</v>
      </c>
      <c r="N435" s="11" t="str">
        <f t="shared" si="88"/>
        <v>ガスエンジン発電設備（メタン発酵発電用）</v>
      </c>
      <c r="O435"/>
      <c r="P435"/>
    </row>
    <row r="436" spans="2:16" ht="14.65" customHeight="1" x14ac:dyDescent="0.45">
      <c r="B436" s="74" t="s">
        <v>1832</v>
      </c>
      <c r="C436" s="252" t="s">
        <v>891</v>
      </c>
      <c r="D436" s="252"/>
      <c r="E436" s="73" t="s">
        <v>893</v>
      </c>
      <c r="F436" s="104">
        <f>INDEX('1.2(2)'!E:E,MATCH(G436,'1.2(2)'!$F:$F,0),1)</f>
        <v>85</v>
      </c>
      <c r="G436" s="104" t="s">
        <v>2178</v>
      </c>
      <c r="H436" s="253" t="s">
        <v>1824</v>
      </c>
      <c r="I436" s="254"/>
      <c r="J436" s="85" t="str">
        <f t="shared" si="89"/>
        <v>728～735</v>
      </c>
      <c r="L436" s="11">
        <f>INDEX('1.2(2)'!$B61:$B845,MATCH(N436,'1.2(2)'!$C61:$C845,0),1)</f>
        <v>728</v>
      </c>
      <c r="M436" s="11">
        <f t="shared" si="87"/>
        <v>735</v>
      </c>
      <c r="N436" s="11" t="str">
        <f t="shared" si="88"/>
        <v>ディーゼル発電設備（バイオディーゼル燃料専用）</v>
      </c>
      <c r="O436"/>
      <c r="P436"/>
    </row>
    <row r="437" spans="2:16" x14ac:dyDescent="0.45">
      <c r="B437" s="74" t="s">
        <v>1832</v>
      </c>
      <c r="C437" s="252" t="s">
        <v>891</v>
      </c>
      <c r="D437" s="252"/>
      <c r="E437" s="73" t="s">
        <v>893</v>
      </c>
      <c r="F437" s="74">
        <f>INDEX('1.2(2)'!E:E,MATCH(G437,'1.2(2)'!$F:$F,0),1)</f>
        <v>86</v>
      </c>
      <c r="G437" s="74" t="s">
        <v>2524</v>
      </c>
      <c r="H437" s="253" t="s">
        <v>1670</v>
      </c>
      <c r="I437" s="254"/>
      <c r="J437" s="85" t="str">
        <f t="shared" si="89"/>
        <v>736～739</v>
      </c>
      <c r="L437" s="11">
        <f>INDEX('1.2(2)'!$B62:$B846,MATCH(N437,'1.2(2)'!$C62:$C846,0),1)</f>
        <v>736</v>
      </c>
      <c r="M437" s="11">
        <f t="shared" si="87"/>
        <v>739</v>
      </c>
      <c r="N437" s="11" t="str">
        <f t="shared" si="88"/>
        <v>蒸気駆動圧縮機</v>
      </c>
      <c r="O437"/>
      <c r="P437"/>
    </row>
    <row r="438" spans="2:16" x14ac:dyDescent="0.45">
      <c r="B438" s="74" t="s">
        <v>1832</v>
      </c>
      <c r="C438" s="252" t="s">
        <v>891</v>
      </c>
      <c r="D438" s="252"/>
      <c r="E438" s="73" t="s">
        <v>893</v>
      </c>
      <c r="F438" s="74">
        <f>INDEX('1.2(2)'!E:E,MATCH(G438,'1.2(2)'!$F:$F,0),1)</f>
        <v>90</v>
      </c>
      <c r="G438" s="74" t="s">
        <v>3108</v>
      </c>
      <c r="H438" s="253" t="s">
        <v>3107</v>
      </c>
      <c r="I438" s="254"/>
      <c r="J438" s="85" t="str">
        <f t="shared" si="89"/>
        <v>740～771</v>
      </c>
      <c r="L438" s="11">
        <f>INDEX('1.2(2)'!$B63:$B847,MATCH(N438,'1.2(2)'!$C63:$C847,0),1)</f>
        <v>740</v>
      </c>
      <c r="M438" s="11">
        <f t="shared" si="87"/>
        <v>771</v>
      </c>
      <c r="N438" s="11" t="str">
        <f t="shared" si="88"/>
        <v>デシカント空調システム</v>
      </c>
      <c r="O438"/>
      <c r="P438"/>
    </row>
    <row r="439" spans="2:16" x14ac:dyDescent="0.45">
      <c r="B439" s="74" t="s">
        <v>1832</v>
      </c>
      <c r="C439" s="252" t="s">
        <v>891</v>
      </c>
      <c r="D439" s="252"/>
      <c r="E439" s="73" t="s">
        <v>893</v>
      </c>
      <c r="F439" s="74">
        <f>INDEX('1.2(2)'!E:E,MATCH(G439,'1.2(2)'!$F:$F,0),1)</f>
        <v>168</v>
      </c>
      <c r="G439" s="74" t="s">
        <v>285</v>
      </c>
      <c r="H439" s="253" t="s">
        <v>2180</v>
      </c>
      <c r="I439" s="254"/>
      <c r="J439" s="85">
        <f t="shared" si="89"/>
        <v>772</v>
      </c>
      <c r="L439" s="11">
        <f>INDEX('1.2(2)'!$B64:$B848,MATCH(N439,'1.2(2)'!$C64:$C848,0),1)</f>
        <v>772</v>
      </c>
      <c r="M439" s="11">
        <f t="shared" si="87"/>
        <v>772</v>
      </c>
      <c r="N439" s="11" t="str">
        <f t="shared" si="88"/>
        <v>LED誘導灯・非常灯</v>
      </c>
      <c r="O439"/>
      <c r="P439"/>
    </row>
    <row r="440" spans="2:16" x14ac:dyDescent="0.45">
      <c r="B440" s="74" t="s">
        <v>1832</v>
      </c>
      <c r="C440" s="252" t="s">
        <v>891</v>
      </c>
      <c r="D440" s="252"/>
      <c r="E440" s="73" t="s">
        <v>893</v>
      </c>
      <c r="F440" s="74">
        <f>INDEX('1.2(2)'!E:E,MATCH(G440,'1.2(2)'!$F:$F,0),1)</f>
        <v>271</v>
      </c>
      <c r="G440" s="74" t="s">
        <v>2179</v>
      </c>
      <c r="H440" s="253" t="s">
        <v>1730</v>
      </c>
      <c r="I440" s="254"/>
      <c r="J440" s="85">
        <f t="shared" si="89"/>
        <v>773</v>
      </c>
      <c r="L440" s="11">
        <f>INDEX('1.2(2)'!$B65:$B849,MATCH(N440,'1.2(2)'!$C65:$C849,0),1)</f>
        <v>773</v>
      </c>
      <c r="M440" s="11">
        <f t="shared" si="87"/>
        <v>773</v>
      </c>
      <c r="N440" s="11" t="str">
        <f t="shared" si="88"/>
        <v>低放射遮熱塗料</v>
      </c>
      <c r="O440"/>
      <c r="P440"/>
    </row>
    <row r="441" spans="2:16" x14ac:dyDescent="0.45">
      <c r="B441" s="74" t="s">
        <v>1832</v>
      </c>
      <c r="C441" s="252" t="s">
        <v>891</v>
      </c>
      <c r="D441" s="252"/>
      <c r="E441" s="73" t="s">
        <v>893</v>
      </c>
      <c r="F441" s="74">
        <f>INDEX('1.2(2)'!E:E,MATCH(G441,'1.2(2)'!$F:$F,0),1)</f>
        <v>295</v>
      </c>
      <c r="G441" s="74" t="s">
        <v>498</v>
      </c>
      <c r="H441" s="157" t="s">
        <v>3109</v>
      </c>
      <c r="I441" s="158"/>
      <c r="J441" s="85" t="str">
        <f t="shared" ref="J441:J442" si="90">HYPERLINK("#'"&amp;$B$17&amp;$B$372&amp;"'!B"&amp;L441+6,IF(M441=L441,L441,L441&amp;"～"&amp;M441))</f>
        <v>774～777</v>
      </c>
      <c r="L441" s="11">
        <f>INDEX('1.2(2)'!$B66:$B850,MATCH(N441,'1.2(2)'!$C66:$C850,0),1)</f>
        <v>774</v>
      </c>
      <c r="M441" s="11">
        <f t="shared" ref="M441:M446" si="91">L442-1</f>
        <v>777</v>
      </c>
      <c r="N441" s="11" t="str">
        <f t="shared" ref="N441:N446" si="92">H441</f>
        <v>潜熱蓄熱輸送設備</v>
      </c>
      <c r="O441"/>
      <c r="P441"/>
    </row>
    <row r="442" spans="2:16" ht="28.5" x14ac:dyDescent="0.45">
      <c r="B442" s="74" t="s">
        <v>1832</v>
      </c>
      <c r="C442" s="252" t="s">
        <v>891</v>
      </c>
      <c r="D442" s="252"/>
      <c r="E442" s="73" t="s">
        <v>893</v>
      </c>
      <c r="F442" s="74">
        <v>341</v>
      </c>
      <c r="G442" s="74" t="s">
        <v>2496</v>
      </c>
      <c r="H442" s="253" t="s">
        <v>2792</v>
      </c>
      <c r="I442" s="254"/>
      <c r="J442" s="85">
        <f t="shared" si="90"/>
        <v>778</v>
      </c>
      <c r="L442" s="11">
        <f>INDEX('1.2(2)'!$B67:$B851,MATCH(N442,'1.2(2)'!$C67:$C851,0),1)</f>
        <v>778</v>
      </c>
      <c r="M442" s="11">
        <f t="shared" si="91"/>
        <v>778</v>
      </c>
      <c r="N442" s="11" t="str">
        <f t="shared" si="92"/>
        <v>自然由来ガス絶縁媒体を使用したガス絶縁開閉装置</v>
      </c>
      <c r="O442"/>
      <c r="P442"/>
    </row>
    <row r="443" spans="2:16" ht="28.5" x14ac:dyDescent="0.45">
      <c r="B443" s="74" t="s">
        <v>1832</v>
      </c>
      <c r="C443" s="252" t="s">
        <v>891</v>
      </c>
      <c r="D443" s="252"/>
      <c r="E443" s="73" t="s">
        <v>893</v>
      </c>
      <c r="F443" s="74">
        <v>342</v>
      </c>
      <c r="G443" s="74" t="s">
        <v>2789</v>
      </c>
      <c r="H443" s="253" t="s">
        <v>2793</v>
      </c>
      <c r="I443" s="254"/>
      <c r="J443" s="85">
        <f t="shared" ref="J443:J446" si="93">HYPERLINK("#'"&amp;$B$17&amp;$B$372&amp;"'!B"&amp;L443+6,IF(M443=L443,L443,L443&amp;"～"&amp;M443))</f>
        <v>779</v>
      </c>
      <c r="L443" s="11">
        <f>INDEX('1.2(2)'!$B68:$B852,MATCH(N443,'1.2(2)'!$C68:$C852,0),1)</f>
        <v>779</v>
      </c>
      <c r="M443" s="11">
        <f t="shared" si="91"/>
        <v>779</v>
      </c>
      <c r="N443" s="11" t="str">
        <f t="shared" si="92"/>
        <v>自然由来ガス絶縁媒体を使用した高電圧ガス遮断器</v>
      </c>
      <c r="O443"/>
      <c r="P443"/>
    </row>
    <row r="444" spans="2:16" x14ac:dyDescent="0.45">
      <c r="B444" s="74" t="s">
        <v>2964</v>
      </c>
      <c r="C444" s="52" t="s">
        <v>3113</v>
      </c>
      <c r="D444" s="53"/>
      <c r="E444" s="73" t="s">
        <v>3114</v>
      </c>
      <c r="F444" s="90">
        <f>INDEX('1.2(2)'!E:E,MATCH(G444,'1.2(2)'!$F:$F,0),1)</f>
        <v>239</v>
      </c>
      <c r="G444" s="90" t="s">
        <v>2102</v>
      </c>
      <c r="H444" s="253" t="s">
        <v>3110</v>
      </c>
      <c r="I444" s="254"/>
      <c r="J444" s="85">
        <f t="shared" si="93"/>
        <v>780</v>
      </c>
      <c r="L444" s="11">
        <f>INDEX('1.2(2)'!$B69:$B853,MATCH(N444,'1.2(2)'!$C69:$C853,0),1)</f>
        <v>780</v>
      </c>
      <c r="M444" s="11">
        <f t="shared" si="91"/>
        <v>780</v>
      </c>
      <c r="N444" s="11" t="str">
        <f t="shared" si="92"/>
        <v>リン回収設備HAP法（し尿・浄化槽汚泥用）</v>
      </c>
      <c r="O444"/>
      <c r="P444"/>
    </row>
    <row r="445" spans="2:16" x14ac:dyDescent="0.45">
      <c r="B445" s="74" t="s">
        <v>2964</v>
      </c>
      <c r="C445" s="52" t="s">
        <v>3113</v>
      </c>
      <c r="D445" s="53"/>
      <c r="E445" s="73" t="s">
        <v>3114</v>
      </c>
      <c r="F445" s="105">
        <f>INDEX('1.2(2)'!E:E,MATCH(G445,'1.2(2)'!$F:$F,0),1)</f>
        <v>239</v>
      </c>
      <c r="G445" s="105" t="s">
        <v>2966</v>
      </c>
      <c r="H445" s="253" t="s">
        <v>3111</v>
      </c>
      <c r="I445" s="254"/>
      <c r="J445" s="85">
        <f t="shared" si="93"/>
        <v>781</v>
      </c>
      <c r="L445" s="11">
        <f>INDEX('1.2(2)'!$B70:$B854,MATCH(N445,'1.2(2)'!$C70:$C854,0),1)</f>
        <v>781</v>
      </c>
      <c r="M445" s="11">
        <f t="shared" si="91"/>
        <v>781</v>
      </c>
      <c r="N445" s="11" t="str">
        <f t="shared" si="92"/>
        <v>リン回収設備MAP法（し尿・浄化槽汚泥用）</v>
      </c>
      <c r="O445"/>
      <c r="P445"/>
    </row>
    <row r="446" spans="2:16" x14ac:dyDescent="0.45">
      <c r="B446" s="74" t="s">
        <v>2964</v>
      </c>
      <c r="C446" s="52" t="s">
        <v>3113</v>
      </c>
      <c r="D446" s="53"/>
      <c r="E446" s="73" t="s">
        <v>3114</v>
      </c>
      <c r="F446" s="104">
        <f>INDEX('1.2(2)'!E:E,MATCH(G446,'1.2(2)'!$F:$F,0),1)</f>
        <v>239</v>
      </c>
      <c r="G446" s="104" t="s">
        <v>2966</v>
      </c>
      <c r="H446" s="253" t="s">
        <v>3112</v>
      </c>
      <c r="I446" s="254"/>
      <c r="J446" s="85">
        <f t="shared" si="93"/>
        <v>782</v>
      </c>
      <c r="L446" s="11">
        <f>INDEX('1.2(2)'!$B71:$B855,MATCH(N446,'1.2(2)'!$C71:$C855,0),1)</f>
        <v>782</v>
      </c>
      <c r="M446" s="11">
        <f t="shared" si="91"/>
        <v>782</v>
      </c>
      <c r="N446" s="11" t="str">
        <f t="shared" si="92"/>
        <v>リン回収設備MAP法（下水汚泥用）</v>
      </c>
      <c r="O446"/>
      <c r="P446"/>
    </row>
    <row r="447" spans="2:16" ht="14.65" customHeight="1" x14ac:dyDescent="0.45">
      <c r="J447"/>
      <c r="L447" s="11">
        <f>'1.2(2)'!$B$788+1</f>
        <v>783</v>
      </c>
      <c r="M447"/>
      <c r="N447"/>
      <c r="O447"/>
      <c r="P447"/>
    </row>
    <row r="448" spans="2:16" ht="14.65" hidden="1" customHeight="1" x14ac:dyDescent="0.45">
      <c r="J448"/>
      <c r="L448"/>
      <c r="M448"/>
      <c r="N448"/>
      <c r="O448"/>
      <c r="P448"/>
    </row>
    <row r="449" customFormat="1" hidden="1" x14ac:dyDescent="0.45"/>
    <row r="450" customFormat="1" hidden="1" x14ac:dyDescent="0.45"/>
    <row r="451" customFormat="1" hidden="1" x14ac:dyDescent="0.45"/>
    <row r="452" customFormat="1" hidden="1" x14ac:dyDescent="0.45"/>
    <row r="453" customFormat="1" hidden="1" x14ac:dyDescent="0.45"/>
    <row r="454" customFormat="1" hidden="1" x14ac:dyDescent="0.45"/>
    <row r="455" customFormat="1" hidden="1" x14ac:dyDescent="0.45"/>
    <row r="456" customFormat="1" hidden="1" x14ac:dyDescent="0.45"/>
    <row r="457" customFormat="1" hidden="1" x14ac:dyDescent="0.45"/>
    <row r="458" customFormat="1" hidden="1" x14ac:dyDescent="0.45"/>
    <row r="459" customFormat="1" hidden="1" x14ac:dyDescent="0.45"/>
    <row r="460" customFormat="1" hidden="1" x14ac:dyDescent="0.45"/>
    <row r="461" customFormat="1" hidden="1" x14ac:dyDescent="0.45"/>
    <row r="462" customFormat="1" hidden="1" x14ac:dyDescent="0.45"/>
    <row r="463" customFormat="1" hidden="1" x14ac:dyDescent="0.45"/>
    <row r="464" customFormat="1" hidden="1" x14ac:dyDescent="0.45"/>
    <row r="465" customFormat="1" hidden="1" x14ac:dyDescent="0.45"/>
    <row r="466" customFormat="1" hidden="1" x14ac:dyDescent="0.45"/>
    <row r="467" customFormat="1" hidden="1" x14ac:dyDescent="0.45"/>
    <row r="468" customFormat="1" hidden="1" x14ac:dyDescent="0.45"/>
    <row r="469" customFormat="1" hidden="1" x14ac:dyDescent="0.45"/>
    <row r="470" customFormat="1" hidden="1" x14ac:dyDescent="0.45"/>
    <row r="471" customFormat="1" hidden="1" x14ac:dyDescent="0.45"/>
    <row r="472" customFormat="1" hidden="1" x14ac:dyDescent="0.45"/>
    <row r="473" customFormat="1" hidden="1" x14ac:dyDescent="0.45"/>
    <row r="474" customFormat="1" hidden="1" x14ac:dyDescent="0.45"/>
    <row r="475" customFormat="1" hidden="1" x14ac:dyDescent="0.45"/>
    <row r="476" customFormat="1" hidden="1" x14ac:dyDescent="0.45"/>
    <row r="477" customFormat="1" hidden="1" x14ac:dyDescent="0.45"/>
    <row r="478" customFormat="1" hidden="1" x14ac:dyDescent="0.45"/>
    <row r="479" customFormat="1" hidden="1" x14ac:dyDescent="0.45"/>
    <row r="480" customFormat="1" hidden="1" x14ac:dyDescent="0.45"/>
    <row r="481" customFormat="1" hidden="1" x14ac:dyDescent="0.45"/>
    <row r="482" customFormat="1" hidden="1" x14ac:dyDescent="0.45"/>
    <row r="483" customFormat="1" hidden="1" x14ac:dyDescent="0.45"/>
    <row r="484" customFormat="1" hidden="1" x14ac:dyDescent="0.45"/>
    <row r="485" customFormat="1" hidden="1" x14ac:dyDescent="0.45"/>
    <row r="486" customFormat="1" hidden="1" x14ac:dyDescent="0.45"/>
    <row r="487" customFormat="1" hidden="1" x14ac:dyDescent="0.45"/>
    <row r="488" customFormat="1" hidden="1" x14ac:dyDescent="0.45"/>
    <row r="489" customFormat="1" hidden="1" x14ac:dyDescent="0.45"/>
    <row r="490" customFormat="1" hidden="1" x14ac:dyDescent="0.45"/>
    <row r="491" customFormat="1" hidden="1" x14ac:dyDescent="0.45"/>
    <row r="492" customFormat="1" hidden="1" x14ac:dyDescent="0.45"/>
    <row r="493" customFormat="1" hidden="1" x14ac:dyDescent="0.45"/>
    <row r="494" customFormat="1" hidden="1" x14ac:dyDescent="0.45"/>
    <row r="495" customFormat="1" hidden="1" x14ac:dyDescent="0.45"/>
    <row r="496" customFormat="1" hidden="1" x14ac:dyDescent="0.45"/>
    <row r="497" customFormat="1" hidden="1" x14ac:dyDescent="0.45"/>
    <row r="498" customFormat="1" hidden="1" x14ac:dyDescent="0.45"/>
    <row r="499" customFormat="1" hidden="1" x14ac:dyDescent="0.45"/>
    <row r="500" customFormat="1" hidden="1" x14ac:dyDescent="0.45"/>
    <row r="501" customFormat="1" hidden="1" x14ac:dyDescent="0.45"/>
    <row r="502" customFormat="1" hidden="1" x14ac:dyDescent="0.45"/>
    <row r="503" customFormat="1" hidden="1" x14ac:dyDescent="0.45"/>
    <row r="504" customFormat="1" hidden="1" x14ac:dyDescent="0.45"/>
    <row r="505" customFormat="1" hidden="1" x14ac:dyDescent="0.45"/>
    <row r="506" customFormat="1" hidden="1" x14ac:dyDescent="0.45"/>
    <row r="507" customFormat="1" hidden="1" x14ac:dyDescent="0.45"/>
    <row r="508" customFormat="1" hidden="1" x14ac:dyDescent="0.45"/>
    <row r="509" customFormat="1" hidden="1" x14ac:dyDescent="0.45"/>
    <row r="510" customFormat="1" hidden="1" x14ac:dyDescent="0.45"/>
    <row r="511" customFormat="1" hidden="1" x14ac:dyDescent="0.45"/>
    <row r="512" customFormat="1" hidden="1" x14ac:dyDescent="0.45"/>
    <row r="513" customFormat="1" hidden="1" x14ac:dyDescent="0.45"/>
    <row r="514" customFormat="1" hidden="1" x14ac:dyDescent="0.45"/>
    <row r="515" customFormat="1" hidden="1" x14ac:dyDescent="0.45"/>
    <row r="516" customFormat="1" hidden="1" x14ac:dyDescent="0.45"/>
    <row r="517" customFormat="1" hidden="1" x14ac:dyDescent="0.45"/>
    <row r="518" customFormat="1" hidden="1" x14ac:dyDescent="0.45"/>
    <row r="519" customFormat="1" hidden="1" x14ac:dyDescent="0.45"/>
    <row r="520" customFormat="1" hidden="1" x14ac:dyDescent="0.45"/>
    <row r="521" customFormat="1" hidden="1" x14ac:dyDescent="0.45"/>
    <row r="522" customFormat="1" hidden="1" x14ac:dyDescent="0.45"/>
    <row r="523" customFormat="1" hidden="1" x14ac:dyDescent="0.45"/>
    <row r="524" customFormat="1" hidden="1" x14ac:dyDescent="0.45"/>
    <row r="525" customFormat="1" hidden="1" x14ac:dyDescent="0.45"/>
    <row r="526" customFormat="1" hidden="1" x14ac:dyDescent="0.45"/>
  </sheetData>
  <sheetProtection algorithmName="SHA-512" hashValue="tslIo6MKCkrk8DW4xPs8Oav/IdrTYejrwuG1aKdP785P/6/xWLC6RvOaKm/L9PdQQOJuqssvo0E0cG398CY0YQ==" saltValue="ip7DO+O+vdlTuBhA/UaqTg==" spinCount="100000" sheet="1" objects="1" scenarios="1"/>
  <mergeCells count="401">
    <mergeCell ref="H445:I445"/>
    <mergeCell ref="B25:C25"/>
    <mergeCell ref="B27:C27"/>
    <mergeCell ref="B30:C30"/>
    <mergeCell ref="B35:C35"/>
    <mergeCell ref="B74:C74"/>
    <mergeCell ref="B98:C98"/>
    <mergeCell ref="H253:I253"/>
    <mergeCell ref="H285:H286"/>
    <mergeCell ref="C416:D416"/>
    <mergeCell ref="H416:I416"/>
    <mergeCell ref="H442:I442"/>
    <mergeCell ref="C442:D442"/>
    <mergeCell ref="H414:I414"/>
    <mergeCell ref="H415:I415"/>
    <mergeCell ref="H47:I47"/>
    <mergeCell ref="H116:I116"/>
    <mergeCell ref="H118:I118"/>
    <mergeCell ref="H119:I119"/>
    <mergeCell ref="H120:I120"/>
    <mergeCell ref="H411:I411"/>
    <mergeCell ref="H412:I412"/>
    <mergeCell ref="H413:I413"/>
    <mergeCell ref="H402:I402"/>
    <mergeCell ref="AQ71:AR71"/>
    <mergeCell ref="AQ68:AR68"/>
    <mergeCell ref="AQ69:AR69"/>
    <mergeCell ref="AQ70:AR70"/>
    <mergeCell ref="X53:Y53"/>
    <mergeCell ref="B63:C63"/>
    <mergeCell ref="B64:C64"/>
    <mergeCell ref="B66:C66"/>
    <mergeCell ref="B67:C67"/>
    <mergeCell ref="AK55:AL90"/>
    <mergeCell ref="AM55:AM90"/>
    <mergeCell ref="AM24:AM54"/>
    <mergeCell ref="AK24:AL54"/>
    <mergeCell ref="AP73:AP78"/>
    <mergeCell ref="AQ86:AR86"/>
    <mergeCell ref="AE47:AF47"/>
    <mergeCell ref="AE48:AF48"/>
    <mergeCell ref="AE43:AF43"/>
    <mergeCell ref="AE44:AF44"/>
    <mergeCell ref="AE45:AF45"/>
    <mergeCell ref="AE40:AE41"/>
    <mergeCell ref="AE42:AF42"/>
    <mergeCell ref="AE46:AF46"/>
    <mergeCell ref="AQ67:AR67"/>
    <mergeCell ref="AQ78:AR78"/>
    <mergeCell ref="AQ79:AR79"/>
    <mergeCell ref="AQ80:AR80"/>
    <mergeCell ref="AQ72:AR72"/>
    <mergeCell ref="AQ73:AR73"/>
    <mergeCell ref="H444:I444"/>
    <mergeCell ref="AQ75:AR75"/>
    <mergeCell ref="AQ76:AR76"/>
    <mergeCell ref="AQ88:AR88"/>
    <mergeCell ref="AQ84:AR84"/>
    <mergeCell ref="AQ85:AR85"/>
    <mergeCell ref="AQ87:AR87"/>
    <mergeCell ref="AQ81:AR81"/>
    <mergeCell ref="AQ82:AR82"/>
    <mergeCell ref="AQ83:AR83"/>
    <mergeCell ref="AQ77:AR77"/>
    <mergeCell ref="AN73:AN78"/>
    <mergeCell ref="AO73:AO78"/>
    <mergeCell ref="H377:I377"/>
    <mergeCell ref="H378:I378"/>
    <mergeCell ref="H390:I390"/>
    <mergeCell ref="H403:I403"/>
    <mergeCell ref="H404:I404"/>
    <mergeCell ref="H405:I405"/>
    <mergeCell ref="H406:I406"/>
    <mergeCell ref="C438:D438"/>
    <mergeCell ref="H438:I438"/>
    <mergeCell ref="C441:D441"/>
    <mergeCell ref="C443:D443"/>
    <mergeCell ref="H443:I443"/>
    <mergeCell ref="H407:I407"/>
    <mergeCell ref="H408:I408"/>
    <mergeCell ref="H409:I409"/>
    <mergeCell ref="H410:I410"/>
    <mergeCell ref="C413:D413"/>
    <mergeCell ref="C414:D414"/>
    <mergeCell ref="C415:D415"/>
    <mergeCell ref="C412:D412"/>
    <mergeCell ref="C406:D406"/>
    <mergeCell ref="C407:D407"/>
    <mergeCell ref="C408:D408"/>
    <mergeCell ref="C409:D409"/>
    <mergeCell ref="C410:D410"/>
    <mergeCell ref="C411:D411"/>
    <mergeCell ref="C417:D417"/>
    <mergeCell ref="AK91:AM93"/>
    <mergeCell ref="AQ91:AR91"/>
    <mergeCell ref="AQ92:AR92"/>
    <mergeCell ref="AQ93:AR93"/>
    <mergeCell ref="D131:E131"/>
    <mergeCell ref="D132:E132"/>
    <mergeCell ref="B120:C120"/>
    <mergeCell ref="B121:C121"/>
    <mergeCell ref="D133:E133"/>
    <mergeCell ref="B97:C97"/>
    <mergeCell ref="B99:C99"/>
    <mergeCell ref="B100:C100"/>
    <mergeCell ref="B101:C101"/>
    <mergeCell ref="B103:C103"/>
    <mergeCell ref="B105:C105"/>
    <mergeCell ref="H121:I121"/>
    <mergeCell ref="H117:I117"/>
    <mergeCell ref="AP91:AP93"/>
    <mergeCell ref="AO91:AO93"/>
    <mergeCell ref="AN91:AN93"/>
    <mergeCell ref="D140:E140"/>
    <mergeCell ref="B113:C113"/>
    <mergeCell ref="B116:C116"/>
    <mergeCell ref="B117:C117"/>
    <mergeCell ref="B118:C118"/>
    <mergeCell ref="B119:C119"/>
    <mergeCell ref="B106:C106"/>
    <mergeCell ref="B107:C107"/>
    <mergeCell ref="B109:C109"/>
    <mergeCell ref="B110:C110"/>
    <mergeCell ref="B112:C112"/>
    <mergeCell ref="H446:I446"/>
    <mergeCell ref="AQ89:AR89"/>
    <mergeCell ref="AQ90:AR90"/>
    <mergeCell ref="AQ40:AR40"/>
    <mergeCell ref="AQ41:AR41"/>
    <mergeCell ref="AQ37:AR37"/>
    <mergeCell ref="AQ47:AR47"/>
    <mergeCell ref="AQ48:AR48"/>
    <mergeCell ref="AQ44:AR44"/>
    <mergeCell ref="AQ60:AR60"/>
    <mergeCell ref="AQ55:AR55"/>
    <mergeCell ref="AQ56:AR56"/>
    <mergeCell ref="AQ57:AR57"/>
    <mergeCell ref="AQ52:AR52"/>
    <mergeCell ref="AQ53:AR53"/>
    <mergeCell ref="AQ54:AR54"/>
    <mergeCell ref="AQ45:AR45"/>
    <mergeCell ref="AQ49:AR49"/>
    <mergeCell ref="AQ50:AR50"/>
    <mergeCell ref="AQ51:AR51"/>
    <mergeCell ref="AQ46:AR46"/>
    <mergeCell ref="AQ42:AR42"/>
    <mergeCell ref="AQ38:AR38"/>
    <mergeCell ref="AQ74:AR74"/>
    <mergeCell ref="AE23:AF23"/>
    <mergeCell ref="AE26:AF26"/>
    <mergeCell ref="AE29:AF29"/>
    <mergeCell ref="AE33:AF33"/>
    <mergeCell ref="AE39:AF39"/>
    <mergeCell ref="AK23:AL23"/>
    <mergeCell ref="AQ23:AR23"/>
    <mergeCell ref="AQ24:AR24"/>
    <mergeCell ref="AQ25:AR25"/>
    <mergeCell ref="AQ31:AR31"/>
    <mergeCell ref="AQ32:AR32"/>
    <mergeCell ref="AQ33:AR33"/>
    <mergeCell ref="AQ28:AR28"/>
    <mergeCell ref="AQ29:AR29"/>
    <mergeCell ref="AQ30:AR30"/>
    <mergeCell ref="AQ26:AR26"/>
    <mergeCell ref="AQ27:AR27"/>
    <mergeCell ref="AQ34:AR34"/>
    <mergeCell ref="AQ35:AR35"/>
    <mergeCell ref="AQ36:AR36"/>
    <mergeCell ref="AQ39:AR39"/>
    <mergeCell ref="AQ64:AR64"/>
    <mergeCell ref="AQ43:AR43"/>
    <mergeCell ref="AN63:AN64"/>
    <mergeCell ref="AO63:AO64"/>
    <mergeCell ref="AP63:AP64"/>
    <mergeCell ref="AQ58:AR58"/>
    <mergeCell ref="AQ59:AR59"/>
    <mergeCell ref="AQ61:AR61"/>
    <mergeCell ref="AQ62:AR62"/>
    <mergeCell ref="AQ63:AR63"/>
    <mergeCell ref="AQ65:AR65"/>
    <mergeCell ref="AQ66:AR66"/>
    <mergeCell ref="B44:C44"/>
    <mergeCell ref="B45:C45"/>
    <mergeCell ref="B46:C46"/>
    <mergeCell ref="B47:C47"/>
    <mergeCell ref="B48:C48"/>
    <mergeCell ref="AD24:AD26"/>
    <mergeCell ref="AD27:AD33"/>
    <mergeCell ref="X50:Y50"/>
    <mergeCell ref="W51:W52"/>
    <mergeCell ref="X51:Y51"/>
    <mergeCell ref="X52:Y52"/>
    <mergeCell ref="B43:C43"/>
    <mergeCell ref="V24:V53"/>
    <mergeCell ref="U24:U53"/>
    <mergeCell ref="B50:C50"/>
    <mergeCell ref="B51:C51"/>
    <mergeCell ref="B40:C40"/>
    <mergeCell ref="B41:C41"/>
    <mergeCell ref="B42:C42"/>
    <mergeCell ref="X24:X34"/>
    <mergeCell ref="X35:X49"/>
    <mergeCell ref="W24:W49"/>
    <mergeCell ref="AD46:AD48"/>
    <mergeCell ref="B49:C49"/>
    <mergeCell ref="D23:E23"/>
    <mergeCell ref="B32:C32"/>
    <mergeCell ref="B33:C33"/>
    <mergeCell ref="B34:C34"/>
    <mergeCell ref="B36:C36"/>
    <mergeCell ref="B37:C37"/>
    <mergeCell ref="B38:C38"/>
    <mergeCell ref="B23:C23"/>
    <mergeCell ref="B26:C26"/>
    <mergeCell ref="B28:C28"/>
    <mergeCell ref="B24:C24"/>
    <mergeCell ref="D24:E24"/>
    <mergeCell ref="H23:I23"/>
    <mergeCell ref="B29:C29"/>
    <mergeCell ref="B31:C31"/>
    <mergeCell ref="B69:C69"/>
    <mergeCell ref="B70:C70"/>
    <mergeCell ref="D9:E9"/>
    <mergeCell ref="B10:C10"/>
    <mergeCell ref="B11:C11"/>
    <mergeCell ref="B12:C12"/>
    <mergeCell ref="B13:C13"/>
    <mergeCell ref="B14:C14"/>
    <mergeCell ref="B15:C15"/>
    <mergeCell ref="D10:E10"/>
    <mergeCell ref="D11:E11"/>
    <mergeCell ref="D12:E12"/>
    <mergeCell ref="D13:E13"/>
    <mergeCell ref="D14:E14"/>
    <mergeCell ref="D15:E15"/>
    <mergeCell ref="B9:C9"/>
    <mergeCell ref="B55:C55"/>
    <mergeCell ref="B56:C56"/>
    <mergeCell ref="B60:C60"/>
    <mergeCell ref="B61:C61"/>
    <mergeCell ref="B39:C39"/>
    <mergeCell ref="B80:C80"/>
    <mergeCell ref="B81:C81"/>
    <mergeCell ref="B82:C82"/>
    <mergeCell ref="B83:C83"/>
    <mergeCell ref="B71:C71"/>
    <mergeCell ref="B72:C72"/>
    <mergeCell ref="B73:C73"/>
    <mergeCell ref="B75:C75"/>
    <mergeCell ref="B76:C76"/>
    <mergeCell ref="B77:C77"/>
    <mergeCell ref="B78:C78"/>
    <mergeCell ref="B79:C79"/>
    <mergeCell ref="B90:C90"/>
    <mergeCell ref="B91:C91"/>
    <mergeCell ref="B92:C92"/>
    <mergeCell ref="B93:C93"/>
    <mergeCell ref="B95:C95"/>
    <mergeCell ref="B96:C96"/>
    <mergeCell ref="B84:C84"/>
    <mergeCell ref="B85:C85"/>
    <mergeCell ref="B86:C86"/>
    <mergeCell ref="B87:C87"/>
    <mergeCell ref="B88:C88"/>
    <mergeCell ref="B89:C89"/>
    <mergeCell ref="H375:I375"/>
    <mergeCell ref="H376:I376"/>
    <mergeCell ref="D218:E218"/>
    <mergeCell ref="D219:E219"/>
    <mergeCell ref="D220:E220"/>
    <mergeCell ref="D221:E221"/>
    <mergeCell ref="D222:E222"/>
    <mergeCell ref="D223:E223"/>
    <mergeCell ref="D224:E224"/>
    <mergeCell ref="D225:E225"/>
    <mergeCell ref="D226:E226"/>
    <mergeCell ref="C375:D375"/>
    <mergeCell ref="C376:D376"/>
    <mergeCell ref="D245:E245"/>
    <mergeCell ref="D246:E246"/>
    <mergeCell ref="D247:E247"/>
    <mergeCell ref="D227:E227"/>
    <mergeCell ref="D228:E228"/>
    <mergeCell ref="D229:E229"/>
    <mergeCell ref="D230:E230"/>
    <mergeCell ref="D231:E231"/>
    <mergeCell ref="D232:E232"/>
    <mergeCell ref="C377:D377"/>
    <mergeCell ref="B316:C316"/>
    <mergeCell ref="D316:E316"/>
    <mergeCell ref="G316:H316"/>
    <mergeCell ref="H385:I385"/>
    <mergeCell ref="H386:I386"/>
    <mergeCell ref="H387:I387"/>
    <mergeCell ref="H388:I388"/>
    <mergeCell ref="H389:I389"/>
    <mergeCell ref="H379:I379"/>
    <mergeCell ref="H380:I380"/>
    <mergeCell ref="H381:I381"/>
    <mergeCell ref="H382:I382"/>
    <mergeCell ref="H383:I383"/>
    <mergeCell ref="H384:I384"/>
    <mergeCell ref="C378:D378"/>
    <mergeCell ref="C379:D379"/>
    <mergeCell ref="C380:D380"/>
    <mergeCell ref="C381:D381"/>
    <mergeCell ref="C382:D382"/>
    <mergeCell ref="C383:D383"/>
    <mergeCell ref="C384:D384"/>
    <mergeCell ref="C385:D385"/>
    <mergeCell ref="C386:D386"/>
    <mergeCell ref="H396:I396"/>
    <mergeCell ref="H397:I397"/>
    <mergeCell ref="H398:I398"/>
    <mergeCell ref="H399:I399"/>
    <mergeCell ref="H400:I400"/>
    <mergeCell ref="H401:I401"/>
    <mergeCell ref="H391:I391"/>
    <mergeCell ref="H392:I392"/>
    <mergeCell ref="H393:I393"/>
    <mergeCell ref="H394:I394"/>
    <mergeCell ref="H395:I395"/>
    <mergeCell ref="C387:D387"/>
    <mergeCell ref="C388:D388"/>
    <mergeCell ref="C405:D405"/>
    <mergeCell ref="C394:D394"/>
    <mergeCell ref="C395:D395"/>
    <mergeCell ref="C396:D396"/>
    <mergeCell ref="C397:D397"/>
    <mergeCell ref="C398:D398"/>
    <mergeCell ref="C399:D399"/>
    <mergeCell ref="C389:D389"/>
    <mergeCell ref="C390:D390"/>
    <mergeCell ref="C391:D391"/>
    <mergeCell ref="C392:D392"/>
    <mergeCell ref="C393:D393"/>
    <mergeCell ref="C400:D400"/>
    <mergeCell ref="C401:D401"/>
    <mergeCell ref="C402:D402"/>
    <mergeCell ref="C403:D403"/>
    <mergeCell ref="C404:D404"/>
    <mergeCell ref="C437:D437"/>
    <mergeCell ref="H437:I437"/>
    <mergeCell ref="C418:D418"/>
    <mergeCell ref="H418:I418"/>
    <mergeCell ref="H417:I417"/>
    <mergeCell ref="C419:D419"/>
    <mergeCell ref="H419:I419"/>
    <mergeCell ref="C420:D420"/>
    <mergeCell ref="H420:I420"/>
    <mergeCell ref="C421:D421"/>
    <mergeCell ref="H421:I421"/>
    <mergeCell ref="C422:D422"/>
    <mergeCell ref="H422:I422"/>
    <mergeCell ref="C423:D423"/>
    <mergeCell ref="H423:I423"/>
    <mergeCell ref="C424:D424"/>
    <mergeCell ref="H424:I424"/>
    <mergeCell ref="C425:D425"/>
    <mergeCell ref="H425:I425"/>
    <mergeCell ref="C426:D426"/>
    <mergeCell ref="H426:I426"/>
    <mergeCell ref="C434:D434"/>
    <mergeCell ref="H434:I434"/>
    <mergeCell ref="H435:I435"/>
    <mergeCell ref="C436:D436"/>
    <mergeCell ref="H436:I436"/>
    <mergeCell ref="C427:D427"/>
    <mergeCell ref="H427:I427"/>
    <mergeCell ref="C428:D428"/>
    <mergeCell ref="H428:I428"/>
    <mergeCell ref="C429:D429"/>
    <mergeCell ref="H429:I429"/>
    <mergeCell ref="C430:D430"/>
    <mergeCell ref="H430:I430"/>
    <mergeCell ref="C431:D431"/>
    <mergeCell ref="H431:I431"/>
    <mergeCell ref="C440:D440"/>
    <mergeCell ref="H440:I440"/>
    <mergeCell ref="C439:D439"/>
    <mergeCell ref="H439:I439"/>
    <mergeCell ref="B126:C126"/>
    <mergeCell ref="D126:E126"/>
    <mergeCell ref="H126:I126"/>
    <mergeCell ref="D134:E134"/>
    <mergeCell ref="D148:E148"/>
    <mergeCell ref="D214:E214"/>
    <mergeCell ref="D215:E215"/>
    <mergeCell ref="D216:E216"/>
    <mergeCell ref="D217:E217"/>
    <mergeCell ref="D233:D235"/>
    <mergeCell ref="D242:E242"/>
    <mergeCell ref="D243:E243"/>
    <mergeCell ref="D244:E244"/>
    <mergeCell ref="B253:C253"/>
    <mergeCell ref="D253:E253"/>
    <mergeCell ref="C432:D432"/>
    <mergeCell ref="H432:I432"/>
    <mergeCell ref="C433:D433"/>
    <mergeCell ref="H433:I433"/>
    <mergeCell ref="C435:D435"/>
  </mergeCells>
  <phoneticPr fontId="5"/>
  <pageMargins left="0.23622047244094488" right="0.23622047244094488" top="0.74803149606299213" bottom="0.74803149606299213" header="0.31496062992125984" footer="0.31496062992125984"/>
  <pageSetup paperSize="8" fitToHeight="0" orientation="landscape" r:id="rId1"/>
  <ignoredErrors>
    <ignoredError sqref="AG39" formula="1"/>
    <ignoredError sqref="AH24:AI3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
  <sheetViews>
    <sheetView showGridLines="0" tabSelected="1" zoomScale="60" zoomScaleNormal="60" zoomScaleSheetLayoutView="55" workbookViewId="0">
      <pane xSplit="3" ySplit="10" topLeftCell="D11" activePane="bottomRight" state="frozen"/>
      <selection activeCell="L1" sqref="L1:XFD1048576"/>
      <selection pane="topRight" activeCell="L1" sqref="L1:XFD1048576"/>
      <selection pane="bottomLeft" activeCell="L1" sqref="L1:XFD1048576"/>
      <selection pane="bottomRight" activeCell="F5" sqref="F5"/>
    </sheetView>
  </sheetViews>
  <sheetFormatPr defaultColWidth="0" defaultRowHeight="14.25" zeroHeight="1" x14ac:dyDescent="0.45"/>
  <cols>
    <col min="1" max="2" width="8.9375" customWidth="1"/>
    <col min="3" max="3" width="26.9375" customWidth="1"/>
    <col min="4" max="4" width="50.64453125" customWidth="1"/>
    <col min="5" max="5" width="54.41015625" customWidth="1"/>
    <col min="6" max="6" width="51.9375" customWidth="1"/>
    <col min="7" max="7" width="40.46875" customWidth="1"/>
    <col min="8" max="8" width="44.64453125" customWidth="1"/>
    <col min="9" max="9" width="8.9375" customWidth="1"/>
    <col min="10" max="12" width="8.9375" hidden="1" customWidth="1"/>
    <col min="13" max="15" width="0" hidden="1" customWidth="1"/>
    <col min="16" max="16384" width="8.9375" hidden="1"/>
  </cols>
  <sheetData>
    <row r="1" spans="2:11" x14ac:dyDescent="0.45"/>
    <row r="2" spans="2:11" ht="22.5" thickBot="1" x14ac:dyDescent="0.5">
      <c r="B2" s="27">
        <v>1.1000000000000001</v>
      </c>
      <c r="C2" s="14" t="s">
        <v>652</v>
      </c>
      <c r="J2" s="42"/>
      <c r="K2" s="42"/>
    </row>
    <row r="3" spans="2:11" ht="17.649999999999999" x14ac:dyDescent="0.45">
      <c r="B3" s="340" t="s">
        <v>1874</v>
      </c>
      <c r="C3" s="341"/>
      <c r="D3" s="341"/>
      <c r="E3" s="342"/>
    </row>
    <row r="4" spans="2:11" ht="17.649999999999999" x14ac:dyDescent="0.45">
      <c r="B4" s="61" t="s">
        <v>1865</v>
      </c>
      <c r="C4" s="62"/>
      <c r="D4" s="62"/>
      <c r="E4" s="63"/>
    </row>
    <row r="5" spans="2:11" ht="17.649999999999999" x14ac:dyDescent="0.45">
      <c r="B5" s="61"/>
      <c r="C5" s="67" t="s">
        <v>1861</v>
      </c>
      <c r="D5" s="62" t="s">
        <v>2258</v>
      </c>
      <c r="E5" s="63"/>
    </row>
    <row r="6" spans="2:11" ht="17.649999999999999" x14ac:dyDescent="0.45">
      <c r="B6" s="61"/>
      <c r="C6" s="67" t="s">
        <v>1862</v>
      </c>
      <c r="D6" s="62" t="s">
        <v>2259</v>
      </c>
      <c r="E6" s="63"/>
    </row>
    <row r="7" spans="2:11" ht="18" thickBot="1" x14ac:dyDescent="0.5">
      <c r="B7" s="64"/>
      <c r="C7" s="68" t="s">
        <v>1864</v>
      </c>
      <c r="D7" s="65" t="s">
        <v>1863</v>
      </c>
      <c r="E7" s="66"/>
    </row>
    <row r="8" spans="2:11" ht="14.65" thickBot="1" x14ac:dyDescent="0.5"/>
    <row r="9" spans="2:11" ht="22.5" customHeight="1" thickBot="1" x14ac:dyDescent="0.5">
      <c r="B9" s="324" t="s">
        <v>1839</v>
      </c>
      <c r="C9" s="325"/>
      <c r="D9" s="328" t="s">
        <v>2537</v>
      </c>
      <c r="E9" s="329"/>
      <c r="F9" s="330"/>
      <c r="G9" s="331" t="s">
        <v>1840</v>
      </c>
      <c r="H9" s="331" t="s">
        <v>1841</v>
      </c>
    </row>
    <row r="10" spans="2:11" ht="22.5" thickBot="1" x14ac:dyDescent="0.5">
      <c r="B10" s="326"/>
      <c r="C10" s="327"/>
      <c r="D10" s="59" t="s">
        <v>1842</v>
      </c>
      <c r="E10" s="60" t="s">
        <v>1843</v>
      </c>
      <c r="F10" s="60" t="s">
        <v>1844</v>
      </c>
      <c r="G10" s="332"/>
      <c r="H10" s="332"/>
    </row>
    <row r="11" spans="2:11" ht="56" customHeight="1" thickBot="1" x14ac:dyDescent="0.5">
      <c r="B11" s="143" t="s">
        <v>1845</v>
      </c>
      <c r="C11" s="142" t="s">
        <v>1846</v>
      </c>
      <c r="D11" s="333" t="s">
        <v>1847</v>
      </c>
      <c r="E11" s="334"/>
      <c r="F11" s="335"/>
      <c r="G11" s="145" t="s">
        <v>1848</v>
      </c>
      <c r="H11" s="336" t="s">
        <v>2553</v>
      </c>
    </row>
    <row r="12" spans="2:11" ht="261" customHeight="1" thickBot="1" x14ac:dyDescent="0.5">
      <c r="B12" s="143" t="s">
        <v>1849</v>
      </c>
      <c r="C12" s="142" t="s">
        <v>1850</v>
      </c>
      <c r="D12" s="338" t="s">
        <v>3141</v>
      </c>
      <c r="E12" s="339"/>
      <c r="F12" s="204" t="s">
        <v>3142</v>
      </c>
      <c r="G12" s="145" t="s">
        <v>3139</v>
      </c>
      <c r="H12" s="337"/>
    </row>
    <row r="13" spans="2:11" ht="180.4" thickBot="1" x14ac:dyDescent="0.5">
      <c r="B13" s="143" t="s">
        <v>1851</v>
      </c>
      <c r="C13" s="144" t="s">
        <v>2846</v>
      </c>
      <c r="D13" s="155" t="s">
        <v>2847</v>
      </c>
      <c r="E13" s="204" t="s">
        <v>3143</v>
      </c>
      <c r="F13" s="204" t="s">
        <v>2874</v>
      </c>
      <c r="G13" s="145" t="s">
        <v>3138</v>
      </c>
      <c r="H13" s="146" t="s">
        <v>2554</v>
      </c>
    </row>
    <row r="14" spans="2:11" ht="409.6" customHeight="1" thickBot="1" x14ac:dyDescent="0.5">
      <c r="B14" s="143" t="s">
        <v>1852</v>
      </c>
      <c r="C14" s="144" t="s">
        <v>2741</v>
      </c>
      <c r="D14" s="204" t="s">
        <v>2875</v>
      </c>
      <c r="E14" s="204" t="s">
        <v>2876</v>
      </c>
      <c r="F14" s="204" t="s">
        <v>2877</v>
      </c>
      <c r="G14" s="145" t="s">
        <v>1853</v>
      </c>
      <c r="H14" s="146" t="s">
        <v>2554</v>
      </c>
    </row>
    <row r="15" spans="2:11" ht="175.15" customHeight="1" thickBot="1" x14ac:dyDescent="0.5">
      <c r="B15" s="343" t="s">
        <v>1854</v>
      </c>
      <c r="C15" s="345" t="s">
        <v>1855</v>
      </c>
      <c r="D15" s="347" t="s">
        <v>3144</v>
      </c>
      <c r="E15" s="348"/>
      <c r="F15" s="204" t="s">
        <v>3145</v>
      </c>
      <c r="G15" s="349" t="s">
        <v>2880</v>
      </c>
      <c r="H15" s="320" t="s">
        <v>1856</v>
      </c>
    </row>
    <row r="16" spans="2:11" ht="49.9" thickBot="1" x14ac:dyDescent="0.5">
      <c r="B16" s="344"/>
      <c r="C16" s="346"/>
      <c r="D16" s="204" t="s">
        <v>3146</v>
      </c>
      <c r="E16" s="322" t="s">
        <v>3147</v>
      </c>
      <c r="F16" s="323"/>
      <c r="G16" s="350"/>
      <c r="H16" s="321"/>
    </row>
    <row r="17" spans="2:8" ht="187.15" thickBot="1" x14ac:dyDescent="0.5">
      <c r="B17" s="143" t="s">
        <v>1857</v>
      </c>
      <c r="C17" s="142" t="s">
        <v>1858</v>
      </c>
      <c r="D17" s="155" t="s">
        <v>1859</v>
      </c>
      <c r="E17" s="204" t="s">
        <v>3148</v>
      </c>
      <c r="F17" s="204" t="s">
        <v>3149</v>
      </c>
      <c r="G17" s="147" t="s">
        <v>3140</v>
      </c>
      <c r="H17" s="148" t="s">
        <v>1860</v>
      </c>
    </row>
    <row r="18" spans="2:8" x14ac:dyDescent="0.45"/>
  </sheetData>
  <sheetProtection algorithmName="SHA-512" hashValue="sopnmP2ti0hVDCzU60FJD82IRaupK5t+dUkNN/ykwH5Lw2bB9NuNWGEjvk+xFVVoY7Vp9IJA3jKlbUmJUiQtQg==" saltValue="wckKsFhOdSFJOM0h4o4lNA==" spinCount="100000" sheet="1" objects="1" scenarios="1"/>
  <mergeCells count="14">
    <mergeCell ref="B3:E3"/>
    <mergeCell ref="B15:B16"/>
    <mergeCell ref="C15:C16"/>
    <mergeCell ref="D15:E15"/>
    <mergeCell ref="G15:G16"/>
    <mergeCell ref="H15:H16"/>
    <mergeCell ref="E16:F16"/>
    <mergeCell ref="B9:C10"/>
    <mergeCell ref="D9:F9"/>
    <mergeCell ref="G9:G10"/>
    <mergeCell ref="H9:H10"/>
    <mergeCell ref="D11:F11"/>
    <mergeCell ref="H11:H12"/>
    <mergeCell ref="D12:E12"/>
  </mergeCells>
  <phoneticPr fontId="5"/>
  <pageMargins left="0.23622047244094491" right="0.23622047244094491" top="0.74803149606299213" bottom="0.74803149606299213" header="0.31496062992125984" footer="0.31496062992125984"/>
  <pageSetup paperSize="8"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64"/>
  <sheetViews>
    <sheetView showGridLines="0" zoomScale="60" zoomScaleNormal="60" workbookViewId="0">
      <pane xSplit="3" ySplit="6" topLeftCell="D135" activePane="bottomRight" state="frozenSplit"/>
      <selection activeCell="L1" sqref="L1:XFD1048576"/>
      <selection pane="topRight" activeCell="L1" sqref="L1:XFD1048576"/>
      <selection pane="bottomLeft" activeCell="L1" sqref="L1:XFD1048576"/>
      <selection pane="bottomRight" activeCell="E155" sqref="E155"/>
    </sheetView>
  </sheetViews>
  <sheetFormatPr defaultColWidth="0" defaultRowHeight="14.25" zeroHeight="1" x14ac:dyDescent="0.45"/>
  <cols>
    <col min="1" max="1" width="4.05859375" style="34" customWidth="1"/>
    <col min="2" max="2" width="9.05859375" style="4" customWidth="1"/>
    <col min="3" max="3" width="21" style="4" customWidth="1"/>
    <col min="4" max="4" width="10.3515625" style="4" customWidth="1"/>
    <col min="5" max="5" width="13.3515625" style="4" customWidth="1"/>
    <col min="6" max="7" width="29.46875" style="4" customWidth="1"/>
    <col min="8" max="8" width="17.05859375" style="4" bestFit="1" customWidth="1"/>
    <col min="9" max="9" width="26.234375" style="10" customWidth="1"/>
    <col min="10" max="10" width="35.9375" style="3" customWidth="1"/>
    <col min="11" max="11" width="54.3515625" style="4" customWidth="1"/>
    <col min="12" max="12" width="10.3515625" style="4" bestFit="1" customWidth="1"/>
    <col min="13" max="13" width="12" style="9" customWidth="1"/>
    <col min="14" max="14" width="10.9375" style="4" customWidth="1"/>
    <col min="15" max="15" width="8.64453125" style="126" customWidth="1"/>
    <col min="16" max="16384" width="8.64453125" style="126" hidden="1"/>
  </cols>
  <sheetData>
    <row r="1" spans="1:14" customFormat="1" ht="22.15" x14ac:dyDescent="0.45">
      <c r="A1" s="33"/>
      <c r="B1" s="79">
        <v>1.2</v>
      </c>
      <c r="C1" s="80" t="s">
        <v>656</v>
      </c>
      <c r="D1" s="11"/>
      <c r="E1" s="11"/>
      <c r="F1" s="11"/>
      <c r="G1" s="11"/>
      <c r="H1" s="11"/>
      <c r="I1" s="11"/>
      <c r="J1" s="11"/>
      <c r="K1" s="11"/>
      <c r="L1" s="11"/>
      <c r="M1" s="11"/>
      <c r="N1" s="11"/>
    </row>
    <row r="2" spans="1:14" customFormat="1" ht="22.15" x14ac:dyDescent="0.45">
      <c r="A2" s="33"/>
      <c r="B2" s="81" t="s">
        <v>662</v>
      </c>
      <c r="C2" s="80" t="s">
        <v>653</v>
      </c>
      <c r="D2" s="11"/>
      <c r="E2" s="11"/>
      <c r="F2" s="11"/>
      <c r="G2" s="11"/>
      <c r="H2" s="11"/>
      <c r="I2" s="11"/>
      <c r="J2" s="11"/>
      <c r="K2" s="11"/>
      <c r="L2" s="11"/>
      <c r="M2" s="11"/>
      <c r="N2" s="11"/>
    </row>
    <row r="3" spans="1:14" customFormat="1" ht="22.15" x14ac:dyDescent="0.45">
      <c r="A3" s="33"/>
      <c r="B3" s="81" t="s">
        <v>661</v>
      </c>
      <c r="C3" s="80" t="s">
        <v>655</v>
      </c>
      <c r="D3" s="11"/>
      <c r="E3" s="11"/>
      <c r="F3" s="11"/>
      <c r="G3" s="11"/>
      <c r="H3" s="11"/>
      <c r="I3" s="11"/>
      <c r="J3" s="11"/>
      <c r="K3" s="11"/>
      <c r="L3" s="11"/>
      <c r="M3" s="11"/>
      <c r="N3" s="11"/>
    </row>
    <row r="4" spans="1:14" x14ac:dyDescent="0.45"/>
    <row r="5" spans="1:14" s="127" customFormat="1" x14ac:dyDescent="0.45">
      <c r="A5" s="137"/>
      <c r="B5" s="355" t="s">
        <v>1834</v>
      </c>
      <c r="C5" s="352" t="s">
        <v>0</v>
      </c>
      <c r="D5" s="357" t="s">
        <v>1</v>
      </c>
      <c r="E5" s="357" t="s">
        <v>2</v>
      </c>
      <c r="F5" s="357"/>
      <c r="G5" s="357" t="s">
        <v>3</v>
      </c>
      <c r="H5" s="358" t="s">
        <v>4</v>
      </c>
      <c r="I5" s="359"/>
      <c r="J5" s="357" t="s">
        <v>5</v>
      </c>
      <c r="K5" s="357" t="s">
        <v>6</v>
      </c>
      <c r="L5" s="357" t="s">
        <v>674</v>
      </c>
      <c r="M5" s="357" t="s">
        <v>2864</v>
      </c>
      <c r="N5" s="357" t="s">
        <v>673</v>
      </c>
    </row>
    <row r="6" spans="1:14" s="127" customFormat="1" x14ac:dyDescent="0.45">
      <c r="A6" s="137"/>
      <c r="B6" s="356"/>
      <c r="C6" s="353"/>
      <c r="D6" s="357"/>
      <c r="E6" s="88" t="s">
        <v>7</v>
      </c>
      <c r="F6" s="88" t="s">
        <v>8</v>
      </c>
      <c r="G6" s="357"/>
      <c r="H6" s="88" t="s">
        <v>668</v>
      </c>
      <c r="I6" s="88" t="s">
        <v>669</v>
      </c>
      <c r="J6" s="357"/>
      <c r="K6" s="357"/>
      <c r="L6" s="357"/>
      <c r="M6" s="357"/>
      <c r="N6" s="357"/>
    </row>
    <row r="7" spans="1:14" ht="28.5" x14ac:dyDescent="0.45">
      <c r="A7" s="160" t="str">
        <f>E7&amp;G7&amp;H7&amp;I7</f>
        <v>Scope1, 2主要設備における高効率型・脱炭素型の導入空気調和設備空気熱源設備・システム</v>
      </c>
      <c r="B7" s="161">
        <f>ROW(B7)-6</f>
        <v>1</v>
      </c>
      <c r="C7" s="84" t="s">
        <v>10</v>
      </c>
      <c r="D7" s="87" t="s">
        <v>11</v>
      </c>
      <c r="E7" s="87" t="s">
        <v>12</v>
      </c>
      <c r="F7" s="87" t="s">
        <v>13</v>
      </c>
      <c r="G7" s="87" t="s">
        <v>2507</v>
      </c>
      <c r="H7" s="87" t="s">
        <v>14</v>
      </c>
      <c r="I7" s="87" t="s">
        <v>15</v>
      </c>
      <c r="J7" s="87" t="s">
        <v>16</v>
      </c>
      <c r="K7" s="86" t="s">
        <v>17</v>
      </c>
      <c r="L7" s="113" t="s">
        <v>18</v>
      </c>
      <c r="M7" s="162" t="str">
        <f>IFERROR(INDEX('1.2(2)'!J$793:J$838,MATCH('1.2(1)①'!$B7,'1.2(2)'!$E$793:$E$838,0),1),"ー")</f>
        <v>△</v>
      </c>
      <c r="N7" s="162" t="str">
        <f>IFERROR(INDEX('1.2(2)'!K$793:K$838,MATCH('1.2(1)①'!$B7,'1.2(2)'!$E$793:$E$838,0),1),"ー")</f>
        <v>△</v>
      </c>
    </row>
    <row r="8" spans="1:14" ht="57" x14ac:dyDescent="0.45">
      <c r="A8" s="160" t="str">
        <f t="shared" ref="A8:A71" si="0">E8&amp;G8&amp;H8&amp;I8</f>
        <v>Scope1, 2主要設備における高効率型・脱炭素型の導入空気調和設備空気熱源設備・システム</v>
      </c>
      <c r="B8" s="161">
        <f t="shared" ref="B8:B71" si="1">ROW(B8)-6</f>
        <v>2</v>
      </c>
      <c r="C8" s="84" t="s">
        <v>10</v>
      </c>
      <c r="D8" s="87" t="s">
        <v>11</v>
      </c>
      <c r="E8" s="87" t="s">
        <v>12</v>
      </c>
      <c r="F8" s="87" t="s">
        <v>13</v>
      </c>
      <c r="G8" s="87" t="s">
        <v>2507</v>
      </c>
      <c r="H8" s="87" t="s">
        <v>19</v>
      </c>
      <c r="I8" s="87" t="s">
        <v>15</v>
      </c>
      <c r="J8" s="87" t="s">
        <v>20</v>
      </c>
      <c r="K8" s="86" t="s">
        <v>21</v>
      </c>
      <c r="L8" s="113" t="s">
        <v>18</v>
      </c>
      <c r="M8" s="162" t="str">
        <f>IFERROR(INDEX('1.2(2)'!J$793:J$838,MATCH('1.2(1)①'!$B8,'1.2(2)'!$E$793:$E$838,0),1),"ー")</f>
        <v>ー</v>
      </c>
      <c r="N8" s="162" t="str">
        <f>IFERROR(INDEX('1.2(2)'!K$793:K$838,MATCH('1.2(1)①'!$B8,'1.2(2)'!$E$793:$E$838,0),1),"ー")</f>
        <v>ー</v>
      </c>
    </row>
    <row r="9" spans="1:14" ht="28.5" x14ac:dyDescent="0.45">
      <c r="A9" s="160" t="str">
        <f t="shared" si="0"/>
        <v>Scope1, 2主要設備における高効率型・脱炭素型の導入空気調和設備空気熱源設備・システム</v>
      </c>
      <c r="B9" s="161">
        <f t="shared" si="1"/>
        <v>3</v>
      </c>
      <c r="C9" s="84" t="s">
        <v>10</v>
      </c>
      <c r="D9" s="87" t="s">
        <v>11</v>
      </c>
      <c r="E9" s="87" t="s">
        <v>12</v>
      </c>
      <c r="F9" s="87" t="s">
        <v>13</v>
      </c>
      <c r="G9" s="87" t="s">
        <v>2507</v>
      </c>
      <c r="H9" s="87" t="s">
        <v>19</v>
      </c>
      <c r="I9" s="87" t="s">
        <v>15</v>
      </c>
      <c r="J9" s="87" t="s">
        <v>22</v>
      </c>
      <c r="K9" s="86" t="s">
        <v>23</v>
      </c>
      <c r="L9" s="113" t="s">
        <v>18</v>
      </c>
      <c r="M9" s="162" t="str">
        <f>IFERROR(INDEX('1.2(2)'!J$793:J$838,MATCH('1.2(1)①'!$B9,'1.2(2)'!$E$793:$E$838,0),1),"ー")</f>
        <v>ー</v>
      </c>
      <c r="N9" s="162" t="str">
        <f>IFERROR(INDEX('1.2(2)'!K$793:K$838,MATCH('1.2(1)①'!$B9,'1.2(2)'!$E$793:$E$838,0),1),"ー")</f>
        <v>ー</v>
      </c>
    </row>
    <row r="10" spans="1:14" ht="28.5" x14ac:dyDescent="0.45">
      <c r="A10" s="160" t="str">
        <f t="shared" si="0"/>
        <v>Scope1, 2主要設備における高効率型・脱炭素型の導入空気調和設備空気熱源設備・システム</v>
      </c>
      <c r="B10" s="161">
        <f t="shared" si="1"/>
        <v>4</v>
      </c>
      <c r="C10" s="84" t="s">
        <v>10</v>
      </c>
      <c r="D10" s="87" t="s">
        <v>11</v>
      </c>
      <c r="E10" s="87" t="s">
        <v>12</v>
      </c>
      <c r="F10" s="87" t="s">
        <v>13</v>
      </c>
      <c r="G10" s="87" t="s">
        <v>2507</v>
      </c>
      <c r="H10" s="87" t="s">
        <v>19</v>
      </c>
      <c r="I10" s="87" t="s">
        <v>15</v>
      </c>
      <c r="J10" s="87" t="s">
        <v>24</v>
      </c>
      <c r="K10" s="86" t="s">
        <v>25</v>
      </c>
      <c r="L10" s="113" t="s">
        <v>18</v>
      </c>
      <c r="M10" s="162" t="str">
        <f>IFERROR(INDEX('1.2(2)'!J$793:J$838,MATCH('1.2(1)①'!$B10,'1.2(2)'!$E$793:$E$838,0),1),"ー")</f>
        <v>〇</v>
      </c>
      <c r="N10" s="162" t="str">
        <f>IFERROR(INDEX('1.2(2)'!K$793:K$838,MATCH('1.2(1)①'!$B10,'1.2(2)'!$E$793:$E$838,0),1),"ー")</f>
        <v>△</v>
      </c>
    </row>
    <row r="11" spans="1:14" ht="28.5" x14ac:dyDescent="0.45">
      <c r="A11" s="160" t="str">
        <f t="shared" si="0"/>
        <v>Scope1, 2主要設備における高効率型・脱炭素型の導入空気調和設備空気熱源設備・システム</v>
      </c>
      <c r="B11" s="161">
        <f t="shared" si="1"/>
        <v>5</v>
      </c>
      <c r="C11" s="84" t="s">
        <v>10</v>
      </c>
      <c r="D11" s="87" t="s">
        <v>11</v>
      </c>
      <c r="E11" s="87" t="s">
        <v>12</v>
      </c>
      <c r="F11" s="87" t="s">
        <v>13</v>
      </c>
      <c r="G11" s="87" t="s">
        <v>2507</v>
      </c>
      <c r="H11" s="87" t="s">
        <v>19</v>
      </c>
      <c r="I11" s="87" t="s">
        <v>15</v>
      </c>
      <c r="J11" s="87" t="s">
        <v>26</v>
      </c>
      <c r="K11" s="86" t="s">
        <v>27</v>
      </c>
      <c r="L11" s="113" t="s">
        <v>18</v>
      </c>
      <c r="M11" s="162" t="str">
        <f>IFERROR(INDEX('1.2(2)'!J$793:J$838,MATCH('1.2(1)①'!$B11,'1.2(2)'!$E$793:$E$838,0),1),"ー")</f>
        <v>ー</v>
      </c>
      <c r="N11" s="162" t="str">
        <f>IFERROR(INDEX('1.2(2)'!K$793:K$838,MATCH('1.2(1)①'!$B11,'1.2(2)'!$E$793:$E$838,0),1),"ー")</f>
        <v>ー</v>
      </c>
    </row>
    <row r="12" spans="1:14" ht="28.5" x14ac:dyDescent="0.45">
      <c r="A12" s="160" t="str">
        <f t="shared" si="0"/>
        <v>Scope1, 2主要設備における高効率型・脱炭素型の導入空気調和設備空気熱源設備・システム</v>
      </c>
      <c r="B12" s="161">
        <f t="shared" si="1"/>
        <v>6</v>
      </c>
      <c r="C12" s="84" t="s">
        <v>10</v>
      </c>
      <c r="D12" s="87" t="s">
        <v>11</v>
      </c>
      <c r="E12" s="87" t="s">
        <v>12</v>
      </c>
      <c r="F12" s="87" t="s">
        <v>13</v>
      </c>
      <c r="G12" s="87" t="s">
        <v>2507</v>
      </c>
      <c r="H12" s="87" t="s">
        <v>19</v>
      </c>
      <c r="I12" s="87" t="s">
        <v>15</v>
      </c>
      <c r="J12" s="87" t="s">
        <v>28</v>
      </c>
      <c r="K12" s="86" t="s">
        <v>29</v>
      </c>
      <c r="L12" s="113" t="s">
        <v>18</v>
      </c>
      <c r="M12" s="162" t="str">
        <f>IFERROR(INDEX('1.2(2)'!J$793:J$838,MATCH('1.2(1)①'!$B12,'1.2(2)'!$E$793:$E$838,0),1),"ー")</f>
        <v>〇</v>
      </c>
      <c r="N12" s="162" t="str">
        <f>IFERROR(INDEX('1.2(2)'!K$793:K$838,MATCH('1.2(1)①'!$B12,'1.2(2)'!$E$793:$E$838,0),1),"ー")</f>
        <v>△</v>
      </c>
    </row>
    <row r="13" spans="1:14" ht="28.5" x14ac:dyDescent="0.45">
      <c r="A13" s="160" t="str">
        <f t="shared" si="0"/>
        <v>Scope1, 2主要設備における高効率型・脱炭素型の導入空気調和設備空気熱源設備・システム</v>
      </c>
      <c r="B13" s="161">
        <f t="shared" si="1"/>
        <v>7</v>
      </c>
      <c r="C13" s="84" t="s">
        <v>10</v>
      </c>
      <c r="D13" s="87" t="s">
        <v>11</v>
      </c>
      <c r="E13" s="87" t="s">
        <v>12</v>
      </c>
      <c r="F13" s="87" t="s">
        <v>13</v>
      </c>
      <c r="G13" s="87" t="s">
        <v>2507</v>
      </c>
      <c r="H13" s="87" t="s">
        <v>19</v>
      </c>
      <c r="I13" s="87" t="s">
        <v>15</v>
      </c>
      <c r="J13" s="87" t="s">
        <v>30</v>
      </c>
      <c r="K13" s="86" t="s">
        <v>31</v>
      </c>
      <c r="L13" s="113" t="s">
        <v>18</v>
      </c>
      <c r="M13" s="162" t="str">
        <f>IFERROR(INDEX('1.2(2)'!J$793:J$838,MATCH('1.2(1)①'!$B13,'1.2(2)'!$E$793:$E$838,0),1),"ー")</f>
        <v>△</v>
      </c>
      <c r="N13" s="162" t="str">
        <f>IFERROR(INDEX('1.2(2)'!K$793:K$838,MATCH('1.2(1)①'!$B13,'1.2(2)'!$E$793:$E$838,0),1),"ー")</f>
        <v>△</v>
      </c>
    </row>
    <row r="14" spans="1:14" ht="42.75" x14ac:dyDescent="0.45">
      <c r="A14" s="160" t="str">
        <f t="shared" si="0"/>
        <v>Scope1, 2主要設備における高効率型・脱炭素型の導入空気調和設備空気熱源設備・システム</v>
      </c>
      <c r="B14" s="161">
        <f t="shared" si="1"/>
        <v>8</v>
      </c>
      <c r="C14" s="84" t="s">
        <v>10</v>
      </c>
      <c r="D14" s="87" t="s">
        <v>11</v>
      </c>
      <c r="E14" s="87" t="s">
        <v>12</v>
      </c>
      <c r="F14" s="87" t="s">
        <v>13</v>
      </c>
      <c r="G14" s="87" t="s">
        <v>2507</v>
      </c>
      <c r="H14" s="87" t="s">
        <v>19</v>
      </c>
      <c r="I14" s="87" t="s">
        <v>15</v>
      </c>
      <c r="J14" s="87" t="s">
        <v>33</v>
      </c>
      <c r="K14" s="86" t="s">
        <v>34</v>
      </c>
      <c r="L14" s="113" t="s">
        <v>18</v>
      </c>
      <c r="M14" s="162" t="str">
        <f>IFERROR(INDEX('1.2(2)'!J$793:J$838,MATCH('1.2(1)①'!$B14,'1.2(2)'!$E$793:$E$838,0),1),"ー")</f>
        <v>ー</v>
      </c>
      <c r="N14" s="162" t="str">
        <f>IFERROR(INDEX('1.2(2)'!K$793:K$838,MATCH('1.2(1)①'!$B14,'1.2(2)'!$E$793:$E$838,0),1),"ー")</f>
        <v>ー</v>
      </c>
    </row>
    <row r="15" spans="1:14" ht="28.5" x14ac:dyDescent="0.45">
      <c r="A15" s="160" t="str">
        <f t="shared" si="0"/>
        <v>Scope1, 2主要設備における高効率型・脱炭素型の導入空気調和設備空気熱源設備・システム</v>
      </c>
      <c r="B15" s="161">
        <f t="shared" si="1"/>
        <v>9</v>
      </c>
      <c r="C15" s="84" t="s">
        <v>10</v>
      </c>
      <c r="D15" s="87" t="s">
        <v>11</v>
      </c>
      <c r="E15" s="87" t="s">
        <v>12</v>
      </c>
      <c r="F15" s="87" t="s">
        <v>13</v>
      </c>
      <c r="G15" s="87" t="s">
        <v>2507</v>
      </c>
      <c r="H15" s="87" t="s">
        <v>19</v>
      </c>
      <c r="I15" s="87" t="s">
        <v>15</v>
      </c>
      <c r="J15" s="87" t="s">
        <v>35</v>
      </c>
      <c r="K15" s="86" t="s">
        <v>36</v>
      </c>
      <c r="L15" s="113" t="s">
        <v>18</v>
      </c>
      <c r="M15" s="162" t="str">
        <f>IFERROR(INDEX('1.2(2)'!J$793:J$838,MATCH('1.2(1)①'!$B15,'1.2(2)'!$E$793:$E$838,0),1),"ー")</f>
        <v>△</v>
      </c>
      <c r="N15" s="162" t="str">
        <f>IFERROR(INDEX('1.2(2)'!K$793:K$838,MATCH('1.2(1)①'!$B15,'1.2(2)'!$E$793:$E$838,0),1),"ー")</f>
        <v>△</v>
      </c>
    </row>
    <row r="16" spans="1:14" ht="71.25" x14ac:dyDescent="0.45">
      <c r="A16" s="160" t="str">
        <f t="shared" si="0"/>
        <v>Scope1, 2主要設備における高効率型・脱炭素型の導入空気調和設備空気熱源設備・システム</v>
      </c>
      <c r="B16" s="161">
        <f t="shared" si="1"/>
        <v>10</v>
      </c>
      <c r="C16" s="84" t="s">
        <v>10</v>
      </c>
      <c r="D16" s="87" t="s">
        <v>11</v>
      </c>
      <c r="E16" s="87" t="s">
        <v>12</v>
      </c>
      <c r="F16" s="87" t="s">
        <v>13</v>
      </c>
      <c r="G16" s="87" t="s">
        <v>2507</v>
      </c>
      <c r="H16" s="87" t="s">
        <v>19</v>
      </c>
      <c r="I16" s="87" t="s">
        <v>15</v>
      </c>
      <c r="J16" s="87" t="s">
        <v>37</v>
      </c>
      <c r="K16" s="86" t="s">
        <v>38</v>
      </c>
      <c r="L16" s="113" t="s">
        <v>18</v>
      </c>
      <c r="M16" s="162" t="str">
        <f>IFERROR(INDEX('1.2(2)'!J$793:J$838,MATCH('1.2(1)①'!$B16,'1.2(2)'!$E$793:$E$838,0),1),"ー")</f>
        <v>〇</v>
      </c>
      <c r="N16" s="162" t="str">
        <f>IFERROR(INDEX('1.2(2)'!K$793:K$838,MATCH('1.2(1)①'!$B16,'1.2(2)'!$E$793:$E$838,0),1),"ー")</f>
        <v>ー</v>
      </c>
    </row>
    <row r="17" spans="1:14" ht="28.5" x14ac:dyDescent="0.45">
      <c r="A17" s="160" t="str">
        <f t="shared" si="0"/>
        <v>Scope1, 2主要設備における高効率型・脱炭素型の導入空気調和設備空気熱源設備・システム</v>
      </c>
      <c r="B17" s="161">
        <f t="shared" si="1"/>
        <v>11</v>
      </c>
      <c r="C17" s="84" t="s">
        <v>10</v>
      </c>
      <c r="D17" s="87" t="s">
        <v>11</v>
      </c>
      <c r="E17" s="87" t="s">
        <v>12</v>
      </c>
      <c r="F17" s="87" t="s">
        <v>13</v>
      </c>
      <c r="G17" s="87" t="s">
        <v>2507</v>
      </c>
      <c r="H17" s="87" t="s">
        <v>19</v>
      </c>
      <c r="I17" s="87" t="s">
        <v>15</v>
      </c>
      <c r="J17" s="87" t="s">
        <v>39</v>
      </c>
      <c r="K17" s="86" t="s">
        <v>40</v>
      </c>
      <c r="L17" s="113" t="s">
        <v>18</v>
      </c>
      <c r="M17" s="162" t="str">
        <f>IFERROR(INDEX('1.2(2)'!J$793:J$838,MATCH('1.2(1)①'!$B17,'1.2(2)'!$E$793:$E$838,0),1),"ー")</f>
        <v>△</v>
      </c>
      <c r="N17" s="162" t="str">
        <f>IFERROR(INDEX('1.2(2)'!K$793:K$838,MATCH('1.2(1)①'!$B17,'1.2(2)'!$E$793:$E$838,0),1),"ー")</f>
        <v>△</v>
      </c>
    </row>
    <row r="18" spans="1:14" ht="28.5" x14ac:dyDescent="0.45">
      <c r="A18" s="160" t="str">
        <f t="shared" si="0"/>
        <v>Scope1, 2主要設備における高効率型・脱炭素型の導入空気調和設備空気熱源設備・システム</v>
      </c>
      <c r="B18" s="161">
        <f t="shared" si="1"/>
        <v>12</v>
      </c>
      <c r="C18" s="84" t="s">
        <v>10</v>
      </c>
      <c r="D18" s="87" t="s">
        <v>11</v>
      </c>
      <c r="E18" s="87" t="s">
        <v>12</v>
      </c>
      <c r="F18" s="87" t="s">
        <v>13</v>
      </c>
      <c r="G18" s="87" t="s">
        <v>2507</v>
      </c>
      <c r="H18" s="87" t="s">
        <v>19</v>
      </c>
      <c r="I18" s="87" t="s">
        <v>15</v>
      </c>
      <c r="J18" s="87" t="s">
        <v>42</v>
      </c>
      <c r="K18" s="86" t="s">
        <v>43</v>
      </c>
      <c r="L18" s="113" t="s">
        <v>18</v>
      </c>
      <c r="M18" s="162" t="str">
        <f>IFERROR(INDEX('1.2(2)'!J$793:J$838,MATCH('1.2(1)①'!$B18,'1.2(2)'!$E$793:$E$838,0),1),"ー")</f>
        <v>〇</v>
      </c>
      <c r="N18" s="162" t="str">
        <f>IFERROR(INDEX('1.2(2)'!K$793:K$838,MATCH('1.2(1)①'!$B18,'1.2(2)'!$E$793:$E$838,0),1),"ー")</f>
        <v>ー</v>
      </c>
    </row>
    <row r="19" spans="1:14" ht="57" x14ac:dyDescent="0.45">
      <c r="A19" s="160" t="str">
        <f t="shared" si="0"/>
        <v>Scope1, 2主要設備における高効率型・脱炭素型の導入空気調和設備空気熱源設備・システム</v>
      </c>
      <c r="B19" s="161">
        <f t="shared" si="1"/>
        <v>13</v>
      </c>
      <c r="C19" s="84" t="s">
        <v>10</v>
      </c>
      <c r="D19" s="87" t="s">
        <v>11</v>
      </c>
      <c r="E19" s="87" t="s">
        <v>12</v>
      </c>
      <c r="F19" s="87" t="s">
        <v>13</v>
      </c>
      <c r="G19" s="87" t="s">
        <v>2507</v>
      </c>
      <c r="H19" s="87" t="s">
        <v>19</v>
      </c>
      <c r="I19" s="87" t="s">
        <v>15</v>
      </c>
      <c r="J19" s="87" t="s">
        <v>44</v>
      </c>
      <c r="K19" s="86" t="s">
        <v>45</v>
      </c>
      <c r="L19" s="113" t="s">
        <v>18</v>
      </c>
      <c r="M19" s="162" t="str">
        <f>IFERROR(INDEX('1.2(2)'!J$793:J$838,MATCH('1.2(1)①'!$B19,'1.2(2)'!$E$793:$E$838,0),1),"ー")</f>
        <v>△</v>
      </c>
      <c r="N19" s="162" t="str">
        <f>IFERROR(INDEX('1.2(2)'!K$793:K$838,MATCH('1.2(1)①'!$B19,'1.2(2)'!$E$793:$E$838,0),1),"ー")</f>
        <v>ー</v>
      </c>
    </row>
    <row r="20" spans="1:14" ht="57" x14ac:dyDescent="0.45">
      <c r="A20" s="160" t="str">
        <f t="shared" si="0"/>
        <v>Scope1, 2主要設備における高効率型・脱炭素型の導入空気調和設備空気熱源設備・システム</v>
      </c>
      <c r="B20" s="161">
        <f t="shared" si="1"/>
        <v>14</v>
      </c>
      <c r="C20" s="84" t="s">
        <v>10</v>
      </c>
      <c r="D20" s="87" t="s">
        <v>11</v>
      </c>
      <c r="E20" s="87" t="s">
        <v>12</v>
      </c>
      <c r="F20" s="87" t="s">
        <v>13</v>
      </c>
      <c r="G20" s="87" t="s">
        <v>2507</v>
      </c>
      <c r="H20" s="87" t="s">
        <v>19</v>
      </c>
      <c r="I20" s="87" t="s">
        <v>15</v>
      </c>
      <c r="J20" s="87" t="s">
        <v>46</v>
      </c>
      <c r="K20" s="86" t="s">
        <v>47</v>
      </c>
      <c r="L20" s="113" t="s">
        <v>18</v>
      </c>
      <c r="M20" s="162" t="str">
        <f>IFERROR(INDEX('1.2(2)'!J$793:J$838,MATCH('1.2(1)①'!$B20,'1.2(2)'!$E$793:$E$838,0),1),"ー")</f>
        <v>〇</v>
      </c>
      <c r="N20" s="162" t="str">
        <f>IFERROR(INDEX('1.2(2)'!K$793:K$838,MATCH('1.2(1)①'!$B20,'1.2(2)'!$E$793:$E$838,0),1),"ー")</f>
        <v>ー</v>
      </c>
    </row>
    <row r="21" spans="1:14" s="128" customFormat="1" ht="57" x14ac:dyDescent="0.45">
      <c r="A21" s="160" t="str">
        <f t="shared" si="0"/>
        <v>Scope1, 2主要設備における高効率型・脱炭素型の導入空気調和設備空気熱源設備・システム</v>
      </c>
      <c r="B21" s="161">
        <f t="shared" si="1"/>
        <v>15</v>
      </c>
      <c r="C21" s="84" t="s">
        <v>10</v>
      </c>
      <c r="D21" s="87" t="s">
        <v>11</v>
      </c>
      <c r="E21" s="87" t="s">
        <v>12</v>
      </c>
      <c r="F21" s="87" t="s">
        <v>13</v>
      </c>
      <c r="G21" s="87" t="s">
        <v>2507</v>
      </c>
      <c r="H21" s="87" t="s">
        <v>19</v>
      </c>
      <c r="I21" s="87" t="s">
        <v>15</v>
      </c>
      <c r="J21" s="87" t="s">
        <v>48</v>
      </c>
      <c r="K21" s="86" t="s">
        <v>49</v>
      </c>
      <c r="L21" s="113" t="s">
        <v>18</v>
      </c>
      <c r="M21" s="162" t="str">
        <f>IFERROR(INDEX('1.2(2)'!J$793:J$838,MATCH('1.2(1)①'!$B21,'1.2(2)'!$E$793:$E$838,0),1),"ー")</f>
        <v>〇</v>
      </c>
      <c r="N21" s="162" t="str">
        <f>IFERROR(INDEX('1.2(2)'!K$793:K$838,MATCH('1.2(1)①'!$B21,'1.2(2)'!$E$793:$E$838,0),1),"ー")</f>
        <v>〇</v>
      </c>
    </row>
    <row r="22" spans="1:14" s="128" customFormat="1" ht="28.5" x14ac:dyDescent="0.45">
      <c r="A22" s="160" t="str">
        <f t="shared" si="0"/>
        <v>Scope1, 2主要設備における高効率型・脱炭素型の導入空気調和設備空気熱源設備・システム</v>
      </c>
      <c r="B22" s="161">
        <f t="shared" si="1"/>
        <v>16</v>
      </c>
      <c r="C22" s="84" t="s">
        <v>10</v>
      </c>
      <c r="D22" s="87" t="s">
        <v>11</v>
      </c>
      <c r="E22" s="87" t="s">
        <v>12</v>
      </c>
      <c r="F22" s="87" t="s">
        <v>84</v>
      </c>
      <c r="G22" s="87" t="s">
        <v>2507</v>
      </c>
      <c r="H22" s="87" t="s">
        <v>14</v>
      </c>
      <c r="I22" s="87" t="s">
        <v>15</v>
      </c>
      <c r="J22" s="87" t="s">
        <v>2184</v>
      </c>
      <c r="K22" s="86" t="s">
        <v>2185</v>
      </c>
      <c r="L22" s="113" t="s">
        <v>18</v>
      </c>
      <c r="M22" s="162" t="str">
        <f>IFERROR(INDEX('1.2(2)'!J$793:J$838,MATCH('1.2(1)①'!$B22,'1.2(2)'!$E$793:$E$838,0),1),"ー")</f>
        <v>ー</v>
      </c>
      <c r="N22" s="162" t="str">
        <f>IFERROR(INDEX('1.2(2)'!K$793:K$838,MATCH('1.2(1)①'!$B22,'1.2(2)'!$E$793:$E$838,0),1),"ー")</f>
        <v>ー</v>
      </c>
    </row>
    <row r="23" spans="1:14" s="128" customFormat="1" ht="28.5" x14ac:dyDescent="0.45">
      <c r="A23" s="160" t="str">
        <f t="shared" si="0"/>
        <v>Scope1, 2主要設備における高効率型・脱炭素型の導入空気調和設備全般</v>
      </c>
      <c r="B23" s="161">
        <f t="shared" si="1"/>
        <v>17</v>
      </c>
      <c r="C23" s="84" t="s">
        <v>10</v>
      </c>
      <c r="D23" s="87" t="s">
        <v>11</v>
      </c>
      <c r="E23" s="87" t="s">
        <v>12</v>
      </c>
      <c r="F23" s="87" t="s">
        <v>13</v>
      </c>
      <c r="G23" s="87" t="s">
        <v>2507</v>
      </c>
      <c r="H23" s="87" t="s">
        <v>14</v>
      </c>
      <c r="I23" s="87" t="s">
        <v>2500</v>
      </c>
      <c r="J23" s="87" t="s">
        <v>2501</v>
      </c>
      <c r="K23" s="86" t="s">
        <v>2502</v>
      </c>
      <c r="L23" s="113" t="s">
        <v>18</v>
      </c>
      <c r="M23" s="162" t="str">
        <f>IFERROR(INDEX('1.2(2)'!J$793:J$838,MATCH('1.2(1)①'!$B23,'1.2(2)'!$E$793:$E$838,0),1),"ー")</f>
        <v>△</v>
      </c>
      <c r="N23" s="162" t="str">
        <f>IFERROR(INDEX('1.2(2)'!K$793:K$838,MATCH('1.2(1)①'!$B23,'1.2(2)'!$E$793:$E$838,0),1),"ー")</f>
        <v>△</v>
      </c>
    </row>
    <row r="24" spans="1:14" ht="42.75" x14ac:dyDescent="0.45">
      <c r="A24" s="160" t="str">
        <f t="shared" si="0"/>
        <v>Scope1, 2主要設備における高効率型・脱炭素型の導入給湯設備給湯熱源設備・システム</v>
      </c>
      <c r="B24" s="161">
        <f t="shared" si="1"/>
        <v>18</v>
      </c>
      <c r="C24" s="84" t="s">
        <v>10</v>
      </c>
      <c r="D24" s="87" t="s">
        <v>11</v>
      </c>
      <c r="E24" s="87" t="s">
        <v>12</v>
      </c>
      <c r="F24" s="87" t="s">
        <v>84</v>
      </c>
      <c r="G24" s="87" t="s">
        <v>2507</v>
      </c>
      <c r="H24" s="87" t="s">
        <v>50</v>
      </c>
      <c r="I24" s="87" t="s">
        <v>51</v>
      </c>
      <c r="J24" s="87" t="s">
        <v>2247</v>
      </c>
      <c r="K24" s="86" t="s">
        <v>3006</v>
      </c>
      <c r="L24" s="113" t="s">
        <v>18</v>
      </c>
      <c r="M24" s="162" t="str">
        <f>IFERROR(INDEX('1.2(2)'!J$793:J$838,MATCH('1.2(1)①'!$B24,'1.2(2)'!$E$793:$E$838,0),1),"ー")</f>
        <v>〇</v>
      </c>
      <c r="N24" s="162" t="str">
        <f>IFERROR(INDEX('1.2(2)'!K$793:K$838,MATCH('1.2(1)①'!$B24,'1.2(2)'!$E$793:$E$838,0),1),"ー")</f>
        <v>△</v>
      </c>
    </row>
    <row r="25" spans="1:14" ht="28.5" x14ac:dyDescent="0.45">
      <c r="A25" s="160" t="str">
        <f t="shared" si="0"/>
        <v>Scope1, 2主要設備における高効率型・脱炭素型の導入給湯設備給湯熱源設備・システム</v>
      </c>
      <c r="B25" s="161">
        <f t="shared" si="1"/>
        <v>19</v>
      </c>
      <c r="C25" s="84" t="s">
        <v>10</v>
      </c>
      <c r="D25" s="87" t="s">
        <v>11</v>
      </c>
      <c r="E25" s="87" t="s">
        <v>12</v>
      </c>
      <c r="F25" s="87" t="s">
        <v>13</v>
      </c>
      <c r="G25" s="87" t="s">
        <v>2507</v>
      </c>
      <c r="H25" s="87" t="s">
        <v>53</v>
      </c>
      <c r="I25" s="87" t="s">
        <v>51</v>
      </c>
      <c r="J25" s="87" t="s">
        <v>54</v>
      </c>
      <c r="K25" s="86" t="s">
        <v>55</v>
      </c>
      <c r="L25" s="113" t="s">
        <v>18</v>
      </c>
      <c r="M25" s="162" t="str">
        <f>IFERROR(INDEX('1.2(2)'!J$793:J$838,MATCH('1.2(1)①'!$B25,'1.2(2)'!$E$793:$E$838,0),1),"ー")</f>
        <v>〇</v>
      </c>
      <c r="N25" s="162" t="str">
        <f>IFERROR(INDEX('1.2(2)'!K$793:K$838,MATCH('1.2(1)①'!$B25,'1.2(2)'!$E$793:$E$838,0),1),"ー")</f>
        <v>〇</v>
      </c>
    </row>
    <row r="26" spans="1:14" ht="28.5" x14ac:dyDescent="0.45">
      <c r="A26" s="160" t="str">
        <f t="shared" si="0"/>
        <v>Scope1, 2主要設備における高効率型・脱炭素型の導入給湯設備給湯熱源設備・システム</v>
      </c>
      <c r="B26" s="161">
        <f t="shared" si="1"/>
        <v>20</v>
      </c>
      <c r="C26" s="84" t="s">
        <v>10</v>
      </c>
      <c r="D26" s="87" t="s">
        <v>11</v>
      </c>
      <c r="E26" s="87" t="s">
        <v>12</v>
      </c>
      <c r="F26" s="87" t="s">
        <v>13</v>
      </c>
      <c r="G26" s="87" t="s">
        <v>2507</v>
      </c>
      <c r="H26" s="87" t="s">
        <v>53</v>
      </c>
      <c r="I26" s="87" t="s">
        <v>51</v>
      </c>
      <c r="J26" s="87" t="s">
        <v>57</v>
      </c>
      <c r="K26" s="86" t="s">
        <v>58</v>
      </c>
      <c r="L26" s="113" t="s">
        <v>18</v>
      </c>
      <c r="M26" s="162" t="str">
        <f>IFERROR(INDEX('1.2(2)'!J$793:J$838,MATCH('1.2(1)①'!$B26,'1.2(2)'!$E$793:$E$838,0),1),"ー")</f>
        <v>ー</v>
      </c>
      <c r="N26" s="162" t="str">
        <f>IFERROR(INDEX('1.2(2)'!K$793:K$838,MATCH('1.2(1)①'!$B26,'1.2(2)'!$E$793:$E$838,0),1),"ー")</f>
        <v>ー</v>
      </c>
    </row>
    <row r="27" spans="1:14" ht="28.5" x14ac:dyDescent="0.45">
      <c r="A27" s="160" t="str">
        <f t="shared" si="0"/>
        <v>Scope1, 2主要設備における高効率型・脱炭素型の導入給湯設備給湯熱源設備・システム</v>
      </c>
      <c r="B27" s="161">
        <f t="shared" si="1"/>
        <v>21</v>
      </c>
      <c r="C27" s="84" t="s">
        <v>10</v>
      </c>
      <c r="D27" s="87" t="s">
        <v>11</v>
      </c>
      <c r="E27" s="87" t="s">
        <v>12</v>
      </c>
      <c r="F27" s="87" t="s">
        <v>13</v>
      </c>
      <c r="G27" s="87" t="s">
        <v>2507</v>
      </c>
      <c r="H27" s="87" t="s">
        <v>53</v>
      </c>
      <c r="I27" s="87" t="s">
        <v>51</v>
      </c>
      <c r="J27" s="87" t="s">
        <v>59</v>
      </c>
      <c r="K27" s="86" t="s">
        <v>60</v>
      </c>
      <c r="L27" s="113" t="s">
        <v>18</v>
      </c>
      <c r="M27" s="162" t="str">
        <f>IFERROR(INDEX('1.2(2)'!J$793:J$838,MATCH('1.2(1)①'!$B27,'1.2(2)'!$E$793:$E$838,0),1),"ー")</f>
        <v>ー</v>
      </c>
      <c r="N27" s="162" t="str">
        <f>IFERROR(INDEX('1.2(2)'!K$793:K$838,MATCH('1.2(1)①'!$B27,'1.2(2)'!$E$793:$E$838,0),1),"ー")</f>
        <v>ー</v>
      </c>
    </row>
    <row r="28" spans="1:14" ht="28.5" x14ac:dyDescent="0.45">
      <c r="A28" s="160" t="str">
        <f t="shared" si="0"/>
        <v>Scope1, 2主要設備における高効率型・脱炭素型の導入給湯設備給湯熱源設備・システム</v>
      </c>
      <c r="B28" s="161">
        <f t="shared" si="1"/>
        <v>22</v>
      </c>
      <c r="C28" s="84" t="s">
        <v>10</v>
      </c>
      <c r="D28" s="87" t="s">
        <v>11</v>
      </c>
      <c r="E28" s="87" t="s">
        <v>12</v>
      </c>
      <c r="F28" s="87" t="s">
        <v>13</v>
      </c>
      <c r="G28" s="87" t="s">
        <v>2507</v>
      </c>
      <c r="H28" s="87" t="s">
        <v>50</v>
      </c>
      <c r="I28" s="87" t="s">
        <v>51</v>
      </c>
      <c r="J28" s="87" t="s">
        <v>61</v>
      </c>
      <c r="K28" s="86" t="s">
        <v>62</v>
      </c>
      <c r="L28" s="113" t="s">
        <v>18</v>
      </c>
      <c r="M28" s="162" t="str">
        <f>IFERROR(INDEX('1.2(2)'!J$793:J$838,MATCH('1.2(1)①'!$B28,'1.2(2)'!$E$793:$E$838,0),1),"ー")</f>
        <v>ー</v>
      </c>
      <c r="N28" s="162" t="str">
        <f>IFERROR(INDEX('1.2(2)'!K$793:K$838,MATCH('1.2(1)①'!$B28,'1.2(2)'!$E$793:$E$838,0),1),"ー")</f>
        <v>ー</v>
      </c>
    </row>
    <row r="29" spans="1:14" ht="28.5" x14ac:dyDescent="0.45">
      <c r="A29" s="160" t="str">
        <f t="shared" si="0"/>
        <v>Scope1, 2主要設備における高効率型・脱炭素型の導入給湯設備全般</v>
      </c>
      <c r="B29" s="161">
        <f t="shared" si="1"/>
        <v>23</v>
      </c>
      <c r="C29" s="84" t="s">
        <v>10</v>
      </c>
      <c r="D29" s="87" t="s">
        <v>11</v>
      </c>
      <c r="E29" s="87" t="s">
        <v>12</v>
      </c>
      <c r="F29" s="87" t="s">
        <v>13</v>
      </c>
      <c r="G29" s="87" t="s">
        <v>2507</v>
      </c>
      <c r="H29" s="87" t="s">
        <v>50</v>
      </c>
      <c r="I29" s="87" t="s">
        <v>2500</v>
      </c>
      <c r="J29" s="87" t="s">
        <v>2501</v>
      </c>
      <c r="K29" s="86" t="s">
        <v>2502</v>
      </c>
      <c r="L29" s="113" t="s">
        <v>18</v>
      </c>
      <c r="M29" s="162" t="str">
        <f>IFERROR(INDEX('1.2(2)'!J$793:J$838,MATCH('1.2(1)①'!$B29,'1.2(2)'!$E$793:$E$838,0),1),"ー")</f>
        <v>ー</v>
      </c>
      <c r="N29" s="162" t="str">
        <f>IFERROR(INDEX('1.2(2)'!K$793:K$838,MATCH('1.2(1)①'!$B29,'1.2(2)'!$E$793:$E$838,0),1),"ー")</f>
        <v>ー</v>
      </c>
    </row>
    <row r="30" spans="1:14" ht="28.5" x14ac:dyDescent="0.45">
      <c r="A30" s="160" t="str">
        <f t="shared" si="0"/>
        <v>Scope1, 2主要設備における高効率型・脱炭素型の導入照明設備高効率照明器具</v>
      </c>
      <c r="B30" s="161">
        <f t="shared" si="1"/>
        <v>24</v>
      </c>
      <c r="C30" s="84" t="s">
        <v>10</v>
      </c>
      <c r="D30" s="87" t="s">
        <v>11</v>
      </c>
      <c r="E30" s="87" t="s">
        <v>12</v>
      </c>
      <c r="F30" s="87" t="s">
        <v>13</v>
      </c>
      <c r="G30" s="87" t="s">
        <v>2507</v>
      </c>
      <c r="H30" s="87" t="s">
        <v>63</v>
      </c>
      <c r="I30" s="87" t="s">
        <v>64</v>
      </c>
      <c r="J30" s="87" t="s">
        <v>3007</v>
      </c>
      <c r="K30" s="86" t="s">
        <v>3008</v>
      </c>
      <c r="L30" s="113" t="s">
        <v>18</v>
      </c>
      <c r="M30" s="162" t="str">
        <f>IFERROR(INDEX('1.2(2)'!J$793:J$838,MATCH('1.2(1)①'!$B30,'1.2(2)'!$E$793:$E$838,0),1),"ー")</f>
        <v>ー</v>
      </c>
      <c r="N30" s="162" t="str">
        <f>IFERROR(INDEX('1.2(2)'!K$793:K$838,MATCH('1.2(1)①'!$B30,'1.2(2)'!$E$793:$E$838,0),1),"ー")</f>
        <v>ー</v>
      </c>
    </row>
    <row r="31" spans="1:14" ht="42.75" x14ac:dyDescent="0.45">
      <c r="A31" s="160" t="str">
        <f t="shared" si="0"/>
        <v>Scope1, 2主要設備における高効率型・脱炭素型の導入燃焼設備ボイラー・ボイラー関連機器</v>
      </c>
      <c r="B31" s="161">
        <f t="shared" si="1"/>
        <v>25</v>
      </c>
      <c r="C31" s="84" t="s">
        <v>10</v>
      </c>
      <c r="D31" s="87" t="s">
        <v>11</v>
      </c>
      <c r="E31" s="87" t="s">
        <v>66</v>
      </c>
      <c r="F31" s="87" t="s">
        <v>13</v>
      </c>
      <c r="G31" s="87" t="s">
        <v>2507</v>
      </c>
      <c r="H31" s="87" t="s">
        <v>67</v>
      </c>
      <c r="I31" s="87" t="s">
        <v>68</v>
      </c>
      <c r="J31" s="87" t="s">
        <v>651</v>
      </c>
      <c r="K31" s="86" t="s">
        <v>69</v>
      </c>
      <c r="L31" s="113" t="s">
        <v>18</v>
      </c>
      <c r="M31" s="162" t="str">
        <f>IFERROR(INDEX('1.2(2)'!J$793:J$838,MATCH('1.2(1)①'!$B31,'1.2(2)'!$E$793:$E$838,0),1),"ー")</f>
        <v>△</v>
      </c>
      <c r="N31" s="162" t="str">
        <f>IFERROR(INDEX('1.2(2)'!K$793:K$838,MATCH('1.2(1)①'!$B31,'1.2(2)'!$E$793:$E$838,0),1),"ー")</f>
        <v>△</v>
      </c>
    </row>
    <row r="32" spans="1:14" ht="28.5" x14ac:dyDescent="0.45">
      <c r="A32" s="160" t="str">
        <f t="shared" si="0"/>
        <v>Scope1, 2主要設備における高効率型・脱炭素型の導入燃焼設備ボイラー・ボイラー関連機器</v>
      </c>
      <c r="B32" s="161">
        <f t="shared" si="1"/>
        <v>26</v>
      </c>
      <c r="C32" s="84" t="s">
        <v>10</v>
      </c>
      <c r="D32" s="87" t="s">
        <v>11</v>
      </c>
      <c r="E32" s="87" t="s">
        <v>12</v>
      </c>
      <c r="F32" s="87" t="s">
        <v>13</v>
      </c>
      <c r="G32" s="87" t="s">
        <v>2507</v>
      </c>
      <c r="H32" s="87" t="s">
        <v>70</v>
      </c>
      <c r="I32" s="87" t="s">
        <v>68</v>
      </c>
      <c r="J32" s="87" t="s">
        <v>71</v>
      </c>
      <c r="K32" s="86" t="s">
        <v>72</v>
      </c>
      <c r="L32" s="113" t="s">
        <v>18</v>
      </c>
      <c r="M32" s="162" t="str">
        <f>IFERROR(INDEX('1.2(2)'!J$793:J$838,MATCH('1.2(1)①'!$B32,'1.2(2)'!$E$793:$E$838,0),1),"ー")</f>
        <v>△</v>
      </c>
      <c r="N32" s="162" t="str">
        <f>IFERROR(INDEX('1.2(2)'!K$793:K$838,MATCH('1.2(1)①'!$B32,'1.2(2)'!$E$793:$E$838,0),1),"ー")</f>
        <v>△</v>
      </c>
    </row>
    <row r="33" spans="1:14" ht="42.75" x14ac:dyDescent="0.45">
      <c r="A33" s="160" t="str">
        <f t="shared" si="0"/>
        <v>Scope1, 2主要設備における高効率型・脱炭素型の導入燃焼設備ボイラー・ボイラー関連機器</v>
      </c>
      <c r="B33" s="161">
        <f t="shared" si="1"/>
        <v>27</v>
      </c>
      <c r="C33" s="84" t="s">
        <v>10</v>
      </c>
      <c r="D33" s="87" t="s">
        <v>11</v>
      </c>
      <c r="E33" s="87" t="s">
        <v>12</v>
      </c>
      <c r="F33" s="87" t="s">
        <v>13</v>
      </c>
      <c r="G33" s="87" t="s">
        <v>2507</v>
      </c>
      <c r="H33" s="87" t="s">
        <v>70</v>
      </c>
      <c r="I33" s="87" t="s">
        <v>68</v>
      </c>
      <c r="J33" s="87" t="s">
        <v>73</v>
      </c>
      <c r="K33" s="86" t="s">
        <v>74</v>
      </c>
      <c r="L33" s="113"/>
      <c r="M33" s="162" t="str">
        <f>IFERROR(INDEX('1.2(2)'!J$793:J$838,MATCH('1.2(1)①'!$B33,'1.2(2)'!$E$793:$E$838,0),1),"ー")</f>
        <v>〇</v>
      </c>
      <c r="N33" s="162" t="str">
        <f>IFERROR(INDEX('1.2(2)'!K$793:K$838,MATCH('1.2(1)①'!$B33,'1.2(2)'!$E$793:$E$838,0),1),"ー")</f>
        <v>△</v>
      </c>
    </row>
    <row r="34" spans="1:14" ht="28.5" x14ac:dyDescent="0.45">
      <c r="A34" s="160" t="str">
        <f t="shared" si="0"/>
        <v>Scope1, 2主要設備における高効率型・脱炭素型の導入燃焼設備全般</v>
      </c>
      <c r="B34" s="161">
        <f t="shared" si="1"/>
        <v>28</v>
      </c>
      <c r="C34" s="84" t="s">
        <v>10</v>
      </c>
      <c r="D34" s="87" t="s">
        <v>11</v>
      </c>
      <c r="E34" s="87" t="s">
        <v>12</v>
      </c>
      <c r="F34" s="87" t="s">
        <v>13</v>
      </c>
      <c r="G34" s="87" t="s">
        <v>2507</v>
      </c>
      <c r="H34" s="87" t="s">
        <v>70</v>
      </c>
      <c r="I34" s="87" t="s">
        <v>2500</v>
      </c>
      <c r="J34" s="87" t="s">
        <v>2501</v>
      </c>
      <c r="K34" s="86" t="s">
        <v>2502</v>
      </c>
      <c r="L34" s="113" t="s">
        <v>18</v>
      </c>
      <c r="M34" s="162" t="str">
        <f>IFERROR(INDEX('1.2(2)'!J$793:J$838,MATCH('1.2(1)①'!$B34,'1.2(2)'!$E$793:$E$838,0),1),"ー")</f>
        <v>ー</v>
      </c>
      <c r="N34" s="162" t="str">
        <f>IFERROR(INDEX('1.2(2)'!K$793:K$838,MATCH('1.2(1)①'!$B34,'1.2(2)'!$E$793:$E$838,0),1),"ー")</f>
        <v>ー</v>
      </c>
    </row>
    <row r="35" spans="1:14" ht="42.75" x14ac:dyDescent="0.45">
      <c r="A35" s="160" t="str">
        <f t="shared" si="0"/>
        <v>Scope1, 2主要設備における高効率型・脱炭素型の導入熱利用設備工業炉</v>
      </c>
      <c r="B35" s="161">
        <f t="shared" si="1"/>
        <v>29</v>
      </c>
      <c r="C35" s="84" t="s">
        <v>10</v>
      </c>
      <c r="D35" s="87" t="s">
        <v>11</v>
      </c>
      <c r="E35" s="87" t="s">
        <v>12</v>
      </c>
      <c r="F35" s="87" t="s">
        <v>13</v>
      </c>
      <c r="G35" s="87" t="s">
        <v>2507</v>
      </c>
      <c r="H35" s="87" t="s">
        <v>77</v>
      </c>
      <c r="I35" s="87" t="s">
        <v>75</v>
      </c>
      <c r="J35" s="87" t="s">
        <v>76</v>
      </c>
      <c r="K35" s="86" t="s">
        <v>2848</v>
      </c>
      <c r="L35" s="113"/>
      <c r="M35" s="162" t="str">
        <f>IFERROR(INDEX('1.2(2)'!J$793:J$838,MATCH('1.2(1)①'!$B35,'1.2(2)'!$E$793:$E$838,0),1),"ー")</f>
        <v>ー</v>
      </c>
      <c r="N35" s="162" t="str">
        <f>IFERROR(INDEX('1.2(2)'!K$793:K$838,MATCH('1.2(1)①'!$B35,'1.2(2)'!$E$793:$E$838,0),1),"ー")</f>
        <v>ー</v>
      </c>
    </row>
    <row r="36" spans="1:14" ht="28.5" x14ac:dyDescent="0.45">
      <c r="A36" s="160" t="str">
        <f t="shared" si="0"/>
        <v>Scope1, 2主要設備における高効率型・脱炭素型の導入熱利用設備工業炉</v>
      </c>
      <c r="B36" s="161">
        <f t="shared" si="1"/>
        <v>30</v>
      </c>
      <c r="C36" s="84" t="s">
        <v>10</v>
      </c>
      <c r="D36" s="87" t="s">
        <v>11</v>
      </c>
      <c r="E36" s="87" t="s">
        <v>12</v>
      </c>
      <c r="F36" s="87" t="s">
        <v>13</v>
      </c>
      <c r="G36" s="87" t="s">
        <v>2507</v>
      </c>
      <c r="H36" s="87" t="s">
        <v>77</v>
      </c>
      <c r="I36" s="87" t="s">
        <v>75</v>
      </c>
      <c r="J36" s="87" t="s">
        <v>78</v>
      </c>
      <c r="K36" s="86" t="s">
        <v>2849</v>
      </c>
      <c r="L36" s="113"/>
      <c r="M36" s="162" t="str">
        <f>IFERROR(INDEX('1.2(2)'!J$793:J$838,MATCH('1.2(1)①'!$B36,'1.2(2)'!$E$793:$E$838,0),1),"ー")</f>
        <v>ー</v>
      </c>
      <c r="N36" s="162" t="str">
        <f>IFERROR(INDEX('1.2(2)'!K$793:K$838,MATCH('1.2(1)①'!$B36,'1.2(2)'!$E$793:$E$838,0),1),"ー")</f>
        <v>ー</v>
      </c>
    </row>
    <row r="37" spans="1:14" ht="57" x14ac:dyDescent="0.45">
      <c r="A37" s="160" t="str">
        <f t="shared" si="0"/>
        <v>Scope1, 2主要設備における高効率型・脱炭素型の導入熱利用設備工業炉</v>
      </c>
      <c r="B37" s="161">
        <f t="shared" si="1"/>
        <v>31</v>
      </c>
      <c r="C37" s="84" t="s">
        <v>10</v>
      </c>
      <c r="D37" s="87" t="s">
        <v>11</v>
      </c>
      <c r="E37" s="87" t="s">
        <v>12</v>
      </c>
      <c r="F37" s="87" t="s">
        <v>13</v>
      </c>
      <c r="G37" s="87" t="s">
        <v>2507</v>
      </c>
      <c r="H37" s="87" t="s">
        <v>77</v>
      </c>
      <c r="I37" s="87" t="s">
        <v>75</v>
      </c>
      <c r="J37" s="87" t="s">
        <v>79</v>
      </c>
      <c r="K37" s="86" t="s">
        <v>3115</v>
      </c>
      <c r="L37" s="113"/>
      <c r="M37" s="162" t="str">
        <f>IFERROR(INDEX('1.2(2)'!J$793:J$838,MATCH('1.2(1)①'!$B37,'1.2(2)'!$E$793:$E$838,0),1),"ー")</f>
        <v>ー</v>
      </c>
      <c r="N37" s="162" t="str">
        <f>IFERROR(INDEX('1.2(2)'!K$793:K$838,MATCH('1.2(1)①'!$B37,'1.2(2)'!$E$793:$E$838,0),1),"ー")</f>
        <v>ー</v>
      </c>
    </row>
    <row r="38" spans="1:14" ht="28.5" x14ac:dyDescent="0.45">
      <c r="A38" s="160" t="str">
        <f t="shared" si="0"/>
        <v>Scope1, 2主要設備における高効率型・脱炭素型の導入熱利用設備ヒートポンプ式熱源装置</v>
      </c>
      <c r="B38" s="161">
        <f t="shared" si="1"/>
        <v>32</v>
      </c>
      <c r="C38" s="84" t="s">
        <v>10</v>
      </c>
      <c r="D38" s="87" t="s">
        <v>11</v>
      </c>
      <c r="E38" s="87" t="s">
        <v>12</v>
      </c>
      <c r="F38" s="87" t="s">
        <v>13</v>
      </c>
      <c r="G38" s="87" t="s">
        <v>2507</v>
      </c>
      <c r="H38" s="87" t="s">
        <v>77</v>
      </c>
      <c r="I38" s="87" t="s">
        <v>80</v>
      </c>
      <c r="J38" s="87" t="s">
        <v>81</v>
      </c>
      <c r="K38" s="2" t="str">
        <f>"対策No."&amp;B7&amp;"参照"</f>
        <v>対策No.1参照</v>
      </c>
      <c r="L38" s="113"/>
      <c r="M38" s="162" t="str">
        <f>IFERROR(INDEX('1.2(2)'!J$793:J$838,MATCH('1.2(1)①'!$B38,'1.2(2)'!$E$793:$E$838,0),1),"ー")</f>
        <v>ー</v>
      </c>
      <c r="N38" s="162" t="str">
        <f>IFERROR(INDEX('1.2(2)'!K$793:K$838,MATCH('1.2(1)①'!$B38,'1.2(2)'!$E$793:$E$838,0),1),"ー")</f>
        <v>ー</v>
      </c>
    </row>
    <row r="39" spans="1:14" ht="28.5" x14ac:dyDescent="0.45">
      <c r="A39" s="160" t="str">
        <f t="shared" si="0"/>
        <v>Scope1, 2主要設備における高効率型・脱炭素型の導入熱利用設備ヒートポンプ式熱源装置</v>
      </c>
      <c r="B39" s="161">
        <f t="shared" si="1"/>
        <v>33</v>
      </c>
      <c r="C39" s="84" t="s">
        <v>10</v>
      </c>
      <c r="D39" s="87" t="s">
        <v>11</v>
      </c>
      <c r="E39" s="87" t="s">
        <v>12</v>
      </c>
      <c r="F39" s="87" t="s">
        <v>13</v>
      </c>
      <c r="G39" s="87" t="s">
        <v>2507</v>
      </c>
      <c r="H39" s="87" t="s">
        <v>82</v>
      </c>
      <c r="I39" s="87" t="s">
        <v>80</v>
      </c>
      <c r="J39" s="87" t="s">
        <v>83</v>
      </c>
      <c r="K39" s="2" t="str">
        <f>"対策No."&amp;B10&amp;"参照"</f>
        <v>対策No.4参照</v>
      </c>
      <c r="L39" s="113"/>
      <c r="M39" s="162" t="str">
        <f>IFERROR(INDEX('1.2(2)'!J$793:J$838,MATCH('1.2(1)①'!$B39,'1.2(2)'!$E$793:$E$838,0),1),"ー")</f>
        <v>ー</v>
      </c>
      <c r="N39" s="162" t="str">
        <f>IFERROR(INDEX('1.2(2)'!K$793:K$838,MATCH('1.2(1)①'!$B39,'1.2(2)'!$E$793:$E$838,0),1),"ー")</f>
        <v>ー</v>
      </c>
    </row>
    <row r="40" spans="1:14" ht="28.5" x14ac:dyDescent="0.45">
      <c r="A40" s="160" t="str">
        <f t="shared" si="0"/>
        <v>Scope1, 2主要設備における高効率型・脱炭素型の導入熱利用設備ヒートポンプ式熱源装置</v>
      </c>
      <c r="B40" s="161">
        <f t="shared" si="1"/>
        <v>34</v>
      </c>
      <c r="C40" s="84" t="s">
        <v>10</v>
      </c>
      <c r="D40" s="87" t="s">
        <v>11</v>
      </c>
      <c r="E40" s="87" t="s">
        <v>12</v>
      </c>
      <c r="F40" s="87" t="s">
        <v>84</v>
      </c>
      <c r="G40" s="87" t="s">
        <v>2507</v>
      </c>
      <c r="H40" s="87" t="s">
        <v>82</v>
      </c>
      <c r="I40" s="87" t="s">
        <v>80</v>
      </c>
      <c r="J40" s="87" t="s">
        <v>2248</v>
      </c>
      <c r="K40" s="86" t="s">
        <v>2144</v>
      </c>
      <c r="L40" s="113"/>
      <c r="M40" s="162" t="str">
        <f>IFERROR(INDEX('1.2(2)'!J$793:J$838,MATCH('1.2(1)①'!$B40,'1.2(2)'!$E$793:$E$838,0),1),"ー")</f>
        <v>△</v>
      </c>
      <c r="N40" s="162" t="str">
        <f>IFERROR(INDEX('1.2(2)'!K$793:K$838,MATCH('1.2(1)①'!$B40,'1.2(2)'!$E$793:$E$838,0),1),"ー")</f>
        <v>ー</v>
      </c>
    </row>
    <row r="41" spans="1:14" ht="28.5" x14ac:dyDescent="0.45">
      <c r="A41" s="160" t="str">
        <f t="shared" si="0"/>
        <v>Scope1, 2主要設備における高効率型・脱炭素型の導入熱利用設備ヒートポンプ式熱源装置</v>
      </c>
      <c r="B41" s="161">
        <f t="shared" si="1"/>
        <v>35</v>
      </c>
      <c r="C41" s="84" t="s">
        <v>10</v>
      </c>
      <c r="D41" s="87" t="s">
        <v>11</v>
      </c>
      <c r="E41" s="87" t="s">
        <v>12</v>
      </c>
      <c r="F41" s="87" t="s">
        <v>13</v>
      </c>
      <c r="G41" s="87" t="s">
        <v>2507</v>
      </c>
      <c r="H41" s="87" t="s">
        <v>82</v>
      </c>
      <c r="I41" s="87" t="s">
        <v>80</v>
      </c>
      <c r="J41" s="87" t="s">
        <v>28</v>
      </c>
      <c r="K41" s="2" t="str">
        <f>"対策No."&amp;B12&amp;"参照"</f>
        <v>対策No.6参照</v>
      </c>
      <c r="L41" s="113"/>
      <c r="M41" s="162" t="str">
        <f>IFERROR(INDEX('1.2(2)'!J$793:J$838,MATCH('1.2(1)①'!$B41,'1.2(2)'!$E$793:$E$838,0),1),"ー")</f>
        <v>ー</v>
      </c>
      <c r="N41" s="162" t="str">
        <f>IFERROR(INDEX('1.2(2)'!K$793:K$838,MATCH('1.2(1)①'!$B41,'1.2(2)'!$E$793:$E$838,0),1),"ー")</f>
        <v>ー</v>
      </c>
    </row>
    <row r="42" spans="1:14" ht="28.5" x14ac:dyDescent="0.45">
      <c r="A42" s="160" t="str">
        <f t="shared" si="0"/>
        <v>Scope1, 2主要設備における高効率型・脱炭素型の導入熱利用設備ヒートポンプ式熱源装置</v>
      </c>
      <c r="B42" s="161">
        <f t="shared" si="1"/>
        <v>36</v>
      </c>
      <c r="C42" s="84" t="s">
        <v>10</v>
      </c>
      <c r="D42" s="87" t="s">
        <v>11</v>
      </c>
      <c r="E42" s="87" t="s">
        <v>12</v>
      </c>
      <c r="F42" s="87" t="s">
        <v>13</v>
      </c>
      <c r="G42" s="87" t="s">
        <v>2507</v>
      </c>
      <c r="H42" s="87" t="s">
        <v>82</v>
      </c>
      <c r="I42" s="87" t="s">
        <v>80</v>
      </c>
      <c r="J42" s="87" t="s">
        <v>30</v>
      </c>
      <c r="K42" s="2" t="str">
        <f>"対策No."&amp;B13&amp;"参照"</f>
        <v>対策No.7参照</v>
      </c>
      <c r="L42" s="113"/>
      <c r="M42" s="162" t="str">
        <f>IFERROR(INDEX('1.2(2)'!J$793:J$838,MATCH('1.2(1)①'!$B42,'1.2(2)'!$E$793:$E$838,0),1),"ー")</f>
        <v>ー</v>
      </c>
      <c r="N42" s="162" t="str">
        <f>IFERROR(INDEX('1.2(2)'!K$793:K$838,MATCH('1.2(1)①'!$B42,'1.2(2)'!$E$793:$E$838,0),1),"ー")</f>
        <v>ー</v>
      </c>
    </row>
    <row r="43" spans="1:14" ht="28.5" x14ac:dyDescent="0.45">
      <c r="A43" s="160" t="str">
        <f t="shared" si="0"/>
        <v>Scope1, 2主要設備における高効率型・脱炭素型の導入熱利用設備ヒートポンプ式熱源装置</v>
      </c>
      <c r="B43" s="161">
        <f t="shared" si="1"/>
        <v>37</v>
      </c>
      <c r="C43" s="84" t="s">
        <v>10</v>
      </c>
      <c r="D43" s="87" t="s">
        <v>11</v>
      </c>
      <c r="E43" s="87" t="s">
        <v>12</v>
      </c>
      <c r="F43" s="87" t="s">
        <v>13</v>
      </c>
      <c r="G43" s="87" t="s">
        <v>2507</v>
      </c>
      <c r="H43" s="87" t="s">
        <v>82</v>
      </c>
      <c r="I43" s="87" t="s">
        <v>80</v>
      </c>
      <c r="J43" s="87" t="s">
        <v>39</v>
      </c>
      <c r="K43" s="2" t="str">
        <f>"対策No."&amp;B17&amp;"参照"</f>
        <v>対策No.11参照</v>
      </c>
      <c r="L43" s="113"/>
      <c r="M43" s="162" t="str">
        <f>IFERROR(INDEX('1.2(2)'!J$793:J$838,MATCH('1.2(1)①'!$B43,'1.2(2)'!$E$793:$E$838,0),1),"ー")</f>
        <v>ー</v>
      </c>
      <c r="N43" s="162" t="str">
        <f>IFERROR(INDEX('1.2(2)'!K$793:K$838,MATCH('1.2(1)①'!$B43,'1.2(2)'!$E$793:$E$838,0),1),"ー")</f>
        <v>ー</v>
      </c>
    </row>
    <row r="44" spans="1:14" ht="28.5" x14ac:dyDescent="0.45">
      <c r="A44" s="160" t="str">
        <f t="shared" si="0"/>
        <v>Scope1, 2主要設備における高効率型・脱炭素型の導入熱利用設備ヒートポンプ式熱源装置</v>
      </c>
      <c r="B44" s="161">
        <f t="shared" si="1"/>
        <v>38</v>
      </c>
      <c r="C44" s="84" t="s">
        <v>10</v>
      </c>
      <c r="D44" s="87" t="s">
        <v>11</v>
      </c>
      <c r="E44" s="87" t="s">
        <v>12</v>
      </c>
      <c r="F44" s="87" t="s">
        <v>13</v>
      </c>
      <c r="G44" s="87" t="s">
        <v>2507</v>
      </c>
      <c r="H44" s="87" t="s">
        <v>82</v>
      </c>
      <c r="I44" s="87" t="s">
        <v>80</v>
      </c>
      <c r="J44" s="87" t="s">
        <v>52</v>
      </c>
      <c r="K44" s="2" t="str">
        <f>"対策No."&amp;B24&amp;"参照"</f>
        <v>対策No.18参照</v>
      </c>
      <c r="L44" s="113"/>
      <c r="M44" s="162" t="str">
        <f>IFERROR(INDEX('1.2(2)'!J$793:J$838,MATCH('1.2(1)①'!$B44,'1.2(2)'!$E$793:$E$838,0),1),"ー")</f>
        <v>ー</v>
      </c>
      <c r="N44" s="162" t="str">
        <f>IFERROR(INDEX('1.2(2)'!K$793:K$838,MATCH('1.2(1)①'!$B44,'1.2(2)'!$E$793:$E$838,0),1),"ー")</f>
        <v>ー</v>
      </c>
    </row>
    <row r="45" spans="1:14" ht="28.5" x14ac:dyDescent="0.45">
      <c r="A45" s="160" t="str">
        <f t="shared" si="0"/>
        <v>Scope1, 2主要設備における高効率型・脱炭素型の導入熱利用設備ヒートポンプ式熱源装置</v>
      </c>
      <c r="B45" s="161">
        <f t="shared" si="1"/>
        <v>39</v>
      </c>
      <c r="C45" s="84" t="s">
        <v>10</v>
      </c>
      <c r="D45" s="87" t="s">
        <v>11</v>
      </c>
      <c r="E45" s="87" t="s">
        <v>12</v>
      </c>
      <c r="F45" s="87" t="s">
        <v>13</v>
      </c>
      <c r="G45" s="87" t="s">
        <v>2507</v>
      </c>
      <c r="H45" s="87" t="s">
        <v>82</v>
      </c>
      <c r="I45" s="87" t="s">
        <v>80</v>
      </c>
      <c r="J45" s="87" t="s">
        <v>85</v>
      </c>
      <c r="K45" s="86" t="s">
        <v>86</v>
      </c>
      <c r="L45" s="113"/>
      <c r="M45" s="162" t="str">
        <f>IFERROR(INDEX('1.2(2)'!J$793:J$838,MATCH('1.2(1)①'!$B45,'1.2(2)'!$E$793:$E$838,0),1),"ー")</f>
        <v>△</v>
      </c>
      <c r="N45" s="162" t="str">
        <f>IFERROR(INDEX('1.2(2)'!K$793:K$838,MATCH('1.2(1)①'!$B45,'1.2(2)'!$E$793:$E$838,0),1),"ー")</f>
        <v>△</v>
      </c>
    </row>
    <row r="46" spans="1:14" ht="28.5" x14ac:dyDescent="0.45">
      <c r="A46" s="160" t="str">
        <f t="shared" si="0"/>
        <v>Scope1, 2主要設備における高効率型・脱炭素型の導入熱利用設備ヒートポンプ式熱源装置</v>
      </c>
      <c r="B46" s="161">
        <f t="shared" si="1"/>
        <v>40</v>
      </c>
      <c r="C46" s="84" t="s">
        <v>10</v>
      </c>
      <c r="D46" s="87" t="s">
        <v>11</v>
      </c>
      <c r="E46" s="87" t="s">
        <v>12</v>
      </c>
      <c r="F46" s="87" t="s">
        <v>13</v>
      </c>
      <c r="G46" s="87" t="s">
        <v>2507</v>
      </c>
      <c r="H46" s="87" t="s">
        <v>82</v>
      </c>
      <c r="I46" s="87" t="s">
        <v>80</v>
      </c>
      <c r="J46" s="87" t="s">
        <v>87</v>
      </c>
      <c r="K46" s="86" t="s">
        <v>88</v>
      </c>
      <c r="L46" s="113"/>
      <c r="M46" s="162" t="str">
        <f>IFERROR(INDEX('1.2(2)'!J$793:J$838,MATCH('1.2(1)①'!$B46,'1.2(2)'!$E$793:$E$838,0),1),"ー")</f>
        <v>ー</v>
      </c>
      <c r="N46" s="162" t="str">
        <f>IFERROR(INDEX('1.2(2)'!K$793:K$838,MATCH('1.2(1)①'!$B46,'1.2(2)'!$E$793:$E$838,0),1),"ー")</f>
        <v>ー</v>
      </c>
    </row>
    <row r="47" spans="1:14" ht="28.5" x14ac:dyDescent="0.45">
      <c r="A47" s="160" t="str">
        <f t="shared" si="0"/>
        <v>Scope1, 2主要設備における高効率型・脱炭素型の導入熱利用設備ヒートポンプ式熱源装置</v>
      </c>
      <c r="B47" s="161">
        <f t="shared" si="1"/>
        <v>41</v>
      </c>
      <c r="C47" s="84" t="s">
        <v>10</v>
      </c>
      <c r="D47" s="87" t="s">
        <v>11</v>
      </c>
      <c r="E47" s="87" t="s">
        <v>12</v>
      </c>
      <c r="F47" s="87" t="s">
        <v>13</v>
      </c>
      <c r="G47" s="87" t="s">
        <v>2507</v>
      </c>
      <c r="H47" s="87" t="s">
        <v>82</v>
      </c>
      <c r="I47" s="87" t="s">
        <v>80</v>
      </c>
      <c r="J47" s="87" t="s">
        <v>89</v>
      </c>
      <c r="K47" s="86" t="s">
        <v>90</v>
      </c>
      <c r="L47" s="113"/>
      <c r="M47" s="162" t="str">
        <f>IFERROR(INDEX('1.2(2)'!J$793:J$838,MATCH('1.2(1)①'!$B47,'1.2(2)'!$E$793:$E$838,0),1),"ー")</f>
        <v>△</v>
      </c>
      <c r="N47" s="162" t="str">
        <f>IFERROR(INDEX('1.2(2)'!K$793:K$838,MATCH('1.2(1)①'!$B47,'1.2(2)'!$E$793:$E$838,0),1),"ー")</f>
        <v>△</v>
      </c>
    </row>
    <row r="48" spans="1:14" ht="28.5" x14ac:dyDescent="0.45">
      <c r="A48" s="160" t="str">
        <f t="shared" si="0"/>
        <v>Scope1, 2主要設備における高効率型・脱炭素型の導入熱利用設備ヒートポンプ式熱源装置</v>
      </c>
      <c r="B48" s="161">
        <f t="shared" si="1"/>
        <v>42</v>
      </c>
      <c r="C48" s="84" t="s">
        <v>10</v>
      </c>
      <c r="D48" s="87" t="s">
        <v>11</v>
      </c>
      <c r="E48" s="87" t="s">
        <v>12</v>
      </c>
      <c r="F48" s="87" t="s">
        <v>13</v>
      </c>
      <c r="G48" s="87" t="s">
        <v>2507</v>
      </c>
      <c r="H48" s="87" t="s">
        <v>82</v>
      </c>
      <c r="I48" s="87" t="s">
        <v>80</v>
      </c>
      <c r="J48" s="87" t="s">
        <v>91</v>
      </c>
      <c r="K48" s="86" t="s">
        <v>92</v>
      </c>
      <c r="L48" s="113"/>
      <c r="M48" s="162" t="str">
        <f>IFERROR(INDEX('1.2(2)'!J$793:J$838,MATCH('1.2(1)①'!$B48,'1.2(2)'!$E$793:$E$838,0),1),"ー")</f>
        <v>△</v>
      </c>
      <c r="N48" s="162" t="str">
        <f>IFERROR(INDEX('1.2(2)'!K$793:K$838,MATCH('1.2(1)①'!$B48,'1.2(2)'!$E$793:$E$838,0),1),"ー")</f>
        <v>ー</v>
      </c>
    </row>
    <row r="49" spans="1:15" s="128" customFormat="1" ht="42.75" x14ac:dyDescent="0.45">
      <c r="A49" s="160" t="str">
        <f t="shared" si="0"/>
        <v>Scope1, 2主要設備における高効率型・脱炭素型の導入熱利用設備蒸留塔</v>
      </c>
      <c r="B49" s="161">
        <f t="shared" si="1"/>
        <v>43</v>
      </c>
      <c r="C49" s="84" t="s">
        <v>10</v>
      </c>
      <c r="D49" s="87" t="s">
        <v>11</v>
      </c>
      <c r="E49" s="87" t="s">
        <v>12</v>
      </c>
      <c r="F49" s="87" t="s">
        <v>13</v>
      </c>
      <c r="G49" s="87" t="s">
        <v>2507</v>
      </c>
      <c r="H49" s="87" t="s">
        <v>82</v>
      </c>
      <c r="I49" s="87" t="s">
        <v>93</v>
      </c>
      <c r="J49" s="87" t="s">
        <v>2508</v>
      </c>
      <c r="K49" s="86" t="s">
        <v>95</v>
      </c>
      <c r="L49" s="113"/>
      <c r="M49" s="162" t="str">
        <f>IFERROR(INDEX('1.2(2)'!J$793:J$838,MATCH('1.2(1)①'!$B49,'1.2(2)'!$E$793:$E$838,0),1),"ー")</f>
        <v>〇</v>
      </c>
      <c r="N49" s="162" t="str">
        <f>IFERROR(INDEX('1.2(2)'!K$793:K$838,MATCH('1.2(1)①'!$B49,'1.2(2)'!$E$793:$E$838,0),1),"ー")</f>
        <v>ー</v>
      </c>
    </row>
    <row r="50" spans="1:15" s="128" customFormat="1" ht="28.5" x14ac:dyDescent="0.45">
      <c r="A50" s="160" t="str">
        <f t="shared" si="0"/>
        <v>Scope1, 2主要設備における高効率型・脱炭素型の導入熱利用設備蒸留塔</v>
      </c>
      <c r="B50" s="161">
        <f t="shared" si="1"/>
        <v>44</v>
      </c>
      <c r="C50" s="84" t="s">
        <v>10</v>
      </c>
      <c r="D50" s="87" t="s">
        <v>11</v>
      </c>
      <c r="E50" s="87" t="s">
        <v>12</v>
      </c>
      <c r="F50" s="87" t="s">
        <v>13</v>
      </c>
      <c r="G50" s="87" t="s">
        <v>2507</v>
      </c>
      <c r="H50" s="87" t="s">
        <v>82</v>
      </c>
      <c r="I50" s="87" t="s">
        <v>93</v>
      </c>
      <c r="J50" s="87" t="s">
        <v>2519</v>
      </c>
      <c r="K50" s="86" t="s">
        <v>96</v>
      </c>
      <c r="L50" s="113"/>
      <c r="M50" s="162" t="str">
        <f>IFERROR(INDEX('1.2(2)'!J$793:J$838,MATCH('1.2(1)①'!$B50,'1.2(2)'!$E$793:$E$838,0),1),"ー")</f>
        <v>ー</v>
      </c>
      <c r="N50" s="162" t="str">
        <f>IFERROR(INDEX('1.2(2)'!K$793:K$838,MATCH('1.2(1)①'!$B50,'1.2(2)'!$E$793:$E$838,0),1),"ー")</f>
        <v>ー</v>
      </c>
    </row>
    <row r="51" spans="1:15" s="128" customFormat="1" ht="28.5" x14ac:dyDescent="0.45">
      <c r="A51" s="160" t="str">
        <f t="shared" si="0"/>
        <v>Scope1, 2主要設備における高効率型・脱炭素型の導入熱利用設備その他</v>
      </c>
      <c r="B51" s="161">
        <f t="shared" si="1"/>
        <v>45</v>
      </c>
      <c r="C51" s="84" t="s">
        <v>10</v>
      </c>
      <c r="D51" s="87" t="s">
        <v>11</v>
      </c>
      <c r="E51" s="87" t="s">
        <v>12</v>
      </c>
      <c r="F51" s="87" t="s">
        <v>13</v>
      </c>
      <c r="G51" s="87" t="s">
        <v>2507</v>
      </c>
      <c r="H51" s="87" t="s">
        <v>82</v>
      </c>
      <c r="I51" s="87" t="s">
        <v>97</v>
      </c>
      <c r="J51" s="87" t="s">
        <v>98</v>
      </c>
      <c r="K51" s="86" t="s">
        <v>99</v>
      </c>
      <c r="L51" s="113"/>
      <c r="M51" s="162" t="str">
        <f>IFERROR(INDEX('1.2(2)'!J$793:J$838,MATCH('1.2(1)①'!$B51,'1.2(2)'!$E$793:$E$838,0),1),"ー")</f>
        <v>〇</v>
      </c>
      <c r="N51" s="162" t="str">
        <f>IFERROR(INDEX('1.2(2)'!K$793:K$838,MATCH('1.2(1)①'!$B51,'1.2(2)'!$E$793:$E$838,0),1),"ー")</f>
        <v>ー</v>
      </c>
    </row>
    <row r="52" spans="1:15" s="128" customFormat="1" ht="28.5" x14ac:dyDescent="0.45">
      <c r="A52" s="160" t="str">
        <f t="shared" si="0"/>
        <v>Scope1, 2主要設備における高効率型・脱炭素型の導入熱利用設備その他</v>
      </c>
      <c r="B52" s="161">
        <f t="shared" si="1"/>
        <v>46</v>
      </c>
      <c r="C52" s="84" t="s">
        <v>10</v>
      </c>
      <c r="D52" s="87" t="s">
        <v>11</v>
      </c>
      <c r="E52" s="87" t="s">
        <v>12</v>
      </c>
      <c r="F52" s="87" t="s">
        <v>13</v>
      </c>
      <c r="G52" s="87" t="s">
        <v>2507</v>
      </c>
      <c r="H52" s="87" t="s">
        <v>82</v>
      </c>
      <c r="I52" s="87" t="s">
        <v>100</v>
      </c>
      <c r="J52" s="87" t="s">
        <v>101</v>
      </c>
      <c r="K52" s="86" t="s">
        <v>102</v>
      </c>
      <c r="L52" s="113"/>
      <c r="M52" s="162" t="str">
        <f>IFERROR(INDEX('1.2(2)'!J$793:J$838,MATCH('1.2(1)①'!$B52,'1.2(2)'!$E$793:$E$838,0),1),"ー")</f>
        <v>〇</v>
      </c>
      <c r="N52" s="162" t="str">
        <f>IFERROR(INDEX('1.2(2)'!K$793:K$838,MATCH('1.2(1)①'!$B52,'1.2(2)'!$E$793:$E$838,0),1),"ー")</f>
        <v>ー</v>
      </c>
    </row>
    <row r="53" spans="1:15" ht="28.5" x14ac:dyDescent="0.45">
      <c r="A53" s="160" t="str">
        <f t="shared" si="0"/>
        <v>Scope1, 2主要設備における高効率型・脱炭素型の導入熱利用設備全般</v>
      </c>
      <c r="B53" s="161">
        <f t="shared" si="1"/>
        <v>47</v>
      </c>
      <c r="C53" s="84" t="s">
        <v>10</v>
      </c>
      <c r="D53" s="87" t="s">
        <v>11</v>
      </c>
      <c r="E53" s="87" t="s">
        <v>12</v>
      </c>
      <c r="F53" s="87" t="s">
        <v>13</v>
      </c>
      <c r="G53" s="87" t="s">
        <v>2507</v>
      </c>
      <c r="H53" s="87" t="s">
        <v>82</v>
      </c>
      <c r="I53" s="87" t="s">
        <v>2500</v>
      </c>
      <c r="J53" s="87" t="s">
        <v>2501</v>
      </c>
      <c r="K53" s="86" t="s">
        <v>2502</v>
      </c>
      <c r="L53" s="113"/>
      <c r="M53" s="162" t="str">
        <f>IFERROR(INDEX('1.2(2)'!J$793:J$838,MATCH('1.2(1)①'!$B53,'1.2(2)'!$E$793:$E$838,0),1),"ー")</f>
        <v>ー</v>
      </c>
      <c r="N53" s="162" t="str">
        <f>IFERROR(INDEX('1.2(2)'!K$793:K$838,MATCH('1.2(1)①'!$B53,'1.2(2)'!$E$793:$E$838,0),1),"ー")</f>
        <v>ー</v>
      </c>
    </row>
    <row r="54" spans="1:15" ht="42.75" x14ac:dyDescent="0.45">
      <c r="A54" s="160" t="str">
        <f t="shared" si="0"/>
        <v>Scope1, 2主要設備における高効率型・脱炭素型の導入コージェネレーション設備コージェネレーション設備</v>
      </c>
      <c r="B54" s="161">
        <f t="shared" si="1"/>
        <v>48</v>
      </c>
      <c r="C54" s="84" t="s">
        <v>10</v>
      </c>
      <c r="D54" s="87" t="s">
        <v>11</v>
      </c>
      <c r="E54" s="87" t="s">
        <v>12</v>
      </c>
      <c r="F54" s="87" t="s">
        <v>13</v>
      </c>
      <c r="G54" s="87" t="s">
        <v>2507</v>
      </c>
      <c r="H54" s="87" t="s">
        <v>103</v>
      </c>
      <c r="I54" s="87" t="s">
        <v>103</v>
      </c>
      <c r="J54" s="87" t="s">
        <v>104</v>
      </c>
      <c r="K54" s="86" t="s">
        <v>105</v>
      </c>
      <c r="L54" s="113" t="s">
        <v>18</v>
      </c>
      <c r="M54" s="162" t="str">
        <f>IFERROR(INDEX('1.2(2)'!J$793:J$838,MATCH('1.2(1)①'!$B54,'1.2(2)'!$E$793:$E$838,0),1),"ー")</f>
        <v>△</v>
      </c>
      <c r="N54" s="162" t="str">
        <f>IFERROR(INDEX('1.2(2)'!K$793:K$838,MATCH('1.2(1)①'!$B54,'1.2(2)'!$E$793:$E$838,0),1),"ー")</f>
        <v>△</v>
      </c>
    </row>
    <row r="55" spans="1:15" ht="57" x14ac:dyDescent="0.45">
      <c r="A55" s="160" t="str">
        <f t="shared" si="0"/>
        <v>Scope1, 2主要設備における高効率型・脱炭素型の導入コージェネレーション設備コージェネレーション設備</v>
      </c>
      <c r="B55" s="161">
        <f t="shared" si="1"/>
        <v>49</v>
      </c>
      <c r="C55" s="84" t="s">
        <v>10</v>
      </c>
      <c r="D55" s="87" t="s">
        <v>11</v>
      </c>
      <c r="E55" s="87" t="s">
        <v>12</v>
      </c>
      <c r="F55" s="87" t="s">
        <v>13</v>
      </c>
      <c r="G55" s="87" t="s">
        <v>2507</v>
      </c>
      <c r="H55" s="87" t="s">
        <v>103</v>
      </c>
      <c r="I55" s="87" t="s">
        <v>103</v>
      </c>
      <c r="J55" s="87" t="s">
        <v>106</v>
      </c>
      <c r="K55" s="86" t="s">
        <v>107</v>
      </c>
      <c r="L55" s="113" t="s">
        <v>18</v>
      </c>
      <c r="M55" s="162" t="str">
        <f>IFERROR(INDEX('1.2(2)'!J$793:J$838,MATCH('1.2(1)①'!$B55,'1.2(2)'!$E$793:$E$838,0),1),"ー")</f>
        <v>△</v>
      </c>
      <c r="N55" s="162" t="str">
        <f>IFERROR(INDEX('1.2(2)'!K$793:K$838,MATCH('1.2(1)①'!$B55,'1.2(2)'!$E$793:$E$838,0),1),"ー")</f>
        <v>ー</v>
      </c>
    </row>
    <row r="56" spans="1:15" ht="28.5" x14ac:dyDescent="0.45">
      <c r="A56" s="160" t="str">
        <f t="shared" si="0"/>
        <v>Scope1, 2主要設備における高効率型・脱炭素型の導入コージェネレーション設備コージェネレーション設備</v>
      </c>
      <c r="B56" s="161">
        <f t="shared" si="1"/>
        <v>50</v>
      </c>
      <c r="C56" s="84" t="s">
        <v>10</v>
      </c>
      <c r="D56" s="87" t="s">
        <v>11</v>
      </c>
      <c r="E56" s="87" t="s">
        <v>12</v>
      </c>
      <c r="F56" s="87" t="s">
        <v>13</v>
      </c>
      <c r="G56" s="87" t="s">
        <v>2507</v>
      </c>
      <c r="H56" s="87" t="s">
        <v>716</v>
      </c>
      <c r="I56" s="87" t="s">
        <v>103</v>
      </c>
      <c r="J56" s="87" t="s">
        <v>108</v>
      </c>
      <c r="K56" s="86" t="s">
        <v>109</v>
      </c>
      <c r="L56" s="113" t="s">
        <v>18</v>
      </c>
      <c r="M56" s="162" t="str">
        <f>IFERROR(INDEX('1.2(2)'!J$793:J$838,MATCH('1.2(1)①'!$B56,'1.2(2)'!$E$793:$E$838,0),1),"ー")</f>
        <v>△</v>
      </c>
      <c r="N56" s="162" t="str">
        <f>IFERROR(INDEX('1.2(2)'!K$793:K$838,MATCH('1.2(1)①'!$B56,'1.2(2)'!$E$793:$E$838,0),1),"ー")</f>
        <v>ー</v>
      </c>
    </row>
    <row r="57" spans="1:15" ht="28.5" x14ac:dyDescent="0.45">
      <c r="A57" s="160" t="str">
        <f t="shared" si="0"/>
        <v>Scope1, 2主要設備における高効率型・脱炭素型の導入コージェネレーション設備コージェネレーション設備</v>
      </c>
      <c r="B57" s="161">
        <f t="shared" si="1"/>
        <v>51</v>
      </c>
      <c r="C57" s="84" t="s">
        <v>10</v>
      </c>
      <c r="D57" s="87" t="s">
        <v>11</v>
      </c>
      <c r="E57" s="87" t="s">
        <v>12</v>
      </c>
      <c r="F57" s="87" t="s">
        <v>13</v>
      </c>
      <c r="G57" s="87" t="s">
        <v>2507</v>
      </c>
      <c r="H57" s="87" t="s">
        <v>716</v>
      </c>
      <c r="I57" s="87" t="s">
        <v>103</v>
      </c>
      <c r="J57" s="87" t="s">
        <v>2501</v>
      </c>
      <c r="K57" s="86" t="s">
        <v>2502</v>
      </c>
      <c r="L57" s="113"/>
      <c r="M57" s="162" t="str">
        <f>IFERROR(INDEX('1.2(2)'!J$793:J$838,MATCH('1.2(1)①'!$B57,'1.2(2)'!$E$793:$E$838,0),1),"ー")</f>
        <v>ー</v>
      </c>
      <c r="N57" s="162" t="str">
        <f>IFERROR(INDEX('1.2(2)'!K$793:K$838,MATCH('1.2(1)①'!$B57,'1.2(2)'!$E$793:$E$838,0),1),"ー")</f>
        <v>ー</v>
      </c>
    </row>
    <row r="58" spans="1:15" ht="28.5" x14ac:dyDescent="0.45">
      <c r="A58" s="160" t="str">
        <f t="shared" si="0"/>
        <v>Scope1, 2主要設備における高効率型・脱炭素型の導入電気使用設備受変電、配電設備</v>
      </c>
      <c r="B58" s="161">
        <f t="shared" si="1"/>
        <v>52</v>
      </c>
      <c r="C58" s="84" t="s">
        <v>10</v>
      </c>
      <c r="D58" s="87" t="s">
        <v>11</v>
      </c>
      <c r="E58" s="87" t="s">
        <v>12</v>
      </c>
      <c r="F58" s="87" t="s">
        <v>13</v>
      </c>
      <c r="G58" s="87" t="s">
        <v>2507</v>
      </c>
      <c r="H58" s="87" t="s">
        <v>110</v>
      </c>
      <c r="I58" s="87" t="s">
        <v>111</v>
      </c>
      <c r="J58" s="87" t="s">
        <v>112</v>
      </c>
      <c r="K58" s="86" t="s">
        <v>113</v>
      </c>
      <c r="L58" s="113" t="s">
        <v>18</v>
      </c>
      <c r="M58" s="162" t="str">
        <f>IFERROR(INDEX('1.2(2)'!J$793:J$838,MATCH('1.2(1)①'!$B58,'1.2(2)'!$E$793:$E$838,0),1),"ー")</f>
        <v>ー</v>
      </c>
      <c r="N58" s="162" t="str">
        <f>IFERROR(INDEX('1.2(2)'!K$793:K$838,MATCH('1.2(1)①'!$B58,'1.2(2)'!$E$793:$E$838,0),1),"ー")</f>
        <v>ー</v>
      </c>
    </row>
    <row r="59" spans="1:15" ht="28.5" x14ac:dyDescent="0.45">
      <c r="A59" s="160" t="str">
        <f t="shared" si="0"/>
        <v>Scope1, 2主要設備における高効率型・脱炭素型の導入電気使用設備電動機・電動力応用設備</v>
      </c>
      <c r="B59" s="161">
        <f t="shared" si="1"/>
        <v>53</v>
      </c>
      <c r="C59" s="84" t="s">
        <v>10</v>
      </c>
      <c r="D59" s="87" t="s">
        <v>11</v>
      </c>
      <c r="E59" s="87" t="s">
        <v>12</v>
      </c>
      <c r="F59" s="87" t="s">
        <v>13</v>
      </c>
      <c r="G59" s="87" t="s">
        <v>2507</v>
      </c>
      <c r="H59" s="87" t="s">
        <v>110</v>
      </c>
      <c r="I59" s="87" t="s">
        <v>114</v>
      </c>
      <c r="J59" s="87" t="s">
        <v>115</v>
      </c>
      <c r="K59" s="86" t="s">
        <v>116</v>
      </c>
      <c r="L59" s="113" t="s">
        <v>18</v>
      </c>
      <c r="M59" s="162" t="str">
        <f>IFERROR(INDEX('1.2(2)'!J$793:J$838,MATCH('1.2(1)①'!$B59,'1.2(2)'!$E$793:$E$838,0),1),"ー")</f>
        <v>ー</v>
      </c>
      <c r="N59" s="162" t="str">
        <f>IFERROR(INDEX('1.2(2)'!K$793:K$838,MATCH('1.2(1)①'!$B59,'1.2(2)'!$E$793:$E$838,0),1),"ー")</f>
        <v>ー</v>
      </c>
    </row>
    <row r="60" spans="1:15" ht="28.5" x14ac:dyDescent="0.45">
      <c r="A60" s="160" t="str">
        <f t="shared" si="0"/>
        <v>Scope1, 2主要設備における高効率型・脱炭素型の導入電気使用設備電動機・電動力応用設備</v>
      </c>
      <c r="B60" s="161">
        <f t="shared" si="1"/>
        <v>54</v>
      </c>
      <c r="C60" s="84" t="s">
        <v>10</v>
      </c>
      <c r="D60" s="87" t="s">
        <v>11</v>
      </c>
      <c r="E60" s="87" t="s">
        <v>12</v>
      </c>
      <c r="F60" s="87" t="s">
        <v>13</v>
      </c>
      <c r="G60" s="87" t="s">
        <v>2507</v>
      </c>
      <c r="H60" s="87" t="s">
        <v>110</v>
      </c>
      <c r="I60" s="87" t="s">
        <v>114</v>
      </c>
      <c r="J60" s="87" t="s">
        <v>117</v>
      </c>
      <c r="K60" s="86" t="s">
        <v>118</v>
      </c>
      <c r="L60" s="113" t="s">
        <v>18</v>
      </c>
      <c r="M60" s="162" t="str">
        <f>IFERROR(INDEX('1.2(2)'!J$793:J$838,MATCH('1.2(1)①'!$B60,'1.2(2)'!$E$793:$E$838,0),1),"ー")</f>
        <v>△</v>
      </c>
      <c r="N60" s="162" t="str">
        <f>IFERROR(INDEX('1.2(2)'!K$793:K$838,MATCH('1.2(1)①'!$B60,'1.2(2)'!$E$793:$E$838,0),1),"ー")</f>
        <v>△</v>
      </c>
    </row>
    <row r="61" spans="1:15" ht="42.75" x14ac:dyDescent="0.45">
      <c r="A61" s="160" t="str">
        <f t="shared" si="0"/>
        <v>Scope1, 2主要設備における高効率型・脱炭素型の導入電気使用設備電動機・電動力応用設備</v>
      </c>
      <c r="B61" s="161">
        <f t="shared" si="1"/>
        <v>55</v>
      </c>
      <c r="C61" s="84" t="s">
        <v>10</v>
      </c>
      <c r="D61" s="87" t="s">
        <v>11</v>
      </c>
      <c r="E61" s="87" t="s">
        <v>12</v>
      </c>
      <c r="F61" s="87" t="s">
        <v>13</v>
      </c>
      <c r="G61" s="87" t="s">
        <v>2507</v>
      </c>
      <c r="H61" s="87" t="s">
        <v>110</v>
      </c>
      <c r="I61" s="87" t="s">
        <v>114</v>
      </c>
      <c r="J61" s="87" t="s">
        <v>2750</v>
      </c>
      <c r="K61" s="86" t="s">
        <v>2752</v>
      </c>
      <c r="L61" s="113"/>
      <c r="M61" s="162" t="str">
        <f>IFERROR(INDEX('1.2(2)'!J$793:J$838,MATCH('1.2(1)①'!$B61,'1.2(2)'!$E$793:$E$838,0),1),"ー")</f>
        <v>ー</v>
      </c>
      <c r="N61" s="162" t="str">
        <f>IFERROR(INDEX('1.2(2)'!K$793:K$838,MATCH('1.2(1)①'!$B61,'1.2(2)'!$E$793:$E$838,0),1),"ー")</f>
        <v>ー</v>
      </c>
    </row>
    <row r="62" spans="1:15" ht="57" x14ac:dyDescent="0.45">
      <c r="A62" s="160" t="str">
        <f t="shared" si="0"/>
        <v>Scope1, 2主要設備における高効率型・脱炭素型の導入電気使用設備電動機・電動力応用設備</v>
      </c>
      <c r="B62" s="161">
        <f t="shared" si="1"/>
        <v>56</v>
      </c>
      <c r="C62" s="84" t="s">
        <v>10</v>
      </c>
      <c r="D62" s="87" t="s">
        <v>11</v>
      </c>
      <c r="E62" s="87" t="s">
        <v>12</v>
      </c>
      <c r="F62" s="87" t="s">
        <v>13</v>
      </c>
      <c r="G62" s="87" t="s">
        <v>2507</v>
      </c>
      <c r="H62" s="87" t="s">
        <v>110</v>
      </c>
      <c r="I62" s="87" t="s">
        <v>114</v>
      </c>
      <c r="J62" s="87" t="s">
        <v>120</v>
      </c>
      <c r="K62" s="86" t="s">
        <v>3009</v>
      </c>
      <c r="L62" s="113"/>
      <c r="M62" s="162" t="str">
        <f>IFERROR(INDEX('1.2(2)'!J$793:J$838,MATCH('1.2(1)①'!$B62,'1.2(2)'!$E$793:$E$838,0),1),"ー")</f>
        <v>〇</v>
      </c>
      <c r="N62" s="162" t="str">
        <f>IFERROR(INDEX('1.2(2)'!K$793:K$838,MATCH('1.2(1)①'!$B62,'1.2(2)'!$E$793:$E$838,0),1),"ー")</f>
        <v>△</v>
      </c>
      <c r="O62" s="10"/>
    </row>
    <row r="63" spans="1:15" ht="28.5" x14ac:dyDescent="0.45">
      <c r="A63" s="160" t="str">
        <f t="shared" si="0"/>
        <v>Scope1, 2主要設備における高効率型・脱炭素型の導入電気使用設備電気加熱設備</v>
      </c>
      <c r="B63" s="161">
        <f t="shared" si="1"/>
        <v>57</v>
      </c>
      <c r="C63" s="84" t="s">
        <v>10</v>
      </c>
      <c r="D63" s="87" t="s">
        <v>11</v>
      </c>
      <c r="E63" s="87" t="s">
        <v>12</v>
      </c>
      <c r="F63" s="87" t="s">
        <v>13</v>
      </c>
      <c r="G63" s="87" t="s">
        <v>2507</v>
      </c>
      <c r="H63" s="87" t="s">
        <v>110</v>
      </c>
      <c r="I63" s="87" t="s">
        <v>122</v>
      </c>
      <c r="J63" s="87" t="s">
        <v>123</v>
      </c>
      <c r="K63" s="86" t="s">
        <v>3010</v>
      </c>
      <c r="L63" s="113"/>
      <c r="M63" s="162" t="str">
        <f>IFERROR(INDEX('1.2(2)'!J$793:J$838,MATCH('1.2(1)①'!$B63,'1.2(2)'!$E$793:$E$838,0),1),"ー")</f>
        <v>ー</v>
      </c>
      <c r="N63" s="162" t="str">
        <f>IFERROR(INDEX('1.2(2)'!K$793:K$838,MATCH('1.2(1)①'!$B63,'1.2(2)'!$E$793:$E$838,0),1),"ー")</f>
        <v>ー</v>
      </c>
    </row>
    <row r="64" spans="1:15" ht="28.5" x14ac:dyDescent="0.45">
      <c r="A64" s="160" t="str">
        <f t="shared" si="0"/>
        <v>Scope1, 2主要設備における高効率型・脱炭素型の導入電気使用設備電気加熱設備</v>
      </c>
      <c r="B64" s="161">
        <f t="shared" si="1"/>
        <v>58</v>
      </c>
      <c r="C64" s="84" t="s">
        <v>10</v>
      </c>
      <c r="D64" s="87" t="s">
        <v>11</v>
      </c>
      <c r="E64" s="87" t="s">
        <v>12</v>
      </c>
      <c r="F64" s="87" t="s">
        <v>13</v>
      </c>
      <c r="G64" s="87" t="s">
        <v>2507</v>
      </c>
      <c r="H64" s="87" t="s">
        <v>110</v>
      </c>
      <c r="I64" s="87" t="s">
        <v>122</v>
      </c>
      <c r="J64" s="87" t="s">
        <v>124</v>
      </c>
      <c r="K64" s="86" t="s">
        <v>125</v>
      </c>
      <c r="L64" s="113"/>
      <c r="M64" s="162" t="str">
        <f>IFERROR(INDEX('1.2(2)'!J$793:J$838,MATCH('1.2(1)①'!$B64,'1.2(2)'!$E$793:$E$838,0),1),"ー")</f>
        <v>ー</v>
      </c>
      <c r="N64" s="162" t="str">
        <f>IFERROR(INDEX('1.2(2)'!K$793:K$838,MATCH('1.2(1)①'!$B64,'1.2(2)'!$E$793:$E$838,0),1),"ー")</f>
        <v>ー</v>
      </c>
    </row>
    <row r="65" spans="1:14" ht="28.5" x14ac:dyDescent="0.45">
      <c r="A65" s="160" t="str">
        <f t="shared" si="0"/>
        <v>Scope1, 2主要設備における高効率型・脱炭素型の導入電気使用設備電気加熱設備</v>
      </c>
      <c r="B65" s="161">
        <f t="shared" si="1"/>
        <v>59</v>
      </c>
      <c r="C65" s="84" t="s">
        <v>10</v>
      </c>
      <c r="D65" s="87" t="s">
        <v>11</v>
      </c>
      <c r="E65" s="87" t="s">
        <v>12</v>
      </c>
      <c r="F65" s="87" t="s">
        <v>13</v>
      </c>
      <c r="G65" s="87" t="s">
        <v>2507</v>
      </c>
      <c r="H65" s="87" t="s">
        <v>110</v>
      </c>
      <c r="I65" s="87" t="s">
        <v>122</v>
      </c>
      <c r="J65" s="87" t="s">
        <v>126</v>
      </c>
      <c r="K65" s="86" t="s">
        <v>127</v>
      </c>
      <c r="L65" s="113"/>
      <c r="M65" s="162" t="str">
        <f>IFERROR(INDEX('1.2(2)'!J$793:J$838,MATCH('1.2(1)①'!$B65,'1.2(2)'!$E$793:$E$838,0),1),"ー")</f>
        <v>ー</v>
      </c>
      <c r="N65" s="162" t="str">
        <f>IFERROR(INDEX('1.2(2)'!K$793:K$838,MATCH('1.2(1)①'!$B65,'1.2(2)'!$E$793:$E$838,0),1),"ー")</f>
        <v>ー</v>
      </c>
    </row>
    <row r="66" spans="1:14" ht="28.5" x14ac:dyDescent="0.45">
      <c r="A66" s="160" t="str">
        <f t="shared" si="0"/>
        <v>Scope1, 2主要設備における高効率型・脱炭素型の導入電気使用設備電気加熱設備</v>
      </c>
      <c r="B66" s="161">
        <f t="shared" si="1"/>
        <v>60</v>
      </c>
      <c r="C66" s="84" t="s">
        <v>10</v>
      </c>
      <c r="D66" s="87" t="s">
        <v>11</v>
      </c>
      <c r="E66" s="87" t="s">
        <v>12</v>
      </c>
      <c r="F66" s="87" t="s">
        <v>13</v>
      </c>
      <c r="G66" s="87" t="s">
        <v>2507</v>
      </c>
      <c r="H66" s="87" t="s">
        <v>110</v>
      </c>
      <c r="I66" s="87" t="s">
        <v>122</v>
      </c>
      <c r="J66" s="87" t="s">
        <v>128</v>
      </c>
      <c r="K66" s="86" t="s">
        <v>129</v>
      </c>
      <c r="L66" s="113"/>
      <c r="M66" s="162" t="str">
        <f>IFERROR(INDEX('1.2(2)'!J$793:J$838,MATCH('1.2(1)①'!$B66,'1.2(2)'!$E$793:$E$838,0),1),"ー")</f>
        <v>ー</v>
      </c>
      <c r="N66" s="162" t="str">
        <f>IFERROR(INDEX('1.2(2)'!K$793:K$838,MATCH('1.2(1)①'!$B66,'1.2(2)'!$E$793:$E$838,0),1),"ー")</f>
        <v>ー</v>
      </c>
    </row>
    <row r="67" spans="1:14" ht="28.5" x14ac:dyDescent="0.45">
      <c r="A67" s="160" t="str">
        <f t="shared" si="0"/>
        <v>Scope1, 2主要設備における高効率型・脱炭素型の導入電気使用設備業務用機器</v>
      </c>
      <c r="B67" s="161">
        <f t="shared" si="1"/>
        <v>61</v>
      </c>
      <c r="C67" s="84" t="s">
        <v>10</v>
      </c>
      <c r="D67" s="87" t="s">
        <v>11</v>
      </c>
      <c r="E67" s="87" t="s">
        <v>12</v>
      </c>
      <c r="F67" s="87" t="s">
        <v>13</v>
      </c>
      <c r="G67" s="87" t="s">
        <v>2507</v>
      </c>
      <c r="H67" s="87" t="s">
        <v>110</v>
      </c>
      <c r="I67" s="1" t="s">
        <v>130</v>
      </c>
      <c r="J67" s="87" t="s">
        <v>131</v>
      </c>
      <c r="K67" s="86" t="s">
        <v>3011</v>
      </c>
      <c r="L67" s="113" t="s">
        <v>18</v>
      </c>
      <c r="M67" s="162" t="str">
        <f>IFERROR(INDEX('1.2(2)'!J$793:J$838,MATCH('1.2(1)①'!$B67,'1.2(2)'!$E$793:$E$838,0),1),"ー")</f>
        <v>ー</v>
      </c>
      <c r="N67" s="162" t="str">
        <f>IFERROR(INDEX('1.2(2)'!K$793:K$838,MATCH('1.2(1)①'!$B67,'1.2(2)'!$E$793:$E$838,0),1),"ー")</f>
        <v>ー</v>
      </c>
    </row>
    <row r="68" spans="1:14" ht="42.75" x14ac:dyDescent="0.45">
      <c r="A68" s="160" t="str">
        <f t="shared" si="0"/>
        <v>Scope1, 2主要設備における高効率型・脱炭素型の導入電気使用設備業務用機器</v>
      </c>
      <c r="B68" s="161">
        <f t="shared" si="1"/>
        <v>62</v>
      </c>
      <c r="C68" s="84" t="s">
        <v>10</v>
      </c>
      <c r="D68" s="87" t="s">
        <v>11</v>
      </c>
      <c r="E68" s="87" t="s">
        <v>12</v>
      </c>
      <c r="F68" s="87" t="s">
        <v>13</v>
      </c>
      <c r="G68" s="87" t="s">
        <v>2507</v>
      </c>
      <c r="H68" s="87" t="s">
        <v>110</v>
      </c>
      <c r="I68" s="1" t="s">
        <v>130</v>
      </c>
      <c r="J68" s="87" t="s">
        <v>132</v>
      </c>
      <c r="K68" s="86" t="s">
        <v>133</v>
      </c>
      <c r="L68" s="113" t="s">
        <v>18</v>
      </c>
      <c r="M68" s="162" t="str">
        <f>IFERROR(INDEX('1.2(2)'!J$793:J$838,MATCH('1.2(1)①'!$B68,'1.2(2)'!$E$793:$E$838,0),1),"ー")</f>
        <v>ー</v>
      </c>
      <c r="N68" s="162" t="str">
        <f>IFERROR(INDEX('1.2(2)'!K$793:K$838,MATCH('1.2(1)①'!$B68,'1.2(2)'!$E$793:$E$838,0),1),"ー")</f>
        <v>ー</v>
      </c>
    </row>
    <row r="69" spans="1:14" ht="28.5" x14ac:dyDescent="0.45">
      <c r="A69" s="160" t="str">
        <f t="shared" si="0"/>
        <v>Scope1, 2主要設備における高効率型・脱炭素型の導入電気使用設備業務用機器</v>
      </c>
      <c r="B69" s="161">
        <f t="shared" si="1"/>
        <v>63</v>
      </c>
      <c r="C69" s="84" t="s">
        <v>10</v>
      </c>
      <c r="D69" s="87" t="s">
        <v>11</v>
      </c>
      <c r="E69" s="87" t="s">
        <v>12</v>
      </c>
      <c r="F69" s="87" t="s">
        <v>13</v>
      </c>
      <c r="G69" s="87" t="s">
        <v>2507</v>
      </c>
      <c r="H69" s="87" t="s">
        <v>110</v>
      </c>
      <c r="I69" s="1" t="s">
        <v>130</v>
      </c>
      <c r="J69" s="87" t="s">
        <v>134</v>
      </c>
      <c r="K69" s="86" t="s">
        <v>135</v>
      </c>
      <c r="L69" s="113" t="s">
        <v>18</v>
      </c>
      <c r="M69" s="162" t="str">
        <f>IFERROR(INDEX('1.2(2)'!J$793:J$838,MATCH('1.2(1)①'!$B69,'1.2(2)'!$E$793:$E$838,0),1),"ー")</f>
        <v>ー</v>
      </c>
      <c r="N69" s="162" t="str">
        <f>IFERROR(INDEX('1.2(2)'!K$793:K$838,MATCH('1.2(1)①'!$B69,'1.2(2)'!$E$793:$E$838,0),1),"ー")</f>
        <v>ー</v>
      </c>
    </row>
    <row r="70" spans="1:14" ht="28.5" x14ac:dyDescent="0.45">
      <c r="A70" s="160" t="str">
        <f t="shared" si="0"/>
        <v>Scope1, 2主要設備における高効率型・脱炭素型の導入電気使用設備業務用機器</v>
      </c>
      <c r="B70" s="161">
        <f t="shared" si="1"/>
        <v>64</v>
      </c>
      <c r="C70" s="84" t="s">
        <v>10</v>
      </c>
      <c r="D70" s="87" t="s">
        <v>11</v>
      </c>
      <c r="E70" s="87" t="s">
        <v>12</v>
      </c>
      <c r="F70" s="87" t="s">
        <v>13</v>
      </c>
      <c r="G70" s="87" t="s">
        <v>2507</v>
      </c>
      <c r="H70" s="87" t="s">
        <v>110</v>
      </c>
      <c r="I70" s="1" t="s">
        <v>130</v>
      </c>
      <c r="J70" s="87" t="s">
        <v>2143</v>
      </c>
      <c r="K70" s="86" t="s">
        <v>136</v>
      </c>
      <c r="L70" s="113" t="s">
        <v>18</v>
      </c>
      <c r="M70" s="162" t="str">
        <f>IFERROR(INDEX('1.2(2)'!J$793:J$838,MATCH('1.2(1)①'!$B70,'1.2(2)'!$E$793:$E$838,0),1),"ー")</f>
        <v>ー</v>
      </c>
      <c r="N70" s="162" t="str">
        <f>IFERROR(INDEX('1.2(2)'!K$793:K$838,MATCH('1.2(1)①'!$B70,'1.2(2)'!$E$793:$E$838,0),1),"ー")</f>
        <v>ー</v>
      </c>
    </row>
    <row r="71" spans="1:14" ht="28.5" x14ac:dyDescent="0.45">
      <c r="A71" s="160" t="str">
        <f t="shared" si="0"/>
        <v>Scope1, 2主要設備における高効率型・脱炭素型の導入電気使用設備業務用機器</v>
      </c>
      <c r="B71" s="161">
        <f t="shared" si="1"/>
        <v>65</v>
      </c>
      <c r="C71" s="84" t="s">
        <v>10</v>
      </c>
      <c r="D71" s="87" t="s">
        <v>11</v>
      </c>
      <c r="E71" s="87" t="s">
        <v>12</v>
      </c>
      <c r="F71" s="87" t="s">
        <v>13</v>
      </c>
      <c r="G71" s="87" t="s">
        <v>2507</v>
      </c>
      <c r="H71" s="87" t="s">
        <v>110</v>
      </c>
      <c r="I71" s="1" t="s">
        <v>130</v>
      </c>
      <c r="J71" s="87" t="s">
        <v>137</v>
      </c>
      <c r="K71" s="86" t="s">
        <v>3116</v>
      </c>
      <c r="L71" s="113" t="s">
        <v>18</v>
      </c>
      <c r="M71" s="162" t="str">
        <f>IFERROR(INDEX('1.2(2)'!J$793:J$838,MATCH('1.2(1)①'!$B71,'1.2(2)'!$E$793:$E$838,0),1),"ー")</f>
        <v>ー</v>
      </c>
      <c r="N71" s="162" t="str">
        <f>IFERROR(INDEX('1.2(2)'!K$793:K$838,MATCH('1.2(1)①'!$B71,'1.2(2)'!$E$793:$E$838,0),1),"ー")</f>
        <v>ー</v>
      </c>
    </row>
    <row r="72" spans="1:14" ht="28.5" x14ac:dyDescent="0.45">
      <c r="A72" s="160" t="str">
        <f t="shared" ref="A72:A134" si="2">E72&amp;G72&amp;H72&amp;I72</f>
        <v>Scope1, 2主要設備における高効率型・脱炭素型の導入電気使用設備業務用機器</v>
      </c>
      <c r="B72" s="161">
        <f t="shared" ref="B72:B135" si="3">ROW(B72)-6</f>
        <v>66</v>
      </c>
      <c r="C72" s="84" t="s">
        <v>10</v>
      </c>
      <c r="D72" s="87" t="s">
        <v>11</v>
      </c>
      <c r="E72" s="87" t="s">
        <v>12</v>
      </c>
      <c r="F72" s="87" t="s">
        <v>84</v>
      </c>
      <c r="G72" s="87" t="s">
        <v>2507</v>
      </c>
      <c r="H72" s="87" t="s">
        <v>110</v>
      </c>
      <c r="I72" s="1" t="s">
        <v>130</v>
      </c>
      <c r="J72" s="87" t="s">
        <v>138</v>
      </c>
      <c r="K72" s="86" t="s">
        <v>139</v>
      </c>
      <c r="L72" s="113" t="s">
        <v>18</v>
      </c>
      <c r="M72" s="162" t="str">
        <f>IFERROR(INDEX('1.2(2)'!J$793:J$838,MATCH('1.2(1)①'!$B72,'1.2(2)'!$E$793:$E$838,0),1),"ー")</f>
        <v>〇</v>
      </c>
      <c r="N72" s="162" t="str">
        <f>IFERROR(INDEX('1.2(2)'!K$793:K$838,MATCH('1.2(1)①'!$B72,'1.2(2)'!$E$793:$E$838,0),1),"ー")</f>
        <v>ー</v>
      </c>
    </row>
    <row r="73" spans="1:14" ht="28.5" x14ac:dyDescent="0.45">
      <c r="A73" s="160" t="str">
        <f t="shared" si="2"/>
        <v>Scope1, 2主要設備における高効率型・脱炭素型の導入電気使用設備業務用機器</v>
      </c>
      <c r="B73" s="161">
        <f t="shared" si="3"/>
        <v>67</v>
      </c>
      <c r="C73" s="84" t="s">
        <v>10</v>
      </c>
      <c r="D73" s="87" t="s">
        <v>11</v>
      </c>
      <c r="E73" s="87" t="s">
        <v>12</v>
      </c>
      <c r="F73" s="87" t="s">
        <v>141</v>
      </c>
      <c r="G73" s="87" t="s">
        <v>2507</v>
      </c>
      <c r="H73" s="87" t="s">
        <v>110</v>
      </c>
      <c r="I73" s="1" t="s">
        <v>130</v>
      </c>
      <c r="J73" s="87" t="s">
        <v>142</v>
      </c>
      <c r="K73" s="86" t="s">
        <v>143</v>
      </c>
      <c r="L73" s="113" t="s">
        <v>18</v>
      </c>
      <c r="M73" s="162" t="str">
        <f>IFERROR(INDEX('1.2(2)'!J$793:J$838,MATCH('1.2(1)①'!$B73,'1.2(2)'!$E$793:$E$838,0),1),"ー")</f>
        <v>△</v>
      </c>
      <c r="N73" s="162" t="str">
        <f>IFERROR(INDEX('1.2(2)'!K$793:K$838,MATCH('1.2(1)①'!$B73,'1.2(2)'!$E$793:$E$838,0),1),"ー")</f>
        <v>△</v>
      </c>
    </row>
    <row r="74" spans="1:14" ht="28.5" x14ac:dyDescent="0.45">
      <c r="A74" s="160" t="str">
        <f t="shared" si="2"/>
        <v>Scope1, 2主要設備における高効率型・脱炭素型の導入電気使用設備業務用機器</v>
      </c>
      <c r="B74" s="161">
        <f t="shared" si="3"/>
        <v>68</v>
      </c>
      <c r="C74" s="84" t="s">
        <v>10</v>
      </c>
      <c r="D74" s="87" t="s">
        <v>11</v>
      </c>
      <c r="E74" s="87" t="s">
        <v>12</v>
      </c>
      <c r="F74" s="87" t="s">
        <v>141</v>
      </c>
      <c r="G74" s="87" t="s">
        <v>2507</v>
      </c>
      <c r="H74" s="87" t="s">
        <v>110</v>
      </c>
      <c r="I74" s="1" t="s">
        <v>130</v>
      </c>
      <c r="J74" s="87" t="s">
        <v>145</v>
      </c>
      <c r="K74" s="86" t="s">
        <v>3117</v>
      </c>
      <c r="L74" s="113" t="s">
        <v>18</v>
      </c>
      <c r="M74" s="162" t="str">
        <f>IFERROR(INDEX('1.2(2)'!J$793:J$838,MATCH('1.2(1)①'!$B74,'1.2(2)'!$E$793:$E$838,0),1),"ー")</f>
        <v>〇</v>
      </c>
      <c r="N74" s="162" t="str">
        <f>IFERROR(INDEX('1.2(2)'!K$793:K$838,MATCH('1.2(1)①'!$B74,'1.2(2)'!$E$793:$E$838,0),1),"ー")</f>
        <v>ー</v>
      </c>
    </row>
    <row r="75" spans="1:14" ht="28.5" x14ac:dyDescent="0.45">
      <c r="A75" s="160" t="str">
        <f t="shared" si="2"/>
        <v>Scope1, 2主要設備における高効率型・脱炭素型の導入電気使用設備業務用機器</v>
      </c>
      <c r="B75" s="161">
        <f t="shared" si="3"/>
        <v>69</v>
      </c>
      <c r="C75" s="84" t="s">
        <v>10</v>
      </c>
      <c r="D75" s="87" t="s">
        <v>11</v>
      </c>
      <c r="E75" s="87" t="s">
        <v>12</v>
      </c>
      <c r="F75" s="87" t="s">
        <v>141</v>
      </c>
      <c r="G75" s="87" t="s">
        <v>2507</v>
      </c>
      <c r="H75" s="87" t="s">
        <v>110</v>
      </c>
      <c r="I75" s="1" t="s">
        <v>130</v>
      </c>
      <c r="J75" s="87" t="s">
        <v>2249</v>
      </c>
      <c r="K75" s="86" t="s">
        <v>2250</v>
      </c>
      <c r="L75" s="113" t="s">
        <v>18</v>
      </c>
      <c r="M75" s="162" t="str">
        <f>IFERROR(INDEX('1.2(2)'!J$793:J$838,MATCH('1.2(1)①'!$B75,'1.2(2)'!$E$793:$E$838,0),1),"ー")</f>
        <v>△</v>
      </c>
      <c r="N75" s="162" t="str">
        <f>IFERROR(INDEX('1.2(2)'!K$793:K$838,MATCH('1.2(1)①'!$B75,'1.2(2)'!$E$793:$E$838,0),1),"ー")</f>
        <v>ー</v>
      </c>
    </row>
    <row r="76" spans="1:14" ht="28.5" x14ac:dyDescent="0.45">
      <c r="A76" s="160" t="str">
        <f t="shared" si="2"/>
        <v>Scope1, 2主要設備における高効率型・脱炭素型の導入電気使用設備業務用機器</v>
      </c>
      <c r="B76" s="161">
        <f t="shared" si="3"/>
        <v>70</v>
      </c>
      <c r="C76" s="84" t="s">
        <v>10</v>
      </c>
      <c r="D76" s="87" t="s">
        <v>11</v>
      </c>
      <c r="E76" s="87" t="s">
        <v>12</v>
      </c>
      <c r="F76" s="87" t="s">
        <v>13</v>
      </c>
      <c r="G76" s="87" t="s">
        <v>2507</v>
      </c>
      <c r="H76" s="87" t="s">
        <v>110</v>
      </c>
      <c r="I76" s="1" t="s">
        <v>130</v>
      </c>
      <c r="J76" s="87" t="s">
        <v>147</v>
      </c>
      <c r="K76" s="86" t="s">
        <v>148</v>
      </c>
      <c r="L76" s="113" t="s">
        <v>18</v>
      </c>
      <c r="M76" s="162" t="str">
        <f>IFERROR(INDEX('1.2(2)'!J$793:J$838,MATCH('1.2(1)①'!$B76,'1.2(2)'!$E$793:$E$838,0),1),"ー")</f>
        <v>ー</v>
      </c>
      <c r="N76" s="162" t="str">
        <f>IFERROR(INDEX('1.2(2)'!K$793:K$838,MATCH('1.2(1)①'!$B76,'1.2(2)'!$E$793:$E$838,0),1),"ー")</f>
        <v>ー</v>
      </c>
    </row>
    <row r="77" spans="1:14" ht="28.5" x14ac:dyDescent="0.45">
      <c r="A77" s="160" t="str">
        <f t="shared" si="2"/>
        <v>Scope1, 2主要設備における高効率型・脱炭素型の導入電気使用設備業務用機器</v>
      </c>
      <c r="B77" s="161">
        <f t="shared" si="3"/>
        <v>71</v>
      </c>
      <c r="C77" s="84" t="s">
        <v>10</v>
      </c>
      <c r="D77" s="87" t="s">
        <v>11</v>
      </c>
      <c r="E77" s="87" t="s">
        <v>12</v>
      </c>
      <c r="F77" s="87" t="s">
        <v>13</v>
      </c>
      <c r="G77" s="87" t="s">
        <v>2507</v>
      </c>
      <c r="H77" s="87" t="s">
        <v>110</v>
      </c>
      <c r="I77" s="1" t="s">
        <v>130</v>
      </c>
      <c r="J77" s="87" t="s">
        <v>149</v>
      </c>
      <c r="K77" s="86" t="s">
        <v>150</v>
      </c>
      <c r="L77" s="113" t="s">
        <v>18</v>
      </c>
      <c r="M77" s="162" t="str">
        <f>IFERROR(INDEX('1.2(2)'!J$793:J$838,MATCH('1.2(1)①'!$B77,'1.2(2)'!$E$793:$E$838,0),1),"ー")</f>
        <v>ー</v>
      </c>
      <c r="N77" s="162" t="str">
        <f>IFERROR(INDEX('1.2(2)'!K$793:K$838,MATCH('1.2(1)①'!$B77,'1.2(2)'!$E$793:$E$838,0),1),"ー")</f>
        <v>ー</v>
      </c>
    </row>
    <row r="78" spans="1:14" ht="28.5" x14ac:dyDescent="0.45">
      <c r="A78" s="160" t="str">
        <f t="shared" si="2"/>
        <v>Scope1, 2主要設備における高効率型・脱炭素型の導入電気使用設備業務用機器</v>
      </c>
      <c r="B78" s="161">
        <f t="shared" si="3"/>
        <v>72</v>
      </c>
      <c r="C78" s="84" t="s">
        <v>10</v>
      </c>
      <c r="D78" s="87" t="s">
        <v>11</v>
      </c>
      <c r="E78" s="87" t="s">
        <v>12</v>
      </c>
      <c r="F78" s="87" t="s">
        <v>13</v>
      </c>
      <c r="G78" s="87" t="s">
        <v>2507</v>
      </c>
      <c r="H78" s="87" t="s">
        <v>110</v>
      </c>
      <c r="I78" s="1" t="s">
        <v>130</v>
      </c>
      <c r="J78" s="87" t="s">
        <v>151</v>
      </c>
      <c r="K78" s="86" t="s">
        <v>152</v>
      </c>
      <c r="L78" s="113" t="s">
        <v>18</v>
      </c>
      <c r="M78" s="162" t="str">
        <f>IFERROR(INDEX('1.2(2)'!J$793:J$838,MATCH('1.2(1)①'!$B78,'1.2(2)'!$E$793:$E$838,0),1),"ー")</f>
        <v>ー</v>
      </c>
      <c r="N78" s="162" t="str">
        <f>IFERROR(INDEX('1.2(2)'!K$793:K$838,MATCH('1.2(1)①'!$B78,'1.2(2)'!$E$793:$E$838,0),1),"ー")</f>
        <v>ー</v>
      </c>
    </row>
    <row r="79" spans="1:14" ht="28.5" x14ac:dyDescent="0.45">
      <c r="A79" s="160" t="str">
        <f t="shared" si="2"/>
        <v>Scope1, 2主要設備における高効率型・脱炭素型の導入建物窓</v>
      </c>
      <c r="B79" s="161">
        <f t="shared" si="3"/>
        <v>73</v>
      </c>
      <c r="C79" s="84" t="s">
        <v>10</v>
      </c>
      <c r="D79" s="87" t="s">
        <v>11</v>
      </c>
      <c r="E79" s="87" t="s">
        <v>12</v>
      </c>
      <c r="F79" s="87" t="s">
        <v>13</v>
      </c>
      <c r="G79" s="87" t="s">
        <v>2507</v>
      </c>
      <c r="H79" s="87" t="s">
        <v>153</v>
      </c>
      <c r="I79" s="87" t="s">
        <v>154</v>
      </c>
      <c r="J79" s="87" t="s">
        <v>155</v>
      </c>
      <c r="K79" s="86" t="s">
        <v>156</v>
      </c>
      <c r="L79" s="113" t="s">
        <v>18</v>
      </c>
      <c r="M79" s="162" t="str">
        <f>IFERROR(INDEX('1.2(2)'!J$793:J$838,MATCH('1.2(1)①'!$B79,'1.2(2)'!$E$793:$E$838,0),1),"ー")</f>
        <v>〇</v>
      </c>
      <c r="N79" s="162" t="str">
        <f>IFERROR(INDEX('1.2(2)'!K$793:K$838,MATCH('1.2(1)①'!$B79,'1.2(2)'!$E$793:$E$838,0),1),"ー")</f>
        <v>ー</v>
      </c>
    </row>
    <row r="80" spans="1:14" ht="42.75" x14ac:dyDescent="0.45">
      <c r="A80" s="160" t="str">
        <f t="shared" si="2"/>
        <v>Scope1, 2主要設備における高効率型・脱炭素型の導入建物外壁・屋根・窓・床</v>
      </c>
      <c r="B80" s="161">
        <f t="shared" si="3"/>
        <v>74</v>
      </c>
      <c r="C80" s="84" t="s">
        <v>10</v>
      </c>
      <c r="D80" s="87" t="s">
        <v>11</v>
      </c>
      <c r="E80" s="87" t="s">
        <v>12</v>
      </c>
      <c r="F80" s="87" t="s">
        <v>13</v>
      </c>
      <c r="G80" s="87" t="s">
        <v>2507</v>
      </c>
      <c r="H80" s="87" t="s">
        <v>157</v>
      </c>
      <c r="I80" s="87" t="s">
        <v>158</v>
      </c>
      <c r="J80" s="87" t="s">
        <v>159</v>
      </c>
      <c r="K80" s="86" t="s">
        <v>160</v>
      </c>
      <c r="L80" s="113" t="s">
        <v>18</v>
      </c>
      <c r="M80" s="162" t="str">
        <f>IFERROR(INDEX('1.2(2)'!J$793:J$838,MATCH('1.2(1)①'!$B80,'1.2(2)'!$E$793:$E$838,0),1),"ー")</f>
        <v>〇</v>
      </c>
      <c r="N80" s="162" t="str">
        <f>IFERROR(INDEX('1.2(2)'!K$793:K$838,MATCH('1.2(1)①'!$B80,'1.2(2)'!$E$793:$E$838,0),1),"ー")</f>
        <v>ー</v>
      </c>
    </row>
    <row r="81" spans="1:14" ht="28.5" x14ac:dyDescent="0.45">
      <c r="A81" s="160" t="str">
        <f t="shared" si="2"/>
        <v>Scope1, 2主要設備における高効率型・脱炭素型の導入建物その他</v>
      </c>
      <c r="B81" s="161">
        <f t="shared" si="3"/>
        <v>75</v>
      </c>
      <c r="C81" s="84" t="s">
        <v>10</v>
      </c>
      <c r="D81" s="87" t="s">
        <v>11</v>
      </c>
      <c r="E81" s="87" t="s">
        <v>12</v>
      </c>
      <c r="F81" s="87" t="s">
        <v>13</v>
      </c>
      <c r="G81" s="87" t="s">
        <v>2507</v>
      </c>
      <c r="H81" s="87" t="s">
        <v>157</v>
      </c>
      <c r="I81" s="86" t="s">
        <v>97</v>
      </c>
      <c r="J81" s="87" t="s">
        <v>161</v>
      </c>
      <c r="K81" s="86" t="s">
        <v>162</v>
      </c>
      <c r="L81" s="113" t="s">
        <v>18</v>
      </c>
      <c r="M81" s="162" t="str">
        <f>IFERROR(INDEX('1.2(2)'!J$793:J$838,MATCH('1.2(1)①'!$B81,'1.2(2)'!$E$793:$E$838,0),1),"ー")</f>
        <v>ー</v>
      </c>
      <c r="N81" s="162" t="str">
        <f>IFERROR(INDEX('1.2(2)'!K$793:K$838,MATCH('1.2(1)①'!$B81,'1.2(2)'!$E$793:$E$838,0),1),"ー")</f>
        <v>ー</v>
      </c>
    </row>
    <row r="82" spans="1:14" ht="28.5" x14ac:dyDescent="0.45">
      <c r="A82" s="160" t="str">
        <f t="shared" si="2"/>
        <v>Scope1, 2主要設備における高効率型・脱炭素型の導入車両自動車</v>
      </c>
      <c r="B82" s="161">
        <f t="shared" si="3"/>
        <v>76</v>
      </c>
      <c r="C82" s="84" t="s">
        <v>10</v>
      </c>
      <c r="D82" s="87" t="s">
        <v>11</v>
      </c>
      <c r="E82" s="87" t="s">
        <v>12</v>
      </c>
      <c r="F82" s="87" t="s">
        <v>13</v>
      </c>
      <c r="G82" s="87" t="s">
        <v>2507</v>
      </c>
      <c r="H82" s="87" t="s">
        <v>163</v>
      </c>
      <c r="I82" s="86" t="s">
        <v>164</v>
      </c>
      <c r="J82" s="87" t="s">
        <v>165</v>
      </c>
      <c r="K82" s="86" t="s">
        <v>166</v>
      </c>
      <c r="L82" s="113" t="s">
        <v>18</v>
      </c>
      <c r="M82" s="162" t="str">
        <f>IFERROR(INDEX('1.2(2)'!J$793:J$838,MATCH('1.2(1)①'!$B82,'1.2(2)'!$E$793:$E$838,0),1),"ー")</f>
        <v>ー</v>
      </c>
      <c r="N82" s="162" t="str">
        <f>IFERROR(INDEX('1.2(2)'!K$793:K$838,MATCH('1.2(1)①'!$B82,'1.2(2)'!$E$793:$E$838,0),1),"ー")</f>
        <v>ー</v>
      </c>
    </row>
    <row r="83" spans="1:14" ht="28.5" x14ac:dyDescent="0.45">
      <c r="A83" s="160" t="str">
        <f t="shared" si="2"/>
        <v>Scope1, 2主要設備における高効率型・脱炭素型の導入車両自動車</v>
      </c>
      <c r="B83" s="161">
        <f t="shared" si="3"/>
        <v>77</v>
      </c>
      <c r="C83" s="84" t="s">
        <v>10</v>
      </c>
      <c r="D83" s="87" t="s">
        <v>11</v>
      </c>
      <c r="E83" s="87" t="s">
        <v>12</v>
      </c>
      <c r="F83" s="87" t="s">
        <v>13</v>
      </c>
      <c r="G83" s="87" t="s">
        <v>2507</v>
      </c>
      <c r="H83" s="87" t="s">
        <v>163</v>
      </c>
      <c r="I83" s="86" t="s">
        <v>164</v>
      </c>
      <c r="J83" s="87" t="s">
        <v>167</v>
      </c>
      <c r="K83" s="86" t="s">
        <v>168</v>
      </c>
      <c r="L83" s="113"/>
      <c r="M83" s="162" t="str">
        <f>IFERROR(INDEX('1.2(2)'!J$793:J$838,MATCH('1.2(1)①'!$B83,'1.2(2)'!$E$793:$E$838,0),1),"ー")</f>
        <v>ー</v>
      </c>
      <c r="N83" s="162" t="str">
        <f>IFERROR(INDEX('1.2(2)'!K$793:K$838,MATCH('1.2(1)①'!$B83,'1.2(2)'!$E$793:$E$838,0),1),"ー")</f>
        <v>ー</v>
      </c>
    </row>
    <row r="84" spans="1:14" ht="42.75" x14ac:dyDescent="0.45">
      <c r="A84" s="160" t="str">
        <f t="shared" si="2"/>
        <v>Scope1, 2主要設備における高効率型・脱炭素型の導入車両自動車</v>
      </c>
      <c r="B84" s="161">
        <f t="shared" si="3"/>
        <v>78</v>
      </c>
      <c r="C84" s="84" t="s">
        <v>10</v>
      </c>
      <c r="D84" s="87" t="s">
        <v>11</v>
      </c>
      <c r="E84" s="87" t="s">
        <v>12</v>
      </c>
      <c r="F84" s="87" t="s">
        <v>13</v>
      </c>
      <c r="G84" s="87" t="s">
        <v>2507</v>
      </c>
      <c r="H84" s="87" t="s">
        <v>163</v>
      </c>
      <c r="I84" s="86" t="s">
        <v>164</v>
      </c>
      <c r="J84" s="87" t="s">
        <v>169</v>
      </c>
      <c r="K84" s="86" t="s">
        <v>170</v>
      </c>
      <c r="L84" s="113"/>
      <c r="M84" s="162" t="str">
        <f>IFERROR(INDEX('1.2(2)'!J$793:J$838,MATCH('1.2(1)①'!$B84,'1.2(2)'!$E$793:$E$838,0),1),"ー")</f>
        <v>ー</v>
      </c>
      <c r="N84" s="162" t="str">
        <f>IFERROR(INDEX('1.2(2)'!K$793:K$838,MATCH('1.2(1)①'!$B84,'1.2(2)'!$E$793:$E$838,0),1),"ー")</f>
        <v>ー</v>
      </c>
    </row>
    <row r="85" spans="1:14" ht="42.75" x14ac:dyDescent="0.45">
      <c r="A85" s="160" t="str">
        <f t="shared" si="2"/>
        <v>Scope1, 2主要設備における高効率型・脱炭素型の導入エネルギー管理システム工場エネルギー管理システム（FEMS）</v>
      </c>
      <c r="B85" s="161">
        <f t="shared" si="3"/>
        <v>79</v>
      </c>
      <c r="C85" s="84" t="s">
        <v>10</v>
      </c>
      <c r="D85" s="87" t="s">
        <v>11</v>
      </c>
      <c r="E85" s="87" t="s">
        <v>12</v>
      </c>
      <c r="F85" s="87" t="s">
        <v>13</v>
      </c>
      <c r="G85" s="87" t="s">
        <v>2507</v>
      </c>
      <c r="H85" s="87" t="s">
        <v>171</v>
      </c>
      <c r="I85" s="86" t="s">
        <v>172</v>
      </c>
      <c r="J85" s="87" t="s">
        <v>173</v>
      </c>
      <c r="K85" s="86" t="s">
        <v>174</v>
      </c>
      <c r="L85" s="113"/>
      <c r="M85" s="162" t="str">
        <f>IFERROR(INDEX('1.2(2)'!J$793:J$838,MATCH('1.2(1)①'!$B85,'1.2(2)'!$E$793:$E$838,0),1),"ー")</f>
        <v>ー</v>
      </c>
      <c r="N85" s="162" t="str">
        <f>IFERROR(INDEX('1.2(2)'!K$793:K$838,MATCH('1.2(1)①'!$B85,'1.2(2)'!$E$793:$E$838,0),1),"ー")</f>
        <v>ー</v>
      </c>
    </row>
    <row r="86" spans="1:14" ht="42.75" x14ac:dyDescent="0.45">
      <c r="A86" s="160" t="str">
        <f t="shared" si="2"/>
        <v>Scope1, 2主要設備における高効率型・脱炭素型の導入エネルギー管理システムビルエネルギー管理システム（BEMS）</v>
      </c>
      <c r="B86" s="161">
        <f t="shared" si="3"/>
        <v>80</v>
      </c>
      <c r="C86" s="84" t="s">
        <v>10</v>
      </c>
      <c r="D86" s="87" t="s">
        <v>11</v>
      </c>
      <c r="E86" s="87" t="s">
        <v>12</v>
      </c>
      <c r="F86" s="87" t="s">
        <v>13</v>
      </c>
      <c r="G86" s="87" t="s">
        <v>2507</v>
      </c>
      <c r="H86" s="87" t="s">
        <v>175</v>
      </c>
      <c r="I86" s="86" t="s">
        <v>176</v>
      </c>
      <c r="J86" s="87" t="s">
        <v>177</v>
      </c>
      <c r="K86" s="86" t="s">
        <v>178</v>
      </c>
      <c r="L86" s="113" t="s">
        <v>18</v>
      </c>
      <c r="M86" s="162" t="str">
        <f>IFERROR(INDEX('1.2(2)'!J$793:J$838,MATCH('1.2(1)①'!$B86,'1.2(2)'!$E$793:$E$838,0),1),"ー")</f>
        <v>ー</v>
      </c>
      <c r="N86" s="162" t="str">
        <f>IFERROR(INDEX('1.2(2)'!K$793:K$838,MATCH('1.2(1)①'!$B86,'1.2(2)'!$E$793:$E$838,0),1),"ー")</f>
        <v>ー</v>
      </c>
    </row>
    <row r="87" spans="1:14" ht="28.5" x14ac:dyDescent="0.45">
      <c r="A87" s="160" t="str">
        <f t="shared" si="2"/>
        <v>Scope1, 2主要設備における高効率型・脱炭素型の導入未利用エネルギー・再生可能エネルギー設備等</v>
      </c>
      <c r="B87" s="161">
        <f t="shared" si="3"/>
        <v>81</v>
      </c>
      <c r="C87" s="84" t="s">
        <v>10</v>
      </c>
      <c r="D87" s="87" t="s">
        <v>11</v>
      </c>
      <c r="E87" s="87" t="s">
        <v>12</v>
      </c>
      <c r="F87" s="87" t="s">
        <v>13</v>
      </c>
      <c r="G87" s="87" t="s">
        <v>2507</v>
      </c>
      <c r="H87" s="354" t="s">
        <v>2521</v>
      </c>
      <c r="I87" s="354"/>
      <c r="J87" s="87" t="s">
        <v>180</v>
      </c>
      <c r="K87" s="87" t="s">
        <v>181</v>
      </c>
      <c r="L87" s="113" t="s">
        <v>18</v>
      </c>
      <c r="M87" s="162" t="str">
        <f>IFERROR(INDEX('1.2(2)'!J$793:J$838,MATCH('1.2(1)①'!$B87,'1.2(2)'!$E$793:$E$838,0),1),"ー")</f>
        <v>ー</v>
      </c>
      <c r="N87" s="162" t="str">
        <f>IFERROR(INDEX('1.2(2)'!K$793:K$838,MATCH('1.2(1)①'!$B87,'1.2(2)'!$E$793:$E$838,0),1),"ー")</f>
        <v>ー</v>
      </c>
    </row>
    <row r="88" spans="1:14" ht="28.5" x14ac:dyDescent="0.45">
      <c r="A88" s="160" t="str">
        <f t="shared" si="2"/>
        <v>Scope1, 2主要設備における高効率型・脱炭素型の導入未利用エネルギー・再生可能エネルギー設備等</v>
      </c>
      <c r="B88" s="161">
        <f t="shared" si="3"/>
        <v>82</v>
      </c>
      <c r="C88" s="84" t="s">
        <v>10</v>
      </c>
      <c r="D88" s="87" t="s">
        <v>11</v>
      </c>
      <c r="E88" s="87" t="s">
        <v>12</v>
      </c>
      <c r="F88" s="87" t="s">
        <v>13</v>
      </c>
      <c r="G88" s="87" t="s">
        <v>2507</v>
      </c>
      <c r="H88" s="354" t="s">
        <v>2521</v>
      </c>
      <c r="I88" s="354"/>
      <c r="J88" s="87" t="s">
        <v>183</v>
      </c>
      <c r="K88" s="87" t="s">
        <v>184</v>
      </c>
      <c r="L88" s="113" t="s">
        <v>18</v>
      </c>
      <c r="M88" s="162" t="str">
        <f>IFERROR(INDEX('1.2(2)'!J$793:J$838,MATCH('1.2(1)①'!$B88,'1.2(2)'!$E$793:$E$838,0),1),"ー")</f>
        <v>〇</v>
      </c>
      <c r="N88" s="162" t="str">
        <f>IFERROR(INDEX('1.2(2)'!K$793:K$838,MATCH('1.2(1)①'!$B88,'1.2(2)'!$E$793:$E$838,0),1),"ー")</f>
        <v>ー</v>
      </c>
    </row>
    <row r="89" spans="1:14" ht="28.5" x14ac:dyDescent="0.45">
      <c r="A89" s="160" t="str">
        <f t="shared" si="2"/>
        <v>Scope1, 2主要設備における高効率型・脱炭素型の導入未利用エネルギー・再生可能エネルギー設備等</v>
      </c>
      <c r="B89" s="161">
        <f t="shared" si="3"/>
        <v>83</v>
      </c>
      <c r="C89" s="84" t="s">
        <v>10</v>
      </c>
      <c r="D89" s="87" t="s">
        <v>11</v>
      </c>
      <c r="E89" s="87" t="s">
        <v>12</v>
      </c>
      <c r="F89" s="87" t="s">
        <v>13</v>
      </c>
      <c r="G89" s="87" t="s">
        <v>2507</v>
      </c>
      <c r="H89" s="354" t="s">
        <v>2521</v>
      </c>
      <c r="I89" s="354"/>
      <c r="J89" s="87" t="s">
        <v>185</v>
      </c>
      <c r="K89" s="86" t="s">
        <v>186</v>
      </c>
      <c r="L89" s="113" t="s">
        <v>18</v>
      </c>
      <c r="M89" s="162" t="str">
        <f>IFERROR(INDEX('1.2(2)'!J$793:J$838,MATCH('1.2(1)①'!$B89,'1.2(2)'!$E$793:$E$838,0),1),"ー")</f>
        <v>〇</v>
      </c>
      <c r="N89" s="162" t="str">
        <f>IFERROR(INDEX('1.2(2)'!K$793:K$838,MATCH('1.2(1)①'!$B89,'1.2(2)'!$E$793:$E$838,0),1),"ー")</f>
        <v>ー</v>
      </c>
    </row>
    <row r="90" spans="1:14" ht="28.5" x14ac:dyDescent="0.45">
      <c r="A90" s="160" t="str">
        <f t="shared" si="2"/>
        <v>Scope1, 2主要設備における高効率型・脱炭素型の導入未利用エネルギー・再生可能エネルギー設備等</v>
      </c>
      <c r="B90" s="161">
        <f t="shared" si="3"/>
        <v>84</v>
      </c>
      <c r="C90" s="84" t="s">
        <v>10</v>
      </c>
      <c r="D90" s="87" t="s">
        <v>11</v>
      </c>
      <c r="E90" s="87" t="s">
        <v>12</v>
      </c>
      <c r="F90" s="87" t="s">
        <v>13</v>
      </c>
      <c r="G90" s="87" t="s">
        <v>2507</v>
      </c>
      <c r="H90" s="354" t="s">
        <v>2521</v>
      </c>
      <c r="I90" s="354"/>
      <c r="J90" s="87" t="s">
        <v>188</v>
      </c>
      <c r="K90" s="86" t="s">
        <v>189</v>
      </c>
      <c r="L90" s="113" t="s">
        <v>18</v>
      </c>
      <c r="M90" s="162" t="str">
        <f>IFERROR(INDEX('1.2(2)'!J$793:J$838,MATCH('1.2(1)①'!$B90,'1.2(2)'!$E$793:$E$838,0),1),"ー")</f>
        <v>△</v>
      </c>
      <c r="N90" s="162" t="str">
        <f>IFERROR(INDEX('1.2(2)'!K$793:K$838,MATCH('1.2(1)①'!$B90,'1.2(2)'!$E$793:$E$838,0),1),"ー")</f>
        <v>ー</v>
      </c>
    </row>
    <row r="91" spans="1:14" ht="71.25" x14ac:dyDescent="0.45">
      <c r="A91" s="160" t="str">
        <f t="shared" si="2"/>
        <v>Scope1, 2主要設備における高効率型・脱炭素型の導入未利用エネルギー・再生可能エネルギー設備等</v>
      </c>
      <c r="B91" s="161">
        <f t="shared" si="3"/>
        <v>85</v>
      </c>
      <c r="C91" s="84" t="s">
        <v>10</v>
      </c>
      <c r="D91" s="87" t="s">
        <v>11</v>
      </c>
      <c r="E91" s="87" t="s">
        <v>12</v>
      </c>
      <c r="F91" s="87" t="s">
        <v>13</v>
      </c>
      <c r="G91" s="87" t="s">
        <v>2507</v>
      </c>
      <c r="H91" s="354" t="s">
        <v>2521</v>
      </c>
      <c r="I91" s="354"/>
      <c r="J91" s="87" t="s">
        <v>190</v>
      </c>
      <c r="K91" s="86" t="s">
        <v>2749</v>
      </c>
      <c r="L91" s="113" t="s">
        <v>18</v>
      </c>
      <c r="M91" s="162" t="str">
        <f>IFERROR(INDEX('1.2(2)'!J$793:J$838,MATCH('1.2(1)①'!$B91,'1.2(2)'!$E$793:$E$838,0),1),"ー")</f>
        <v>△</v>
      </c>
      <c r="N91" s="162" t="str">
        <f>IFERROR(INDEX('1.2(2)'!K$793:K$838,MATCH('1.2(1)①'!$B91,'1.2(2)'!$E$793:$E$838,0),1),"ー")</f>
        <v>ー</v>
      </c>
    </row>
    <row r="92" spans="1:14" ht="28.5" x14ac:dyDescent="0.45">
      <c r="A92" s="160" t="str">
        <f t="shared" si="2"/>
        <v>Scope1, 2主要設備における高効率型・脱炭素型の導入未利用エネルギー・再生可能エネルギー設備等</v>
      </c>
      <c r="B92" s="161">
        <f t="shared" si="3"/>
        <v>86</v>
      </c>
      <c r="C92" s="84" t="s">
        <v>10</v>
      </c>
      <c r="D92" s="87" t="s">
        <v>11</v>
      </c>
      <c r="E92" s="87" t="s">
        <v>12</v>
      </c>
      <c r="F92" s="87" t="s">
        <v>13</v>
      </c>
      <c r="G92" s="87" t="s">
        <v>2507</v>
      </c>
      <c r="H92" s="354" t="s">
        <v>2521</v>
      </c>
      <c r="I92" s="354"/>
      <c r="J92" s="87" t="s">
        <v>2510</v>
      </c>
      <c r="K92" s="86" t="s">
        <v>2512</v>
      </c>
      <c r="L92" s="113" t="s">
        <v>18</v>
      </c>
      <c r="M92" s="162" t="str">
        <f>IFERROR(INDEX('1.2(2)'!J$793:J$838,MATCH('1.2(1)①'!$B92,'1.2(2)'!$E$793:$E$838,0),1),"ー")</f>
        <v>〇</v>
      </c>
      <c r="N92" s="162" t="str">
        <f>IFERROR(INDEX('1.2(2)'!K$793:K$838,MATCH('1.2(1)①'!$B92,'1.2(2)'!$E$793:$E$838,0),1),"ー")</f>
        <v>〇</v>
      </c>
    </row>
    <row r="93" spans="1:14" ht="28.5" x14ac:dyDescent="0.45">
      <c r="A93" s="160" t="str">
        <f t="shared" si="2"/>
        <v>Scope1, 2その他の設備導入、運用改善空気調和設備空気熱源設備・システム</v>
      </c>
      <c r="B93" s="161">
        <f t="shared" si="3"/>
        <v>87</v>
      </c>
      <c r="C93" s="84" t="s">
        <v>10</v>
      </c>
      <c r="D93" s="87" t="s">
        <v>11</v>
      </c>
      <c r="E93" s="87" t="s">
        <v>12</v>
      </c>
      <c r="F93" s="87" t="s">
        <v>13</v>
      </c>
      <c r="G93" s="87" t="s">
        <v>191</v>
      </c>
      <c r="H93" s="87" t="s">
        <v>14</v>
      </c>
      <c r="I93" s="87" t="s">
        <v>15</v>
      </c>
      <c r="J93" s="87" t="s">
        <v>192</v>
      </c>
      <c r="K93" s="86" t="s">
        <v>193</v>
      </c>
      <c r="L93" s="113" t="s">
        <v>18</v>
      </c>
      <c r="M93" s="162" t="str">
        <f>IFERROR(INDEX('1.2(2)'!J$793:J$838,MATCH('1.2(1)①'!$B93,'1.2(2)'!$E$793:$E$838,0),1),"ー")</f>
        <v>ー</v>
      </c>
      <c r="N93" s="162" t="str">
        <f>IFERROR(INDEX('1.2(2)'!K$793:K$838,MATCH('1.2(1)①'!$B93,'1.2(2)'!$E$793:$E$838,0),1),"ー")</f>
        <v>ー</v>
      </c>
    </row>
    <row r="94" spans="1:14" ht="28.5" x14ac:dyDescent="0.45">
      <c r="A94" s="160" t="str">
        <f t="shared" si="2"/>
        <v>Scope1, 2その他の設備導入、運用改善空気調和設備空気熱源設備・システム</v>
      </c>
      <c r="B94" s="161">
        <f t="shared" si="3"/>
        <v>88</v>
      </c>
      <c r="C94" s="84" t="s">
        <v>10</v>
      </c>
      <c r="D94" s="87" t="s">
        <v>11</v>
      </c>
      <c r="E94" s="87" t="s">
        <v>12</v>
      </c>
      <c r="F94" s="87" t="s">
        <v>13</v>
      </c>
      <c r="G94" s="87" t="s">
        <v>191</v>
      </c>
      <c r="H94" s="87" t="s">
        <v>14</v>
      </c>
      <c r="I94" s="87" t="s">
        <v>15</v>
      </c>
      <c r="J94" s="87" t="s">
        <v>194</v>
      </c>
      <c r="K94" s="86" t="s">
        <v>195</v>
      </c>
      <c r="L94" s="113" t="s">
        <v>18</v>
      </c>
      <c r="M94" s="162" t="str">
        <f>IFERROR(INDEX('1.2(2)'!J$793:J$838,MATCH('1.2(1)①'!$B94,'1.2(2)'!$E$793:$E$838,0),1),"ー")</f>
        <v>ー</v>
      </c>
      <c r="N94" s="162" t="str">
        <f>IFERROR(INDEX('1.2(2)'!K$793:K$838,MATCH('1.2(1)①'!$B94,'1.2(2)'!$E$793:$E$838,0),1),"ー")</f>
        <v>ー</v>
      </c>
    </row>
    <row r="95" spans="1:14" s="135" customFormat="1" ht="28.5" x14ac:dyDescent="0.45">
      <c r="A95" s="160" t="str">
        <f t="shared" si="2"/>
        <v>Scope1, 2その他の設備導入、運用改善空気調和設備空気熱源設備・システム</v>
      </c>
      <c r="B95" s="161">
        <f t="shared" si="3"/>
        <v>89</v>
      </c>
      <c r="C95" s="84" t="s">
        <v>10</v>
      </c>
      <c r="D95" s="87" t="s">
        <v>11</v>
      </c>
      <c r="E95" s="87" t="s">
        <v>12</v>
      </c>
      <c r="F95" s="87" t="s">
        <v>13</v>
      </c>
      <c r="G95" s="87" t="s">
        <v>191</v>
      </c>
      <c r="H95" s="87" t="s">
        <v>14</v>
      </c>
      <c r="I95" s="87" t="s">
        <v>15</v>
      </c>
      <c r="J95" s="87" t="s">
        <v>196</v>
      </c>
      <c r="K95" s="86" t="s">
        <v>197</v>
      </c>
      <c r="L95" s="113" t="s">
        <v>18</v>
      </c>
      <c r="M95" s="162" t="str">
        <f>IFERROR(INDEX('1.2(2)'!J$793:J$838,MATCH('1.2(1)①'!$B95,'1.2(2)'!$E$793:$E$838,0),1),"ー")</f>
        <v>ー</v>
      </c>
      <c r="N95" s="162" t="str">
        <f>IFERROR(INDEX('1.2(2)'!K$793:K$838,MATCH('1.2(1)①'!$B95,'1.2(2)'!$E$793:$E$838,0),1),"ー")</f>
        <v>ー</v>
      </c>
    </row>
    <row r="96" spans="1:14" ht="42.75" x14ac:dyDescent="0.45">
      <c r="A96" s="160" t="str">
        <f t="shared" si="2"/>
        <v>Scope1, 2その他の設備導入、運用改善空気調和設備空気熱源設備・システム</v>
      </c>
      <c r="B96" s="161">
        <f t="shared" si="3"/>
        <v>90</v>
      </c>
      <c r="C96" s="84" t="s">
        <v>10</v>
      </c>
      <c r="D96" s="87" t="s">
        <v>11</v>
      </c>
      <c r="E96" s="87" t="s">
        <v>12</v>
      </c>
      <c r="F96" s="87" t="s">
        <v>13</v>
      </c>
      <c r="G96" s="87" t="s">
        <v>191</v>
      </c>
      <c r="H96" s="87" t="s">
        <v>14</v>
      </c>
      <c r="I96" s="87" t="s">
        <v>15</v>
      </c>
      <c r="J96" s="87" t="s">
        <v>198</v>
      </c>
      <c r="K96" s="86" t="s">
        <v>199</v>
      </c>
      <c r="L96" s="113" t="s">
        <v>18</v>
      </c>
      <c r="M96" s="162" t="str">
        <f>IFERROR(INDEX('1.2(2)'!J$793:J$838,MATCH('1.2(1)①'!$B96,'1.2(2)'!$E$793:$E$838,0),1),"ー")</f>
        <v>△</v>
      </c>
      <c r="N96" s="162" t="str">
        <f>IFERROR(INDEX('1.2(2)'!K$793:K$838,MATCH('1.2(1)①'!$B96,'1.2(2)'!$E$793:$E$838,0),1),"ー")</f>
        <v>ー</v>
      </c>
    </row>
    <row r="97" spans="1:14" ht="42.75" x14ac:dyDescent="0.45">
      <c r="A97" s="160" t="str">
        <f t="shared" si="2"/>
        <v>Scope1, 2その他の設備導入、運用改善空気調和設備空気熱源設備・システム</v>
      </c>
      <c r="B97" s="161">
        <f t="shared" si="3"/>
        <v>91</v>
      </c>
      <c r="C97" s="84" t="s">
        <v>10</v>
      </c>
      <c r="D97" s="87" t="s">
        <v>11</v>
      </c>
      <c r="E97" s="87" t="s">
        <v>12</v>
      </c>
      <c r="F97" s="87" t="s">
        <v>13</v>
      </c>
      <c r="G97" s="87" t="s">
        <v>191</v>
      </c>
      <c r="H97" s="87" t="s">
        <v>14</v>
      </c>
      <c r="I97" s="87" t="s">
        <v>15</v>
      </c>
      <c r="J97" s="87" t="s">
        <v>200</v>
      </c>
      <c r="K97" s="86" t="s">
        <v>3012</v>
      </c>
      <c r="L97" s="113" t="s">
        <v>18</v>
      </c>
      <c r="M97" s="162" t="str">
        <f>IFERROR(INDEX('1.2(2)'!J$793:J$838,MATCH('1.2(1)①'!$B97,'1.2(2)'!$E$793:$E$838,0),1),"ー")</f>
        <v>ー</v>
      </c>
      <c r="N97" s="162" t="str">
        <f>IFERROR(INDEX('1.2(2)'!K$793:K$838,MATCH('1.2(1)①'!$B97,'1.2(2)'!$E$793:$E$838,0),1),"ー")</f>
        <v>ー</v>
      </c>
    </row>
    <row r="98" spans="1:14" ht="28.5" x14ac:dyDescent="0.45">
      <c r="A98" s="160" t="str">
        <f t="shared" si="2"/>
        <v>Scope1, 2その他の設備導入、運用改善空気調和設備空気熱源設備・システム</v>
      </c>
      <c r="B98" s="161">
        <f t="shared" si="3"/>
        <v>92</v>
      </c>
      <c r="C98" s="84" t="s">
        <v>10</v>
      </c>
      <c r="D98" s="87" t="s">
        <v>11</v>
      </c>
      <c r="E98" s="87" t="s">
        <v>12</v>
      </c>
      <c r="F98" s="87" t="s">
        <v>13</v>
      </c>
      <c r="G98" s="87" t="s">
        <v>191</v>
      </c>
      <c r="H98" s="87" t="s">
        <v>14</v>
      </c>
      <c r="I98" s="87" t="s">
        <v>15</v>
      </c>
      <c r="J98" s="87" t="s">
        <v>201</v>
      </c>
      <c r="K98" s="86" t="s">
        <v>202</v>
      </c>
      <c r="L98" s="113"/>
      <c r="M98" s="162" t="str">
        <f>IFERROR(INDEX('1.2(2)'!J$793:J$838,MATCH('1.2(1)①'!$B98,'1.2(2)'!$E$793:$E$838,0),1),"ー")</f>
        <v>ー</v>
      </c>
      <c r="N98" s="162" t="str">
        <f>IFERROR(INDEX('1.2(2)'!K$793:K$838,MATCH('1.2(1)①'!$B98,'1.2(2)'!$E$793:$E$838,0),1),"ー")</f>
        <v>ー</v>
      </c>
    </row>
    <row r="99" spans="1:14" ht="28.5" x14ac:dyDescent="0.45">
      <c r="A99" s="160" t="str">
        <f t="shared" si="2"/>
        <v>Scope1, 2その他の設備導入、運用改善空気調和設備空気熱源設備・システム</v>
      </c>
      <c r="B99" s="161">
        <f t="shared" si="3"/>
        <v>93</v>
      </c>
      <c r="C99" s="84" t="s">
        <v>10</v>
      </c>
      <c r="D99" s="87" t="s">
        <v>11</v>
      </c>
      <c r="E99" s="87" t="s">
        <v>12</v>
      </c>
      <c r="F99" s="87" t="s">
        <v>13</v>
      </c>
      <c r="G99" s="87" t="s">
        <v>191</v>
      </c>
      <c r="H99" s="87" t="s">
        <v>14</v>
      </c>
      <c r="I99" s="87" t="s">
        <v>15</v>
      </c>
      <c r="J99" s="87" t="s">
        <v>203</v>
      </c>
      <c r="K99" s="86" t="s">
        <v>204</v>
      </c>
      <c r="L99" s="113" t="s">
        <v>18</v>
      </c>
      <c r="M99" s="162" t="str">
        <f>IFERROR(INDEX('1.2(2)'!J$793:J$838,MATCH('1.2(1)①'!$B99,'1.2(2)'!$E$793:$E$838,0),1),"ー")</f>
        <v>ー</v>
      </c>
      <c r="N99" s="162" t="str">
        <f>IFERROR(INDEX('1.2(2)'!K$793:K$838,MATCH('1.2(1)①'!$B99,'1.2(2)'!$E$793:$E$838,0),1),"ー")</f>
        <v>ー</v>
      </c>
    </row>
    <row r="100" spans="1:14" ht="28.5" x14ac:dyDescent="0.45">
      <c r="A100" s="160" t="str">
        <f t="shared" si="2"/>
        <v>Scope1, 2その他の設備導入、運用改善空気調和設備空気熱源設備・システム</v>
      </c>
      <c r="B100" s="161">
        <f t="shared" si="3"/>
        <v>94</v>
      </c>
      <c r="C100" s="84" t="s">
        <v>10</v>
      </c>
      <c r="D100" s="87" t="s">
        <v>11</v>
      </c>
      <c r="E100" s="87" t="s">
        <v>12</v>
      </c>
      <c r="F100" s="87" t="s">
        <v>13</v>
      </c>
      <c r="G100" s="87" t="s">
        <v>191</v>
      </c>
      <c r="H100" s="87" t="s">
        <v>14</v>
      </c>
      <c r="I100" s="87" t="s">
        <v>15</v>
      </c>
      <c r="J100" s="87" t="s">
        <v>205</v>
      </c>
      <c r="K100" s="86" t="s">
        <v>206</v>
      </c>
      <c r="L100" s="113" t="s">
        <v>18</v>
      </c>
      <c r="M100" s="162" t="str">
        <f>IFERROR(INDEX('1.2(2)'!J$793:J$838,MATCH('1.2(1)①'!$B100,'1.2(2)'!$E$793:$E$838,0),1),"ー")</f>
        <v>ー</v>
      </c>
      <c r="N100" s="162" t="str">
        <f>IFERROR(INDEX('1.2(2)'!K$793:K$838,MATCH('1.2(1)①'!$B100,'1.2(2)'!$E$793:$E$838,0),1),"ー")</f>
        <v>ー</v>
      </c>
    </row>
    <row r="101" spans="1:14" x14ac:dyDescent="0.45">
      <c r="A101" s="160" t="str">
        <f t="shared" si="2"/>
        <v>Scope1, 2その他の設備導入、運用改善空気調和設備空気熱源設備・システム</v>
      </c>
      <c r="B101" s="161">
        <f t="shared" si="3"/>
        <v>95</v>
      </c>
      <c r="C101" s="84" t="s">
        <v>10</v>
      </c>
      <c r="D101" s="87" t="s">
        <v>11</v>
      </c>
      <c r="E101" s="87" t="s">
        <v>12</v>
      </c>
      <c r="F101" s="87" t="s">
        <v>13</v>
      </c>
      <c r="G101" s="87" t="s">
        <v>191</v>
      </c>
      <c r="H101" s="87" t="s">
        <v>14</v>
      </c>
      <c r="I101" s="87" t="s">
        <v>15</v>
      </c>
      <c r="J101" s="87" t="s">
        <v>207</v>
      </c>
      <c r="K101" s="86" t="s">
        <v>208</v>
      </c>
      <c r="L101" s="113" t="s">
        <v>18</v>
      </c>
      <c r="M101" s="162" t="str">
        <f>IFERROR(INDEX('1.2(2)'!J$793:J$838,MATCH('1.2(1)①'!$B101,'1.2(2)'!$E$793:$E$838,0),1),"ー")</f>
        <v>ー</v>
      </c>
      <c r="N101" s="162" t="str">
        <f>IFERROR(INDEX('1.2(2)'!K$793:K$838,MATCH('1.2(1)①'!$B101,'1.2(2)'!$E$793:$E$838,0),1),"ー")</f>
        <v>ー</v>
      </c>
    </row>
    <row r="102" spans="1:14" ht="28.5" x14ac:dyDescent="0.45">
      <c r="A102" s="160" t="str">
        <f t="shared" si="2"/>
        <v>Scope1, 2その他の設備導入、運用改善空気調和設備空気熱源設備・システム</v>
      </c>
      <c r="B102" s="161">
        <f t="shared" si="3"/>
        <v>96</v>
      </c>
      <c r="C102" s="84" t="s">
        <v>10</v>
      </c>
      <c r="D102" s="87" t="s">
        <v>11</v>
      </c>
      <c r="E102" s="87" t="s">
        <v>12</v>
      </c>
      <c r="F102" s="87" t="s">
        <v>13</v>
      </c>
      <c r="G102" s="87" t="s">
        <v>191</v>
      </c>
      <c r="H102" s="87" t="s">
        <v>14</v>
      </c>
      <c r="I102" s="87" t="s">
        <v>15</v>
      </c>
      <c r="J102" s="87" t="s">
        <v>209</v>
      </c>
      <c r="K102" s="86" t="s">
        <v>210</v>
      </c>
      <c r="L102" s="113" t="s">
        <v>18</v>
      </c>
      <c r="M102" s="162" t="str">
        <f>IFERROR(INDEX('1.2(2)'!J$793:J$838,MATCH('1.2(1)①'!$B102,'1.2(2)'!$E$793:$E$838,0),1),"ー")</f>
        <v>ー</v>
      </c>
      <c r="N102" s="162" t="str">
        <f>IFERROR(INDEX('1.2(2)'!K$793:K$838,MATCH('1.2(1)①'!$B102,'1.2(2)'!$E$793:$E$838,0),1),"ー")</f>
        <v>ー</v>
      </c>
    </row>
    <row r="103" spans="1:14" ht="28.5" x14ac:dyDescent="0.45">
      <c r="A103" s="160" t="str">
        <f t="shared" si="2"/>
        <v>Scope1, 2その他の設備導入、運用改善空気調和設備空気熱源設備・システム</v>
      </c>
      <c r="B103" s="161">
        <f t="shared" si="3"/>
        <v>97</v>
      </c>
      <c r="C103" s="84" t="s">
        <v>10</v>
      </c>
      <c r="D103" s="87" t="s">
        <v>11</v>
      </c>
      <c r="E103" s="87" t="s">
        <v>12</v>
      </c>
      <c r="F103" s="87" t="s">
        <v>13</v>
      </c>
      <c r="G103" s="87" t="s">
        <v>191</v>
      </c>
      <c r="H103" s="87" t="s">
        <v>14</v>
      </c>
      <c r="I103" s="87" t="s">
        <v>15</v>
      </c>
      <c r="J103" s="87" t="s">
        <v>211</v>
      </c>
      <c r="K103" s="86" t="s">
        <v>212</v>
      </c>
      <c r="L103" s="113" t="s">
        <v>18</v>
      </c>
      <c r="M103" s="162" t="str">
        <f>IFERROR(INDEX('1.2(2)'!J$793:J$838,MATCH('1.2(1)①'!$B103,'1.2(2)'!$E$793:$E$838,0),1),"ー")</f>
        <v>ー</v>
      </c>
      <c r="N103" s="162" t="str">
        <f>IFERROR(INDEX('1.2(2)'!K$793:K$838,MATCH('1.2(1)①'!$B103,'1.2(2)'!$E$793:$E$838,0),1),"ー")</f>
        <v>ー</v>
      </c>
    </row>
    <row r="104" spans="1:14" x14ac:dyDescent="0.45">
      <c r="A104" s="160" t="str">
        <f t="shared" si="2"/>
        <v>Scope1, 2その他の設備導入、運用改善空気調和設備空気熱源設備・システム</v>
      </c>
      <c r="B104" s="161">
        <f t="shared" si="3"/>
        <v>98</v>
      </c>
      <c r="C104" s="84" t="s">
        <v>10</v>
      </c>
      <c r="D104" s="87" t="s">
        <v>11</v>
      </c>
      <c r="E104" s="87" t="s">
        <v>12</v>
      </c>
      <c r="F104" s="87" t="s">
        <v>13</v>
      </c>
      <c r="G104" s="87" t="s">
        <v>191</v>
      </c>
      <c r="H104" s="87" t="s">
        <v>14</v>
      </c>
      <c r="I104" s="87" t="s">
        <v>15</v>
      </c>
      <c r="J104" s="87" t="s">
        <v>213</v>
      </c>
      <c r="K104" s="86" t="s">
        <v>214</v>
      </c>
      <c r="L104" s="113" t="s">
        <v>18</v>
      </c>
      <c r="M104" s="162" t="str">
        <f>IFERROR(INDEX('1.2(2)'!J$793:J$838,MATCH('1.2(1)①'!$B104,'1.2(2)'!$E$793:$E$838,0),1),"ー")</f>
        <v>ー</v>
      </c>
      <c r="N104" s="162" t="str">
        <f>IFERROR(INDEX('1.2(2)'!K$793:K$838,MATCH('1.2(1)①'!$B104,'1.2(2)'!$E$793:$E$838,0),1),"ー")</f>
        <v>ー</v>
      </c>
    </row>
    <row r="105" spans="1:14" ht="28.5" x14ac:dyDescent="0.45">
      <c r="A105" s="160" t="str">
        <f t="shared" si="2"/>
        <v>Scope1, 2その他の設備導入、運用改善空気調和設備空気熱源設備・システム</v>
      </c>
      <c r="B105" s="161">
        <f t="shared" si="3"/>
        <v>99</v>
      </c>
      <c r="C105" s="84" t="s">
        <v>10</v>
      </c>
      <c r="D105" s="87" t="s">
        <v>11</v>
      </c>
      <c r="E105" s="87" t="s">
        <v>12</v>
      </c>
      <c r="F105" s="87" t="s">
        <v>13</v>
      </c>
      <c r="G105" s="87" t="s">
        <v>191</v>
      </c>
      <c r="H105" s="87" t="s">
        <v>14</v>
      </c>
      <c r="I105" s="87" t="s">
        <v>15</v>
      </c>
      <c r="J105" s="87" t="s">
        <v>215</v>
      </c>
      <c r="K105" s="86" t="s">
        <v>216</v>
      </c>
      <c r="L105" s="113" t="s">
        <v>18</v>
      </c>
      <c r="M105" s="162" t="str">
        <f>IFERROR(INDEX('1.2(2)'!J$793:J$838,MATCH('1.2(1)①'!$B105,'1.2(2)'!$E$793:$E$838,0),1),"ー")</f>
        <v>ー</v>
      </c>
      <c r="N105" s="162" t="str">
        <f>IFERROR(INDEX('1.2(2)'!K$793:K$838,MATCH('1.2(1)①'!$B105,'1.2(2)'!$E$793:$E$838,0),1),"ー")</f>
        <v>ー</v>
      </c>
    </row>
    <row r="106" spans="1:14" ht="57" x14ac:dyDescent="0.45">
      <c r="A106" s="160" t="str">
        <f t="shared" si="2"/>
        <v>Scope1, 2その他の設備導入、運用改善空気調和設備空気熱源設備・システム</v>
      </c>
      <c r="B106" s="161">
        <f t="shared" si="3"/>
        <v>100</v>
      </c>
      <c r="C106" s="84" t="s">
        <v>10</v>
      </c>
      <c r="D106" s="87" t="s">
        <v>11</v>
      </c>
      <c r="E106" s="87" t="s">
        <v>12</v>
      </c>
      <c r="F106" s="87" t="s">
        <v>13</v>
      </c>
      <c r="G106" s="87" t="s">
        <v>191</v>
      </c>
      <c r="H106" s="87" t="s">
        <v>14</v>
      </c>
      <c r="I106" s="87" t="s">
        <v>15</v>
      </c>
      <c r="J106" s="87" t="s">
        <v>217</v>
      </c>
      <c r="K106" s="86" t="s">
        <v>218</v>
      </c>
      <c r="L106" s="113"/>
      <c r="M106" s="162" t="str">
        <f>IFERROR(INDEX('1.2(2)'!J$793:J$838,MATCH('1.2(1)①'!$B106,'1.2(2)'!$E$793:$E$838,0),1),"ー")</f>
        <v>ー</v>
      </c>
      <c r="N106" s="162" t="str">
        <f>IFERROR(INDEX('1.2(2)'!K$793:K$838,MATCH('1.2(1)①'!$B106,'1.2(2)'!$E$793:$E$838,0),1),"ー")</f>
        <v>ー</v>
      </c>
    </row>
    <row r="107" spans="1:14" ht="57" x14ac:dyDescent="0.45">
      <c r="A107" s="160" t="str">
        <f t="shared" si="2"/>
        <v>Scope1, 2その他の設備導入、運用改善空気調和設備空気調和・熱源設備の最適制御</v>
      </c>
      <c r="B107" s="161">
        <f t="shared" si="3"/>
        <v>101</v>
      </c>
      <c r="C107" s="84" t="s">
        <v>10</v>
      </c>
      <c r="D107" s="87" t="s">
        <v>11</v>
      </c>
      <c r="E107" s="87" t="s">
        <v>12</v>
      </c>
      <c r="F107" s="87" t="s">
        <v>13</v>
      </c>
      <c r="G107" s="87" t="s">
        <v>191</v>
      </c>
      <c r="H107" s="87" t="s">
        <v>19</v>
      </c>
      <c r="I107" s="87" t="s">
        <v>219</v>
      </c>
      <c r="J107" s="87" t="s">
        <v>220</v>
      </c>
      <c r="K107" s="86" t="s">
        <v>221</v>
      </c>
      <c r="L107" s="113" t="s">
        <v>18</v>
      </c>
      <c r="M107" s="162" t="str">
        <f>IFERROR(INDEX('1.2(2)'!J$793:J$838,MATCH('1.2(1)①'!$B107,'1.2(2)'!$E$793:$E$838,0),1),"ー")</f>
        <v>ー</v>
      </c>
      <c r="N107" s="162" t="str">
        <f>IFERROR(INDEX('1.2(2)'!K$793:K$838,MATCH('1.2(1)①'!$B107,'1.2(2)'!$E$793:$E$838,0),1),"ー")</f>
        <v>ー</v>
      </c>
    </row>
    <row r="108" spans="1:14" x14ac:dyDescent="0.45">
      <c r="A108" s="160" t="str">
        <f t="shared" si="2"/>
        <v>Scope1, 2その他の設備導入、運用改善空気調和設備空気調和・熱源設備の最適制御</v>
      </c>
      <c r="B108" s="161">
        <f t="shared" si="3"/>
        <v>102</v>
      </c>
      <c r="C108" s="84" t="s">
        <v>10</v>
      </c>
      <c r="D108" s="87" t="s">
        <v>11</v>
      </c>
      <c r="E108" s="87" t="s">
        <v>12</v>
      </c>
      <c r="F108" s="87" t="s">
        <v>13</v>
      </c>
      <c r="G108" s="87" t="s">
        <v>191</v>
      </c>
      <c r="H108" s="87" t="s">
        <v>19</v>
      </c>
      <c r="I108" s="87" t="s">
        <v>219</v>
      </c>
      <c r="J108" s="87" t="s">
        <v>222</v>
      </c>
      <c r="K108" s="86" t="s">
        <v>223</v>
      </c>
      <c r="L108" s="113" t="s">
        <v>18</v>
      </c>
      <c r="M108" s="162" t="str">
        <f>IFERROR(INDEX('1.2(2)'!J$793:J$838,MATCH('1.2(1)①'!$B108,'1.2(2)'!$E$793:$E$838,0),1),"ー")</f>
        <v>ー</v>
      </c>
      <c r="N108" s="162" t="str">
        <f>IFERROR(INDEX('1.2(2)'!K$793:K$838,MATCH('1.2(1)①'!$B108,'1.2(2)'!$E$793:$E$838,0),1),"ー")</f>
        <v>ー</v>
      </c>
    </row>
    <row r="109" spans="1:14" ht="28.5" x14ac:dyDescent="0.45">
      <c r="A109" s="160" t="str">
        <f t="shared" si="2"/>
        <v>Scope1, 2その他の設備導入、運用改善空気調和設備空気調和・熱源設備の最適制御</v>
      </c>
      <c r="B109" s="161">
        <f t="shared" si="3"/>
        <v>103</v>
      </c>
      <c r="C109" s="84" t="s">
        <v>10</v>
      </c>
      <c r="D109" s="87" t="s">
        <v>11</v>
      </c>
      <c r="E109" s="87" t="s">
        <v>12</v>
      </c>
      <c r="F109" s="87" t="s">
        <v>13</v>
      </c>
      <c r="G109" s="87" t="s">
        <v>191</v>
      </c>
      <c r="H109" s="87" t="s">
        <v>19</v>
      </c>
      <c r="I109" s="87" t="s">
        <v>219</v>
      </c>
      <c r="J109" s="87" t="s">
        <v>224</v>
      </c>
      <c r="K109" s="86" t="s">
        <v>3013</v>
      </c>
      <c r="L109" s="113" t="s">
        <v>18</v>
      </c>
      <c r="M109" s="162" t="str">
        <f>IFERROR(INDEX('1.2(2)'!J$793:J$838,MATCH('1.2(1)①'!$B109,'1.2(2)'!$E$793:$E$838,0),1),"ー")</f>
        <v>ー</v>
      </c>
      <c r="N109" s="162" t="str">
        <f>IFERROR(INDEX('1.2(2)'!K$793:K$838,MATCH('1.2(1)①'!$B109,'1.2(2)'!$E$793:$E$838,0),1),"ー")</f>
        <v>ー</v>
      </c>
    </row>
    <row r="110" spans="1:14" x14ac:dyDescent="0.45">
      <c r="A110" s="160" t="str">
        <f t="shared" si="2"/>
        <v>Scope1, 2その他の設備導入、運用改善空気調和設備空気調和・熱源設備の最適制御</v>
      </c>
      <c r="B110" s="161">
        <f t="shared" si="3"/>
        <v>104</v>
      </c>
      <c r="C110" s="84" t="s">
        <v>10</v>
      </c>
      <c r="D110" s="87" t="s">
        <v>11</v>
      </c>
      <c r="E110" s="87" t="s">
        <v>12</v>
      </c>
      <c r="F110" s="87" t="s">
        <v>13</v>
      </c>
      <c r="G110" s="87" t="s">
        <v>191</v>
      </c>
      <c r="H110" s="87" t="s">
        <v>19</v>
      </c>
      <c r="I110" s="87" t="s">
        <v>219</v>
      </c>
      <c r="J110" s="87" t="s">
        <v>225</v>
      </c>
      <c r="K110" s="86" t="s">
        <v>3014</v>
      </c>
      <c r="L110" s="113" t="s">
        <v>18</v>
      </c>
      <c r="M110" s="162" t="str">
        <f>IFERROR(INDEX('1.2(2)'!J$793:J$838,MATCH('1.2(1)①'!$B110,'1.2(2)'!$E$793:$E$838,0),1),"ー")</f>
        <v>ー</v>
      </c>
      <c r="N110" s="162" t="str">
        <f>IFERROR(INDEX('1.2(2)'!K$793:K$838,MATCH('1.2(1)①'!$B110,'1.2(2)'!$E$793:$E$838,0),1),"ー")</f>
        <v>ー</v>
      </c>
    </row>
    <row r="111" spans="1:14" ht="28.5" x14ac:dyDescent="0.45">
      <c r="A111" s="160" t="str">
        <f t="shared" si="2"/>
        <v>Scope1, 2その他の設備導入、運用改善空気調和設備空気調和・熱源設備の最適制御</v>
      </c>
      <c r="B111" s="161">
        <f t="shared" si="3"/>
        <v>105</v>
      </c>
      <c r="C111" s="84" t="s">
        <v>10</v>
      </c>
      <c r="D111" s="87" t="s">
        <v>11</v>
      </c>
      <c r="E111" s="87" t="s">
        <v>12</v>
      </c>
      <c r="F111" s="87" t="s">
        <v>13</v>
      </c>
      <c r="G111" s="87" t="s">
        <v>191</v>
      </c>
      <c r="H111" s="87" t="s">
        <v>19</v>
      </c>
      <c r="I111" s="87" t="s">
        <v>219</v>
      </c>
      <c r="J111" s="87" t="s">
        <v>226</v>
      </c>
      <c r="K111" s="86" t="s">
        <v>3015</v>
      </c>
      <c r="L111" s="113" t="s">
        <v>18</v>
      </c>
      <c r="M111" s="162" t="str">
        <f>IFERROR(INDEX('1.2(2)'!J$793:J$838,MATCH('1.2(1)①'!$B111,'1.2(2)'!$E$793:$E$838,0),1),"ー")</f>
        <v>ー</v>
      </c>
      <c r="N111" s="162" t="str">
        <f>IFERROR(INDEX('1.2(2)'!K$793:K$838,MATCH('1.2(1)①'!$B111,'1.2(2)'!$E$793:$E$838,0),1),"ー")</f>
        <v>ー</v>
      </c>
    </row>
    <row r="112" spans="1:14" ht="28.5" x14ac:dyDescent="0.45">
      <c r="A112" s="160" t="str">
        <f t="shared" si="2"/>
        <v>Scope1, 2その他の設備導入、運用改善空気調和設備空気調和・熱源設備の最適制御</v>
      </c>
      <c r="B112" s="161">
        <f t="shared" si="3"/>
        <v>106</v>
      </c>
      <c r="C112" s="84" t="s">
        <v>10</v>
      </c>
      <c r="D112" s="87" t="s">
        <v>11</v>
      </c>
      <c r="E112" s="87" t="s">
        <v>12</v>
      </c>
      <c r="F112" s="87" t="s">
        <v>13</v>
      </c>
      <c r="G112" s="87" t="s">
        <v>191</v>
      </c>
      <c r="H112" s="87" t="s">
        <v>19</v>
      </c>
      <c r="I112" s="87" t="s">
        <v>219</v>
      </c>
      <c r="J112" s="87" t="s">
        <v>227</v>
      </c>
      <c r="K112" s="86" t="s">
        <v>228</v>
      </c>
      <c r="L112" s="113" t="s">
        <v>18</v>
      </c>
      <c r="M112" s="162" t="str">
        <f>IFERROR(INDEX('1.2(2)'!J$793:J$838,MATCH('1.2(1)①'!$B112,'1.2(2)'!$E$793:$E$838,0),1),"ー")</f>
        <v>ー</v>
      </c>
      <c r="N112" s="162" t="str">
        <f>IFERROR(INDEX('1.2(2)'!K$793:K$838,MATCH('1.2(1)①'!$B112,'1.2(2)'!$E$793:$E$838,0),1),"ー")</f>
        <v>ー</v>
      </c>
    </row>
    <row r="113" spans="1:14" ht="28.5" x14ac:dyDescent="0.45">
      <c r="A113" s="160" t="str">
        <f t="shared" si="2"/>
        <v>Scope1, 2その他の設備導入、運用改善空気調和設備空気調和・熱源設備の最適制御</v>
      </c>
      <c r="B113" s="161">
        <f t="shared" si="3"/>
        <v>107</v>
      </c>
      <c r="C113" s="84" t="s">
        <v>10</v>
      </c>
      <c r="D113" s="87" t="s">
        <v>11</v>
      </c>
      <c r="E113" s="87" t="s">
        <v>12</v>
      </c>
      <c r="F113" s="87" t="s">
        <v>13</v>
      </c>
      <c r="G113" s="87" t="s">
        <v>191</v>
      </c>
      <c r="H113" s="87" t="s">
        <v>19</v>
      </c>
      <c r="I113" s="87" t="s">
        <v>219</v>
      </c>
      <c r="J113" s="87" t="s">
        <v>229</v>
      </c>
      <c r="K113" s="86" t="s">
        <v>230</v>
      </c>
      <c r="L113" s="113" t="s">
        <v>18</v>
      </c>
      <c r="M113" s="162" t="str">
        <f>IFERROR(INDEX('1.2(2)'!J$793:J$838,MATCH('1.2(1)①'!$B113,'1.2(2)'!$E$793:$E$838,0),1),"ー")</f>
        <v>ー</v>
      </c>
      <c r="N113" s="162" t="str">
        <f>IFERROR(INDEX('1.2(2)'!K$793:K$838,MATCH('1.2(1)①'!$B113,'1.2(2)'!$E$793:$E$838,0),1),"ー")</f>
        <v>ー</v>
      </c>
    </row>
    <row r="114" spans="1:14" ht="28.5" x14ac:dyDescent="0.45">
      <c r="A114" s="160" t="str">
        <f t="shared" si="2"/>
        <v>Scope1, 2その他の設備導入、運用改善空気調和設備空気調和・熱源設備の最適制御</v>
      </c>
      <c r="B114" s="161">
        <f t="shared" si="3"/>
        <v>108</v>
      </c>
      <c r="C114" s="84" t="s">
        <v>10</v>
      </c>
      <c r="D114" s="87" t="s">
        <v>11</v>
      </c>
      <c r="E114" s="87" t="s">
        <v>12</v>
      </c>
      <c r="F114" s="87" t="s">
        <v>13</v>
      </c>
      <c r="G114" s="87" t="s">
        <v>191</v>
      </c>
      <c r="H114" s="87" t="s">
        <v>19</v>
      </c>
      <c r="I114" s="87" t="s">
        <v>219</v>
      </c>
      <c r="J114" s="87" t="s">
        <v>231</v>
      </c>
      <c r="K114" s="86" t="s">
        <v>3016</v>
      </c>
      <c r="L114" s="113" t="s">
        <v>18</v>
      </c>
      <c r="M114" s="162" t="str">
        <f>IFERROR(INDEX('1.2(2)'!J$793:J$838,MATCH('1.2(1)①'!$B114,'1.2(2)'!$E$793:$E$838,0),1),"ー")</f>
        <v>ー</v>
      </c>
      <c r="N114" s="162" t="str">
        <f>IFERROR(INDEX('1.2(2)'!K$793:K$838,MATCH('1.2(1)①'!$B114,'1.2(2)'!$E$793:$E$838,0),1),"ー")</f>
        <v>ー</v>
      </c>
    </row>
    <row r="115" spans="1:14" x14ac:dyDescent="0.45">
      <c r="A115" s="160" t="str">
        <f t="shared" si="2"/>
        <v>Scope1, 2その他の設備導入、運用改善空気調和設備空気調和・熱源設備の最適制御</v>
      </c>
      <c r="B115" s="161">
        <f t="shared" si="3"/>
        <v>109</v>
      </c>
      <c r="C115" s="84" t="s">
        <v>10</v>
      </c>
      <c r="D115" s="87" t="s">
        <v>11</v>
      </c>
      <c r="E115" s="87" t="s">
        <v>12</v>
      </c>
      <c r="F115" s="87" t="s">
        <v>13</v>
      </c>
      <c r="G115" s="87" t="s">
        <v>191</v>
      </c>
      <c r="H115" s="87" t="s">
        <v>19</v>
      </c>
      <c r="I115" s="87" t="s">
        <v>219</v>
      </c>
      <c r="J115" s="87" t="s">
        <v>232</v>
      </c>
      <c r="K115" s="86" t="s">
        <v>233</v>
      </c>
      <c r="L115" s="113" t="s">
        <v>18</v>
      </c>
      <c r="M115" s="162" t="str">
        <f>IFERROR(INDEX('1.2(2)'!J$793:J$838,MATCH('1.2(1)①'!$B115,'1.2(2)'!$E$793:$E$838,0),1),"ー")</f>
        <v>ー</v>
      </c>
      <c r="N115" s="162" t="str">
        <f>IFERROR(INDEX('1.2(2)'!K$793:K$838,MATCH('1.2(1)①'!$B115,'1.2(2)'!$E$793:$E$838,0),1),"ー")</f>
        <v>ー</v>
      </c>
    </row>
    <row r="116" spans="1:14" ht="28.5" x14ac:dyDescent="0.45">
      <c r="A116" s="160" t="str">
        <f t="shared" si="2"/>
        <v>Scope1, 2その他の設備導入、運用改善空気調和設備空気調和・熱源設備の最適制御</v>
      </c>
      <c r="B116" s="161">
        <f t="shared" si="3"/>
        <v>110</v>
      </c>
      <c r="C116" s="84" t="s">
        <v>10</v>
      </c>
      <c r="D116" s="87" t="s">
        <v>11</v>
      </c>
      <c r="E116" s="87" t="s">
        <v>12</v>
      </c>
      <c r="F116" s="87" t="s">
        <v>13</v>
      </c>
      <c r="G116" s="87" t="s">
        <v>191</v>
      </c>
      <c r="H116" s="87" t="s">
        <v>19</v>
      </c>
      <c r="I116" s="87" t="s">
        <v>219</v>
      </c>
      <c r="J116" s="87" t="s">
        <v>234</v>
      </c>
      <c r="K116" s="86" t="s">
        <v>235</v>
      </c>
      <c r="L116" s="113" t="s">
        <v>18</v>
      </c>
      <c r="M116" s="162" t="str">
        <f>IFERROR(INDEX('1.2(2)'!J$793:J$838,MATCH('1.2(1)①'!$B116,'1.2(2)'!$E$793:$E$838,0),1),"ー")</f>
        <v>ー</v>
      </c>
      <c r="N116" s="162" t="str">
        <f>IFERROR(INDEX('1.2(2)'!K$793:K$838,MATCH('1.2(1)①'!$B116,'1.2(2)'!$E$793:$E$838,0),1),"ー")</f>
        <v>ー</v>
      </c>
    </row>
    <row r="117" spans="1:14" x14ac:dyDescent="0.45">
      <c r="A117" s="160" t="str">
        <f t="shared" si="2"/>
        <v>Scope1, 2その他の設備導入、運用改善空気調和設備空気調和用搬送動力の低減</v>
      </c>
      <c r="B117" s="161">
        <f t="shared" si="3"/>
        <v>111</v>
      </c>
      <c r="C117" s="84" t="s">
        <v>10</v>
      </c>
      <c r="D117" s="87" t="s">
        <v>11</v>
      </c>
      <c r="E117" s="87" t="s">
        <v>12</v>
      </c>
      <c r="F117" s="87" t="s">
        <v>13</v>
      </c>
      <c r="G117" s="87" t="s">
        <v>191</v>
      </c>
      <c r="H117" s="87" t="s">
        <v>19</v>
      </c>
      <c r="I117" s="87" t="s">
        <v>236</v>
      </c>
      <c r="J117" s="87" t="s">
        <v>237</v>
      </c>
      <c r="K117" s="86" t="s">
        <v>238</v>
      </c>
      <c r="L117" s="113" t="s">
        <v>18</v>
      </c>
      <c r="M117" s="162" t="str">
        <f>IFERROR(INDEX('1.2(2)'!J$793:J$838,MATCH('1.2(1)①'!$B117,'1.2(2)'!$E$793:$E$838,0),1),"ー")</f>
        <v>ー</v>
      </c>
      <c r="N117" s="162" t="str">
        <f>IFERROR(INDEX('1.2(2)'!K$793:K$838,MATCH('1.2(1)①'!$B117,'1.2(2)'!$E$793:$E$838,0),1),"ー")</f>
        <v>ー</v>
      </c>
    </row>
    <row r="118" spans="1:14" ht="28.5" x14ac:dyDescent="0.45">
      <c r="A118" s="160" t="str">
        <f t="shared" si="2"/>
        <v>Scope1, 2その他の設備導入、運用改善空気調和設備空気調和用搬送動力の低減</v>
      </c>
      <c r="B118" s="161">
        <f t="shared" si="3"/>
        <v>112</v>
      </c>
      <c r="C118" s="84" t="s">
        <v>10</v>
      </c>
      <c r="D118" s="87" t="s">
        <v>11</v>
      </c>
      <c r="E118" s="87" t="s">
        <v>12</v>
      </c>
      <c r="F118" s="87" t="s">
        <v>13</v>
      </c>
      <c r="G118" s="87" t="s">
        <v>191</v>
      </c>
      <c r="H118" s="87" t="s">
        <v>19</v>
      </c>
      <c r="I118" s="87" t="s">
        <v>236</v>
      </c>
      <c r="J118" s="87" t="s">
        <v>239</v>
      </c>
      <c r="K118" s="86" t="s">
        <v>240</v>
      </c>
      <c r="L118" s="113" t="s">
        <v>18</v>
      </c>
      <c r="M118" s="162" t="str">
        <f>IFERROR(INDEX('1.2(2)'!J$793:J$838,MATCH('1.2(1)①'!$B118,'1.2(2)'!$E$793:$E$838,0),1),"ー")</f>
        <v>ー</v>
      </c>
      <c r="N118" s="162" t="str">
        <f>IFERROR(INDEX('1.2(2)'!K$793:K$838,MATCH('1.2(1)①'!$B118,'1.2(2)'!$E$793:$E$838,0),1),"ー")</f>
        <v>ー</v>
      </c>
    </row>
    <row r="119" spans="1:14" ht="28.5" x14ac:dyDescent="0.45">
      <c r="A119" s="160" t="str">
        <f t="shared" si="2"/>
        <v>Scope1, 2その他の設備導入、運用改善空気調和設備空気調和用搬送動力の低減</v>
      </c>
      <c r="B119" s="161">
        <f t="shared" si="3"/>
        <v>113</v>
      </c>
      <c r="C119" s="84" t="s">
        <v>10</v>
      </c>
      <c r="D119" s="87" t="s">
        <v>11</v>
      </c>
      <c r="E119" s="87" t="s">
        <v>12</v>
      </c>
      <c r="F119" s="87" t="s">
        <v>13</v>
      </c>
      <c r="G119" s="87" t="s">
        <v>191</v>
      </c>
      <c r="H119" s="87" t="s">
        <v>19</v>
      </c>
      <c r="I119" s="87" t="s">
        <v>236</v>
      </c>
      <c r="J119" s="87" t="s">
        <v>241</v>
      </c>
      <c r="K119" s="86" t="s">
        <v>242</v>
      </c>
      <c r="L119" s="113" t="s">
        <v>18</v>
      </c>
      <c r="M119" s="162" t="str">
        <f>IFERROR(INDEX('1.2(2)'!J$793:J$838,MATCH('1.2(1)①'!$B119,'1.2(2)'!$E$793:$E$838,0),1),"ー")</f>
        <v>ー</v>
      </c>
      <c r="N119" s="162" t="str">
        <f>IFERROR(INDEX('1.2(2)'!K$793:K$838,MATCH('1.2(1)①'!$B119,'1.2(2)'!$E$793:$E$838,0),1),"ー")</f>
        <v>ー</v>
      </c>
    </row>
    <row r="120" spans="1:14" ht="28.5" x14ac:dyDescent="0.45">
      <c r="A120" s="160" t="str">
        <f t="shared" si="2"/>
        <v>Scope1, 2その他の設備導入、運用改善空気調和設備空気調和用搬送動力の低減</v>
      </c>
      <c r="B120" s="161">
        <f t="shared" si="3"/>
        <v>114</v>
      </c>
      <c r="C120" s="84" t="s">
        <v>10</v>
      </c>
      <c r="D120" s="87" t="s">
        <v>11</v>
      </c>
      <c r="E120" s="87" t="s">
        <v>12</v>
      </c>
      <c r="F120" s="87" t="s">
        <v>13</v>
      </c>
      <c r="G120" s="87" t="s">
        <v>191</v>
      </c>
      <c r="H120" s="87" t="s">
        <v>19</v>
      </c>
      <c r="I120" s="87" t="s">
        <v>236</v>
      </c>
      <c r="J120" s="87" t="s">
        <v>243</v>
      </c>
      <c r="K120" s="86" t="s">
        <v>244</v>
      </c>
      <c r="L120" s="113" t="s">
        <v>18</v>
      </c>
      <c r="M120" s="162" t="str">
        <f>IFERROR(INDEX('1.2(2)'!J$793:J$838,MATCH('1.2(1)①'!$B120,'1.2(2)'!$E$793:$E$838,0),1),"ー")</f>
        <v>ー</v>
      </c>
      <c r="N120" s="162" t="str">
        <f>IFERROR(INDEX('1.2(2)'!K$793:K$838,MATCH('1.2(1)①'!$B120,'1.2(2)'!$E$793:$E$838,0),1),"ー")</f>
        <v>ー</v>
      </c>
    </row>
    <row r="121" spans="1:14" ht="28.5" x14ac:dyDescent="0.45">
      <c r="A121" s="160" t="str">
        <f t="shared" si="2"/>
        <v>Scope1, 2その他の設備導入、運用改善空気調和設備空気調和用搬送動力の低減</v>
      </c>
      <c r="B121" s="161">
        <f t="shared" si="3"/>
        <v>115</v>
      </c>
      <c r="C121" s="84" t="s">
        <v>10</v>
      </c>
      <c r="D121" s="87" t="s">
        <v>11</v>
      </c>
      <c r="E121" s="87" t="s">
        <v>12</v>
      </c>
      <c r="F121" s="87" t="s">
        <v>13</v>
      </c>
      <c r="G121" s="87" t="s">
        <v>191</v>
      </c>
      <c r="H121" s="87" t="s">
        <v>19</v>
      </c>
      <c r="I121" s="87" t="s">
        <v>236</v>
      </c>
      <c r="J121" s="87" t="s">
        <v>245</v>
      </c>
      <c r="K121" s="86" t="s">
        <v>246</v>
      </c>
      <c r="L121" s="113" t="s">
        <v>18</v>
      </c>
      <c r="M121" s="162" t="str">
        <f>IFERROR(INDEX('1.2(2)'!J$793:J$838,MATCH('1.2(1)①'!$B121,'1.2(2)'!$E$793:$E$838,0),1),"ー")</f>
        <v>ー</v>
      </c>
      <c r="N121" s="162" t="str">
        <f>IFERROR(INDEX('1.2(2)'!K$793:K$838,MATCH('1.2(1)①'!$B121,'1.2(2)'!$E$793:$E$838,0),1),"ー")</f>
        <v>ー</v>
      </c>
    </row>
    <row r="122" spans="1:14" ht="28.5" x14ac:dyDescent="0.45">
      <c r="A122" s="160" t="str">
        <f t="shared" si="2"/>
        <v>Scope1, 2その他の設備導入、運用改善空気調和設備空気調和用搬送動力の低減</v>
      </c>
      <c r="B122" s="161">
        <f t="shared" si="3"/>
        <v>116</v>
      </c>
      <c r="C122" s="84" t="s">
        <v>10</v>
      </c>
      <c r="D122" s="87" t="s">
        <v>11</v>
      </c>
      <c r="E122" s="87" t="s">
        <v>12</v>
      </c>
      <c r="F122" s="87" t="s">
        <v>13</v>
      </c>
      <c r="G122" s="87" t="s">
        <v>191</v>
      </c>
      <c r="H122" s="87" t="s">
        <v>19</v>
      </c>
      <c r="I122" s="87" t="s">
        <v>236</v>
      </c>
      <c r="J122" s="87" t="s">
        <v>3017</v>
      </c>
      <c r="K122" s="86" t="s">
        <v>247</v>
      </c>
      <c r="L122" s="113" t="s">
        <v>18</v>
      </c>
      <c r="M122" s="162" t="str">
        <f>IFERROR(INDEX('1.2(2)'!J$793:J$838,MATCH('1.2(1)①'!$B122,'1.2(2)'!$E$793:$E$838,0),1),"ー")</f>
        <v>ー</v>
      </c>
      <c r="N122" s="162" t="str">
        <f>IFERROR(INDEX('1.2(2)'!K$793:K$838,MATCH('1.2(1)①'!$B122,'1.2(2)'!$E$793:$E$838,0),1),"ー")</f>
        <v>ー</v>
      </c>
    </row>
    <row r="123" spans="1:14" x14ac:dyDescent="0.45">
      <c r="A123" s="160" t="str">
        <f t="shared" si="2"/>
        <v>Scope1, 2その他の設備導入、運用改善空気調和設備空気調和関係その他</v>
      </c>
      <c r="B123" s="161">
        <f t="shared" si="3"/>
        <v>117</v>
      </c>
      <c r="C123" s="84" t="s">
        <v>10</v>
      </c>
      <c r="D123" s="87" t="s">
        <v>11</v>
      </c>
      <c r="E123" s="87" t="s">
        <v>12</v>
      </c>
      <c r="F123" s="87" t="s">
        <v>13</v>
      </c>
      <c r="G123" s="87" t="s">
        <v>191</v>
      </c>
      <c r="H123" s="87" t="s">
        <v>19</v>
      </c>
      <c r="I123" s="87" t="s">
        <v>248</v>
      </c>
      <c r="J123" s="87" t="s">
        <v>2753</v>
      </c>
      <c r="K123" s="86" t="s">
        <v>249</v>
      </c>
      <c r="L123" s="113" t="s">
        <v>18</v>
      </c>
      <c r="M123" s="162" t="str">
        <f>IFERROR(INDEX('1.2(2)'!J$793:J$838,MATCH('1.2(1)①'!$B123,'1.2(2)'!$E$793:$E$838,0),1),"ー")</f>
        <v>ー</v>
      </c>
      <c r="N123" s="162" t="str">
        <f>IFERROR(INDEX('1.2(2)'!K$793:K$838,MATCH('1.2(1)①'!$B123,'1.2(2)'!$E$793:$E$838,0),1),"ー")</f>
        <v>ー</v>
      </c>
    </row>
    <row r="124" spans="1:14" ht="28.5" x14ac:dyDescent="0.45">
      <c r="A124" s="160" t="str">
        <f t="shared" si="2"/>
        <v>Scope1, 2その他の設備導入、運用改善空気調和設備空気調和関係その他</v>
      </c>
      <c r="B124" s="161">
        <f t="shared" si="3"/>
        <v>118</v>
      </c>
      <c r="C124" s="84" t="s">
        <v>10</v>
      </c>
      <c r="D124" s="87" t="s">
        <v>11</v>
      </c>
      <c r="E124" s="87" t="s">
        <v>12</v>
      </c>
      <c r="F124" s="87" t="s">
        <v>13</v>
      </c>
      <c r="G124" s="87" t="s">
        <v>191</v>
      </c>
      <c r="H124" s="87" t="s">
        <v>19</v>
      </c>
      <c r="I124" s="87" t="s">
        <v>248</v>
      </c>
      <c r="J124" s="87" t="s">
        <v>250</v>
      </c>
      <c r="K124" s="86" t="s">
        <v>251</v>
      </c>
      <c r="L124" s="113" t="s">
        <v>18</v>
      </c>
      <c r="M124" s="162" t="str">
        <f>IFERROR(INDEX('1.2(2)'!J$793:J$838,MATCH('1.2(1)①'!$B124,'1.2(2)'!$E$793:$E$838,0),1),"ー")</f>
        <v>ー</v>
      </c>
      <c r="N124" s="162" t="str">
        <f>IFERROR(INDEX('1.2(2)'!K$793:K$838,MATCH('1.2(1)①'!$B124,'1.2(2)'!$E$793:$E$838,0),1),"ー")</f>
        <v>ー</v>
      </c>
    </row>
    <row r="125" spans="1:14" ht="28.5" x14ac:dyDescent="0.45">
      <c r="A125" s="160" t="str">
        <f t="shared" si="2"/>
        <v>Scope1, 2その他の設備導入、運用改善空気調和設備空気調和関係その他</v>
      </c>
      <c r="B125" s="161">
        <f t="shared" si="3"/>
        <v>119</v>
      </c>
      <c r="C125" s="84" t="s">
        <v>10</v>
      </c>
      <c r="D125" s="87" t="s">
        <v>11</v>
      </c>
      <c r="E125" s="87" t="s">
        <v>12</v>
      </c>
      <c r="F125" s="87" t="s">
        <v>13</v>
      </c>
      <c r="G125" s="87" t="s">
        <v>191</v>
      </c>
      <c r="H125" s="87" t="s">
        <v>19</v>
      </c>
      <c r="I125" s="87" t="s">
        <v>248</v>
      </c>
      <c r="J125" s="87" t="s">
        <v>252</v>
      </c>
      <c r="K125" s="86" t="s">
        <v>253</v>
      </c>
      <c r="L125" s="113" t="s">
        <v>18</v>
      </c>
      <c r="M125" s="162" t="str">
        <f>IFERROR(INDEX('1.2(2)'!J$793:J$838,MATCH('1.2(1)①'!$B125,'1.2(2)'!$E$793:$E$838,0),1),"ー")</f>
        <v>ー</v>
      </c>
      <c r="N125" s="162" t="str">
        <f>IFERROR(INDEX('1.2(2)'!K$793:K$838,MATCH('1.2(1)①'!$B125,'1.2(2)'!$E$793:$E$838,0),1),"ー")</f>
        <v>ー</v>
      </c>
    </row>
    <row r="126" spans="1:14" ht="31.5" x14ac:dyDescent="0.45">
      <c r="A126" s="160" t="str">
        <f t="shared" si="2"/>
        <v>Scope1, 2その他の設備導入、運用改善空気調和設備空調熱源設備・システムの運用改善</v>
      </c>
      <c r="B126" s="161">
        <f t="shared" si="3"/>
        <v>120</v>
      </c>
      <c r="C126" s="84" t="s">
        <v>10</v>
      </c>
      <c r="D126" s="87" t="s">
        <v>11</v>
      </c>
      <c r="E126" s="87" t="s">
        <v>12</v>
      </c>
      <c r="F126" s="87" t="s">
        <v>13</v>
      </c>
      <c r="G126" s="87" t="s">
        <v>191</v>
      </c>
      <c r="H126" s="87" t="s">
        <v>19</v>
      </c>
      <c r="I126" s="87" t="s">
        <v>2555</v>
      </c>
      <c r="J126" s="87" t="s">
        <v>2728</v>
      </c>
      <c r="K126" s="121" t="s">
        <v>2722</v>
      </c>
      <c r="L126" s="113" t="s">
        <v>18</v>
      </c>
      <c r="M126" s="162" t="str">
        <f>IFERROR(INDEX('1.2(2)'!J$793:J$838,MATCH('1.2(1)①'!$B126,'1.2(2)'!$E$793:$E$838,0),1),"ー")</f>
        <v>ー</v>
      </c>
      <c r="N126" s="162" t="str">
        <f>IFERROR(INDEX('1.2(2)'!K$793:K$838,MATCH('1.2(1)①'!$B126,'1.2(2)'!$E$793:$E$838,0),1),"ー")</f>
        <v>ー</v>
      </c>
    </row>
    <row r="127" spans="1:14" ht="31.5" x14ac:dyDescent="0.45">
      <c r="A127" s="160" t="str">
        <f t="shared" si="2"/>
        <v>Scope1, 2その他の設備導入、運用改善空気調和設備空調熱源設備・システムの運用改善</v>
      </c>
      <c r="B127" s="161">
        <f t="shared" si="3"/>
        <v>121</v>
      </c>
      <c r="C127" s="84" t="s">
        <v>10</v>
      </c>
      <c r="D127" s="87" t="s">
        <v>11</v>
      </c>
      <c r="E127" s="87" t="s">
        <v>12</v>
      </c>
      <c r="F127" s="87" t="s">
        <v>13</v>
      </c>
      <c r="G127" s="87" t="s">
        <v>191</v>
      </c>
      <c r="H127" s="87" t="s">
        <v>19</v>
      </c>
      <c r="I127" s="87" t="s">
        <v>2555</v>
      </c>
      <c r="J127" s="87" t="s">
        <v>2675</v>
      </c>
      <c r="K127" s="121" t="s">
        <v>2723</v>
      </c>
      <c r="L127" s="113" t="s">
        <v>18</v>
      </c>
      <c r="M127" s="162" t="str">
        <f>IFERROR(INDEX('1.2(2)'!J$793:J$838,MATCH('1.2(1)①'!$B127,'1.2(2)'!$E$793:$E$838,0),1),"ー")</f>
        <v>ー</v>
      </c>
      <c r="N127" s="162" t="str">
        <f>IFERROR(INDEX('1.2(2)'!K$793:K$838,MATCH('1.2(1)①'!$B127,'1.2(2)'!$E$793:$E$838,0),1),"ー")</f>
        <v>ー</v>
      </c>
    </row>
    <row r="128" spans="1:14" ht="31.5" x14ac:dyDescent="0.45">
      <c r="A128" s="160" t="str">
        <f t="shared" si="2"/>
        <v>Scope1, 2その他の設備導入、運用改善空気調和設備空調熱源設備・システムの運用改善</v>
      </c>
      <c r="B128" s="161">
        <f t="shared" si="3"/>
        <v>122</v>
      </c>
      <c r="C128" s="84" t="s">
        <v>10</v>
      </c>
      <c r="D128" s="87" t="s">
        <v>11</v>
      </c>
      <c r="E128" s="87" t="s">
        <v>12</v>
      </c>
      <c r="F128" s="87" t="s">
        <v>13</v>
      </c>
      <c r="G128" s="87" t="s">
        <v>191</v>
      </c>
      <c r="H128" s="87" t="s">
        <v>19</v>
      </c>
      <c r="I128" s="87" t="s">
        <v>2555</v>
      </c>
      <c r="J128" s="87" t="s">
        <v>2729</v>
      </c>
      <c r="K128" s="121" t="s">
        <v>2724</v>
      </c>
      <c r="L128" s="113" t="s">
        <v>18</v>
      </c>
      <c r="M128" s="162" t="str">
        <f>IFERROR(INDEX('1.2(2)'!J$793:J$838,MATCH('1.2(1)①'!$B128,'1.2(2)'!$E$793:$E$838,0),1),"ー")</f>
        <v>ー</v>
      </c>
      <c r="N128" s="162" t="str">
        <f>IFERROR(INDEX('1.2(2)'!K$793:K$838,MATCH('1.2(1)①'!$B128,'1.2(2)'!$E$793:$E$838,0),1),"ー")</f>
        <v>ー</v>
      </c>
    </row>
    <row r="129" spans="1:14" ht="31.5" x14ac:dyDescent="0.45">
      <c r="A129" s="160" t="str">
        <f t="shared" si="2"/>
        <v>Scope1, 2その他の設備導入、運用改善空気調和設備空調熱源設備・システムの運用改善</v>
      </c>
      <c r="B129" s="161">
        <f t="shared" si="3"/>
        <v>123</v>
      </c>
      <c r="C129" s="84" t="s">
        <v>10</v>
      </c>
      <c r="D129" s="87" t="s">
        <v>11</v>
      </c>
      <c r="E129" s="87" t="s">
        <v>12</v>
      </c>
      <c r="F129" s="87" t="s">
        <v>13</v>
      </c>
      <c r="G129" s="87" t="s">
        <v>191</v>
      </c>
      <c r="H129" s="87" t="s">
        <v>19</v>
      </c>
      <c r="I129" s="87" t="s">
        <v>2555</v>
      </c>
      <c r="J129" s="87" t="s">
        <v>2559</v>
      </c>
      <c r="K129" s="121" t="s">
        <v>2724</v>
      </c>
      <c r="L129" s="113" t="s">
        <v>18</v>
      </c>
      <c r="M129" s="162" t="str">
        <f>IFERROR(INDEX('1.2(2)'!J$793:J$838,MATCH('1.2(1)①'!$B129,'1.2(2)'!$E$793:$E$838,0),1),"ー")</f>
        <v>ー</v>
      </c>
      <c r="N129" s="162" t="str">
        <f>IFERROR(INDEX('1.2(2)'!K$793:K$838,MATCH('1.2(1)①'!$B129,'1.2(2)'!$E$793:$E$838,0),1),"ー")</f>
        <v>ー</v>
      </c>
    </row>
    <row r="130" spans="1:14" ht="31.5" x14ac:dyDescent="0.45">
      <c r="A130" s="160" t="str">
        <f t="shared" si="2"/>
        <v>Scope1, 2その他の設備導入、運用改善空気調和設備空調熱源設備・システムの運用改善</v>
      </c>
      <c r="B130" s="161">
        <f t="shared" si="3"/>
        <v>124</v>
      </c>
      <c r="C130" s="84" t="s">
        <v>10</v>
      </c>
      <c r="D130" s="87" t="s">
        <v>11</v>
      </c>
      <c r="E130" s="87" t="s">
        <v>12</v>
      </c>
      <c r="F130" s="87" t="s">
        <v>13</v>
      </c>
      <c r="G130" s="87" t="s">
        <v>191</v>
      </c>
      <c r="H130" s="87" t="s">
        <v>19</v>
      </c>
      <c r="I130" s="87" t="s">
        <v>2555</v>
      </c>
      <c r="J130" s="87" t="s">
        <v>2560</v>
      </c>
      <c r="K130" s="121" t="s">
        <v>2676</v>
      </c>
      <c r="L130" s="113" t="s">
        <v>18</v>
      </c>
      <c r="M130" s="162" t="str">
        <f>IFERROR(INDEX('1.2(2)'!J$793:J$838,MATCH('1.2(1)①'!$B130,'1.2(2)'!$E$793:$E$838,0),1),"ー")</f>
        <v>ー</v>
      </c>
      <c r="N130" s="162" t="str">
        <f>IFERROR(INDEX('1.2(2)'!K$793:K$838,MATCH('1.2(1)①'!$B130,'1.2(2)'!$E$793:$E$838,0),1),"ー")</f>
        <v>ー</v>
      </c>
    </row>
    <row r="131" spans="1:14" ht="31.5" x14ac:dyDescent="0.45">
      <c r="A131" s="160" t="str">
        <f t="shared" si="2"/>
        <v>Scope1, 2その他の設備導入、運用改善空気調和設備空調熱源設備・システムの運用改善</v>
      </c>
      <c r="B131" s="161">
        <f t="shared" si="3"/>
        <v>125</v>
      </c>
      <c r="C131" s="84" t="s">
        <v>10</v>
      </c>
      <c r="D131" s="87" t="s">
        <v>11</v>
      </c>
      <c r="E131" s="87" t="s">
        <v>12</v>
      </c>
      <c r="F131" s="87" t="s">
        <v>13</v>
      </c>
      <c r="G131" s="87" t="s">
        <v>191</v>
      </c>
      <c r="H131" s="87" t="s">
        <v>19</v>
      </c>
      <c r="I131" s="87" t="s">
        <v>2555</v>
      </c>
      <c r="J131" s="87" t="s">
        <v>2561</v>
      </c>
      <c r="K131" s="121" t="s">
        <v>3018</v>
      </c>
      <c r="L131" s="113" t="s">
        <v>18</v>
      </c>
      <c r="M131" s="162" t="str">
        <f>IFERROR(INDEX('1.2(2)'!J$793:J$838,MATCH('1.2(1)①'!$B131,'1.2(2)'!$E$793:$E$838,0),1),"ー")</f>
        <v>ー</v>
      </c>
      <c r="N131" s="162" t="str">
        <f>IFERROR(INDEX('1.2(2)'!K$793:K$838,MATCH('1.2(1)①'!$B131,'1.2(2)'!$E$793:$E$838,0),1),"ー")</f>
        <v>ー</v>
      </c>
    </row>
    <row r="132" spans="1:14" ht="31.5" x14ac:dyDescent="0.45">
      <c r="A132" s="160" t="str">
        <f t="shared" si="2"/>
        <v>Scope1, 2その他の設備導入、運用改善空気調和設備空調熱源設備・システムの運用改善</v>
      </c>
      <c r="B132" s="161">
        <f t="shared" si="3"/>
        <v>126</v>
      </c>
      <c r="C132" s="84" t="s">
        <v>10</v>
      </c>
      <c r="D132" s="87" t="s">
        <v>11</v>
      </c>
      <c r="E132" s="87" t="s">
        <v>12</v>
      </c>
      <c r="F132" s="87" t="s">
        <v>13</v>
      </c>
      <c r="G132" s="87" t="s">
        <v>191</v>
      </c>
      <c r="H132" s="87" t="s">
        <v>19</v>
      </c>
      <c r="I132" s="87" t="s">
        <v>2555</v>
      </c>
      <c r="J132" s="87" t="s">
        <v>2562</v>
      </c>
      <c r="K132" s="121" t="s">
        <v>2677</v>
      </c>
      <c r="L132" s="113" t="s">
        <v>18</v>
      </c>
      <c r="M132" s="162" t="str">
        <f>IFERROR(INDEX('1.2(2)'!J$793:J$838,MATCH('1.2(1)①'!$B132,'1.2(2)'!$E$793:$E$838,0),1),"ー")</f>
        <v>ー</v>
      </c>
      <c r="N132" s="162" t="str">
        <f>IFERROR(INDEX('1.2(2)'!K$793:K$838,MATCH('1.2(1)①'!$B132,'1.2(2)'!$E$793:$E$838,0),1),"ー")</f>
        <v>ー</v>
      </c>
    </row>
    <row r="133" spans="1:14" ht="31.5" x14ac:dyDescent="0.45">
      <c r="A133" s="160" t="str">
        <f t="shared" si="2"/>
        <v>Scope1, 2その他の設備導入、運用改善空気調和設備空調熱源設備・システムの運用改善</v>
      </c>
      <c r="B133" s="161">
        <f t="shared" si="3"/>
        <v>127</v>
      </c>
      <c r="C133" s="84" t="s">
        <v>10</v>
      </c>
      <c r="D133" s="87" t="s">
        <v>11</v>
      </c>
      <c r="E133" s="87" t="s">
        <v>12</v>
      </c>
      <c r="F133" s="87" t="s">
        <v>13</v>
      </c>
      <c r="G133" s="87" t="s">
        <v>191</v>
      </c>
      <c r="H133" s="87" t="s">
        <v>19</v>
      </c>
      <c r="I133" s="87" t="s">
        <v>2555</v>
      </c>
      <c r="J133" s="87" t="s">
        <v>2720</v>
      </c>
      <c r="K133" s="121" t="s">
        <v>2678</v>
      </c>
      <c r="L133" s="113" t="s">
        <v>18</v>
      </c>
      <c r="M133" s="162" t="str">
        <f>IFERROR(INDEX('1.2(2)'!J$793:J$838,MATCH('1.2(1)①'!$B133,'1.2(2)'!$E$793:$E$838,0),1),"ー")</f>
        <v>ー</v>
      </c>
      <c r="N133" s="162" t="str">
        <f>IFERROR(INDEX('1.2(2)'!K$793:K$838,MATCH('1.2(1)①'!$B133,'1.2(2)'!$E$793:$E$838,0),1),"ー")</f>
        <v>ー</v>
      </c>
    </row>
    <row r="134" spans="1:14" ht="31.5" x14ac:dyDescent="0.45">
      <c r="A134" s="160" t="str">
        <f t="shared" si="2"/>
        <v>Scope1, 2その他の設備導入、運用改善空気調和設備空調熱源設備・システムの運用改善</v>
      </c>
      <c r="B134" s="161">
        <f t="shared" si="3"/>
        <v>128</v>
      </c>
      <c r="C134" s="84" t="s">
        <v>10</v>
      </c>
      <c r="D134" s="87" t="s">
        <v>11</v>
      </c>
      <c r="E134" s="87" t="s">
        <v>12</v>
      </c>
      <c r="F134" s="87" t="s">
        <v>13</v>
      </c>
      <c r="G134" s="87" t="s">
        <v>191</v>
      </c>
      <c r="H134" s="87" t="s">
        <v>19</v>
      </c>
      <c r="I134" s="87" t="s">
        <v>2555</v>
      </c>
      <c r="J134" s="87" t="s">
        <v>2563</v>
      </c>
      <c r="K134" s="121" t="s">
        <v>2680</v>
      </c>
      <c r="L134" s="113" t="s">
        <v>18</v>
      </c>
      <c r="M134" s="162" t="str">
        <f>IFERROR(INDEX('1.2(2)'!J$793:J$838,MATCH('1.2(1)①'!$B134,'1.2(2)'!$E$793:$E$838,0),1),"ー")</f>
        <v>ー</v>
      </c>
      <c r="N134" s="162" t="str">
        <f>IFERROR(INDEX('1.2(2)'!K$793:K$838,MATCH('1.2(1)①'!$B134,'1.2(2)'!$E$793:$E$838,0),1),"ー")</f>
        <v>ー</v>
      </c>
    </row>
    <row r="135" spans="1:14" ht="28.5" x14ac:dyDescent="0.45">
      <c r="A135" s="160" t="str">
        <f t="shared" ref="A135:A199" si="4">E135&amp;G135&amp;H135&amp;I135</f>
        <v>Scope1, 2その他の設備導入、運用改善空気調和設備空調熱源設備・システムの運用改善</v>
      </c>
      <c r="B135" s="161">
        <f t="shared" si="3"/>
        <v>129</v>
      </c>
      <c r="C135" s="84" t="s">
        <v>10</v>
      </c>
      <c r="D135" s="87" t="s">
        <v>11</v>
      </c>
      <c r="E135" s="87" t="s">
        <v>12</v>
      </c>
      <c r="F135" s="87" t="s">
        <v>13</v>
      </c>
      <c r="G135" s="87" t="s">
        <v>191</v>
      </c>
      <c r="H135" s="87" t="s">
        <v>19</v>
      </c>
      <c r="I135" s="87" t="s">
        <v>2555</v>
      </c>
      <c r="J135" s="87" t="s">
        <v>2564</v>
      </c>
      <c r="K135" s="86"/>
      <c r="L135" s="113" t="s">
        <v>18</v>
      </c>
      <c r="M135" s="162" t="str">
        <f>IFERROR(INDEX('1.2(2)'!J$793:J$838,MATCH('1.2(1)①'!$B135,'1.2(2)'!$E$793:$E$838,0),1),"ー")</f>
        <v>ー</v>
      </c>
      <c r="N135" s="162" t="str">
        <f>IFERROR(INDEX('1.2(2)'!K$793:K$838,MATCH('1.2(1)①'!$B135,'1.2(2)'!$E$793:$E$838,0),1),"ー")</f>
        <v>ー</v>
      </c>
    </row>
    <row r="136" spans="1:14" ht="31.5" x14ac:dyDescent="0.45">
      <c r="A136" s="160" t="str">
        <f t="shared" si="4"/>
        <v>Scope1, 2その他の設備導入、運用改善空気調和設備空調負荷低減のための運用改善</v>
      </c>
      <c r="B136" s="161">
        <f t="shared" ref="B136:B198" si="5">ROW(B136)-6</f>
        <v>130</v>
      </c>
      <c r="C136" s="84" t="s">
        <v>10</v>
      </c>
      <c r="D136" s="87" t="s">
        <v>11</v>
      </c>
      <c r="E136" s="87" t="s">
        <v>12</v>
      </c>
      <c r="F136" s="87" t="s">
        <v>13</v>
      </c>
      <c r="G136" s="87" t="s">
        <v>191</v>
      </c>
      <c r="H136" s="87" t="s">
        <v>19</v>
      </c>
      <c r="I136" s="87" t="s">
        <v>2556</v>
      </c>
      <c r="J136" s="87" t="s">
        <v>2565</v>
      </c>
      <c r="K136" s="121" t="s">
        <v>2681</v>
      </c>
      <c r="L136" s="113" t="s">
        <v>18</v>
      </c>
      <c r="M136" s="162" t="str">
        <f>IFERROR(INDEX('1.2(2)'!J$793:J$838,MATCH('1.2(1)①'!$B136,'1.2(2)'!$E$793:$E$838,0),1),"ー")</f>
        <v>ー</v>
      </c>
      <c r="N136" s="162" t="str">
        <f>IFERROR(INDEX('1.2(2)'!K$793:K$838,MATCH('1.2(1)①'!$B136,'1.2(2)'!$E$793:$E$838,0),1),"ー")</f>
        <v>ー</v>
      </c>
    </row>
    <row r="137" spans="1:14" ht="31.5" x14ac:dyDescent="0.45">
      <c r="A137" s="160" t="str">
        <f t="shared" si="4"/>
        <v>Scope1, 2その他の設備導入、運用改善空気調和設備空調負荷低減のための運用改善</v>
      </c>
      <c r="B137" s="161">
        <f t="shared" si="5"/>
        <v>131</v>
      </c>
      <c r="C137" s="84" t="s">
        <v>10</v>
      </c>
      <c r="D137" s="87" t="s">
        <v>11</v>
      </c>
      <c r="E137" s="87" t="s">
        <v>12</v>
      </c>
      <c r="F137" s="87" t="s">
        <v>13</v>
      </c>
      <c r="G137" s="87" t="s">
        <v>191</v>
      </c>
      <c r="H137" s="87" t="s">
        <v>19</v>
      </c>
      <c r="I137" s="87" t="s">
        <v>2556</v>
      </c>
      <c r="J137" s="87" t="s">
        <v>2566</v>
      </c>
      <c r="K137" s="121" t="s">
        <v>2682</v>
      </c>
      <c r="L137" s="113" t="s">
        <v>18</v>
      </c>
      <c r="M137" s="162" t="str">
        <f>IFERROR(INDEX('1.2(2)'!J$793:J$838,MATCH('1.2(1)①'!$B137,'1.2(2)'!$E$793:$E$838,0),1),"ー")</f>
        <v>ー</v>
      </c>
      <c r="N137" s="162" t="str">
        <f>IFERROR(INDEX('1.2(2)'!K$793:K$838,MATCH('1.2(1)①'!$B137,'1.2(2)'!$E$793:$E$838,0),1),"ー")</f>
        <v>ー</v>
      </c>
    </row>
    <row r="138" spans="1:14" x14ac:dyDescent="0.45">
      <c r="A138" s="160" t="str">
        <f t="shared" si="4"/>
        <v>Scope1, 2その他の設備導入、運用改善空気調和設備空調負荷低減のための運用改善</v>
      </c>
      <c r="B138" s="161">
        <f t="shared" si="5"/>
        <v>132</v>
      </c>
      <c r="C138" s="84" t="s">
        <v>10</v>
      </c>
      <c r="D138" s="87" t="s">
        <v>11</v>
      </c>
      <c r="E138" s="87" t="s">
        <v>12</v>
      </c>
      <c r="F138" s="87" t="s">
        <v>13</v>
      </c>
      <c r="G138" s="87" t="s">
        <v>191</v>
      </c>
      <c r="H138" s="87" t="s">
        <v>19</v>
      </c>
      <c r="I138" s="87" t="s">
        <v>2556</v>
      </c>
      <c r="J138" s="87" t="s">
        <v>2567</v>
      </c>
      <c r="K138" s="86"/>
      <c r="L138" s="113" t="s">
        <v>18</v>
      </c>
      <c r="M138" s="162" t="str">
        <f>IFERROR(INDEX('1.2(2)'!J$793:J$838,MATCH('1.2(1)①'!$B138,'1.2(2)'!$E$793:$E$838,0),1),"ー")</f>
        <v>ー</v>
      </c>
      <c r="N138" s="162" t="str">
        <f>IFERROR(INDEX('1.2(2)'!K$793:K$838,MATCH('1.2(1)①'!$B138,'1.2(2)'!$E$793:$E$838,0),1),"ー")</f>
        <v>ー</v>
      </c>
    </row>
    <row r="139" spans="1:14" ht="31.5" x14ac:dyDescent="0.45">
      <c r="A139" s="160" t="str">
        <f t="shared" si="4"/>
        <v>Scope1, 2その他の設備導入、運用改善空気調和設備空調負荷低減のための運用改善</v>
      </c>
      <c r="B139" s="161">
        <f t="shared" si="5"/>
        <v>133</v>
      </c>
      <c r="C139" s="84" t="s">
        <v>10</v>
      </c>
      <c r="D139" s="87" t="s">
        <v>11</v>
      </c>
      <c r="E139" s="87" t="s">
        <v>12</v>
      </c>
      <c r="F139" s="87" t="s">
        <v>13</v>
      </c>
      <c r="G139" s="87" t="s">
        <v>191</v>
      </c>
      <c r="H139" s="87" t="s">
        <v>19</v>
      </c>
      <c r="I139" s="87" t="s">
        <v>2556</v>
      </c>
      <c r="J139" s="87" t="s">
        <v>2568</v>
      </c>
      <c r="K139" s="121" t="s">
        <v>2683</v>
      </c>
      <c r="L139" s="113" t="s">
        <v>18</v>
      </c>
      <c r="M139" s="162" t="str">
        <f>IFERROR(INDEX('1.2(2)'!J$793:J$838,MATCH('1.2(1)①'!$B139,'1.2(2)'!$E$793:$E$838,0),1),"ー")</f>
        <v>ー</v>
      </c>
      <c r="N139" s="162" t="str">
        <f>IFERROR(INDEX('1.2(2)'!K$793:K$838,MATCH('1.2(1)①'!$B139,'1.2(2)'!$E$793:$E$838,0),1),"ー")</f>
        <v>ー</v>
      </c>
    </row>
    <row r="140" spans="1:14" ht="31.5" x14ac:dyDescent="0.45">
      <c r="A140" s="160" t="str">
        <f t="shared" si="4"/>
        <v>Scope1, 2その他の設備導入、運用改善空気調和設備空調負荷低減のための運用改善</v>
      </c>
      <c r="B140" s="161">
        <f t="shared" si="5"/>
        <v>134</v>
      </c>
      <c r="C140" s="84" t="s">
        <v>10</v>
      </c>
      <c r="D140" s="87" t="s">
        <v>11</v>
      </c>
      <c r="E140" s="87" t="s">
        <v>12</v>
      </c>
      <c r="F140" s="87" t="s">
        <v>13</v>
      </c>
      <c r="G140" s="87" t="s">
        <v>191</v>
      </c>
      <c r="H140" s="87" t="s">
        <v>19</v>
      </c>
      <c r="I140" s="87" t="s">
        <v>2556</v>
      </c>
      <c r="J140" s="87" t="s">
        <v>2569</v>
      </c>
      <c r="K140" s="121" t="s">
        <v>2684</v>
      </c>
      <c r="L140" s="113" t="s">
        <v>18</v>
      </c>
      <c r="M140" s="162" t="str">
        <f>IFERROR(INDEX('1.2(2)'!J$793:J$838,MATCH('1.2(1)①'!$B140,'1.2(2)'!$E$793:$E$838,0),1),"ー")</f>
        <v>ー</v>
      </c>
      <c r="N140" s="162" t="str">
        <f>IFERROR(INDEX('1.2(2)'!K$793:K$838,MATCH('1.2(1)①'!$B140,'1.2(2)'!$E$793:$E$838,0),1),"ー")</f>
        <v>ー</v>
      </c>
    </row>
    <row r="141" spans="1:14" ht="31.5" x14ac:dyDescent="0.45">
      <c r="A141" s="160" t="str">
        <f t="shared" si="4"/>
        <v>Scope1, 2その他の設備導入、運用改善空気調和設備空調負荷低減のための運用改善</v>
      </c>
      <c r="B141" s="161">
        <f t="shared" si="5"/>
        <v>135</v>
      </c>
      <c r="C141" s="84" t="s">
        <v>10</v>
      </c>
      <c r="D141" s="87" t="s">
        <v>11</v>
      </c>
      <c r="E141" s="87" t="s">
        <v>12</v>
      </c>
      <c r="F141" s="87" t="s">
        <v>13</v>
      </c>
      <c r="G141" s="87" t="s">
        <v>191</v>
      </c>
      <c r="H141" s="87" t="s">
        <v>19</v>
      </c>
      <c r="I141" s="87" t="s">
        <v>2556</v>
      </c>
      <c r="J141" s="87" t="s">
        <v>2570</v>
      </c>
      <c r="K141" s="121" t="s">
        <v>2685</v>
      </c>
      <c r="L141" s="113" t="s">
        <v>18</v>
      </c>
      <c r="M141" s="162" t="str">
        <f>IFERROR(INDEX('1.2(2)'!J$793:J$838,MATCH('1.2(1)①'!$B141,'1.2(2)'!$E$793:$E$838,0),1),"ー")</f>
        <v>ー</v>
      </c>
      <c r="N141" s="162" t="str">
        <f>IFERROR(INDEX('1.2(2)'!K$793:K$838,MATCH('1.2(1)①'!$B141,'1.2(2)'!$E$793:$E$838,0),1),"ー")</f>
        <v>ー</v>
      </c>
    </row>
    <row r="142" spans="1:14" ht="31.5" x14ac:dyDescent="0.45">
      <c r="A142" s="160" t="str">
        <f t="shared" si="4"/>
        <v>Scope1, 2その他の設備導入、運用改善空気調和設備空調負荷低減のための運用改善</v>
      </c>
      <c r="B142" s="161">
        <f t="shared" si="5"/>
        <v>136</v>
      </c>
      <c r="C142" s="84" t="s">
        <v>10</v>
      </c>
      <c r="D142" s="87" t="s">
        <v>11</v>
      </c>
      <c r="E142" s="87" t="s">
        <v>12</v>
      </c>
      <c r="F142" s="87" t="s">
        <v>13</v>
      </c>
      <c r="G142" s="87" t="s">
        <v>191</v>
      </c>
      <c r="H142" s="87" t="s">
        <v>19</v>
      </c>
      <c r="I142" s="87" t="s">
        <v>2556</v>
      </c>
      <c r="J142" s="87" t="s">
        <v>2571</v>
      </c>
      <c r="K142" s="121" t="s">
        <v>2686</v>
      </c>
      <c r="L142" s="113" t="s">
        <v>18</v>
      </c>
      <c r="M142" s="162" t="str">
        <f>IFERROR(INDEX('1.2(2)'!J$793:J$838,MATCH('1.2(1)①'!$B142,'1.2(2)'!$E$793:$E$838,0),1),"ー")</f>
        <v>ー</v>
      </c>
      <c r="N142" s="162" t="str">
        <f>IFERROR(INDEX('1.2(2)'!K$793:K$838,MATCH('1.2(1)①'!$B142,'1.2(2)'!$E$793:$E$838,0),1),"ー")</f>
        <v>ー</v>
      </c>
    </row>
    <row r="143" spans="1:14" ht="31.5" x14ac:dyDescent="0.45">
      <c r="A143" s="160" t="str">
        <f t="shared" si="4"/>
        <v>Scope1, 2その他の設備導入、運用改善空気調和設備空調負荷低減のための運用改善</v>
      </c>
      <c r="B143" s="161">
        <f t="shared" si="5"/>
        <v>137</v>
      </c>
      <c r="C143" s="84" t="s">
        <v>10</v>
      </c>
      <c r="D143" s="87" t="s">
        <v>11</v>
      </c>
      <c r="E143" s="87" t="s">
        <v>12</v>
      </c>
      <c r="F143" s="87" t="s">
        <v>13</v>
      </c>
      <c r="G143" s="87" t="s">
        <v>191</v>
      </c>
      <c r="H143" s="87" t="s">
        <v>19</v>
      </c>
      <c r="I143" s="87" t="s">
        <v>2556</v>
      </c>
      <c r="J143" s="87" t="s">
        <v>2572</v>
      </c>
      <c r="K143" s="121" t="s">
        <v>2687</v>
      </c>
      <c r="L143" s="113" t="s">
        <v>18</v>
      </c>
      <c r="M143" s="162" t="str">
        <f>IFERROR(INDEX('1.2(2)'!J$793:J$838,MATCH('1.2(1)①'!$B143,'1.2(2)'!$E$793:$E$838,0),1),"ー")</f>
        <v>ー</v>
      </c>
      <c r="N143" s="162" t="str">
        <f>IFERROR(INDEX('1.2(2)'!K$793:K$838,MATCH('1.2(1)①'!$B143,'1.2(2)'!$E$793:$E$838,0),1),"ー")</f>
        <v>ー</v>
      </c>
    </row>
    <row r="144" spans="1:14" ht="31.5" x14ac:dyDescent="0.45">
      <c r="A144" s="160" t="str">
        <f t="shared" si="4"/>
        <v>Scope1, 2その他の設備導入、運用改善空気調和設備その他運用改善</v>
      </c>
      <c r="B144" s="161">
        <f t="shared" si="5"/>
        <v>138</v>
      </c>
      <c r="C144" s="84" t="s">
        <v>10</v>
      </c>
      <c r="D144" s="87" t="s">
        <v>11</v>
      </c>
      <c r="E144" s="87" t="s">
        <v>12</v>
      </c>
      <c r="F144" s="87" t="s">
        <v>13</v>
      </c>
      <c r="G144" s="87" t="s">
        <v>191</v>
      </c>
      <c r="H144" s="87" t="s">
        <v>19</v>
      </c>
      <c r="I144" s="87" t="s">
        <v>2557</v>
      </c>
      <c r="J144" s="87" t="s">
        <v>2721</v>
      </c>
      <c r="K144" s="121" t="s">
        <v>2688</v>
      </c>
      <c r="L144" s="113" t="s">
        <v>18</v>
      </c>
      <c r="M144" s="162" t="str">
        <f>IFERROR(INDEX('1.2(2)'!J$793:J$838,MATCH('1.2(1)①'!$B144,'1.2(2)'!$E$793:$E$838,0),1),"ー")</f>
        <v>ー</v>
      </c>
      <c r="N144" s="162" t="str">
        <f>IFERROR(INDEX('1.2(2)'!K$793:K$838,MATCH('1.2(1)①'!$B144,'1.2(2)'!$E$793:$E$838,0),1),"ー")</f>
        <v>ー</v>
      </c>
    </row>
    <row r="145" spans="1:14" x14ac:dyDescent="0.45">
      <c r="A145" s="160" t="str">
        <f t="shared" si="4"/>
        <v>Scope1, 2その他の設備導入、運用改善空気調和設備その他運用改善</v>
      </c>
      <c r="B145" s="161">
        <f t="shared" si="5"/>
        <v>139</v>
      </c>
      <c r="C145" s="84" t="s">
        <v>10</v>
      </c>
      <c r="D145" s="87" t="s">
        <v>11</v>
      </c>
      <c r="E145" s="87" t="s">
        <v>12</v>
      </c>
      <c r="F145" s="87" t="s">
        <v>13</v>
      </c>
      <c r="G145" s="87" t="s">
        <v>191</v>
      </c>
      <c r="H145" s="87" t="s">
        <v>19</v>
      </c>
      <c r="I145" s="87" t="s">
        <v>2557</v>
      </c>
      <c r="J145" s="87" t="s">
        <v>2574</v>
      </c>
      <c r="K145" s="121"/>
      <c r="L145" s="113" t="s">
        <v>18</v>
      </c>
      <c r="M145" s="162" t="str">
        <f>IFERROR(INDEX('1.2(2)'!J$793:J$838,MATCH('1.2(1)①'!$B145,'1.2(2)'!$E$793:$E$838,0),1),"ー")</f>
        <v>ー</v>
      </c>
      <c r="N145" s="162" t="str">
        <f>IFERROR(INDEX('1.2(2)'!K$793:K$838,MATCH('1.2(1)①'!$B145,'1.2(2)'!$E$793:$E$838,0),1),"ー")</f>
        <v>ー</v>
      </c>
    </row>
    <row r="146" spans="1:14" ht="31.5" x14ac:dyDescent="0.45">
      <c r="A146" s="160" t="str">
        <f t="shared" si="4"/>
        <v>Scope1, 2その他の設備導入、運用改善空気調和設備その他運用改善</v>
      </c>
      <c r="B146" s="161">
        <f t="shared" si="5"/>
        <v>140</v>
      </c>
      <c r="C146" s="84" t="s">
        <v>10</v>
      </c>
      <c r="D146" s="87" t="s">
        <v>11</v>
      </c>
      <c r="E146" s="87" t="s">
        <v>12</v>
      </c>
      <c r="F146" s="87" t="s">
        <v>13</v>
      </c>
      <c r="G146" s="87" t="s">
        <v>191</v>
      </c>
      <c r="H146" s="87" t="s">
        <v>19</v>
      </c>
      <c r="I146" s="87" t="s">
        <v>2557</v>
      </c>
      <c r="J146" s="87" t="s">
        <v>2710</v>
      </c>
      <c r="K146" s="121" t="s">
        <v>2689</v>
      </c>
      <c r="L146" s="113" t="s">
        <v>18</v>
      </c>
      <c r="M146" s="162" t="str">
        <f>IFERROR(INDEX('1.2(2)'!J$793:J$838,MATCH('1.2(1)①'!$B146,'1.2(2)'!$E$793:$E$838,0),1),"ー")</f>
        <v>ー</v>
      </c>
      <c r="N146" s="162" t="str">
        <f>IFERROR(INDEX('1.2(2)'!K$793:K$838,MATCH('1.2(1)①'!$B146,'1.2(2)'!$E$793:$E$838,0),1),"ー")</f>
        <v>ー</v>
      </c>
    </row>
    <row r="147" spans="1:14" x14ac:dyDescent="0.45">
      <c r="A147" s="160" t="str">
        <f t="shared" si="4"/>
        <v>Scope1, 2その他の設備導入、運用改善空気調和設備その他運用改善</v>
      </c>
      <c r="B147" s="161">
        <f t="shared" si="5"/>
        <v>141</v>
      </c>
      <c r="C147" s="84" t="s">
        <v>10</v>
      </c>
      <c r="D147" s="87" t="s">
        <v>11</v>
      </c>
      <c r="E147" s="87" t="s">
        <v>12</v>
      </c>
      <c r="F147" s="87" t="s">
        <v>13</v>
      </c>
      <c r="G147" s="87" t="s">
        <v>191</v>
      </c>
      <c r="H147" s="87" t="s">
        <v>19</v>
      </c>
      <c r="I147" s="87" t="s">
        <v>2557</v>
      </c>
      <c r="J147" s="87" t="s">
        <v>2575</v>
      </c>
      <c r="K147" s="86"/>
      <c r="L147" s="113" t="s">
        <v>18</v>
      </c>
      <c r="M147" s="162" t="str">
        <f>IFERROR(INDEX('1.2(2)'!J$793:J$838,MATCH('1.2(1)①'!$B147,'1.2(2)'!$E$793:$E$838,0),1),"ー")</f>
        <v>ー</v>
      </c>
      <c r="N147" s="162" t="str">
        <f>IFERROR(INDEX('1.2(2)'!K$793:K$838,MATCH('1.2(1)①'!$B147,'1.2(2)'!$E$793:$E$838,0),1),"ー")</f>
        <v>ー</v>
      </c>
    </row>
    <row r="148" spans="1:14" ht="42.75" x14ac:dyDescent="0.45">
      <c r="A148" s="160" t="str">
        <f t="shared" si="4"/>
        <v>Scope1, 2その他の設備導入、運用改善給湯設備給湯熱源設備・システム</v>
      </c>
      <c r="B148" s="161">
        <f t="shared" si="5"/>
        <v>142</v>
      </c>
      <c r="C148" s="84" t="s">
        <v>10</v>
      </c>
      <c r="D148" s="87" t="s">
        <v>11</v>
      </c>
      <c r="E148" s="87" t="s">
        <v>12</v>
      </c>
      <c r="F148" s="87" t="s">
        <v>13</v>
      </c>
      <c r="G148" s="87" t="s">
        <v>191</v>
      </c>
      <c r="H148" s="87" t="s">
        <v>50</v>
      </c>
      <c r="I148" s="87" t="s">
        <v>51</v>
      </c>
      <c r="J148" s="87" t="s">
        <v>254</v>
      </c>
      <c r="K148" s="86" t="s">
        <v>255</v>
      </c>
      <c r="L148" s="113" t="s">
        <v>18</v>
      </c>
      <c r="M148" s="162" t="str">
        <f>IFERROR(INDEX('1.2(2)'!J$793:J$838,MATCH('1.2(1)①'!$B148,'1.2(2)'!$E$793:$E$838,0),1),"ー")</f>
        <v>ー</v>
      </c>
      <c r="N148" s="162" t="str">
        <f>IFERROR(INDEX('1.2(2)'!K$793:K$838,MATCH('1.2(1)①'!$B148,'1.2(2)'!$E$793:$E$838,0),1),"ー")</f>
        <v>ー</v>
      </c>
    </row>
    <row r="149" spans="1:14" ht="28.5" x14ac:dyDescent="0.45">
      <c r="A149" s="160" t="str">
        <f t="shared" si="4"/>
        <v>Scope1, 2その他の設備導入、運用改善給湯設備給湯熱源設備・システム</v>
      </c>
      <c r="B149" s="161">
        <f t="shared" si="5"/>
        <v>143</v>
      </c>
      <c r="C149" s="84" t="s">
        <v>10</v>
      </c>
      <c r="D149" s="87" t="s">
        <v>11</v>
      </c>
      <c r="E149" s="87" t="s">
        <v>12</v>
      </c>
      <c r="F149" s="87" t="s">
        <v>13</v>
      </c>
      <c r="G149" s="87" t="s">
        <v>191</v>
      </c>
      <c r="H149" s="87" t="s">
        <v>50</v>
      </c>
      <c r="I149" s="87" t="s">
        <v>51</v>
      </c>
      <c r="J149" s="87" t="s">
        <v>256</v>
      </c>
      <c r="K149" s="86" t="s">
        <v>257</v>
      </c>
      <c r="L149" s="113" t="s">
        <v>18</v>
      </c>
      <c r="M149" s="162" t="str">
        <f>IFERROR(INDEX('1.2(2)'!J$793:J$838,MATCH('1.2(1)①'!$B149,'1.2(2)'!$E$793:$E$838,0),1),"ー")</f>
        <v>ー</v>
      </c>
      <c r="N149" s="162" t="str">
        <f>IFERROR(INDEX('1.2(2)'!K$793:K$838,MATCH('1.2(1)①'!$B149,'1.2(2)'!$E$793:$E$838,0),1),"ー")</f>
        <v>ー</v>
      </c>
    </row>
    <row r="150" spans="1:14" x14ac:dyDescent="0.45">
      <c r="A150" s="160" t="str">
        <f t="shared" si="4"/>
        <v>Scope1, 2その他の設備導入、運用改善給湯設備給湯熱源設備・システム</v>
      </c>
      <c r="B150" s="161">
        <f t="shared" si="5"/>
        <v>144</v>
      </c>
      <c r="C150" s="84" t="s">
        <v>10</v>
      </c>
      <c r="D150" s="87" t="s">
        <v>11</v>
      </c>
      <c r="E150" s="87" t="s">
        <v>12</v>
      </c>
      <c r="F150" s="87" t="s">
        <v>13</v>
      </c>
      <c r="G150" s="87" t="s">
        <v>191</v>
      </c>
      <c r="H150" s="87" t="s">
        <v>50</v>
      </c>
      <c r="I150" s="87" t="s">
        <v>51</v>
      </c>
      <c r="J150" s="87" t="s">
        <v>258</v>
      </c>
      <c r="K150" s="86" t="s">
        <v>259</v>
      </c>
      <c r="L150" s="113" t="s">
        <v>18</v>
      </c>
      <c r="M150" s="162" t="str">
        <f>IFERROR(INDEX('1.2(2)'!J$793:J$838,MATCH('1.2(1)①'!$B150,'1.2(2)'!$E$793:$E$838,0),1),"ー")</f>
        <v>ー</v>
      </c>
      <c r="N150" s="162" t="str">
        <f>IFERROR(INDEX('1.2(2)'!K$793:K$838,MATCH('1.2(1)①'!$B150,'1.2(2)'!$E$793:$E$838,0),1),"ー")</f>
        <v>ー</v>
      </c>
    </row>
    <row r="151" spans="1:14" x14ac:dyDescent="0.45">
      <c r="A151" s="160" t="str">
        <f t="shared" si="4"/>
        <v>Scope1, 2その他の設備導入、運用改善給湯設備給湯熱媒体輸送管の合理化・最適化</v>
      </c>
      <c r="B151" s="161">
        <f t="shared" si="5"/>
        <v>145</v>
      </c>
      <c r="C151" s="84" t="s">
        <v>10</v>
      </c>
      <c r="D151" s="87" t="s">
        <v>11</v>
      </c>
      <c r="E151" s="87" t="s">
        <v>12</v>
      </c>
      <c r="F151" s="87" t="s">
        <v>13</v>
      </c>
      <c r="G151" s="87" t="s">
        <v>191</v>
      </c>
      <c r="H151" s="87" t="s">
        <v>53</v>
      </c>
      <c r="I151" s="87" t="s">
        <v>260</v>
      </c>
      <c r="J151" s="87" t="s">
        <v>261</v>
      </c>
      <c r="K151" s="86" t="s">
        <v>262</v>
      </c>
      <c r="L151" s="113" t="s">
        <v>18</v>
      </c>
      <c r="M151" s="162" t="str">
        <f>IFERROR(INDEX('1.2(2)'!J$793:J$838,MATCH('1.2(1)①'!$B151,'1.2(2)'!$E$793:$E$838,0),1),"ー")</f>
        <v>ー</v>
      </c>
      <c r="N151" s="162" t="str">
        <f>IFERROR(INDEX('1.2(2)'!K$793:K$838,MATCH('1.2(1)①'!$B151,'1.2(2)'!$E$793:$E$838,0),1),"ー")</f>
        <v>ー</v>
      </c>
    </row>
    <row r="152" spans="1:14" x14ac:dyDescent="0.45">
      <c r="A152" s="160" t="str">
        <f t="shared" si="4"/>
        <v>Scope1, 2その他の設備導入、運用改善給湯設備給湯熱媒体輸送管の合理化・最適化</v>
      </c>
      <c r="B152" s="161">
        <f t="shared" si="5"/>
        <v>146</v>
      </c>
      <c r="C152" s="84" t="s">
        <v>10</v>
      </c>
      <c r="D152" s="87" t="s">
        <v>11</v>
      </c>
      <c r="E152" s="87" t="s">
        <v>12</v>
      </c>
      <c r="F152" s="87" t="s">
        <v>13</v>
      </c>
      <c r="G152" s="87" t="s">
        <v>191</v>
      </c>
      <c r="H152" s="87" t="s">
        <v>53</v>
      </c>
      <c r="I152" s="87" t="s">
        <v>260</v>
      </c>
      <c r="J152" s="87" t="s">
        <v>263</v>
      </c>
      <c r="K152" s="86" t="s">
        <v>264</v>
      </c>
      <c r="L152" s="113" t="s">
        <v>18</v>
      </c>
      <c r="M152" s="162" t="str">
        <f>IFERROR(INDEX('1.2(2)'!J$793:J$838,MATCH('1.2(1)①'!$B152,'1.2(2)'!$E$793:$E$838,0),1),"ー")</f>
        <v>ー</v>
      </c>
      <c r="N152" s="162" t="str">
        <f>IFERROR(INDEX('1.2(2)'!K$793:K$838,MATCH('1.2(1)①'!$B152,'1.2(2)'!$E$793:$E$838,0),1),"ー")</f>
        <v>ー</v>
      </c>
    </row>
    <row r="153" spans="1:14" ht="31.5" x14ac:dyDescent="0.45">
      <c r="A153" s="160" t="str">
        <f t="shared" si="4"/>
        <v>Scope1, 2その他の設備導入、運用改善給湯設備給湯熱源設備・システムの運用改善</v>
      </c>
      <c r="B153" s="161">
        <f t="shared" si="5"/>
        <v>147</v>
      </c>
      <c r="C153" s="84" t="s">
        <v>10</v>
      </c>
      <c r="D153" s="87" t="s">
        <v>11</v>
      </c>
      <c r="E153" s="87" t="s">
        <v>12</v>
      </c>
      <c r="F153" s="87" t="s">
        <v>13</v>
      </c>
      <c r="G153" s="87" t="s">
        <v>191</v>
      </c>
      <c r="H153" s="87" t="s">
        <v>50</v>
      </c>
      <c r="I153" s="87" t="s">
        <v>2576</v>
      </c>
      <c r="J153" s="87" t="s">
        <v>2558</v>
      </c>
      <c r="K153" s="121" t="s">
        <v>2723</v>
      </c>
      <c r="L153" s="113" t="s">
        <v>18</v>
      </c>
      <c r="M153" s="162" t="str">
        <f>IFERROR(INDEX('1.2(2)'!J$793:J$838,MATCH('1.2(1)①'!$B153,'1.2(2)'!$E$793:$E$838,0),1),"ー")</f>
        <v>ー</v>
      </c>
      <c r="N153" s="162" t="str">
        <f>IFERROR(INDEX('1.2(2)'!K$793:K$838,MATCH('1.2(1)①'!$B153,'1.2(2)'!$E$793:$E$838,0),1),"ー")</f>
        <v>ー</v>
      </c>
    </row>
    <row r="154" spans="1:14" ht="31.5" x14ac:dyDescent="0.45">
      <c r="A154" s="160" t="str">
        <f t="shared" si="4"/>
        <v>Scope1, 2その他の設備導入、運用改善給湯設備給湯熱源設備・システムの運用改善</v>
      </c>
      <c r="B154" s="161">
        <f t="shared" si="5"/>
        <v>148</v>
      </c>
      <c r="C154" s="84" t="s">
        <v>10</v>
      </c>
      <c r="D154" s="87" t="s">
        <v>11</v>
      </c>
      <c r="E154" s="87" t="s">
        <v>12</v>
      </c>
      <c r="F154" s="87" t="s">
        <v>13</v>
      </c>
      <c r="G154" s="87" t="s">
        <v>191</v>
      </c>
      <c r="H154" s="87" t="s">
        <v>50</v>
      </c>
      <c r="I154" s="87" t="s">
        <v>2576</v>
      </c>
      <c r="J154" s="87" t="s">
        <v>2713</v>
      </c>
      <c r="K154" s="121" t="s">
        <v>2690</v>
      </c>
      <c r="L154" s="113" t="s">
        <v>18</v>
      </c>
      <c r="M154" s="162" t="str">
        <f>IFERROR(INDEX('1.2(2)'!J$793:J$838,MATCH('1.2(1)①'!$B154,'1.2(2)'!$E$793:$E$838,0),1),"ー")</f>
        <v>ー</v>
      </c>
      <c r="N154" s="162" t="str">
        <f>IFERROR(INDEX('1.2(2)'!K$793:K$838,MATCH('1.2(1)①'!$B154,'1.2(2)'!$E$793:$E$838,0),1),"ー")</f>
        <v>ー</v>
      </c>
    </row>
    <row r="155" spans="1:14" ht="31.5" x14ac:dyDescent="0.45">
      <c r="A155" s="160" t="str">
        <f t="shared" si="4"/>
        <v>Scope1, 2その他の設備導入、運用改善給湯設備給湯熱源設備・システムの運用改善</v>
      </c>
      <c r="B155" s="161">
        <f t="shared" si="5"/>
        <v>149</v>
      </c>
      <c r="C155" s="84" t="s">
        <v>10</v>
      </c>
      <c r="D155" s="87" t="s">
        <v>11</v>
      </c>
      <c r="E155" s="87" t="s">
        <v>12</v>
      </c>
      <c r="F155" s="87" t="s">
        <v>13</v>
      </c>
      <c r="G155" s="87" t="s">
        <v>191</v>
      </c>
      <c r="H155" s="87" t="s">
        <v>50</v>
      </c>
      <c r="I155" s="87" t="s">
        <v>2576</v>
      </c>
      <c r="J155" s="87" t="s">
        <v>2731</v>
      </c>
      <c r="K155" s="121" t="s">
        <v>2691</v>
      </c>
      <c r="L155" s="113" t="s">
        <v>18</v>
      </c>
      <c r="M155" s="162" t="str">
        <f>IFERROR(INDEX('1.2(2)'!J$793:J$838,MATCH('1.2(1)①'!$B155,'1.2(2)'!$E$793:$E$838,0),1),"ー")</f>
        <v>ー</v>
      </c>
      <c r="N155" s="162" t="str">
        <f>IFERROR(INDEX('1.2(2)'!K$793:K$838,MATCH('1.2(1)①'!$B155,'1.2(2)'!$E$793:$E$838,0),1),"ー")</f>
        <v>ー</v>
      </c>
    </row>
    <row r="156" spans="1:14" ht="28.5" x14ac:dyDescent="0.45">
      <c r="A156" s="160" t="str">
        <f t="shared" si="4"/>
        <v>Scope1, 2その他の設備導入、運用改善給湯設備給湯熱源設備・システムの運用改善</v>
      </c>
      <c r="B156" s="161">
        <f t="shared" si="5"/>
        <v>150</v>
      </c>
      <c r="C156" s="84" t="s">
        <v>10</v>
      </c>
      <c r="D156" s="87" t="s">
        <v>11</v>
      </c>
      <c r="E156" s="87" t="s">
        <v>12</v>
      </c>
      <c r="F156" s="87" t="s">
        <v>13</v>
      </c>
      <c r="G156" s="87" t="s">
        <v>191</v>
      </c>
      <c r="H156" s="87" t="s">
        <v>50</v>
      </c>
      <c r="I156" s="87" t="s">
        <v>2576</v>
      </c>
      <c r="J156" s="87" t="s">
        <v>2577</v>
      </c>
      <c r="K156" s="86"/>
      <c r="L156" s="113" t="s">
        <v>18</v>
      </c>
      <c r="M156" s="162" t="str">
        <f>IFERROR(INDEX('1.2(2)'!J$793:J$838,MATCH('1.2(1)①'!$B156,'1.2(2)'!$E$793:$E$838,0),1),"ー")</f>
        <v>ー</v>
      </c>
      <c r="N156" s="162" t="str">
        <f>IFERROR(INDEX('1.2(2)'!K$793:K$838,MATCH('1.2(1)①'!$B156,'1.2(2)'!$E$793:$E$838,0),1),"ー")</f>
        <v>ー</v>
      </c>
    </row>
    <row r="157" spans="1:14" ht="31.5" x14ac:dyDescent="0.45">
      <c r="A157" s="160" t="str">
        <f t="shared" si="4"/>
        <v>Scope1, 2その他の設備導入、運用改善給湯設備給湯負荷低減のための運用改善</v>
      </c>
      <c r="B157" s="161">
        <f t="shared" si="5"/>
        <v>151</v>
      </c>
      <c r="C157" s="84" t="s">
        <v>10</v>
      </c>
      <c r="D157" s="87" t="s">
        <v>11</v>
      </c>
      <c r="E157" s="87" t="s">
        <v>12</v>
      </c>
      <c r="F157" s="87" t="s">
        <v>13</v>
      </c>
      <c r="G157" s="87" t="s">
        <v>191</v>
      </c>
      <c r="H157" s="87" t="s">
        <v>50</v>
      </c>
      <c r="I157" s="87" t="s">
        <v>2578</v>
      </c>
      <c r="J157" s="87" t="s">
        <v>2579</v>
      </c>
      <c r="K157" s="121" t="s">
        <v>2692</v>
      </c>
      <c r="L157" s="113" t="s">
        <v>18</v>
      </c>
      <c r="M157" s="162" t="str">
        <f>IFERROR(INDEX('1.2(2)'!J$793:J$838,MATCH('1.2(1)①'!$B157,'1.2(2)'!$E$793:$E$838,0),1),"ー")</f>
        <v>ー</v>
      </c>
      <c r="N157" s="162" t="str">
        <f>IFERROR(INDEX('1.2(2)'!K$793:K$838,MATCH('1.2(1)①'!$B157,'1.2(2)'!$E$793:$E$838,0),1),"ー")</f>
        <v>ー</v>
      </c>
    </row>
    <row r="158" spans="1:14" ht="31.5" x14ac:dyDescent="0.45">
      <c r="A158" s="160" t="str">
        <f t="shared" si="4"/>
        <v>Scope1, 2その他の設備導入、運用改善給湯設備給湯負荷低減のための運用改善</v>
      </c>
      <c r="B158" s="161">
        <f t="shared" si="5"/>
        <v>152</v>
      </c>
      <c r="C158" s="84" t="s">
        <v>10</v>
      </c>
      <c r="D158" s="87" t="s">
        <v>11</v>
      </c>
      <c r="E158" s="87" t="s">
        <v>12</v>
      </c>
      <c r="F158" s="87" t="s">
        <v>13</v>
      </c>
      <c r="G158" s="87" t="s">
        <v>191</v>
      </c>
      <c r="H158" s="87" t="s">
        <v>50</v>
      </c>
      <c r="I158" s="87" t="s">
        <v>2578</v>
      </c>
      <c r="J158" s="87" t="s">
        <v>2580</v>
      </c>
      <c r="K158" s="121" t="s">
        <v>2693</v>
      </c>
      <c r="L158" s="113" t="s">
        <v>18</v>
      </c>
      <c r="M158" s="162" t="str">
        <f>IFERROR(INDEX('1.2(2)'!J$793:J$838,MATCH('1.2(1)①'!$B158,'1.2(2)'!$E$793:$E$838,0),1),"ー")</f>
        <v>ー</v>
      </c>
      <c r="N158" s="162" t="str">
        <f>IFERROR(INDEX('1.2(2)'!K$793:K$838,MATCH('1.2(1)①'!$B158,'1.2(2)'!$E$793:$E$838,0),1),"ー")</f>
        <v>ー</v>
      </c>
    </row>
    <row r="159" spans="1:14" x14ac:dyDescent="0.45">
      <c r="A159" s="160" t="str">
        <f t="shared" si="4"/>
        <v>Scope1, 2その他の設備導入、運用改善給湯設備その他運用改善</v>
      </c>
      <c r="B159" s="161">
        <f t="shared" si="5"/>
        <v>153</v>
      </c>
      <c r="C159" s="84" t="s">
        <v>10</v>
      </c>
      <c r="D159" s="87" t="s">
        <v>11</v>
      </c>
      <c r="E159" s="87" t="s">
        <v>12</v>
      </c>
      <c r="F159" s="87" t="s">
        <v>13</v>
      </c>
      <c r="G159" s="87" t="s">
        <v>191</v>
      </c>
      <c r="H159" s="87" t="s">
        <v>50</v>
      </c>
      <c r="I159" s="87" t="s">
        <v>2557</v>
      </c>
      <c r="J159" s="87" t="s">
        <v>2573</v>
      </c>
      <c r="K159" s="86"/>
      <c r="L159" s="113" t="s">
        <v>18</v>
      </c>
      <c r="M159" s="162" t="str">
        <f>IFERROR(INDEX('1.2(2)'!J$793:J$838,MATCH('1.2(1)①'!$B159,'1.2(2)'!$E$793:$E$838,0),1),"ー")</f>
        <v>ー</v>
      </c>
      <c r="N159" s="162" t="str">
        <f>IFERROR(INDEX('1.2(2)'!K$793:K$838,MATCH('1.2(1)①'!$B159,'1.2(2)'!$E$793:$E$838,0),1),"ー")</f>
        <v>ー</v>
      </c>
    </row>
    <row r="160" spans="1:14" ht="31.5" x14ac:dyDescent="0.45">
      <c r="A160" s="160" t="str">
        <f t="shared" si="4"/>
        <v>Scope1, 2その他の設備導入、運用改善給湯設備その他運用改善</v>
      </c>
      <c r="B160" s="161">
        <f t="shared" si="5"/>
        <v>154</v>
      </c>
      <c r="C160" s="84" t="s">
        <v>10</v>
      </c>
      <c r="D160" s="87" t="s">
        <v>11</v>
      </c>
      <c r="E160" s="87" t="s">
        <v>12</v>
      </c>
      <c r="F160" s="87" t="s">
        <v>13</v>
      </c>
      <c r="G160" s="87" t="s">
        <v>191</v>
      </c>
      <c r="H160" s="87" t="s">
        <v>50</v>
      </c>
      <c r="I160" s="87" t="s">
        <v>2557</v>
      </c>
      <c r="J160" s="87" t="s">
        <v>2717</v>
      </c>
      <c r="K160" s="121" t="s">
        <v>2694</v>
      </c>
      <c r="L160" s="113" t="s">
        <v>18</v>
      </c>
      <c r="M160" s="162" t="str">
        <f>IFERROR(INDEX('1.2(2)'!J$793:J$838,MATCH('1.2(1)①'!$B160,'1.2(2)'!$E$793:$E$838,0),1),"ー")</f>
        <v>ー</v>
      </c>
      <c r="N160" s="162" t="str">
        <f>IFERROR(INDEX('1.2(2)'!K$793:K$838,MATCH('1.2(1)①'!$B160,'1.2(2)'!$E$793:$E$838,0),1),"ー")</f>
        <v>ー</v>
      </c>
    </row>
    <row r="161" spans="1:14" x14ac:dyDescent="0.45">
      <c r="A161" s="160" t="str">
        <f t="shared" si="4"/>
        <v>Scope1, 2その他の設備導入、運用改善給湯設備その他運用改善</v>
      </c>
      <c r="B161" s="161">
        <f t="shared" si="5"/>
        <v>155</v>
      </c>
      <c r="C161" s="84" t="s">
        <v>10</v>
      </c>
      <c r="D161" s="87" t="s">
        <v>11</v>
      </c>
      <c r="E161" s="87" t="s">
        <v>12</v>
      </c>
      <c r="F161" s="87" t="s">
        <v>13</v>
      </c>
      <c r="G161" s="87" t="s">
        <v>191</v>
      </c>
      <c r="H161" s="87" t="s">
        <v>50</v>
      </c>
      <c r="I161" s="87" t="s">
        <v>2557</v>
      </c>
      <c r="J161" s="87" t="s">
        <v>2575</v>
      </c>
      <c r="K161" s="86"/>
      <c r="L161" s="113" t="s">
        <v>18</v>
      </c>
      <c r="M161" s="162" t="str">
        <f>IFERROR(INDEX('1.2(2)'!J$793:J$838,MATCH('1.2(1)①'!$B161,'1.2(2)'!$E$793:$E$838,0),1),"ー")</f>
        <v>ー</v>
      </c>
      <c r="N161" s="162" t="str">
        <f>IFERROR(INDEX('1.2(2)'!K$793:K$838,MATCH('1.2(1)①'!$B161,'1.2(2)'!$E$793:$E$838,0),1),"ー")</f>
        <v>ー</v>
      </c>
    </row>
    <row r="162" spans="1:14" ht="31.5" x14ac:dyDescent="0.45">
      <c r="A162" s="160" t="str">
        <f t="shared" si="4"/>
        <v>Scope1, 2その他の設備導入、運用改善給湯設備その他運用改善</v>
      </c>
      <c r="B162" s="161">
        <f t="shared" si="5"/>
        <v>156</v>
      </c>
      <c r="C162" s="84" t="s">
        <v>10</v>
      </c>
      <c r="D162" s="87" t="s">
        <v>11</v>
      </c>
      <c r="E162" s="87" t="s">
        <v>12</v>
      </c>
      <c r="F162" s="87" t="s">
        <v>13</v>
      </c>
      <c r="G162" s="87" t="s">
        <v>191</v>
      </c>
      <c r="H162" s="87" t="s">
        <v>50</v>
      </c>
      <c r="I162" s="87" t="s">
        <v>2557</v>
      </c>
      <c r="J162" s="87" t="s">
        <v>2582</v>
      </c>
      <c r="K162" s="121" t="s">
        <v>2695</v>
      </c>
      <c r="L162" s="113" t="s">
        <v>18</v>
      </c>
      <c r="M162" s="162" t="str">
        <f>IFERROR(INDEX('1.2(2)'!J$793:J$838,MATCH('1.2(1)①'!$B162,'1.2(2)'!$E$793:$E$838,0),1),"ー")</f>
        <v>ー</v>
      </c>
      <c r="N162" s="162" t="str">
        <f>IFERROR(INDEX('1.2(2)'!K$793:K$838,MATCH('1.2(1)①'!$B162,'1.2(2)'!$E$793:$E$838,0),1),"ー")</f>
        <v>ー</v>
      </c>
    </row>
    <row r="163" spans="1:14" x14ac:dyDescent="0.45">
      <c r="A163" s="160" t="str">
        <f t="shared" si="4"/>
        <v>Scope1, 2その他の設備導入、運用改善換気設備高効率換気設備</v>
      </c>
      <c r="B163" s="161">
        <f t="shared" si="5"/>
        <v>157</v>
      </c>
      <c r="C163" s="84" t="s">
        <v>10</v>
      </c>
      <c r="D163" s="87" t="s">
        <v>11</v>
      </c>
      <c r="E163" s="87" t="s">
        <v>12</v>
      </c>
      <c r="F163" s="87" t="s">
        <v>13</v>
      </c>
      <c r="G163" s="87" t="s">
        <v>191</v>
      </c>
      <c r="H163" s="87" t="s">
        <v>265</v>
      </c>
      <c r="I163" s="87" t="s">
        <v>266</v>
      </c>
      <c r="J163" s="87" t="s">
        <v>267</v>
      </c>
      <c r="K163" s="86" t="s">
        <v>268</v>
      </c>
      <c r="L163" s="113" t="s">
        <v>18</v>
      </c>
      <c r="M163" s="162" t="str">
        <f>IFERROR(INDEX('1.2(2)'!J$793:J$838,MATCH('1.2(1)①'!$B163,'1.2(2)'!$E$793:$E$838,0),1),"ー")</f>
        <v>ー</v>
      </c>
      <c r="N163" s="162" t="str">
        <f>IFERROR(INDEX('1.2(2)'!K$793:K$838,MATCH('1.2(1)①'!$B163,'1.2(2)'!$E$793:$E$838,0),1),"ー")</f>
        <v>ー</v>
      </c>
    </row>
    <row r="164" spans="1:14" ht="28.5" x14ac:dyDescent="0.45">
      <c r="A164" s="160" t="str">
        <f t="shared" si="4"/>
        <v>Scope1, 2その他の設備導入、運用改善換気設備高効率換気設備</v>
      </c>
      <c r="B164" s="161">
        <f t="shared" si="5"/>
        <v>158</v>
      </c>
      <c r="C164" s="84" t="s">
        <v>10</v>
      </c>
      <c r="D164" s="87" t="s">
        <v>11</v>
      </c>
      <c r="E164" s="87" t="s">
        <v>12</v>
      </c>
      <c r="F164" s="87" t="s">
        <v>13</v>
      </c>
      <c r="G164" s="87" t="s">
        <v>191</v>
      </c>
      <c r="H164" s="87" t="s">
        <v>265</v>
      </c>
      <c r="I164" s="87" t="s">
        <v>266</v>
      </c>
      <c r="J164" s="87" t="s">
        <v>269</v>
      </c>
      <c r="K164" s="86" t="s">
        <v>270</v>
      </c>
      <c r="L164" s="113" t="s">
        <v>18</v>
      </c>
      <c r="M164" s="162" t="str">
        <f>IFERROR(INDEX('1.2(2)'!J$793:J$838,MATCH('1.2(1)①'!$B164,'1.2(2)'!$E$793:$E$838,0),1),"ー")</f>
        <v>ー</v>
      </c>
      <c r="N164" s="162" t="str">
        <f>IFERROR(INDEX('1.2(2)'!K$793:K$838,MATCH('1.2(1)①'!$B164,'1.2(2)'!$E$793:$E$838,0),1),"ー")</f>
        <v>ー</v>
      </c>
    </row>
    <row r="165" spans="1:14" ht="28.5" x14ac:dyDescent="0.45">
      <c r="A165" s="160" t="str">
        <f t="shared" si="4"/>
        <v>Scope1, 2その他の設備導入、運用改善換気設備換気量最適化</v>
      </c>
      <c r="B165" s="161">
        <f t="shared" si="5"/>
        <v>159</v>
      </c>
      <c r="C165" s="84" t="s">
        <v>10</v>
      </c>
      <c r="D165" s="87" t="s">
        <v>11</v>
      </c>
      <c r="E165" s="87" t="s">
        <v>12</v>
      </c>
      <c r="F165" s="87" t="s">
        <v>13</v>
      </c>
      <c r="G165" s="87" t="s">
        <v>191</v>
      </c>
      <c r="H165" s="87" t="s">
        <v>271</v>
      </c>
      <c r="I165" s="87" t="s">
        <v>272</v>
      </c>
      <c r="J165" s="87" t="s">
        <v>3019</v>
      </c>
      <c r="K165" s="86" t="s">
        <v>3020</v>
      </c>
      <c r="L165" s="113" t="s">
        <v>18</v>
      </c>
      <c r="M165" s="162" t="str">
        <f>IFERROR(INDEX('1.2(2)'!J$793:J$838,MATCH('1.2(1)①'!$B165,'1.2(2)'!$E$793:$E$838,0),1),"ー")</f>
        <v>ー</v>
      </c>
      <c r="N165" s="162" t="str">
        <f>IFERROR(INDEX('1.2(2)'!K$793:K$838,MATCH('1.2(1)①'!$B165,'1.2(2)'!$E$793:$E$838,0),1),"ー")</f>
        <v>ー</v>
      </c>
    </row>
    <row r="166" spans="1:14" ht="28.5" x14ac:dyDescent="0.45">
      <c r="A166" s="160" t="str">
        <f t="shared" si="4"/>
        <v>Scope1, 2その他の設備導入、運用改善換気設備換気量最適化</v>
      </c>
      <c r="B166" s="161">
        <f t="shared" si="5"/>
        <v>160</v>
      </c>
      <c r="C166" s="84" t="s">
        <v>10</v>
      </c>
      <c r="D166" s="87" t="s">
        <v>11</v>
      </c>
      <c r="E166" s="87" t="s">
        <v>12</v>
      </c>
      <c r="F166" s="87" t="s">
        <v>13</v>
      </c>
      <c r="G166" s="87" t="s">
        <v>191</v>
      </c>
      <c r="H166" s="87" t="s">
        <v>271</v>
      </c>
      <c r="I166" s="87" t="s">
        <v>272</v>
      </c>
      <c r="J166" s="87" t="s">
        <v>273</v>
      </c>
      <c r="K166" s="86" t="s">
        <v>274</v>
      </c>
      <c r="L166" s="113" t="s">
        <v>18</v>
      </c>
      <c r="M166" s="162" t="str">
        <f>IFERROR(INDEX('1.2(2)'!J$793:J$838,MATCH('1.2(1)①'!$B166,'1.2(2)'!$E$793:$E$838,0),1),"ー")</f>
        <v>ー</v>
      </c>
      <c r="N166" s="162" t="str">
        <f>IFERROR(INDEX('1.2(2)'!K$793:K$838,MATCH('1.2(1)①'!$B166,'1.2(2)'!$E$793:$E$838,0),1),"ー")</f>
        <v>ー</v>
      </c>
    </row>
    <row r="167" spans="1:14" ht="28.5" x14ac:dyDescent="0.45">
      <c r="A167" s="160" t="str">
        <f t="shared" si="4"/>
        <v>Scope1, 2その他の設備導入、運用改善換気設備換気量最適化</v>
      </c>
      <c r="B167" s="161">
        <f t="shared" si="5"/>
        <v>161</v>
      </c>
      <c r="C167" s="84" t="s">
        <v>10</v>
      </c>
      <c r="D167" s="87" t="s">
        <v>11</v>
      </c>
      <c r="E167" s="87" t="s">
        <v>12</v>
      </c>
      <c r="F167" s="87" t="s">
        <v>13</v>
      </c>
      <c r="G167" s="87" t="s">
        <v>191</v>
      </c>
      <c r="H167" s="87" t="s">
        <v>271</v>
      </c>
      <c r="I167" s="87" t="s">
        <v>272</v>
      </c>
      <c r="J167" s="87" t="s">
        <v>275</v>
      </c>
      <c r="K167" s="86" t="s">
        <v>276</v>
      </c>
      <c r="L167" s="113" t="s">
        <v>18</v>
      </c>
      <c r="M167" s="162" t="str">
        <f>IFERROR(INDEX('1.2(2)'!J$793:J$838,MATCH('1.2(1)①'!$B167,'1.2(2)'!$E$793:$E$838,0),1),"ー")</f>
        <v>ー</v>
      </c>
      <c r="N167" s="162" t="str">
        <f>IFERROR(INDEX('1.2(2)'!K$793:K$838,MATCH('1.2(1)①'!$B167,'1.2(2)'!$E$793:$E$838,0),1),"ー")</f>
        <v>ー</v>
      </c>
    </row>
    <row r="168" spans="1:14" x14ac:dyDescent="0.45">
      <c r="A168" s="160" t="str">
        <f t="shared" si="4"/>
        <v>Scope1, 2その他の設備導入、運用改善換気設備換気量最適化</v>
      </c>
      <c r="B168" s="161">
        <f t="shared" si="5"/>
        <v>162</v>
      </c>
      <c r="C168" s="84" t="s">
        <v>10</v>
      </c>
      <c r="D168" s="87" t="s">
        <v>11</v>
      </c>
      <c r="E168" s="87" t="s">
        <v>12</v>
      </c>
      <c r="F168" s="87" t="s">
        <v>13</v>
      </c>
      <c r="G168" s="87" t="s">
        <v>191</v>
      </c>
      <c r="H168" s="87" t="s">
        <v>271</v>
      </c>
      <c r="I168" s="87" t="s">
        <v>272</v>
      </c>
      <c r="J168" s="87" t="s">
        <v>277</v>
      </c>
      <c r="K168" s="86" t="s">
        <v>278</v>
      </c>
      <c r="L168" s="113" t="s">
        <v>18</v>
      </c>
      <c r="M168" s="162" t="str">
        <f>IFERROR(INDEX('1.2(2)'!J$793:J$838,MATCH('1.2(1)①'!$B168,'1.2(2)'!$E$793:$E$838,0),1),"ー")</f>
        <v>ー</v>
      </c>
      <c r="N168" s="162" t="str">
        <f>IFERROR(INDEX('1.2(2)'!K$793:K$838,MATCH('1.2(1)①'!$B168,'1.2(2)'!$E$793:$E$838,0),1),"ー")</f>
        <v>ー</v>
      </c>
    </row>
    <row r="169" spans="1:14" ht="28.5" x14ac:dyDescent="0.45">
      <c r="A169" s="160" t="str">
        <f t="shared" si="4"/>
        <v>Scope1, 2その他の設備導入、運用改善換気設備換気量最適化</v>
      </c>
      <c r="B169" s="161">
        <f t="shared" si="5"/>
        <v>163</v>
      </c>
      <c r="C169" s="84" t="s">
        <v>10</v>
      </c>
      <c r="D169" s="87" t="s">
        <v>11</v>
      </c>
      <c r="E169" s="87" t="s">
        <v>12</v>
      </c>
      <c r="F169" s="87" t="s">
        <v>13</v>
      </c>
      <c r="G169" s="87" t="s">
        <v>191</v>
      </c>
      <c r="H169" s="87" t="s">
        <v>271</v>
      </c>
      <c r="I169" s="87" t="s">
        <v>272</v>
      </c>
      <c r="J169" s="87" t="s">
        <v>279</v>
      </c>
      <c r="K169" s="86" t="s">
        <v>280</v>
      </c>
      <c r="L169" s="113" t="s">
        <v>18</v>
      </c>
      <c r="M169" s="162" t="str">
        <f>IFERROR(INDEX('1.2(2)'!J$793:J$838,MATCH('1.2(1)①'!$B169,'1.2(2)'!$E$793:$E$838,0),1),"ー")</f>
        <v>ー</v>
      </c>
      <c r="N169" s="162" t="str">
        <f>IFERROR(INDEX('1.2(2)'!K$793:K$838,MATCH('1.2(1)①'!$B169,'1.2(2)'!$E$793:$E$838,0),1),"ー")</f>
        <v>ー</v>
      </c>
    </row>
    <row r="170" spans="1:14" ht="31.5" x14ac:dyDescent="0.45">
      <c r="A170" s="160" t="str">
        <f t="shared" si="4"/>
        <v>Scope1, 2その他の設備導入、運用改善換気設備その他運用改善</v>
      </c>
      <c r="B170" s="161">
        <f t="shared" si="5"/>
        <v>164</v>
      </c>
      <c r="C170" s="84" t="s">
        <v>10</v>
      </c>
      <c r="D170" s="87" t="s">
        <v>11</v>
      </c>
      <c r="E170" s="87" t="s">
        <v>12</v>
      </c>
      <c r="F170" s="87" t="s">
        <v>13</v>
      </c>
      <c r="G170" s="87" t="s">
        <v>191</v>
      </c>
      <c r="H170" s="87" t="s">
        <v>271</v>
      </c>
      <c r="I170" s="87" t="s">
        <v>2557</v>
      </c>
      <c r="J170" s="87" t="s">
        <v>2583</v>
      </c>
      <c r="K170" s="121" t="s">
        <v>2696</v>
      </c>
      <c r="L170" s="113" t="s">
        <v>2738</v>
      </c>
      <c r="M170" s="162" t="str">
        <f>IFERROR(INDEX('1.2(2)'!J$793:J$838,MATCH('1.2(1)①'!$B170,'1.2(2)'!$E$793:$E$838,0),1),"ー")</f>
        <v>ー</v>
      </c>
      <c r="N170" s="162" t="str">
        <f>IFERROR(INDEX('1.2(2)'!K$793:K$838,MATCH('1.2(1)①'!$B170,'1.2(2)'!$E$793:$E$838,0),1),"ー")</f>
        <v>ー</v>
      </c>
    </row>
    <row r="171" spans="1:14" s="136" customFormat="1" ht="28.5" x14ac:dyDescent="0.45">
      <c r="A171" s="160" t="str">
        <f t="shared" si="4"/>
        <v>Scope1, 2その他の設備導入、運用改善換気設備その他運用改善</v>
      </c>
      <c r="B171" s="161">
        <f t="shared" si="5"/>
        <v>165</v>
      </c>
      <c r="C171" s="84" t="s">
        <v>10</v>
      </c>
      <c r="D171" s="87" t="s">
        <v>11</v>
      </c>
      <c r="E171" s="87" t="s">
        <v>12</v>
      </c>
      <c r="F171" s="87" t="s">
        <v>13</v>
      </c>
      <c r="G171" s="87" t="s">
        <v>191</v>
      </c>
      <c r="H171" s="87" t="s">
        <v>271</v>
      </c>
      <c r="I171" s="87" t="s">
        <v>2557</v>
      </c>
      <c r="J171" s="87" t="s">
        <v>2767</v>
      </c>
      <c r="K171" s="86" t="s">
        <v>2768</v>
      </c>
      <c r="L171" s="113" t="s">
        <v>18</v>
      </c>
      <c r="M171" s="162" t="str">
        <f>IFERROR(INDEX('1.2(2)'!J$793:J$838,MATCH('1.2(1)①'!$B171,'1.2(2)'!$E$793:$E$838,0),1),"ー")</f>
        <v>ー</v>
      </c>
      <c r="N171" s="162" t="str">
        <f>IFERROR(INDEX('1.2(2)'!K$793:K$838,MATCH('1.2(1)①'!$B171,'1.2(2)'!$E$793:$E$838,0),1),"ー")</f>
        <v>ー</v>
      </c>
    </row>
    <row r="172" spans="1:14" x14ac:dyDescent="0.45">
      <c r="A172" s="160" t="str">
        <f t="shared" si="4"/>
        <v>Scope1, 2その他の設備導入、運用改善照明設備高効率照明器具</v>
      </c>
      <c r="B172" s="161">
        <f t="shared" si="5"/>
        <v>166</v>
      </c>
      <c r="C172" s="84" t="s">
        <v>10</v>
      </c>
      <c r="D172" s="87" t="s">
        <v>11</v>
      </c>
      <c r="E172" s="87" t="s">
        <v>12</v>
      </c>
      <c r="F172" s="87" t="s">
        <v>13</v>
      </c>
      <c r="G172" s="87" t="s">
        <v>191</v>
      </c>
      <c r="H172" s="87" t="s">
        <v>63</v>
      </c>
      <c r="I172" s="87" t="s">
        <v>64</v>
      </c>
      <c r="J172" s="87" t="s">
        <v>281</v>
      </c>
      <c r="K172" s="86" t="s">
        <v>282</v>
      </c>
      <c r="L172" s="113" t="s">
        <v>18</v>
      </c>
      <c r="M172" s="162" t="str">
        <f>IFERROR(INDEX('1.2(2)'!J$793:J$838,MATCH('1.2(1)①'!$B172,'1.2(2)'!$E$793:$E$838,0),1),"ー")</f>
        <v>ー</v>
      </c>
      <c r="N172" s="162" t="str">
        <f>IFERROR(INDEX('1.2(2)'!K$793:K$838,MATCH('1.2(1)①'!$B172,'1.2(2)'!$E$793:$E$838,0),1),"ー")</f>
        <v>ー</v>
      </c>
    </row>
    <row r="173" spans="1:14" ht="28.5" x14ac:dyDescent="0.45">
      <c r="A173" s="160" t="str">
        <f t="shared" si="4"/>
        <v>Scope1, 2その他の設備導入、運用改善照明設備高効率照明器具</v>
      </c>
      <c r="B173" s="161">
        <f t="shared" si="5"/>
        <v>167</v>
      </c>
      <c r="C173" s="84" t="s">
        <v>10</v>
      </c>
      <c r="D173" s="87" t="s">
        <v>11</v>
      </c>
      <c r="E173" s="87" t="s">
        <v>12</v>
      </c>
      <c r="F173" s="87" t="s">
        <v>13</v>
      </c>
      <c r="G173" s="87" t="s">
        <v>191</v>
      </c>
      <c r="H173" s="87" t="s">
        <v>63</v>
      </c>
      <c r="I173" s="87" t="s">
        <v>64</v>
      </c>
      <c r="J173" s="87" t="s">
        <v>283</v>
      </c>
      <c r="K173" s="86" t="s">
        <v>284</v>
      </c>
      <c r="L173" s="113" t="s">
        <v>18</v>
      </c>
      <c r="M173" s="162" t="str">
        <f>IFERROR(INDEX('1.2(2)'!J$793:J$838,MATCH('1.2(1)①'!$B173,'1.2(2)'!$E$793:$E$838,0),1),"ー")</f>
        <v>ー</v>
      </c>
      <c r="N173" s="162" t="str">
        <f>IFERROR(INDEX('1.2(2)'!K$793:K$838,MATCH('1.2(1)①'!$B173,'1.2(2)'!$E$793:$E$838,0),1),"ー")</f>
        <v>ー</v>
      </c>
    </row>
    <row r="174" spans="1:14" x14ac:dyDescent="0.45">
      <c r="A174" s="160" t="str">
        <f t="shared" si="4"/>
        <v>Scope1, 2その他の設備導入、運用改善照明設備高効率照明器具</v>
      </c>
      <c r="B174" s="161">
        <f t="shared" si="5"/>
        <v>168</v>
      </c>
      <c r="C174" s="84" t="s">
        <v>10</v>
      </c>
      <c r="D174" s="87" t="s">
        <v>11</v>
      </c>
      <c r="E174" s="87" t="s">
        <v>12</v>
      </c>
      <c r="F174" s="87" t="s">
        <v>13</v>
      </c>
      <c r="G174" s="87" t="s">
        <v>191</v>
      </c>
      <c r="H174" s="87" t="s">
        <v>63</v>
      </c>
      <c r="I174" s="87" t="s">
        <v>64</v>
      </c>
      <c r="J174" s="87" t="s">
        <v>285</v>
      </c>
      <c r="K174" s="86" t="s">
        <v>3021</v>
      </c>
      <c r="L174" s="113" t="s">
        <v>18</v>
      </c>
      <c r="M174" s="162" t="str">
        <f>IFERROR(INDEX('1.2(2)'!J$793:J$838,MATCH('1.2(1)①'!$B174,'1.2(2)'!$E$793:$E$838,0),1),"ー")</f>
        <v>〇</v>
      </c>
      <c r="N174" s="162" t="str">
        <f>IFERROR(INDEX('1.2(2)'!K$793:K$838,MATCH('1.2(1)①'!$B174,'1.2(2)'!$E$793:$E$838,0),1),"ー")</f>
        <v>ー</v>
      </c>
    </row>
    <row r="175" spans="1:14" x14ac:dyDescent="0.45">
      <c r="A175" s="160" t="str">
        <f t="shared" si="4"/>
        <v>Scope1, 2その他の設備導入、運用改善照明設備自動制御装置</v>
      </c>
      <c r="B175" s="161">
        <f t="shared" si="5"/>
        <v>169</v>
      </c>
      <c r="C175" s="84" t="s">
        <v>10</v>
      </c>
      <c r="D175" s="87" t="s">
        <v>11</v>
      </c>
      <c r="E175" s="87" t="s">
        <v>12</v>
      </c>
      <c r="F175" s="87" t="s">
        <v>13</v>
      </c>
      <c r="G175" s="87" t="s">
        <v>191</v>
      </c>
      <c r="H175" s="87" t="s">
        <v>63</v>
      </c>
      <c r="I175" s="87" t="s">
        <v>286</v>
      </c>
      <c r="J175" s="87" t="s">
        <v>287</v>
      </c>
      <c r="K175" s="86" t="s">
        <v>288</v>
      </c>
      <c r="L175" s="113" t="s">
        <v>18</v>
      </c>
      <c r="M175" s="162" t="str">
        <f>IFERROR(INDEX('1.2(2)'!J$793:J$838,MATCH('1.2(1)①'!$B175,'1.2(2)'!$E$793:$E$838,0),1),"ー")</f>
        <v>ー</v>
      </c>
      <c r="N175" s="162" t="str">
        <f>IFERROR(INDEX('1.2(2)'!K$793:K$838,MATCH('1.2(1)①'!$B175,'1.2(2)'!$E$793:$E$838,0),1),"ー")</f>
        <v>ー</v>
      </c>
    </row>
    <row r="176" spans="1:14" x14ac:dyDescent="0.45">
      <c r="A176" s="160" t="str">
        <f t="shared" si="4"/>
        <v>Scope1, 2その他の設備導入、運用改善照明設備自動制御装置</v>
      </c>
      <c r="B176" s="161">
        <f t="shared" si="5"/>
        <v>170</v>
      </c>
      <c r="C176" s="84" t="s">
        <v>10</v>
      </c>
      <c r="D176" s="87" t="s">
        <v>11</v>
      </c>
      <c r="E176" s="87" t="s">
        <v>12</v>
      </c>
      <c r="F176" s="87" t="s">
        <v>13</v>
      </c>
      <c r="G176" s="87" t="s">
        <v>191</v>
      </c>
      <c r="H176" s="87" t="s">
        <v>63</v>
      </c>
      <c r="I176" s="87" t="s">
        <v>286</v>
      </c>
      <c r="J176" s="87" t="s">
        <v>289</v>
      </c>
      <c r="K176" s="86" t="s">
        <v>290</v>
      </c>
      <c r="L176" s="113" t="s">
        <v>18</v>
      </c>
      <c r="M176" s="162" t="str">
        <f>IFERROR(INDEX('1.2(2)'!J$793:J$838,MATCH('1.2(1)①'!$B176,'1.2(2)'!$E$793:$E$838,0),1),"ー")</f>
        <v>ー</v>
      </c>
      <c r="N176" s="162" t="str">
        <f>IFERROR(INDEX('1.2(2)'!K$793:K$838,MATCH('1.2(1)①'!$B176,'1.2(2)'!$E$793:$E$838,0),1),"ー")</f>
        <v>ー</v>
      </c>
    </row>
    <row r="177" spans="1:14" ht="28.5" x14ac:dyDescent="0.45">
      <c r="A177" s="160" t="str">
        <f t="shared" si="4"/>
        <v>Scope1, 2その他の設備導入、運用改善照明設備自動制御装置</v>
      </c>
      <c r="B177" s="161">
        <f t="shared" si="5"/>
        <v>171</v>
      </c>
      <c r="C177" s="84" t="s">
        <v>10</v>
      </c>
      <c r="D177" s="87" t="s">
        <v>11</v>
      </c>
      <c r="E177" s="87" t="s">
        <v>12</v>
      </c>
      <c r="F177" s="87" t="s">
        <v>13</v>
      </c>
      <c r="G177" s="87" t="s">
        <v>191</v>
      </c>
      <c r="H177" s="87" t="s">
        <v>63</v>
      </c>
      <c r="I177" s="87" t="s">
        <v>286</v>
      </c>
      <c r="J177" s="87" t="s">
        <v>291</v>
      </c>
      <c r="K177" s="86" t="s">
        <v>292</v>
      </c>
      <c r="L177" s="113" t="s">
        <v>18</v>
      </c>
      <c r="M177" s="162" t="str">
        <f>IFERROR(INDEX('1.2(2)'!J$793:J$838,MATCH('1.2(1)①'!$B177,'1.2(2)'!$E$793:$E$838,0),1),"ー")</f>
        <v>ー</v>
      </c>
      <c r="N177" s="162" t="str">
        <f>IFERROR(INDEX('1.2(2)'!K$793:K$838,MATCH('1.2(1)①'!$B177,'1.2(2)'!$E$793:$E$838,0),1),"ー")</f>
        <v>ー</v>
      </c>
    </row>
    <row r="178" spans="1:14" ht="31.5" x14ac:dyDescent="0.45">
      <c r="A178" s="160" t="str">
        <f t="shared" si="4"/>
        <v>Scope1, 2その他の設備導入、運用改善照明設備その他運用改善</v>
      </c>
      <c r="B178" s="161">
        <f t="shared" si="5"/>
        <v>172</v>
      </c>
      <c r="C178" s="84" t="s">
        <v>10</v>
      </c>
      <c r="D178" s="87" t="s">
        <v>11</v>
      </c>
      <c r="E178" s="87" t="s">
        <v>12</v>
      </c>
      <c r="F178" s="87" t="s">
        <v>13</v>
      </c>
      <c r="G178" s="87" t="s">
        <v>191</v>
      </c>
      <c r="H178" s="87" t="s">
        <v>63</v>
      </c>
      <c r="I178" s="87" t="s">
        <v>2557</v>
      </c>
      <c r="J178" s="87" t="s">
        <v>2725</v>
      </c>
      <c r="K178" s="121" t="s">
        <v>2697</v>
      </c>
      <c r="L178" s="113" t="s">
        <v>2739</v>
      </c>
      <c r="M178" s="162" t="str">
        <f>IFERROR(INDEX('1.2(2)'!J$793:J$838,MATCH('1.2(1)①'!$B178,'1.2(2)'!$E$793:$E$838,0),1),"ー")</f>
        <v>ー</v>
      </c>
      <c r="N178" s="162" t="str">
        <f>IFERROR(INDEX('1.2(2)'!K$793:K$838,MATCH('1.2(1)①'!$B178,'1.2(2)'!$E$793:$E$838,0),1),"ー")</f>
        <v>ー</v>
      </c>
    </row>
    <row r="179" spans="1:14" ht="31.5" x14ac:dyDescent="0.45">
      <c r="A179" s="160" t="str">
        <f t="shared" si="4"/>
        <v>Scope1, 2その他の設備導入、運用改善照明設備その他運用改善</v>
      </c>
      <c r="B179" s="161">
        <f t="shared" si="5"/>
        <v>173</v>
      </c>
      <c r="C179" s="84" t="s">
        <v>10</v>
      </c>
      <c r="D179" s="87" t="s">
        <v>11</v>
      </c>
      <c r="E179" s="87" t="s">
        <v>12</v>
      </c>
      <c r="F179" s="87" t="s">
        <v>13</v>
      </c>
      <c r="G179" s="87" t="s">
        <v>191</v>
      </c>
      <c r="H179" s="87" t="s">
        <v>63</v>
      </c>
      <c r="I179" s="87" t="s">
        <v>2557</v>
      </c>
      <c r="J179" s="87" t="s">
        <v>2732</v>
      </c>
      <c r="K179" s="121" t="s">
        <v>2698</v>
      </c>
      <c r="L179" s="113" t="s">
        <v>2739</v>
      </c>
      <c r="M179" s="162" t="str">
        <f>IFERROR(INDEX('1.2(2)'!J$793:J$838,MATCH('1.2(1)①'!$B179,'1.2(2)'!$E$793:$E$838,0),1),"ー")</f>
        <v>ー</v>
      </c>
      <c r="N179" s="162" t="str">
        <f>IFERROR(INDEX('1.2(2)'!K$793:K$838,MATCH('1.2(1)①'!$B179,'1.2(2)'!$E$793:$E$838,0),1),"ー")</f>
        <v>ー</v>
      </c>
    </row>
    <row r="180" spans="1:14" ht="31.5" x14ac:dyDescent="0.45">
      <c r="A180" s="160" t="str">
        <f t="shared" si="4"/>
        <v>Scope1, 2その他の設備導入、運用改善照明設備その他運用改善</v>
      </c>
      <c r="B180" s="161">
        <f t="shared" si="5"/>
        <v>174</v>
      </c>
      <c r="C180" s="84" t="s">
        <v>10</v>
      </c>
      <c r="D180" s="87" t="s">
        <v>11</v>
      </c>
      <c r="E180" s="87" t="s">
        <v>12</v>
      </c>
      <c r="F180" s="87" t="s">
        <v>13</v>
      </c>
      <c r="G180" s="87" t="s">
        <v>191</v>
      </c>
      <c r="H180" s="87" t="s">
        <v>63</v>
      </c>
      <c r="I180" s="87" t="s">
        <v>2557</v>
      </c>
      <c r="J180" s="87" t="s">
        <v>2584</v>
      </c>
      <c r="K180" s="121" t="s">
        <v>2699</v>
      </c>
      <c r="L180" s="113" t="s">
        <v>2739</v>
      </c>
      <c r="M180" s="162" t="str">
        <f>IFERROR(INDEX('1.2(2)'!J$793:J$838,MATCH('1.2(1)①'!$B180,'1.2(2)'!$E$793:$E$838,0),1),"ー")</f>
        <v>ー</v>
      </c>
      <c r="N180" s="162" t="str">
        <f>IFERROR(INDEX('1.2(2)'!K$793:K$838,MATCH('1.2(1)①'!$B180,'1.2(2)'!$E$793:$E$838,0),1),"ー")</f>
        <v>ー</v>
      </c>
    </row>
    <row r="181" spans="1:14" x14ac:dyDescent="0.45">
      <c r="A181" s="160" t="str">
        <f t="shared" si="4"/>
        <v>Scope1, 2その他の設備導入、運用改善昇降機エレベータ</v>
      </c>
      <c r="B181" s="161">
        <f t="shared" si="5"/>
        <v>175</v>
      </c>
      <c r="C181" s="84" t="s">
        <v>10</v>
      </c>
      <c r="D181" s="87" t="s">
        <v>11</v>
      </c>
      <c r="E181" s="87" t="s">
        <v>12</v>
      </c>
      <c r="F181" s="87" t="s">
        <v>13</v>
      </c>
      <c r="G181" s="87" t="s">
        <v>191</v>
      </c>
      <c r="H181" s="87" t="s">
        <v>293</v>
      </c>
      <c r="I181" s="87" t="s">
        <v>294</v>
      </c>
      <c r="J181" s="87" t="s">
        <v>295</v>
      </c>
      <c r="K181" s="86" t="s">
        <v>296</v>
      </c>
      <c r="L181" s="113" t="s">
        <v>18</v>
      </c>
      <c r="M181" s="162" t="str">
        <f>IFERROR(INDEX('1.2(2)'!J$793:J$838,MATCH('1.2(1)①'!$B181,'1.2(2)'!$E$793:$E$838,0),1),"ー")</f>
        <v>ー</v>
      </c>
      <c r="N181" s="162" t="str">
        <f>IFERROR(INDEX('1.2(2)'!K$793:K$838,MATCH('1.2(1)①'!$B181,'1.2(2)'!$E$793:$E$838,0),1),"ー")</f>
        <v>ー</v>
      </c>
    </row>
    <row r="182" spans="1:14" ht="28.5" x14ac:dyDescent="0.45">
      <c r="A182" s="160" t="str">
        <f t="shared" si="4"/>
        <v>Scope1, 2その他の設備導入、運用改善昇降機エレベータ</v>
      </c>
      <c r="B182" s="161">
        <f t="shared" si="5"/>
        <v>176</v>
      </c>
      <c r="C182" s="84" t="s">
        <v>10</v>
      </c>
      <c r="D182" s="87" t="s">
        <v>11</v>
      </c>
      <c r="E182" s="87" t="s">
        <v>12</v>
      </c>
      <c r="F182" s="87" t="s">
        <v>13</v>
      </c>
      <c r="G182" s="87" t="s">
        <v>191</v>
      </c>
      <c r="H182" s="87" t="s">
        <v>293</v>
      </c>
      <c r="I182" s="87" t="s">
        <v>294</v>
      </c>
      <c r="J182" s="87" t="s">
        <v>297</v>
      </c>
      <c r="K182" s="86" t="s">
        <v>298</v>
      </c>
      <c r="L182" s="113" t="s">
        <v>18</v>
      </c>
      <c r="M182" s="162" t="str">
        <f>IFERROR(INDEX('1.2(2)'!J$793:J$838,MATCH('1.2(1)①'!$B182,'1.2(2)'!$E$793:$E$838,0),1),"ー")</f>
        <v>ー</v>
      </c>
      <c r="N182" s="162" t="str">
        <f>IFERROR(INDEX('1.2(2)'!K$793:K$838,MATCH('1.2(1)①'!$B182,'1.2(2)'!$E$793:$E$838,0),1),"ー")</f>
        <v>ー</v>
      </c>
    </row>
    <row r="183" spans="1:14" ht="28.5" x14ac:dyDescent="0.45">
      <c r="A183" s="160" t="str">
        <f t="shared" si="4"/>
        <v>Scope1, 2その他の設備導入、運用改善昇降機エレベータ</v>
      </c>
      <c r="B183" s="161">
        <f t="shared" si="5"/>
        <v>177</v>
      </c>
      <c r="C183" s="84" t="s">
        <v>10</v>
      </c>
      <c r="D183" s="87" t="s">
        <v>11</v>
      </c>
      <c r="E183" s="87" t="s">
        <v>12</v>
      </c>
      <c r="F183" s="87" t="s">
        <v>13</v>
      </c>
      <c r="G183" s="87" t="s">
        <v>191</v>
      </c>
      <c r="H183" s="87" t="s">
        <v>293</v>
      </c>
      <c r="I183" s="87" t="s">
        <v>294</v>
      </c>
      <c r="J183" s="87" t="s">
        <v>299</v>
      </c>
      <c r="K183" s="86" t="s">
        <v>3022</v>
      </c>
      <c r="L183" s="113" t="s">
        <v>18</v>
      </c>
      <c r="M183" s="162" t="str">
        <f>IFERROR(INDEX('1.2(2)'!J$793:J$838,MATCH('1.2(1)①'!$B183,'1.2(2)'!$E$793:$E$838,0),1),"ー")</f>
        <v>ー</v>
      </c>
      <c r="N183" s="162" t="str">
        <f>IFERROR(INDEX('1.2(2)'!K$793:K$838,MATCH('1.2(1)①'!$B183,'1.2(2)'!$E$793:$E$838,0),1),"ー")</f>
        <v>ー</v>
      </c>
    </row>
    <row r="184" spans="1:14" ht="28.5" x14ac:dyDescent="0.45">
      <c r="A184" s="160" t="str">
        <f t="shared" si="4"/>
        <v>Scope1, 2その他の設備導入、運用改善昇降機エスカレータ</v>
      </c>
      <c r="B184" s="161">
        <f t="shared" si="5"/>
        <v>178</v>
      </c>
      <c r="C184" s="84" t="s">
        <v>10</v>
      </c>
      <c r="D184" s="87" t="s">
        <v>11</v>
      </c>
      <c r="E184" s="87" t="s">
        <v>12</v>
      </c>
      <c r="F184" s="87" t="s">
        <v>13</v>
      </c>
      <c r="G184" s="87" t="s">
        <v>191</v>
      </c>
      <c r="H184" s="87" t="s">
        <v>300</v>
      </c>
      <c r="I184" s="87" t="s">
        <v>301</v>
      </c>
      <c r="J184" s="87" t="s">
        <v>302</v>
      </c>
      <c r="K184" s="86" t="s">
        <v>303</v>
      </c>
      <c r="L184" s="113" t="s">
        <v>18</v>
      </c>
      <c r="M184" s="162" t="str">
        <f>IFERROR(INDEX('1.2(2)'!J$793:J$838,MATCH('1.2(1)①'!$B184,'1.2(2)'!$E$793:$E$838,0),1),"ー")</f>
        <v>ー</v>
      </c>
      <c r="N184" s="162" t="str">
        <f>IFERROR(INDEX('1.2(2)'!K$793:K$838,MATCH('1.2(1)①'!$B184,'1.2(2)'!$E$793:$E$838,0),1),"ー")</f>
        <v>ー</v>
      </c>
    </row>
    <row r="185" spans="1:14" x14ac:dyDescent="0.45">
      <c r="A185" s="160" t="str">
        <f t="shared" si="4"/>
        <v>Scope1, 2その他の設備導入、運用改善昇降機エスカレータ</v>
      </c>
      <c r="B185" s="161">
        <f t="shared" si="5"/>
        <v>179</v>
      </c>
      <c r="C185" s="84" t="s">
        <v>10</v>
      </c>
      <c r="D185" s="87" t="s">
        <v>11</v>
      </c>
      <c r="E185" s="87" t="s">
        <v>12</v>
      </c>
      <c r="F185" s="87" t="s">
        <v>13</v>
      </c>
      <c r="G185" s="87" t="s">
        <v>191</v>
      </c>
      <c r="H185" s="87" t="s">
        <v>300</v>
      </c>
      <c r="I185" s="87" t="s">
        <v>301</v>
      </c>
      <c r="J185" s="87" t="s">
        <v>304</v>
      </c>
      <c r="K185" s="86" t="s">
        <v>305</v>
      </c>
      <c r="L185" s="113" t="s">
        <v>18</v>
      </c>
      <c r="M185" s="162" t="str">
        <f>IFERROR(INDEX('1.2(2)'!J$793:J$838,MATCH('1.2(1)①'!$B185,'1.2(2)'!$E$793:$E$838,0),1),"ー")</f>
        <v>ー</v>
      </c>
      <c r="N185" s="162" t="str">
        <f>IFERROR(INDEX('1.2(2)'!K$793:K$838,MATCH('1.2(1)①'!$B185,'1.2(2)'!$E$793:$E$838,0),1),"ー")</f>
        <v>ー</v>
      </c>
    </row>
    <row r="186" spans="1:14" ht="31.5" x14ac:dyDescent="0.45">
      <c r="A186" s="160" t="str">
        <f t="shared" si="4"/>
        <v>Scope1, 2その他の設備導入、運用改善昇降機その他運用改善</v>
      </c>
      <c r="B186" s="161">
        <f t="shared" si="5"/>
        <v>180</v>
      </c>
      <c r="C186" s="84" t="s">
        <v>10</v>
      </c>
      <c r="D186" s="87" t="s">
        <v>11</v>
      </c>
      <c r="E186" s="87" t="s">
        <v>12</v>
      </c>
      <c r="F186" s="87" t="s">
        <v>13</v>
      </c>
      <c r="G186" s="87" t="s">
        <v>191</v>
      </c>
      <c r="H186" s="87" t="s">
        <v>300</v>
      </c>
      <c r="I186" s="87" t="s">
        <v>2557</v>
      </c>
      <c r="J186" s="87" t="s">
        <v>2585</v>
      </c>
      <c r="K186" s="121" t="s">
        <v>2700</v>
      </c>
      <c r="L186" s="113" t="s">
        <v>2739</v>
      </c>
      <c r="M186" s="162" t="str">
        <f>IFERROR(INDEX('1.2(2)'!J$793:J$838,MATCH('1.2(1)①'!$B186,'1.2(2)'!$E$793:$E$838,0),1),"ー")</f>
        <v>ー</v>
      </c>
      <c r="N186" s="162" t="str">
        <f>IFERROR(INDEX('1.2(2)'!K$793:K$838,MATCH('1.2(1)①'!$B186,'1.2(2)'!$E$793:$E$838,0),1),"ー")</f>
        <v>ー</v>
      </c>
    </row>
    <row r="187" spans="1:14" x14ac:dyDescent="0.45">
      <c r="A187" s="160" t="str">
        <f t="shared" si="4"/>
        <v>Scope1, 2その他の設備導入、運用改善昇降機その他運用改善</v>
      </c>
      <c r="B187" s="161">
        <f t="shared" si="5"/>
        <v>181</v>
      </c>
      <c r="C187" s="84" t="s">
        <v>10</v>
      </c>
      <c r="D187" s="87" t="s">
        <v>11</v>
      </c>
      <c r="E187" s="87" t="s">
        <v>12</v>
      </c>
      <c r="F187" s="87" t="s">
        <v>13</v>
      </c>
      <c r="G187" s="87" t="s">
        <v>191</v>
      </c>
      <c r="H187" s="87" t="s">
        <v>300</v>
      </c>
      <c r="I187" s="87" t="s">
        <v>2557</v>
      </c>
      <c r="J187" s="87" t="s">
        <v>2586</v>
      </c>
      <c r="K187" s="86"/>
      <c r="L187" s="113"/>
      <c r="M187" s="162" t="str">
        <f>IFERROR(INDEX('1.2(2)'!J$793:J$838,MATCH('1.2(1)①'!$B187,'1.2(2)'!$E$793:$E$838,0),1),"ー")</f>
        <v>ー</v>
      </c>
      <c r="N187" s="162" t="str">
        <f>IFERROR(INDEX('1.2(2)'!K$793:K$838,MATCH('1.2(1)①'!$B187,'1.2(2)'!$E$793:$E$838,0),1),"ー")</f>
        <v>ー</v>
      </c>
    </row>
    <row r="188" spans="1:14" x14ac:dyDescent="0.45">
      <c r="A188" s="160" t="str">
        <f t="shared" si="4"/>
        <v>Scope1, 2その他の設備導入、運用改善燃焼設備空気比の改善</v>
      </c>
      <c r="B188" s="161">
        <f t="shared" si="5"/>
        <v>182</v>
      </c>
      <c r="C188" s="84" t="s">
        <v>10</v>
      </c>
      <c r="D188" s="87" t="s">
        <v>11</v>
      </c>
      <c r="E188" s="87" t="s">
        <v>12</v>
      </c>
      <c r="F188" s="87" t="s">
        <v>13</v>
      </c>
      <c r="G188" s="87" t="s">
        <v>306</v>
      </c>
      <c r="H188" s="87" t="s">
        <v>67</v>
      </c>
      <c r="I188" s="87" t="s">
        <v>307</v>
      </c>
      <c r="J188" s="87" t="s">
        <v>308</v>
      </c>
      <c r="K188" s="86" t="s">
        <v>309</v>
      </c>
      <c r="L188" s="113"/>
      <c r="M188" s="162" t="str">
        <f>IFERROR(INDEX('1.2(2)'!J$793:J$838,MATCH('1.2(1)①'!$B188,'1.2(2)'!$E$793:$E$838,0),1),"ー")</f>
        <v>ー</v>
      </c>
      <c r="N188" s="162" t="str">
        <f>IFERROR(INDEX('1.2(2)'!K$793:K$838,MATCH('1.2(1)①'!$B188,'1.2(2)'!$E$793:$E$838,0),1),"ー")</f>
        <v>ー</v>
      </c>
    </row>
    <row r="189" spans="1:14" ht="42.75" x14ac:dyDescent="0.45">
      <c r="A189" s="160" t="str">
        <f t="shared" si="4"/>
        <v>Scope1, 2その他の設備導入、運用改善燃焼設備空気比の改善</v>
      </c>
      <c r="B189" s="161">
        <f t="shared" si="5"/>
        <v>183</v>
      </c>
      <c r="C189" s="84" t="s">
        <v>10</v>
      </c>
      <c r="D189" s="87" t="s">
        <v>11</v>
      </c>
      <c r="E189" s="87" t="s">
        <v>12</v>
      </c>
      <c r="F189" s="87" t="s">
        <v>13</v>
      </c>
      <c r="G189" s="87" t="s">
        <v>191</v>
      </c>
      <c r="H189" s="87" t="s">
        <v>67</v>
      </c>
      <c r="I189" s="87" t="s">
        <v>307</v>
      </c>
      <c r="J189" s="87" t="s">
        <v>310</v>
      </c>
      <c r="K189" s="86" t="s">
        <v>311</v>
      </c>
      <c r="L189" s="113"/>
      <c r="M189" s="162" t="str">
        <f>IFERROR(INDEX('1.2(2)'!J$793:J$838,MATCH('1.2(1)①'!$B189,'1.2(2)'!$E$793:$E$838,0),1),"ー")</f>
        <v>ー</v>
      </c>
      <c r="N189" s="162" t="str">
        <f>IFERROR(INDEX('1.2(2)'!K$793:K$838,MATCH('1.2(1)①'!$B189,'1.2(2)'!$E$793:$E$838,0),1),"ー")</f>
        <v>ー</v>
      </c>
    </row>
    <row r="190" spans="1:14" ht="28.5" x14ac:dyDescent="0.45">
      <c r="A190" s="160" t="str">
        <f t="shared" si="4"/>
        <v>Scope1, 2その他の設備導入、運用改善燃焼設備空気比の改善</v>
      </c>
      <c r="B190" s="161">
        <f t="shared" si="5"/>
        <v>184</v>
      </c>
      <c r="C190" s="84" t="s">
        <v>10</v>
      </c>
      <c r="D190" s="87" t="s">
        <v>11</v>
      </c>
      <c r="E190" s="87" t="s">
        <v>12</v>
      </c>
      <c r="F190" s="87" t="s">
        <v>13</v>
      </c>
      <c r="G190" s="87" t="s">
        <v>191</v>
      </c>
      <c r="H190" s="87" t="s">
        <v>67</v>
      </c>
      <c r="I190" s="87" t="s">
        <v>307</v>
      </c>
      <c r="J190" s="87" t="s">
        <v>363</v>
      </c>
      <c r="K190" s="86" t="s">
        <v>312</v>
      </c>
      <c r="L190" s="113"/>
      <c r="M190" s="162" t="str">
        <f>IFERROR(INDEX('1.2(2)'!J$793:J$838,MATCH('1.2(1)①'!$B190,'1.2(2)'!$E$793:$E$838,0),1),"ー")</f>
        <v>ー</v>
      </c>
      <c r="N190" s="162" t="str">
        <f>IFERROR(INDEX('1.2(2)'!K$793:K$838,MATCH('1.2(1)①'!$B190,'1.2(2)'!$E$793:$E$838,0),1),"ー")</f>
        <v>ー</v>
      </c>
    </row>
    <row r="191" spans="1:14" ht="42.75" x14ac:dyDescent="0.45">
      <c r="A191" s="160" t="str">
        <f t="shared" si="4"/>
        <v>Scope1, 2その他の設備導入、運用改善燃焼設備空気比の改善</v>
      </c>
      <c r="B191" s="161">
        <f t="shared" si="5"/>
        <v>185</v>
      </c>
      <c r="C191" s="84" t="s">
        <v>10</v>
      </c>
      <c r="D191" s="87" t="s">
        <v>11</v>
      </c>
      <c r="E191" s="87" t="s">
        <v>12</v>
      </c>
      <c r="F191" s="87" t="s">
        <v>13</v>
      </c>
      <c r="G191" s="87" t="s">
        <v>191</v>
      </c>
      <c r="H191" s="87" t="s">
        <v>67</v>
      </c>
      <c r="I191" s="87" t="s">
        <v>307</v>
      </c>
      <c r="J191" s="87" t="s">
        <v>313</v>
      </c>
      <c r="K191" s="86" t="s">
        <v>314</v>
      </c>
      <c r="L191" s="113"/>
      <c r="M191" s="162" t="str">
        <f>IFERROR(INDEX('1.2(2)'!J$793:J$838,MATCH('1.2(1)①'!$B191,'1.2(2)'!$E$793:$E$838,0),1),"ー")</f>
        <v>ー</v>
      </c>
      <c r="N191" s="162" t="str">
        <f>IFERROR(INDEX('1.2(2)'!K$793:K$838,MATCH('1.2(1)①'!$B191,'1.2(2)'!$E$793:$E$838,0),1),"ー")</f>
        <v>ー</v>
      </c>
    </row>
    <row r="192" spans="1:14" ht="28.5" x14ac:dyDescent="0.45">
      <c r="A192" s="160" t="str">
        <f t="shared" si="4"/>
        <v>Scope1, 2その他の設備導入、運用改善燃焼設備空気比の改善</v>
      </c>
      <c r="B192" s="161">
        <f t="shared" si="5"/>
        <v>186</v>
      </c>
      <c r="C192" s="84" t="s">
        <v>10</v>
      </c>
      <c r="D192" s="87" t="s">
        <v>11</v>
      </c>
      <c r="E192" s="87" t="s">
        <v>12</v>
      </c>
      <c r="F192" s="87" t="s">
        <v>13</v>
      </c>
      <c r="G192" s="87" t="s">
        <v>191</v>
      </c>
      <c r="H192" s="87" t="s">
        <v>67</v>
      </c>
      <c r="I192" s="87" t="s">
        <v>307</v>
      </c>
      <c r="J192" s="87" t="s">
        <v>315</v>
      </c>
      <c r="K192" s="86" t="s">
        <v>3023</v>
      </c>
      <c r="L192" s="113"/>
      <c r="M192" s="162" t="str">
        <f>IFERROR(INDEX('1.2(2)'!J$793:J$838,MATCH('1.2(1)①'!$B192,'1.2(2)'!$E$793:$E$838,0),1),"ー")</f>
        <v>ー</v>
      </c>
      <c r="N192" s="162" t="str">
        <f>IFERROR(INDEX('1.2(2)'!K$793:K$838,MATCH('1.2(1)①'!$B192,'1.2(2)'!$E$793:$E$838,0),1),"ー")</f>
        <v>ー</v>
      </c>
    </row>
    <row r="193" spans="1:14" ht="31.5" x14ac:dyDescent="0.45">
      <c r="A193" s="160" t="str">
        <f t="shared" si="4"/>
        <v>Scope1, 2その他の設備導入、運用改善燃焼設備空気比の改善</v>
      </c>
      <c r="B193" s="161">
        <f t="shared" si="5"/>
        <v>187</v>
      </c>
      <c r="C193" s="84" t="s">
        <v>10</v>
      </c>
      <c r="D193" s="87" t="s">
        <v>11</v>
      </c>
      <c r="E193" s="87" t="s">
        <v>12</v>
      </c>
      <c r="F193" s="87" t="s">
        <v>13</v>
      </c>
      <c r="G193" s="87" t="s">
        <v>191</v>
      </c>
      <c r="H193" s="87" t="s">
        <v>67</v>
      </c>
      <c r="I193" s="87" t="s">
        <v>307</v>
      </c>
      <c r="J193" s="87" t="s">
        <v>2726</v>
      </c>
      <c r="K193" s="121" t="s">
        <v>2701</v>
      </c>
      <c r="L193" s="113" t="s">
        <v>2739</v>
      </c>
      <c r="M193" s="162" t="str">
        <f>IFERROR(INDEX('1.2(2)'!J$793:J$838,MATCH('1.2(1)①'!$B193,'1.2(2)'!$E$793:$E$838,0),1),"ー")</f>
        <v>ー</v>
      </c>
      <c r="N193" s="162" t="str">
        <f>IFERROR(INDEX('1.2(2)'!K$793:K$838,MATCH('1.2(1)①'!$B193,'1.2(2)'!$E$793:$E$838,0),1),"ー")</f>
        <v>ー</v>
      </c>
    </row>
    <row r="194" spans="1:14" ht="28.5" x14ac:dyDescent="0.45">
      <c r="A194" s="160" t="str">
        <f t="shared" si="4"/>
        <v>Scope1, 2その他の設備導入、運用改善燃焼設備熱効率の向上</v>
      </c>
      <c r="B194" s="161">
        <f t="shared" si="5"/>
        <v>188</v>
      </c>
      <c r="C194" s="84" t="s">
        <v>10</v>
      </c>
      <c r="D194" s="87" t="s">
        <v>11</v>
      </c>
      <c r="E194" s="87" t="s">
        <v>12</v>
      </c>
      <c r="F194" s="87" t="s">
        <v>13</v>
      </c>
      <c r="G194" s="87" t="s">
        <v>191</v>
      </c>
      <c r="H194" s="87" t="s">
        <v>70</v>
      </c>
      <c r="I194" s="87" t="s">
        <v>316</v>
      </c>
      <c r="J194" s="87" t="s">
        <v>2523</v>
      </c>
      <c r="K194" s="86" t="s">
        <v>2737</v>
      </c>
      <c r="L194" s="113"/>
      <c r="M194" s="162" t="str">
        <f>IFERROR(INDEX('1.2(2)'!J$793:J$838,MATCH('1.2(1)①'!$B194,'1.2(2)'!$E$793:$E$838,0),1),"ー")</f>
        <v>ー</v>
      </c>
      <c r="N194" s="162" t="str">
        <f>IFERROR(INDEX('1.2(2)'!K$793:K$838,MATCH('1.2(1)①'!$B194,'1.2(2)'!$E$793:$E$838,0),1),"ー")</f>
        <v>ー</v>
      </c>
    </row>
    <row r="195" spans="1:14" x14ac:dyDescent="0.45">
      <c r="A195" s="160" t="str">
        <f t="shared" si="4"/>
        <v>Scope1, 2その他の設備導入、運用改善燃焼設備熱効率の向上</v>
      </c>
      <c r="B195" s="161">
        <f t="shared" si="5"/>
        <v>189</v>
      </c>
      <c r="C195" s="84" t="s">
        <v>10</v>
      </c>
      <c r="D195" s="87" t="s">
        <v>11</v>
      </c>
      <c r="E195" s="87" t="s">
        <v>12</v>
      </c>
      <c r="F195" s="87" t="s">
        <v>13</v>
      </c>
      <c r="G195" s="87" t="s">
        <v>191</v>
      </c>
      <c r="H195" s="87" t="s">
        <v>70</v>
      </c>
      <c r="I195" s="87" t="s">
        <v>316</v>
      </c>
      <c r="J195" s="87" t="s">
        <v>317</v>
      </c>
      <c r="K195" s="86" t="s">
        <v>318</v>
      </c>
      <c r="L195" s="113"/>
      <c r="M195" s="162" t="str">
        <f>IFERROR(INDEX('1.2(2)'!J$793:J$838,MATCH('1.2(1)①'!$B195,'1.2(2)'!$E$793:$E$838,0),1),"ー")</f>
        <v>ー</v>
      </c>
      <c r="N195" s="162" t="str">
        <f>IFERROR(INDEX('1.2(2)'!K$793:K$838,MATCH('1.2(1)①'!$B195,'1.2(2)'!$E$793:$E$838,0),1),"ー")</f>
        <v>ー</v>
      </c>
    </row>
    <row r="196" spans="1:14" ht="42.75" x14ac:dyDescent="0.45">
      <c r="A196" s="160" t="str">
        <f t="shared" si="4"/>
        <v>Scope1, 2その他の設備導入、運用改善燃焼設備熱効率の向上</v>
      </c>
      <c r="B196" s="161">
        <f t="shared" si="5"/>
        <v>190</v>
      </c>
      <c r="C196" s="84" t="s">
        <v>10</v>
      </c>
      <c r="D196" s="87" t="s">
        <v>11</v>
      </c>
      <c r="E196" s="87" t="s">
        <v>12</v>
      </c>
      <c r="F196" s="87" t="s">
        <v>13</v>
      </c>
      <c r="G196" s="87" t="s">
        <v>191</v>
      </c>
      <c r="H196" s="87" t="s">
        <v>70</v>
      </c>
      <c r="I196" s="87" t="s">
        <v>316</v>
      </c>
      <c r="J196" s="87" t="s">
        <v>319</v>
      </c>
      <c r="K196" s="86" t="s">
        <v>320</v>
      </c>
      <c r="L196" s="113"/>
      <c r="M196" s="162" t="str">
        <f>IFERROR(INDEX('1.2(2)'!J$793:J$838,MATCH('1.2(1)①'!$B196,'1.2(2)'!$E$793:$E$838,0),1),"ー")</f>
        <v>ー</v>
      </c>
      <c r="N196" s="162" t="str">
        <f>IFERROR(INDEX('1.2(2)'!K$793:K$838,MATCH('1.2(1)①'!$B196,'1.2(2)'!$E$793:$E$838,0),1),"ー")</f>
        <v>ー</v>
      </c>
    </row>
    <row r="197" spans="1:14" ht="28.5" x14ac:dyDescent="0.45">
      <c r="A197" s="160" t="str">
        <f t="shared" si="4"/>
        <v>Scope1, 2その他の設備導入、運用改善燃焼設備熱効率の向上</v>
      </c>
      <c r="B197" s="161">
        <f t="shared" si="5"/>
        <v>191</v>
      </c>
      <c r="C197" s="84" t="s">
        <v>10</v>
      </c>
      <c r="D197" s="87" t="s">
        <v>11</v>
      </c>
      <c r="E197" s="87" t="s">
        <v>12</v>
      </c>
      <c r="F197" s="87" t="s">
        <v>13</v>
      </c>
      <c r="G197" s="87" t="s">
        <v>191</v>
      </c>
      <c r="H197" s="87" t="s">
        <v>70</v>
      </c>
      <c r="I197" s="87" t="s">
        <v>316</v>
      </c>
      <c r="J197" s="87" t="s">
        <v>321</v>
      </c>
      <c r="K197" s="86" t="s">
        <v>322</v>
      </c>
      <c r="L197" s="113"/>
      <c r="M197" s="162" t="str">
        <f>IFERROR(INDEX('1.2(2)'!J$793:J$838,MATCH('1.2(1)①'!$B197,'1.2(2)'!$E$793:$E$838,0),1),"ー")</f>
        <v>ー</v>
      </c>
      <c r="N197" s="162" t="str">
        <f>IFERROR(INDEX('1.2(2)'!K$793:K$838,MATCH('1.2(1)①'!$B197,'1.2(2)'!$E$793:$E$838,0),1),"ー")</f>
        <v>ー</v>
      </c>
    </row>
    <row r="198" spans="1:14" x14ac:dyDescent="0.45">
      <c r="A198" s="160" t="str">
        <f t="shared" si="4"/>
        <v>Scope1, 2その他の設備導入、運用改善燃焼設備熱効率の向上</v>
      </c>
      <c r="B198" s="161">
        <f t="shared" si="5"/>
        <v>192</v>
      </c>
      <c r="C198" s="84" t="s">
        <v>10</v>
      </c>
      <c r="D198" s="87" t="s">
        <v>11</v>
      </c>
      <c r="E198" s="87" t="s">
        <v>12</v>
      </c>
      <c r="F198" s="87" t="s">
        <v>13</v>
      </c>
      <c r="G198" s="87" t="s">
        <v>191</v>
      </c>
      <c r="H198" s="87" t="s">
        <v>70</v>
      </c>
      <c r="I198" s="87" t="s">
        <v>316</v>
      </c>
      <c r="J198" s="87" t="s">
        <v>323</v>
      </c>
      <c r="K198" s="86" t="s">
        <v>324</v>
      </c>
      <c r="L198" s="113"/>
      <c r="M198" s="162" t="str">
        <f>IFERROR(INDEX('1.2(2)'!J$793:J$838,MATCH('1.2(1)①'!$B198,'1.2(2)'!$E$793:$E$838,0),1),"ー")</f>
        <v>ー</v>
      </c>
      <c r="N198" s="162" t="str">
        <f>IFERROR(INDEX('1.2(2)'!K$793:K$838,MATCH('1.2(1)①'!$B198,'1.2(2)'!$E$793:$E$838,0),1),"ー")</f>
        <v>ー</v>
      </c>
    </row>
    <row r="199" spans="1:14" ht="57" x14ac:dyDescent="0.45">
      <c r="A199" s="160" t="str">
        <f t="shared" si="4"/>
        <v>Scope1, 2その他の設備導入、運用改善燃焼設備熱効率の向上</v>
      </c>
      <c r="B199" s="161">
        <f t="shared" ref="B199:B262" si="6">ROW(B199)-6</f>
        <v>193</v>
      </c>
      <c r="C199" s="84" t="s">
        <v>10</v>
      </c>
      <c r="D199" s="87" t="s">
        <v>11</v>
      </c>
      <c r="E199" s="87" t="s">
        <v>12</v>
      </c>
      <c r="F199" s="87" t="s">
        <v>13</v>
      </c>
      <c r="G199" s="87" t="s">
        <v>191</v>
      </c>
      <c r="H199" s="87" t="s">
        <v>70</v>
      </c>
      <c r="I199" s="87" t="s">
        <v>316</v>
      </c>
      <c r="J199" s="87" t="s">
        <v>325</v>
      </c>
      <c r="K199" s="86" t="s">
        <v>326</v>
      </c>
      <c r="L199" s="113"/>
      <c r="M199" s="162" t="str">
        <f>IFERROR(INDEX('1.2(2)'!J$793:J$838,MATCH('1.2(1)①'!$B199,'1.2(2)'!$E$793:$E$838,0),1),"ー")</f>
        <v>ー</v>
      </c>
      <c r="N199" s="162" t="str">
        <f>IFERROR(INDEX('1.2(2)'!K$793:K$838,MATCH('1.2(1)①'!$B199,'1.2(2)'!$E$793:$E$838,0),1),"ー")</f>
        <v>ー</v>
      </c>
    </row>
    <row r="200" spans="1:14" ht="28.5" x14ac:dyDescent="0.45">
      <c r="A200" s="160" t="str">
        <f t="shared" ref="A200:A264" si="7">E200&amp;G200&amp;H200&amp;I200</f>
        <v>Scope1, 2その他の設備導入、運用改善燃焼設備熱効率の向上</v>
      </c>
      <c r="B200" s="161">
        <f t="shared" si="6"/>
        <v>194</v>
      </c>
      <c r="C200" s="84" t="s">
        <v>10</v>
      </c>
      <c r="D200" s="87" t="s">
        <v>11</v>
      </c>
      <c r="E200" s="87" t="s">
        <v>12</v>
      </c>
      <c r="F200" s="87" t="s">
        <v>13</v>
      </c>
      <c r="G200" s="87" t="s">
        <v>191</v>
      </c>
      <c r="H200" s="87" t="s">
        <v>70</v>
      </c>
      <c r="I200" s="87" t="s">
        <v>316</v>
      </c>
      <c r="J200" s="87" t="s">
        <v>327</v>
      </c>
      <c r="K200" s="86" t="s">
        <v>328</v>
      </c>
      <c r="L200" s="113"/>
      <c r="M200" s="162" t="str">
        <f>IFERROR(INDEX('1.2(2)'!J$793:J$838,MATCH('1.2(1)①'!$B200,'1.2(2)'!$E$793:$E$838,0),1),"ー")</f>
        <v>ー</v>
      </c>
      <c r="N200" s="162" t="str">
        <f>IFERROR(INDEX('1.2(2)'!K$793:K$838,MATCH('1.2(1)①'!$B200,'1.2(2)'!$E$793:$E$838,0),1),"ー")</f>
        <v>ー</v>
      </c>
    </row>
    <row r="201" spans="1:14" ht="28.5" x14ac:dyDescent="0.45">
      <c r="A201" s="160" t="str">
        <f t="shared" si="7"/>
        <v>Scope1, 2その他の設備導入、運用改善燃焼設備熱効率の向上</v>
      </c>
      <c r="B201" s="161">
        <f t="shared" si="6"/>
        <v>195</v>
      </c>
      <c r="C201" s="84" t="s">
        <v>10</v>
      </c>
      <c r="D201" s="87" t="s">
        <v>11</v>
      </c>
      <c r="E201" s="87" t="s">
        <v>12</v>
      </c>
      <c r="F201" s="87" t="s">
        <v>13</v>
      </c>
      <c r="G201" s="87" t="s">
        <v>191</v>
      </c>
      <c r="H201" s="87" t="s">
        <v>70</v>
      </c>
      <c r="I201" s="87" t="s">
        <v>316</v>
      </c>
      <c r="J201" s="87" t="s">
        <v>329</v>
      </c>
      <c r="K201" s="86" t="s">
        <v>330</v>
      </c>
      <c r="L201" s="113"/>
      <c r="M201" s="162" t="str">
        <f>IFERROR(INDEX('1.2(2)'!J$793:J$838,MATCH('1.2(1)①'!$B201,'1.2(2)'!$E$793:$E$838,0),1),"ー")</f>
        <v>ー</v>
      </c>
      <c r="N201" s="162" t="str">
        <f>IFERROR(INDEX('1.2(2)'!K$793:K$838,MATCH('1.2(1)①'!$B201,'1.2(2)'!$E$793:$E$838,0),1),"ー")</f>
        <v>ー</v>
      </c>
    </row>
    <row r="202" spans="1:14" ht="28.5" x14ac:dyDescent="0.45">
      <c r="A202" s="160" t="str">
        <f t="shared" si="7"/>
        <v>Scope1, 2その他の設備導入、運用改善燃焼設備熱効率の向上</v>
      </c>
      <c r="B202" s="161">
        <f t="shared" si="6"/>
        <v>196</v>
      </c>
      <c r="C202" s="84" t="s">
        <v>10</v>
      </c>
      <c r="D202" s="87" t="s">
        <v>11</v>
      </c>
      <c r="E202" s="87" t="s">
        <v>12</v>
      </c>
      <c r="F202" s="87" t="s">
        <v>13</v>
      </c>
      <c r="G202" s="87" t="s">
        <v>191</v>
      </c>
      <c r="H202" s="87" t="s">
        <v>70</v>
      </c>
      <c r="I202" s="87" t="s">
        <v>316</v>
      </c>
      <c r="J202" s="87" t="s">
        <v>331</v>
      </c>
      <c r="K202" s="86" t="s">
        <v>332</v>
      </c>
      <c r="L202" s="113"/>
      <c r="M202" s="162" t="str">
        <f>IFERROR(INDEX('1.2(2)'!J$793:J$838,MATCH('1.2(1)①'!$B202,'1.2(2)'!$E$793:$E$838,0),1),"ー")</f>
        <v>ー</v>
      </c>
      <c r="N202" s="162" t="str">
        <f>IFERROR(INDEX('1.2(2)'!K$793:K$838,MATCH('1.2(1)①'!$B202,'1.2(2)'!$E$793:$E$838,0),1),"ー")</f>
        <v>ー</v>
      </c>
    </row>
    <row r="203" spans="1:14" x14ac:dyDescent="0.45">
      <c r="A203" s="160" t="str">
        <f t="shared" si="7"/>
        <v>Scope1, 2その他の設備導入、運用改善燃焼設備熱効率の向上</v>
      </c>
      <c r="B203" s="161">
        <f t="shared" si="6"/>
        <v>197</v>
      </c>
      <c r="C203" s="84" t="s">
        <v>10</v>
      </c>
      <c r="D203" s="87" t="s">
        <v>11</v>
      </c>
      <c r="E203" s="87" t="s">
        <v>12</v>
      </c>
      <c r="F203" s="87" t="s">
        <v>13</v>
      </c>
      <c r="G203" s="87" t="s">
        <v>191</v>
      </c>
      <c r="H203" s="87" t="s">
        <v>70</v>
      </c>
      <c r="I203" s="87" t="s">
        <v>316</v>
      </c>
      <c r="J203" s="87" t="s">
        <v>419</v>
      </c>
      <c r="K203" s="86" t="s">
        <v>333</v>
      </c>
      <c r="L203" s="113"/>
      <c r="M203" s="162" t="str">
        <f>IFERROR(INDEX('1.2(2)'!J$793:J$838,MATCH('1.2(1)①'!$B203,'1.2(2)'!$E$793:$E$838,0),1),"ー")</f>
        <v>ー</v>
      </c>
      <c r="N203" s="162" t="str">
        <f>IFERROR(INDEX('1.2(2)'!K$793:K$838,MATCH('1.2(1)①'!$B203,'1.2(2)'!$E$793:$E$838,0),1),"ー")</f>
        <v>ー</v>
      </c>
    </row>
    <row r="204" spans="1:14" x14ac:dyDescent="0.45">
      <c r="A204" s="160" t="str">
        <f t="shared" si="7"/>
        <v>Scope1, 2その他の設備導入、運用改善燃焼設備熱効率の向上</v>
      </c>
      <c r="B204" s="161">
        <f t="shared" si="6"/>
        <v>198</v>
      </c>
      <c r="C204" s="84" t="s">
        <v>10</v>
      </c>
      <c r="D204" s="87" t="s">
        <v>11</v>
      </c>
      <c r="E204" s="87" t="s">
        <v>12</v>
      </c>
      <c r="F204" s="87" t="s">
        <v>13</v>
      </c>
      <c r="G204" s="87" t="s">
        <v>191</v>
      </c>
      <c r="H204" s="87" t="s">
        <v>70</v>
      </c>
      <c r="I204" s="87" t="s">
        <v>316</v>
      </c>
      <c r="J204" s="87" t="s">
        <v>334</v>
      </c>
      <c r="K204" s="86" t="s">
        <v>335</v>
      </c>
      <c r="L204" s="113"/>
      <c r="M204" s="162" t="str">
        <f>IFERROR(INDEX('1.2(2)'!J$793:J$838,MATCH('1.2(1)①'!$B204,'1.2(2)'!$E$793:$E$838,0),1),"ー")</f>
        <v>ー</v>
      </c>
      <c r="N204" s="162" t="str">
        <f>IFERROR(INDEX('1.2(2)'!K$793:K$838,MATCH('1.2(1)①'!$B204,'1.2(2)'!$E$793:$E$838,0),1),"ー")</f>
        <v>ー</v>
      </c>
    </row>
    <row r="205" spans="1:14" ht="28.5" x14ac:dyDescent="0.45">
      <c r="A205" s="160" t="str">
        <f t="shared" si="7"/>
        <v>Scope1, 2その他の設備導入、運用改善燃焼設備熱効率の向上</v>
      </c>
      <c r="B205" s="161">
        <f t="shared" si="6"/>
        <v>199</v>
      </c>
      <c r="C205" s="84" t="s">
        <v>10</v>
      </c>
      <c r="D205" s="87" t="s">
        <v>11</v>
      </c>
      <c r="E205" s="87" t="s">
        <v>12</v>
      </c>
      <c r="F205" s="87" t="s">
        <v>13</v>
      </c>
      <c r="G205" s="87" t="s">
        <v>191</v>
      </c>
      <c r="H205" s="87" t="s">
        <v>70</v>
      </c>
      <c r="I205" s="87" t="s">
        <v>316</v>
      </c>
      <c r="J205" s="87" t="s">
        <v>336</v>
      </c>
      <c r="K205" s="86" t="s">
        <v>337</v>
      </c>
      <c r="L205" s="113"/>
      <c r="M205" s="162" t="str">
        <f>IFERROR(INDEX('1.2(2)'!J$793:J$838,MATCH('1.2(1)①'!$B205,'1.2(2)'!$E$793:$E$838,0),1),"ー")</f>
        <v>ー</v>
      </c>
      <c r="N205" s="162" t="str">
        <f>IFERROR(INDEX('1.2(2)'!K$793:K$838,MATCH('1.2(1)①'!$B205,'1.2(2)'!$E$793:$E$838,0),1),"ー")</f>
        <v>ー</v>
      </c>
    </row>
    <row r="206" spans="1:14" x14ac:dyDescent="0.45">
      <c r="A206" s="160" t="str">
        <f t="shared" si="7"/>
        <v>Scope1, 2その他の設備導入、運用改善燃焼設備熱効率の向上</v>
      </c>
      <c r="B206" s="161">
        <f t="shared" si="6"/>
        <v>200</v>
      </c>
      <c r="C206" s="84" t="s">
        <v>10</v>
      </c>
      <c r="D206" s="87" t="s">
        <v>11</v>
      </c>
      <c r="E206" s="87" t="s">
        <v>12</v>
      </c>
      <c r="F206" s="87" t="s">
        <v>13</v>
      </c>
      <c r="G206" s="87" t="s">
        <v>191</v>
      </c>
      <c r="H206" s="87" t="s">
        <v>70</v>
      </c>
      <c r="I206" s="87" t="s">
        <v>316</v>
      </c>
      <c r="J206" s="87" t="s">
        <v>338</v>
      </c>
      <c r="K206" s="86" t="s">
        <v>339</v>
      </c>
      <c r="L206" s="113"/>
      <c r="M206" s="162" t="str">
        <f>IFERROR(INDEX('1.2(2)'!J$793:J$838,MATCH('1.2(1)①'!$B206,'1.2(2)'!$E$793:$E$838,0),1),"ー")</f>
        <v>ー</v>
      </c>
      <c r="N206" s="162" t="str">
        <f>IFERROR(INDEX('1.2(2)'!K$793:K$838,MATCH('1.2(1)①'!$B206,'1.2(2)'!$E$793:$E$838,0),1),"ー")</f>
        <v>ー</v>
      </c>
    </row>
    <row r="207" spans="1:14" x14ac:dyDescent="0.45">
      <c r="A207" s="160" t="str">
        <f t="shared" si="7"/>
        <v>Scope1, 2その他の設備導入、運用改善燃焼設備熱効率の向上</v>
      </c>
      <c r="B207" s="161">
        <f t="shared" si="6"/>
        <v>201</v>
      </c>
      <c r="C207" s="84" t="s">
        <v>10</v>
      </c>
      <c r="D207" s="87" t="s">
        <v>11</v>
      </c>
      <c r="E207" s="87" t="s">
        <v>12</v>
      </c>
      <c r="F207" s="87" t="s">
        <v>13</v>
      </c>
      <c r="G207" s="87" t="s">
        <v>191</v>
      </c>
      <c r="H207" s="87" t="s">
        <v>70</v>
      </c>
      <c r="I207" s="87" t="s">
        <v>316</v>
      </c>
      <c r="J207" s="87" t="s">
        <v>340</v>
      </c>
      <c r="K207" s="86" t="s">
        <v>341</v>
      </c>
      <c r="L207" s="113"/>
      <c r="M207" s="162" t="str">
        <f>IFERROR(INDEX('1.2(2)'!J$793:J$838,MATCH('1.2(1)①'!$B207,'1.2(2)'!$E$793:$E$838,0),1),"ー")</f>
        <v>ー</v>
      </c>
      <c r="N207" s="162" t="str">
        <f>IFERROR(INDEX('1.2(2)'!K$793:K$838,MATCH('1.2(1)①'!$B207,'1.2(2)'!$E$793:$E$838,0),1),"ー")</f>
        <v>ー</v>
      </c>
    </row>
    <row r="208" spans="1:14" ht="28.5" x14ac:dyDescent="0.45">
      <c r="A208" s="160" t="str">
        <f t="shared" si="7"/>
        <v>Scope1, 2その他の設備導入、運用改善燃焼設備熱効率の向上</v>
      </c>
      <c r="B208" s="161">
        <f t="shared" si="6"/>
        <v>202</v>
      </c>
      <c r="C208" s="84" t="s">
        <v>10</v>
      </c>
      <c r="D208" s="87" t="s">
        <v>11</v>
      </c>
      <c r="E208" s="87" t="s">
        <v>12</v>
      </c>
      <c r="F208" s="87" t="s">
        <v>13</v>
      </c>
      <c r="G208" s="87" t="s">
        <v>191</v>
      </c>
      <c r="H208" s="87" t="s">
        <v>70</v>
      </c>
      <c r="I208" s="87" t="s">
        <v>316</v>
      </c>
      <c r="J208" s="87" t="s">
        <v>342</v>
      </c>
      <c r="K208" s="86" t="s">
        <v>3024</v>
      </c>
      <c r="L208" s="113"/>
      <c r="M208" s="162" t="str">
        <f>IFERROR(INDEX('1.2(2)'!J$793:J$838,MATCH('1.2(1)①'!$B208,'1.2(2)'!$E$793:$E$838,0),1),"ー")</f>
        <v>ー</v>
      </c>
      <c r="N208" s="162" t="str">
        <f>IFERROR(INDEX('1.2(2)'!K$793:K$838,MATCH('1.2(1)①'!$B208,'1.2(2)'!$E$793:$E$838,0),1),"ー")</f>
        <v>ー</v>
      </c>
    </row>
    <row r="209" spans="1:14" ht="28.5" x14ac:dyDescent="0.45">
      <c r="A209" s="160" t="str">
        <f t="shared" si="7"/>
        <v>Scope1, 2その他の設備導入、運用改善燃焼設備熱効率の向上</v>
      </c>
      <c r="B209" s="161">
        <f t="shared" si="6"/>
        <v>203</v>
      </c>
      <c r="C209" s="84" t="s">
        <v>10</v>
      </c>
      <c r="D209" s="87" t="s">
        <v>11</v>
      </c>
      <c r="E209" s="87" t="s">
        <v>12</v>
      </c>
      <c r="F209" s="87" t="s">
        <v>13</v>
      </c>
      <c r="G209" s="87" t="s">
        <v>191</v>
      </c>
      <c r="H209" s="87" t="s">
        <v>70</v>
      </c>
      <c r="I209" s="87" t="s">
        <v>316</v>
      </c>
      <c r="J209" s="87" t="s">
        <v>343</v>
      </c>
      <c r="K209" s="86" t="s">
        <v>344</v>
      </c>
      <c r="L209" s="113"/>
      <c r="M209" s="162" t="str">
        <f>IFERROR(INDEX('1.2(2)'!J$793:J$838,MATCH('1.2(1)①'!$B209,'1.2(2)'!$E$793:$E$838,0),1),"ー")</f>
        <v>ー</v>
      </c>
      <c r="N209" s="162" t="str">
        <f>IFERROR(INDEX('1.2(2)'!K$793:K$838,MATCH('1.2(1)①'!$B209,'1.2(2)'!$E$793:$E$838,0),1),"ー")</f>
        <v>ー</v>
      </c>
    </row>
    <row r="210" spans="1:14" ht="28.5" x14ac:dyDescent="0.45">
      <c r="A210" s="160" t="str">
        <f t="shared" si="7"/>
        <v>Scope1, 2その他の設備導入、運用改善燃焼設備熱効率の向上</v>
      </c>
      <c r="B210" s="161">
        <f t="shared" si="6"/>
        <v>204</v>
      </c>
      <c r="C210" s="84" t="s">
        <v>10</v>
      </c>
      <c r="D210" s="87" t="s">
        <v>11</v>
      </c>
      <c r="E210" s="87" t="s">
        <v>12</v>
      </c>
      <c r="F210" s="87" t="s">
        <v>13</v>
      </c>
      <c r="G210" s="87" t="s">
        <v>191</v>
      </c>
      <c r="H210" s="87" t="s">
        <v>70</v>
      </c>
      <c r="I210" s="87" t="s">
        <v>316</v>
      </c>
      <c r="J210" s="87" t="s">
        <v>345</v>
      </c>
      <c r="K210" s="86" t="s">
        <v>346</v>
      </c>
      <c r="L210" s="113"/>
      <c r="M210" s="162" t="str">
        <f>IFERROR(INDEX('1.2(2)'!J$793:J$838,MATCH('1.2(1)①'!$B210,'1.2(2)'!$E$793:$E$838,0),1),"ー")</f>
        <v>ー</v>
      </c>
      <c r="N210" s="162" t="str">
        <f>IFERROR(INDEX('1.2(2)'!K$793:K$838,MATCH('1.2(1)①'!$B210,'1.2(2)'!$E$793:$E$838,0),1),"ー")</f>
        <v>ー</v>
      </c>
    </row>
    <row r="211" spans="1:14" ht="31.5" x14ac:dyDescent="0.45">
      <c r="A211" s="160" t="str">
        <f t="shared" si="7"/>
        <v>Scope1, 2その他の設備導入、運用改善燃焼設備熱効率の向上</v>
      </c>
      <c r="B211" s="161">
        <f t="shared" si="6"/>
        <v>205</v>
      </c>
      <c r="C211" s="84" t="s">
        <v>10</v>
      </c>
      <c r="D211" s="87" t="s">
        <v>11</v>
      </c>
      <c r="E211" s="87" t="s">
        <v>12</v>
      </c>
      <c r="F211" s="87" t="s">
        <v>13</v>
      </c>
      <c r="G211" s="87" t="s">
        <v>191</v>
      </c>
      <c r="H211" s="87" t="s">
        <v>70</v>
      </c>
      <c r="I211" s="87" t="s">
        <v>316</v>
      </c>
      <c r="J211" s="122" t="s">
        <v>2587</v>
      </c>
      <c r="K211" s="121" t="s">
        <v>2702</v>
      </c>
      <c r="L211" s="113" t="s">
        <v>2739</v>
      </c>
      <c r="M211" s="162" t="str">
        <f>IFERROR(INDEX('1.2(2)'!J$793:J$838,MATCH('1.2(1)①'!$B211,'1.2(2)'!$E$793:$E$838,0),1),"ー")</f>
        <v>ー</v>
      </c>
      <c r="N211" s="162" t="str">
        <f>IFERROR(INDEX('1.2(2)'!K$793:K$838,MATCH('1.2(1)①'!$B211,'1.2(2)'!$E$793:$E$838,0),1),"ー")</f>
        <v>ー</v>
      </c>
    </row>
    <row r="212" spans="1:14" ht="28.5" x14ac:dyDescent="0.45">
      <c r="A212" s="160" t="str">
        <f t="shared" si="7"/>
        <v>Scope1, 2その他の設備導入、運用改善燃焼設備通風装置</v>
      </c>
      <c r="B212" s="161">
        <f t="shared" si="6"/>
        <v>206</v>
      </c>
      <c r="C212" s="84" t="s">
        <v>10</v>
      </c>
      <c r="D212" s="87" t="s">
        <v>11</v>
      </c>
      <c r="E212" s="87" t="s">
        <v>12</v>
      </c>
      <c r="F212" s="87" t="s">
        <v>13</v>
      </c>
      <c r="G212" s="87" t="s">
        <v>191</v>
      </c>
      <c r="H212" s="87" t="s">
        <v>70</v>
      </c>
      <c r="I212" s="87" t="s">
        <v>347</v>
      </c>
      <c r="J212" s="87" t="s">
        <v>348</v>
      </c>
      <c r="K212" s="86" t="s">
        <v>349</v>
      </c>
      <c r="L212" s="113"/>
      <c r="M212" s="162" t="str">
        <f>IFERROR(INDEX('1.2(2)'!J$793:J$838,MATCH('1.2(1)①'!$B212,'1.2(2)'!$E$793:$E$838,0),1),"ー")</f>
        <v>ー</v>
      </c>
      <c r="N212" s="162" t="str">
        <f>IFERROR(INDEX('1.2(2)'!K$793:K$838,MATCH('1.2(1)①'!$B212,'1.2(2)'!$E$793:$E$838,0),1),"ー")</f>
        <v>ー</v>
      </c>
    </row>
    <row r="213" spans="1:14" x14ac:dyDescent="0.45">
      <c r="A213" s="160" t="str">
        <f t="shared" si="7"/>
        <v>Scope1, 2その他の設備導入、運用改善燃焼設備通風装置</v>
      </c>
      <c r="B213" s="161">
        <f t="shared" si="6"/>
        <v>207</v>
      </c>
      <c r="C213" s="84" t="s">
        <v>10</v>
      </c>
      <c r="D213" s="87" t="s">
        <v>11</v>
      </c>
      <c r="E213" s="87" t="s">
        <v>12</v>
      </c>
      <c r="F213" s="87" t="s">
        <v>13</v>
      </c>
      <c r="G213" s="87" t="s">
        <v>191</v>
      </c>
      <c r="H213" s="87" t="s">
        <v>70</v>
      </c>
      <c r="I213" s="87" t="s">
        <v>347</v>
      </c>
      <c r="J213" s="87" t="s">
        <v>350</v>
      </c>
      <c r="K213" s="86" t="s">
        <v>351</v>
      </c>
      <c r="L213" s="113"/>
      <c r="M213" s="162" t="str">
        <f>IFERROR(INDEX('1.2(2)'!J$793:J$838,MATCH('1.2(1)①'!$B213,'1.2(2)'!$E$793:$E$838,0),1),"ー")</f>
        <v>ー</v>
      </c>
      <c r="N213" s="162" t="str">
        <f>IFERROR(INDEX('1.2(2)'!K$793:K$838,MATCH('1.2(1)①'!$B213,'1.2(2)'!$E$793:$E$838,0),1),"ー")</f>
        <v>ー</v>
      </c>
    </row>
    <row r="214" spans="1:14" ht="28.5" x14ac:dyDescent="0.45">
      <c r="A214" s="160" t="str">
        <f t="shared" si="7"/>
        <v>Scope1, 2その他の設備導入、運用改善燃焼設備通風装置</v>
      </c>
      <c r="B214" s="161">
        <f t="shared" si="6"/>
        <v>208</v>
      </c>
      <c r="C214" s="84" t="s">
        <v>10</v>
      </c>
      <c r="D214" s="87" t="s">
        <v>11</v>
      </c>
      <c r="E214" s="87" t="s">
        <v>12</v>
      </c>
      <c r="F214" s="87" t="s">
        <v>13</v>
      </c>
      <c r="G214" s="87" t="s">
        <v>191</v>
      </c>
      <c r="H214" s="87" t="s">
        <v>70</v>
      </c>
      <c r="I214" s="87" t="s">
        <v>347</v>
      </c>
      <c r="J214" s="87" t="s">
        <v>352</v>
      </c>
      <c r="K214" s="86" t="s">
        <v>353</v>
      </c>
      <c r="L214" s="113"/>
      <c r="M214" s="162" t="str">
        <f>IFERROR(INDEX('1.2(2)'!J$793:J$838,MATCH('1.2(1)①'!$B214,'1.2(2)'!$E$793:$E$838,0),1),"ー")</f>
        <v>ー</v>
      </c>
      <c r="N214" s="162" t="str">
        <f>IFERROR(INDEX('1.2(2)'!K$793:K$838,MATCH('1.2(1)①'!$B214,'1.2(2)'!$E$793:$E$838,0),1),"ー")</f>
        <v>ー</v>
      </c>
    </row>
    <row r="215" spans="1:14" x14ac:dyDescent="0.45">
      <c r="A215" s="160" t="str">
        <f t="shared" si="7"/>
        <v>Scope1, 2その他の設備導入、運用改善燃焼設備通風装置</v>
      </c>
      <c r="B215" s="161">
        <f t="shared" si="6"/>
        <v>209</v>
      </c>
      <c r="C215" s="84" t="s">
        <v>10</v>
      </c>
      <c r="D215" s="87" t="s">
        <v>11</v>
      </c>
      <c r="E215" s="87" t="s">
        <v>12</v>
      </c>
      <c r="F215" s="87" t="s">
        <v>13</v>
      </c>
      <c r="G215" s="87" t="s">
        <v>191</v>
      </c>
      <c r="H215" s="87" t="s">
        <v>70</v>
      </c>
      <c r="I215" s="87" t="s">
        <v>347</v>
      </c>
      <c r="J215" s="87" t="s">
        <v>354</v>
      </c>
      <c r="K215" s="86" t="s">
        <v>355</v>
      </c>
      <c r="L215" s="113"/>
      <c r="M215" s="162" t="str">
        <f>IFERROR(INDEX('1.2(2)'!J$793:J$838,MATCH('1.2(1)①'!$B215,'1.2(2)'!$E$793:$E$838,0),1),"ー")</f>
        <v>ー</v>
      </c>
      <c r="N215" s="162" t="str">
        <f>IFERROR(INDEX('1.2(2)'!K$793:K$838,MATCH('1.2(1)①'!$B215,'1.2(2)'!$E$793:$E$838,0),1),"ー")</f>
        <v>ー</v>
      </c>
    </row>
    <row r="216" spans="1:14" x14ac:dyDescent="0.45">
      <c r="A216" s="160" t="str">
        <f t="shared" si="7"/>
        <v>Scope1, 2その他の設備導入、運用改善燃焼設備燃焼管理</v>
      </c>
      <c r="B216" s="161">
        <f t="shared" si="6"/>
        <v>210</v>
      </c>
      <c r="C216" s="84" t="s">
        <v>10</v>
      </c>
      <c r="D216" s="87" t="s">
        <v>11</v>
      </c>
      <c r="E216" s="87" t="s">
        <v>12</v>
      </c>
      <c r="F216" s="87" t="s">
        <v>13</v>
      </c>
      <c r="G216" s="87" t="s">
        <v>191</v>
      </c>
      <c r="H216" s="87" t="s">
        <v>70</v>
      </c>
      <c r="I216" s="87" t="s">
        <v>356</v>
      </c>
      <c r="J216" s="87" t="s">
        <v>357</v>
      </c>
      <c r="K216" s="86" t="s">
        <v>358</v>
      </c>
      <c r="L216" s="113"/>
      <c r="M216" s="162" t="str">
        <f>IFERROR(INDEX('1.2(2)'!J$793:J$838,MATCH('1.2(1)①'!$B216,'1.2(2)'!$E$793:$E$838,0),1),"ー")</f>
        <v>ー</v>
      </c>
      <c r="N216" s="162" t="str">
        <f>IFERROR(INDEX('1.2(2)'!K$793:K$838,MATCH('1.2(1)①'!$B216,'1.2(2)'!$E$793:$E$838,0),1),"ー")</f>
        <v>ー</v>
      </c>
    </row>
    <row r="217" spans="1:14" x14ac:dyDescent="0.45">
      <c r="A217" s="160" t="str">
        <f t="shared" si="7"/>
        <v>Scope1, 2その他の設備導入、運用改善燃焼設備燃焼管理</v>
      </c>
      <c r="B217" s="161">
        <f t="shared" si="6"/>
        <v>211</v>
      </c>
      <c r="C217" s="84" t="s">
        <v>10</v>
      </c>
      <c r="D217" s="87" t="s">
        <v>11</v>
      </c>
      <c r="E217" s="87" t="s">
        <v>12</v>
      </c>
      <c r="F217" s="87" t="s">
        <v>13</v>
      </c>
      <c r="G217" s="87" t="s">
        <v>191</v>
      </c>
      <c r="H217" s="87" t="s">
        <v>70</v>
      </c>
      <c r="I217" s="87" t="s">
        <v>356</v>
      </c>
      <c r="J217" s="87" t="s">
        <v>359</v>
      </c>
      <c r="K217" s="86" t="s">
        <v>360</v>
      </c>
      <c r="L217" s="113"/>
      <c r="M217" s="162" t="str">
        <f>IFERROR(INDEX('1.2(2)'!J$793:J$838,MATCH('1.2(1)①'!$B217,'1.2(2)'!$E$793:$E$838,0),1),"ー")</f>
        <v>ー</v>
      </c>
      <c r="N217" s="162" t="str">
        <f>IFERROR(INDEX('1.2(2)'!K$793:K$838,MATCH('1.2(1)①'!$B217,'1.2(2)'!$E$793:$E$838,0),1),"ー")</f>
        <v>ー</v>
      </c>
    </row>
    <row r="218" spans="1:14" ht="28.5" x14ac:dyDescent="0.45">
      <c r="A218" s="160" t="str">
        <f t="shared" si="7"/>
        <v>Scope1, 2その他の設備導入、運用改善燃焼設備燃焼管理</v>
      </c>
      <c r="B218" s="161">
        <f t="shared" si="6"/>
        <v>212</v>
      </c>
      <c r="C218" s="84" t="s">
        <v>10</v>
      </c>
      <c r="D218" s="87" t="s">
        <v>11</v>
      </c>
      <c r="E218" s="87" t="s">
        <v>12</v>
      </c>
      <c r="F218" s="87" t="s">
        <v>13</v>
      </c>
      <c r="G218" s="87" t="s">
        <v>191</v>
      </c>
      <c r="H218" s="87" t="s">
        <v>70</v>
      </c>
      <c r="I218" s="87" t="s">
        <v>356</v>
      </c>
      <c r="J218" s="87" t="s">
        <v>361</v>
      </c>
      <c r="K218" s="86" t="s">
        <v>362</v>
      </c>
      <c r="L218" s="113"/>
      <c r="M218" s="162" t="str">
        <f>IFERROR(INDEX('1.2(2)'!J$793:J$838,MATCH('1.2(1)①'!$B218,'1.2(2)'!$E$793:$E$838,0),1),"ー")</f>
        <v>ー</v>
      </c>
      <c r="N218" s="162" t="str">
        <f>IFERROR(INDEX('1.2(2)'!K$793:K$838,MATCH('1.2(1)①'!$B218,'1.2(2)'!$E$793:$E$838,0),1),"ー")</f>
        <v>ー</v>
      </c>
    </row>
    <row r="219" spans="1:14" x14ac:dyDescent="0.45">
      <c r="A219" s="160" t="str">
        <f t="shared" si="7"/>
        <v>Scope1, 2その他の設備導入、運用改善燃焼設備燃焼管理</v>
      </c>
      <c r="B219" s="161">
        <f t="shared" si="6"/>
        <v>213</v>
      </c>
      <c r="C219" s="84" t="s">
        <v>10</v>
      </c>
      <c r="D219" s="87" t="s">
        <v>11</v>
      </c>
      <c r="E219" s="87" t="s">
        <v>12</v>
      </c>
      <c r="F219" s="87" t="s">
        <v>13</v>
      </c>
      <c r="G219" s="87" t="s">
        <v>191</v>
      </c>
      <c r="H219" s="87" t="s">
        <v>70</v>
      </c>
      <c r="I219" s="87" t="s">
        <v>356</v>
      </c>
      <c r="J219" s="87" t="s">
        <v>363</v>
      </c>
      <c r="K219" s="86" t="str">
        <f>"対策No."&amp;B190&amp;"参照"</f>
        <v>対策No.184参照</v>
      </c>
      <c r="L219" s="113"/>
      <c r="M219" s="162" t="str">
        <f>IFERROR(INDEX('1.2(2)'!J$793:J$838,MATCH('1.2(1)①'!$B219,'1.2(2)'!$E$793:$E$838,0),1),"ー")</f>
        <v>ー</v>
      </c>
      <c r="N219" s="162" t="str">
        <f>IFERROR(INDEX('1.2(2)'!K$793:K$838,MATCH('1.2(1)①'!$B219,'1.2(2)'!$E$793:$E$838,0),1),"ー")</f>
        <v>ー</v>
      </c>
    </row>
    <row r="220" spans="1:14" x14ac:dyDescent="0.45">
      <c r="A220" s="160" t="str">
        <f t="shared" si="7"/>
        <v>Scope1, 2その他の設備導入、運用改善燃焼設備燃焼管理</v>
      </c>
      <c r="B220" s="161">
        <f t="shared" si="6"/>
        <v>214</v>
      </c>
      <c r="C220" s="84" t="s">
        <v>10</v>
      </c>
      <c r="D220" s="87" t="s">
        <v>11</v>
      </c>
      <c r="E220" s="87" t="s">
        <v>12</v>
      </c>
      <c r="F220" s="87" t="s">
        <v>13</v>
      </c>
      <c r="G220" s="87" t="s">
        <v>191</v>
      </c>
      <c r="H220" s="87" t="s">
        <v>70</v>
      </c>
      <c r="I220" s="87" t="s">
        <v>356</v>
      </c>
      <c r="J220" s="87" t="s">
        <v>313</v>
      </c>
      <c r="K220" s="86" t="str">
        <f>"対策No."&amp;B191&amp;"参照"</f>
        <v>対策No.185参照</v>
      </c>
      <c r="L220" s="113"/>
      <c r="M220" s="162" t="str">
        <f>IFERROR(INDEX('1.2(2)'!J$793:J$838,MATCH('1.2(1)①'!$B220,'1.2(2)'!$E$793:$E$838,0),1),"ー")</f>
        <v>ー</v>
      </c>
      <c r="N220" s="162" t="str">
        <f>IFERROR(INDEX('1.2(2)'!K$793:K$838,MATCH('1.2(1)①'!$B220,'1.2(2)'!$E$793:$E$838,0),1),"ー")</f>
        <v>ー</v>
      </c>
    </row>
    <row r="221" spans="1:14" ht="28.5" x14ac:dyDescent="0.45">
      <c r="A221" s="160" t="str">
        <f t="shared" si="7"/>
        <v>Scope1, 2その他の設備導入、運用改善燃焼設備燃焼管理</v>
      </c>
      <c r="B221" s="161">
        <f t="shared" si="6"/>
        <v>215</v>
      </c>
      <c r="C221" s="84" t="s">
        <v>10</v>
      </c>
      <c r="D221" s="87" t="s">
        <v>11</v>
      </c>
      <c r="E221" s="87" t="s">
        <v>12</v>
      </c>
      <c r="F221" s="87" t="s">
        <v>13</v>
      </c>
      <c r="G221" s="87" t="s">
        <v>191</v>
      </c>
      <c r="H221" s="87" t="s">
        <v>70</v>
      </c>
      <c r="I221" s="87" t="s">
        <v>356</v>
      </c>
      <c r="J221" s="87" t="s">
        <v>364</v>
      </c>
      <c r="K221" s="86" t="s">
        <v>365</v>
      </c>
      <c r="L221" s="113"/>
      <c r="M221" s="162" t="str">
        <f>IFERROR(INDEX('1.2(2)'!J$793:J$838,MATCH('1.2(1)①'!$B221,'1.2(2)'!$E$793:$E$838,0),1),"ー")</f>
        <v>ー</v>
      </c>
      <c r="N221" s="162" t="str">
        <f>IFERROR(INDEX('1.2(2)'!K$793:K$838,MATCH('1.2(1)①'!$B221,'1.2(2)'!$E$793:$E$838,0),1),"ー")</f>
        <v>ー</v>
      </c>
    </row>
    <row r="222" spans="1:14" ht="28.5" x14ac:dyDescent="0.45">
      <c r="A222" s="160" t="str">
        <f t="shared" si="7"/>
        <v>Scope1, 2その他の設備導入、運用改善燃焼設備燃焼管理</v>
      </c>
      <c r="B222" s="161">
        <f t="shared" si="6"/>
        <v>216</v>
      </c>
      <c r="C222" s="84" t="s">
        <v>10</v>
      </c>
      <c r="D222" s="87" t="s">
        <v>11</v>
      </c>
      <c r="E222" s="87" t="s">
        <v>12</v>
      </c>
      <c r="F222" s="87" t="s">
        <v>13</v>
      </c>
      <c r="G222" s="87" t="s">
        <v>191</v>
      </c>
      <c r="H222" s="87" t="s">
        <v>70</v>
      </c>
      <c r="I222" s="87" t="s">
        <v>356</v>
      </c>
      <c r="J222" s="41" t="s">
        <v>2588</v>
      </c>
      <c r="K222" s="86"/>
      <c r="L222" s="113"/>
      <c r="M222" s="162" t="str">
        <f>IFERROR(INDEX('1.2(2)'!J$793:J$838,MATCH('1.2(1)①'!$B222,'1.2(2)'!$E$793:$E$838,0),1),"ー")</f>
        <v>ー</v>
      </c>
      <c r="N222" s="162" t="str">
        <f>IFERROR(INDEX('1.2(2)'!K$793:K$838,MATCH('1.2(1)①'!$B222,'1.2(2)'!$E$793:$E$838,0),1),"ー")</f>
        <v>ー</v>
      </c>
    </row>
    <row r="223" spans="1:14" ht="28.5" x14ac:dyDescent="0.45">
      <c r="A223" s="160" t="str">
        <f t="shared" si="7"/>
        <v>Scope1, 2その他の設備導入、運用改善燃焼設備ボイラー・ボイラー関連機器</v>
      </c>
      <c r="B223" s="161">
        <f t="shared" si="6"/>
        <v>217</v>
      </c>
      <c r="C223" s="84" t="s">
        <v>10</v>
      </c>
      <c r="D223" s="87" t="s">
        <v>11</v>
      </c>
      <c r="E223" s="87" t="s">
        <v>12</v>
      </c>
      <c r="F223" s="87" t="s">
        <v>13</v>
      </c>
      <c r="G223" s="87" t="s">
        <v>191</v>
      </c>
      <c r="H223" s="87" t="s">
        <v>70</v>
      </c>
      <c r="I223" s="87" t="s">
        <v>68</v>
      </c>
      <c r="J223" s="87" t="s">
        <v>366</v>
      </c>
      <c r="K223" s="86" t="s">
        <v>367</v>
      </c>
      <c r="L223" s="113" t="s">
        <v>18</v>
      </c>
      <c r="M223" s="162" t="str">
        <f>IFERROR(INDEX('1.2(2)'!J$793:J$838,MATCH('1.2(1)①'!$B223,'1.2(2)'!$E$793:$E$838,0),1),"ー")</f>
        <v>ー</v>
      </c>
      <c r="N223" s="162" t="str">
        <f>IFERROR(INDEX('1.2(2)'!K$793:K$838,MATCH('1.2(1)①'!$B223,'1.2(2)'!$E$793:$E$838,0),1),"ー")</f>
        <v>ー</v>
      </c>
    </row>
    <row r="224" spans="1:14" ht="28.5" x14ac:dyDescent="0.45">
      <c r="A224" s="160" t="str">
        <f t="shared" si="7"/>
        <v>Scope1, 2その他の設備導入、運用改善燃焼設備ボイラー・ボイラー関連機器</v>
      </c>
      <c r="B224" s="161">
        <f t="shared" si="6"/>
        <v>218</v>
      </c>
      <c r="C224" s="84" t="s">
        <v>10</v>
      </c>
      <c r="D224" s="87" t="s">
        <v>11</v>
      </c>
      <c r="E224" s="87" t="s">
        <v>12</v>
      </c>
      <c r="F224" s="87" t="s">
        <v>13</v>
      </c>
      <c r="G224" s="87" t="s">
        <v>191</v>
      </c>
      <c r="H224" s="87" t="s">
        <v>70</v>
      </c>
      <c r="I224" s="87" t="s">
        <v>68</v>
      </c>
      <c r="J224" s="87" t="s">
        <v>368</v>
      </c>
      <c r="K224" s="86" t="s">
        <v>3025</v>
      </c>
      <c r="L224" s="113" t="s">
        <v>18</v>
      </c>
      <c r="M224" s="162" t="str">
        <f>IFERROR(INDEX('1.2(2)'!J$793:J$838,MATCH('1.2(1)①'!$B224,'1.2(2)'!$E$793:$E$838,0),1),"ー")</f>
        <v>ー</v>
      </c>
      <c r="N224" s="162" t="str">
        <f>IFERROR(INDEX('1.2(2)'!K$793:K$838,MATCH('1.2(1)①'!$B224,'1.2(2)'!$E$793:$E$838,0),1),"ー")</f>
        <v>ー</v>
      </c>
    </row>
    <row r="225" spans="1:14" x14ac:dyDescent="0.45">
      <c r="A225" s="160" t="str">
        <f t="shared" si="7"/>
        <v>Scope1, 2その他の設備導入、運用改善燃焼設備ボイラー・ボイラー関連機器</v>
      </c>
      <c r="B225" s="161">
        <f t="shared" si="6"/>
        <v>219</v>
      </c>
      <c r="C225" s="84" t="s">
        <v>10</v>
      </c>
      <c r="D225" s="87" t="s">
        <v>11</v>
      </c>
      <c r="E225" s="87" t="s">
        <v>12</v>
      </c>
      <c r="F225" s="87" t="s">
        <v>13</v>
      </c>
      <c r="G225" s="87" t="s">
        <v>191</v>
      </c>
      <c r="H225" s="87" t="s">
        <v>70</v>
      </c>
      <c r="I225" s="87" t="s">
        <v>68</v>
      </c>
      <c r="J225" s="87" t="s">
        <v>369</v>
      </c>
      <c r="K225" s="86" t="s">
        <v>370</v>
      </c>
      <c r="L225" s="113"/>
      <c r="M225" s="162" t="str">
        <f>IFERROR(INDEX('1.2(2)'!J$793:J$838,MATCH('1.2(1)①'!$B225,'1.2(2)'!$E$793:$E$838,0),1),"ー")</f>
        <v>ー</v>
      </c>
      <c r="N225" s="162" t="str">
        <f>IFERROR(INDEX('1.2(2)'!K$793:K$838,MATCH('1.2(1)①'!$B225,'1.2(2)'!$E$793:$E$838,0),1),"ー")</f>
        <v>ー</v>
      </c>
    </row>
    <row r="226" spans="1:14" ht="28.5" x14ac:dyDescent="0.45">
      <c r="A226" s="160" t="str">
        <f t="shared" si="7"/>
        <v>Scope1, 2その他の設備導入、運用改善燃焼設備ボイラー・ボイラー関連機器</v>
      </c>
      <c r="B226" s="161">
        <f t="shared" si="6"/>
        <v>220</v>
      </c>
      <c r="C226" s="84" t="s">
        <v>10</v>
      </c>
      <c r="D226" s="87" t="s">
        <v>11</v>
      </c>
      <c r="E226" s="87" t="s">
        <v>12</v>
      </c>
      <c r="F226" s="87" t="s">
        <v>13</v>
      </c>
      <c r="G226" s="87" t="s">
        <v>191</v>
      </c>
      <c r="H226" s="87" t="s">
        <v>70</v>
      </c>
      <c r="I226" s="87" t="s">
        <v>68</v>
      </c>
      <c r="J226" s="87" t="s">
        <v>371</v>
      </c>
      <c r="K226" s="86" t="s">
        <v>372</v>
      </c>
      <c r="L226" s="113"/>
      <c r="M226" s="162" t="str">
        <f>IFERROR(INDEX('1.2(2)'!J$793:J$838,MATCH('1.2(1)①'!$B226,'1.2(2)'!$E$793:$E$838,0),1),"ー")</f>
        <v>ー</v>
      </c>
      <c r="N226" s="162" t="str">
        <f>IFERROR(INDEX('1.2(2)'!K$793:K$838,MATCH('1.2(1)①'!$B226,'1.2(2)'!$E$793:$E$838,0),1),"ー")</f>
        <v>ー</v>
      </c>
    </row>
    <row r="227" spans="1:14" ht="28.5" x14ac:dyDescent="0.45">
      <c r="A227" s="160" t="str">
        <f t="shared" si="7"/>
        <v>Scope1, 2その他の設備導入、運用改善燃焼設備ボイラー・ボイラー関連機器</v>
      </c>
      <c r="B227" s="161">
        <f t="shared" si="6"/>
        <v>221</v>
      </c>
      <c r="C227" s="84" t="s">
        <v>10</v>
      </c>
      <c r="D227" s="87" t="s">
        <v>11</v>
      </c>
      <c r="E227" s="87" t="s">
        <v>12</v>
      </c>
      <c r="F227" s="87" t="s">
        <v>13</v>
      </c>
      <c r="G227" s="87" t="s">
        <v>191</v>
      </c>
      <c r="H227" s="87" t="s">
        <v>70</v>
      </c>
      <c r="I227" s="87" t="s">
        <v>68</v>
      </c>
      <c r="J227" s="87" t="s">
        <v>373</v>
      </c>
      <c r="K227" s="86" t="s">
        <v>374</v>
      </c>
      <c r="L227" s="113"/>
      <c r="M227" s="162" t="str">
        <f>IFERROR(INDEX('1.2(2)'!J$793:J$838,MATCH('1.2(1)①'!$B227,'1.2(2)'!$E$793:$E$838,0),1),"ー")</f>
        <v>ー</v>
      </c>
      <c r="N227" s="162" t="str">
        <f>IFERROR(INDEX('1.2(2)'!K$793:K$838,MATCH('1.2(1)①'!$B227,'1.2(2)'!$E$793:$E$838,0),1),"ー")</f>
        <v>ー</v>
      </c>
    </row>
    <row r="228" spans="1:14" ht="31.5" x14ac:dyDescent="0.45">
      <c r="A228" s="160" t="str">
        <f>E228&amp;G228&amp;H228&amp;I228</f>
        <v>Scope1, 2その他の設備導入、運用改善燃焼設備その他運用改善</v>
      </c>
      <c r="B228" s="161">
        <f t="shared" si="6"/>
        <v>222</v>
      </c>
      <c r="C228" s="84" t="s">
        <v>10</v>
      </c>
      <c r="D228" s="87" t="s">
        <v>11</v>
      </c>
      <c r="E228" s="87" t="s">
        <v>12</v>
      </c>
      <c r="F228" s="87" t="s">
        <v>13</v>
      </c>
      <c r="G228" s="87" t="s">
        <v>191</v>
      </c>
      <c r="H228" s="87" t="s">
        <v>67</v>
      </c>
      <c r="I228" s="87" t="s">
        <v>2644</v>
      </c>
      <c r="J228" s="87" t="s">
        <v>3026</v>
      </c>
      <c r="K228" s="121" t="s">
        <v>2679</v>
      </c>
      <c r="L228" s="113" t="s">
        <v>18</v>
      </c>
      <c r="M228" s="162" t="str">
        <f>IFERROR(INDEX('1.2(2)'!J$793:J$838,MATCH('1.2(1)①'!$B228,'1.2(2)'!$E$793:$E$838,0),1),"ー")</f>
        <v>ー</v>
      </c>
      <c r="N228" s="162" t="str">
        <f>IFERROR(INDEX('1.2(2)'!K$793:K$838,MATCH('1.2(1)①'!$B228,'1.2(2)'!$E$793:$E$838,0),1),"ー")</f>
        <v>ー</v>
      </c>
    </row>
    <row r="229" spans="1:14" x14ac:dyDescent="0.45">
      <c r="A229" s="160" t="str">
        <f t="shared" si="7"/>
        <v>Scope1, 2その他の設備導入、運用改善燃焼設備その他運用改善</v>
      </c>
      <c r="B229" s="161">
        <f t="shared" si="6"/>
        <v>223</v>
      </c>
      <c r="C229" s="84" t="s">
        <v>10</v>
      </c>
      <c r="D229" s="87" t="s">
        <v>11</v>
      </c>
      <c r="E229" s="87" t="s">
        <v>12</v>
      </c>
      <c r="F229" s="87" t="s">
        <v>13</v>
      </c>
      <c r="G229" s="87" t="s">
        <v>191</v>
      </c>
      <c r="H229" s="87" t="s">
        <v>70</v>
      </c>
      <c r="I229" s="87" t="s">
        <v>2557</v>
      </c>
      <c r="J229" s="87" t="s">
        <v>2589</v>
      </c>
      <c r="K229" s="86"/>
      <c r="L229" s="113"/>
      <c r="M229" s="162" t="str">
        <f>IFERROR(INDEX('1.2(2)'!J$793:J$838,MATCH('1.2(1)①'!$B229,'1.2(2)'!$E$793:$E$838,0),1),"ー")</f>
        <v>ー</v>
      </c>
      <c r="N229" s="162" t="str">
        <f>IFERROR(INDEX('1.2(2)'!K$793:K$838,MATCH('1.2(1)①'!$B229,'1.2(2)'!$E$793:$E$838,0),1),"ー")</f>
        <v>ー</v>
      </c>
    </row>
    <row r="230" spans="1:14" ht="31.5" x14ac:dyDescent="0.45">
      <c r="A230" s="160" t="str">
        <f t="shared" si="7"/>
        <v>Scope1, 2その他の設備導入、運用改善燃焼設備その他運用改善</v>
      </c>
      <c r="B230" s="161">
        <f t="shared" si="6"/>
        <v>224</v>
      </c>
      <c r="C230" s="84" t="s">
        <v>10</v>
      </c>
      <c r="D230" s="87" t="s">
        <v>11</v>
      </c>
      <c r="E230" s="87" t="s">
        <v>12</v>
      </c>
      <c r="F230" s="87" t="s">
        <v>13</v>
      </c>
      <c r="G230" s="87" t="s">
        <v>191</v>
      </c>
      <c r="H230" s="87" t="s">
        <v>70</v>
      </c>
      <c r="I230" s="87" t="s">
        <v>2557</v>
      </c>
      <c r="J230" s="87" t="s">
        <v>2575</v>
      </c>
      <c r="K230" s="121" t="s">
        <v>2703</v>
      </c>
      <c r="L230" s="113" t="s">
        <v>2739</v>
      </c>
      <c r="M230" s="162" t="str">
        <f>IFERROR(INDEX('1.2(2)'!J$793:J$838,MATCH('1.2(1)①'!$B230,'1.2(2)'!$E$793:$E$838,0),1),"ー")</f>
        <v>ー</v>
      </c>
      <c r="N230" s="162" t="str">
        <f>IFERROR(INDEX('1.2(2)'!K$793:K$838,MATCH('1.2(1)①'!$B230,'1.2(2)'!$E$793:$E$838,0),1),"ー")</f>
        <v>ー</v>
      </c>
    </row>
    <row r="231" spans="1:14" ht="42.75" x14ac:dyDescent="0.45">
      <c r="A231" s="160" t="str">
        <f t="shared" si="7"/>
        <v>Scope1, 2その他の設備導入、運用改善熱利用設備効率的な熱回収</v>
      </c>
      <c r="B231" s="161">
        <f t="shared" si="6"/>
        <v>225</v>
      </c>
      <c r="C231" s="84" t="s">
        <v>10</v>
      </c>
      <c r="D231" s="87" t="s">
        <v>11</v>
      </c>
      <c r="E231" s="87" t="s">
        <v>12</v>
      </c>
      <c r="F231" s="87" t="s">
        <v>13</v>
      </c>
      <c r="G231" s="87" t="s">
        <v>191</v>
      </c>
      <c r="H231" s="87" t="s">
        <v>77</v>
      </c>
      <c r="I231" s="86" t="s">
        <v>375</v>
      </c>
      <c r="J231" s="87" t="s">
        <v>376</v>
      </c>
      <c r="K231" s="86" t="s">
        <v>377</v>
      </c>
      <c r="L231" s="113"/>
      <c r="M231" s="162" t="str">
        <f>IFERROR(INDEX('1.2(2)'!J$793:J$838,MATCH('1.2(1)①'!$B231,'1.2(2)'!$E$793:$E$838,0),1),"ー")</f>
        <v>ー</v>
      </c>
      <c r="N231" s="162" t="str">
        <f>IFERROR(INDEX('1.2(2)'!K$793:K$838,MATCH('1.2(1)①'!$B231,'1.2(2)'!$E$793:$E$838,0),1),"ー")</f>
        <v>ー</v>
      </c>
    </row>
    <row r="232" spans="1:14" ht="28.5" x14ac:dyDescent="0.45">
      <c r="A232" s="160" t="str">
        <f t="shared" si="7"/>
        <v>Scope1, 2その他の設備導入、運用改善熱利用設備効率的な熱回収</v>
      </c>
      <c r="B232" s="161">
        <f t="shared" si="6"/>
        <v>226</v>
      </c>
      <c r="C232" s="84" t="s">
        <v>10</v>
      </c>
      <c r="D232" s="87" t="s">
        <v>11</v>
      </c>
      <c r="E232" s="87" t="s">
        <v>12</v>
      </c>
      <c r="F232" s="87" t="s">
        <v>13</v>
      </c>
      <c r="G232" s="87" t="s">
        <v>191</v>
      </c>
      <c r="H232" s="87" t="s">
        <v>77</v>
      </c>
      <c r="I232" s="86" t="s">
        <v>375</v>
      </c>
      <c r="J232" s="87" t="s">
        <v>378</v>
      </c>
      <c r="K232" s="86" t="s">
        <v>379</v>
      </c>
      <c r="L232" s="113"/>
      <c r="M232" s="162" t="str">
        <f>IFERROR(INDEX('1.2(2)'!J$793:J$838,MATCH('1.2(1)①'!$B232,'1.2(2)'!$E$793:$E$838,0),1),"ー")</f>
        <v>ー</v>
      </c>
      <c r="N232" s="162" t="str">
        <f>IFERROR(INDEX('1.2(2)'!K$793:K$838,MATCH('1.2(1)①'!$B232,'1.2(2)'!$E$793:$E$838,0),1),"ー")</f>
        <v>ー</v>
      </c>
    </row>
    <row r="233" spans="1:14" x14ac:dyDescent="0.45">
      <c r="A233" s="160" t="str">
        <f t="shared" si="7"/>
        <v>Scope1, 2その他の設備導入、運用改善熱利用設備効率的な熱回収</v>
      </c>
      <c r="B233" s="161">
        <f t="shared" si="6"/>
        <v>227</v>
      </c>
      <c r="C233" s="84" t="s">
        <v>10</v>
      </c>
      <c r="D233" s="87" t="s">
        <v>11</v>
      </c>
      <c r="E233" s="87" t="s">
        <v>12</v>
      </c>
      <c r="F233" s="87" t="s">
        <v>13</v>
      </c>
      <c r="G233" s="87" t="s">
        <v>191</v>
      </c>
      <c r="H233" s="87" t="s">
        <v>77</v>
      </c>
      <c r="I233" s="86" t="s">
        <v>375</v>
      </c>
      <c r="J233" s="87" t="s">
        <v>380</v>
      </c>
      <c r="K233" s="86" t="s">
        <v>381</v>
      </c>
      <c r="L233" s="113"/>
      <c r="M233" s="162" t="str">
        <f>IFERROR(INDEX('1.2(2)'!J$793:J$838,MATCH('1.2(1)①'!$B233,'1.2(2)'!$E$793:$E$838,0),1),"ー")</f>
        <v>ー</v>
      </c>
      <c r="N233" s="162" t="str">
        <f>IFERROR(INDEX('1.2(2)'!K$793:K$838,MATCH('1.2(1)①'!$B233,'1.2(2)'!$E$793:$E$838,0),1),"ー")</f>
        <v>ー</v>
      </c>
    </row>
    <row r="234" spans="1:14" x14ac:dyDescent="0.45">
      <c r="A234" s="160" t="str">
        <f t="shared" si="7"/>
        <v>Scope1, 2その他の設備導入、運用改善熱利用設備効率的な熱回収</v>
      </c>
      <c r="B234" s="161">
        <f t="shared" si="6"/>
        <v>228</v>
      </c>
      <c r="C234" s="84" t="s">
        <v>10</v>
      </c>
      <c r="D234" s="87" t="s">
        <v>11</v>
      </c>
      <c r="E234" s="87" t="s">
        <v>12</v>
      </c>
      <c r="F234" s="87" t="s">
        <v>13</v>
      </c>
      <c r="G234" s="87" t="s">
        <v>191</v>
      </c>
      <c r="H234" s="87" t="s">
        <v>77</v>
      </c>
      <c r="I234" s="86" t="s">
        <v>375</v>
      </c>
      <c r="J234" s="87" t="s">
        <v>382</v>
      </c>
      <c r="K234" s="86" t="s">
        <v>383</v>
      </c>
      <c r="L234" s="113"/>
      <c r="M234" s="162" t="str">
        <f>IFERROR(INDEX('1.2(2)'!J$793:J$838,MATCH('1.2(1)①'!$B234,'1.2(2)'!$E$793:$E$838,0),1),"ー")</f>
        <v>ー</v>
      </c>
      <c r="N234" s="162" t="str">
        <f>IFERROR(INDEX('1.2(2)'!K$793:K$838,MATCH('1.2(1)①'!$B234,'1.2(2)'!$E$793:$E$838,0),1),"ー")</f>
        <v>ー</v>
      </c>
    </row>
    <row r="235" spans="1:14" x14ac:dyDescent="0.45">
      <c r="A235" s="160" t="str">
        <f t="shared" si="7"/>
        <v>Scope1, 2その他の設備導入、運用改善熱利用設備効率的な熱回収</v>
      </c>
      <c r="B235" s="161">
        <f t="shared" si="6"/>
        <v>229</v>
      </c>
      <c r="C235" s="84" t="s">
        <v>10</v>
      </c>
      <c r="D235" s="87" t="s">
        <v>11</v>
      </c>
      <c r="E235" s="87" t="s">
        <v>12</v>
      </c>
      <c r="F235" s="87" t="s">
        <v>13</v>
      </c>
      <c r="G235" s="87" t="s">
        <v>191</v>
      </c>
      <c r="H235" s="87" t="s">
        <v>77</v>
      </c>
      <c r="I235" s="86" t="s">
        <v>375</v>
      </c>
      <c r="J235" s="87" t="s">
        <v>2591</v>
      </c>
      <c r="K235" s="86"/>
      <c r="L235" s="113"/>
      <c r="M235" s="162" t="str">
        <f>IFERROR(INDEX('1.2(2)'!J$793:J$838,MATCH('1.2(1)①'!$B235,'1.2(2)'!$E$793:$E$838,0),1),"ー")</f>
        <v>ー</v>
      </c>
      <c r="N235" s="162" t="str">
        <f>IFERROR(INDEX('1.2(2)'!K$793:K$838,MATCH('1.2(1)①'!$B235,'1.2(2)'!$E$793:$E$838,0),1),"ー")</f>
        <v>ー</v>
      </c>
    </row>
    <row r="236" spans="1:14" ht="28.5" x14ac:dyDescent="0.45">
      <c r="A236" s="160" t="str">
        <f t="shared" si="7"/>
        <v>Scope1, 2その他の設備導入、運用改善熱利用設備蒸気利用設備の乾き度改善</v>
      </c>
      <c r="B236" s="161">
        <f t="shared" si="6"/>
        <v>230</v>
      </c>
      <c r="C236" s="84" t="s">
        <v>10</v>
      </c>
      <c r="D236" s="87" t="s">
        <v>11</v>
      </c>
      <c r="E236" s="87" t="s">
        <v>12</v>
      </c>
      <c r="F236" s="87" t="s">
        <v>13</v>
      </c>
      <c r="G236" s="87" t="s">
        <v>191</v>
      </c>
      <c r="H236" s="87" t="s">
        <v>82</v>
      </c>
      <c r="I236" s="87" t="s">
        <v>384</v>
      </c>
      <c r="J236" s="87" t="s">
        <v>385</v>
      </c>
      <c r="K236" s="86" t="s">
        <v>3027</v>
      </c>
      <c r="L236" s="113"/>
      <c r="M236" s="162" t="str">
        <f>IFERROR(INDEX('1.2(2)'!J$793:J$838,MATCH('1.2(1)①'!$B236,'1.2(2)'!$E$793:$E$838,0),1),"ー")</f>
        <v>ー</v>
      </c>
      <c r="N236" s="162" t="str">
        <f>IFERROR(INDEX('1.2(2)'!K$793:K$838,MATCH('1.2(1)①'!$B236,'1.2(2)'!$E$793:$E$838,0),1),"ー")</f>
        <v>ー</v>
      </c>
    </row>
    <row r="237" spans="1:14" ht="28.5" x14ac:dyDescent="0.45">
      <c r="A237" s="160" t="str">
        <f t="shared" si="7"/>
        <v>Scope1, 2その他の設備導入、運用改善熱利用設備蒸気利用設備の乾き度改善</v>
      </c>
      <c r="B237" s="161">
        <f t="shared" si="6"/>
        <v>231</v>
      </c>
      <c r="C237" s="84" t="s">
        <v>10</v>
      </c>
      <c r="D237" s="87" t="s">
        <v>11</v>
      </c>
      <c r="E237" s="87" t="s">
        <v>12</v>
      </c>
      <c r="F237" s="87" t="s">
        <v>13</v>
      </c>
      <c r="G237" s="87" t="s">
        <v>191</v>
      </c>
      <c r="H237" s="87" t="s">
        <v>82</v>
      </c>
      <c r="I237" s="87" t="s">
        <v>384</v>
      </c>
      <c r="J237" s="87" t="s">
        <v>386</v>
      </c>
      <c r="K237" s="86" t="s">
        <v>387</v>
      </c>
      <c r="L237" s="113"/>
      <c r="M237" s="162" t="str">
        <f>IFERROR(INDEX('1.2(2)'!J$793:J$838,MATCH('1.2(1)①'!$B237,'1.2(2)'!$E$793:$E$838,0),1),"ー")</f>
        <v>ー</v>
      </c>
      <c r="N237" s="162" t="str">
        <f>IFERROR(INDEX('1.2(2)'!K$793:K$838,MATCH('1.2(1)①'!$B237,'1.2(2)'!$E$793:$E$838,0),1),"ー")</f>
        <v>ー</v>
      </c>
    </row>
    <row r="238" spans="1:14" x14ac:dyDescent="0.45">
      <c r="A238" s="160" t="str">
        <f t="shared" si="7"/>
        <v>Scope1, 2その他の設備導入、運用改善熱利用設備蒸気利用設備の乾き度改善</v>
      </c>
      <c r="B238" s="161">
        <f t="shared" si="6"/>
        <v>232</v>
      </c>
      <c r="C238" s="84" t="s">
        <v>10</v>
      </c>
      <c r="D238" s="87" t="s">
        <v>11</v>
      </c>
      <c r="E238" s="87" t="s">
        <v>12</v>
      </c>
      <c r="F238" s="87" t="s">
        <v>13</v>
      </c>
      <c r="G238" s="87" t="s">
        <v>191</v>
      </c>
      <c r="H238" s="87" t="s">
        <v>82</v>
      </c>
      <c r="I238" s="87" t="s">
        <v>384</v>
      </c>
      <c r="J238" s="87" t="s">
        <v>2592</v>
      </c>
      <c r="K238" s="86"/>
      <c r="L238" s="113"/>
      <c r="M238" s="162" t="str">
        <f>IFERROR(INDEX('1.2(2)'!J$793:J$838,MATCH('1.2(1)①'!$B238,'1.2(2)'!$E$793:$E$838,0),1),"ー")</f>
        <v>ー</v>
      </c>
      <c r="N238" s="162" t="str">
        <f>IFERROR(INDEX('1.2(2)'!K$793:K$838,MATCH('1.2(1)①'!$B238,'1.2(2)'!$E$793:$E$838,0),1),"ー")</f>
        <v>ー</v>
      </c>
    </row>
    <row r="239" spans="1:14" ht="42.75" x14ac:dyDescent="0.45">
      <c r="A239" s="160" t="str">
        <f t="shared" si="7"/>
        <v>Scope1, 2その他の設備導入、運用改善熱利用設備炉壁面の放射率向上</v>
      </c>
      <c r="B239" s="161">
        <f t="shared" si="6"/>
        <v>233</v>
      </c>
      <c r="C239" s="84" t="s">
        <v>10</v>
      </c>
      <c r="D239" s="87" t="s">
        <v>11</v>
      </c>
      <c r="E239" s="87" t="s">
        <v>12</v>
      </c>
      <c r="F239" s="87" t="s">
        <v>13</v>
      </c>
      <c r="G239" s="87" t="s">
        <v>191</v>
      </c>
      <c r="H239" s="87" t="s">
        <v>82</v>
      </c>
      <c r="I239" s="87" t="s">
        <v>388</v>
      </c>
      <c r="J239" s="87" t="s">
        <v>389</v>
      </c>
      <c r="K239" s="86" t="s">
        <v>390</v>
      </c>
      <c r="L239" s="113"/>
      <c r="M239" s="162" t="str">
        <f>IFERROR(INDEX('1.2(2)'!J$793:J$838,MATCH('1.2(1)①'!$B239,'1.2(2)'!$E$793:$E$838,0),1),"ー")</f>
        <v>ー</v>
      </c>
      <c r="N239" s="162" t="str">
        <f>IFERROR(INDEX('1.2(2)'!K$793:K$838,MATCH('1.2(1)①'!$B239,'1.2(2)'!$E$793:$E$838,0),1),"ー")</f>
        <v>ー</v>
      </c>
    </row>
    <row r="240" spans="1:14" x14ac:dyDescent="0.45">
      <c r="A240" s="160" t="str">
        <f t="shared" si="7"/>
        <v>Scope1, 2その他の設備導入、運用改善熱利用設備炉壁面の放射率向上</v>
      </c>
      <c r="B240" s="161">
        <f t="shared" si="6"/>
        <v>234</v>
      </c>
      <c r="C240" s="84" t="s">
        <v>10</v>
      </c>
      <c r="D240" s="87" t="s">
        <v>11</v>
      </c>
      <c r="E240" s="87" t="s">
        <v>12</v>
      </c>
      <c r="F240" s="87" t="s">
        <v>13</v>
      </c>
      <c r="G240" s="87" t="s">
        <v>191</v>
      </c>
      <c r="H240" s="87" t="s">
        <v>82</v>
      </c>
      <c r="I240" s="87" t="s">
        <v>388</v>
      </c>
      <c r="J240" s="87" t="s">
        <v>391</v>
      </c>
      <c r="K240" s="86" t="s">
        <v>392</v>
      </c>
      <c r="L240" s="113"/>
      <c r="M240" s="162" t="str">
        <f>IFERROR(INDEX('1.2(2)'!J$793:J$838,MATCH('1.2(1)①'!$B240,'1.2(2)'!$E$793:$E$838,0),1),"ー")</f>
        <v>ー</v>
      </c>
      <c r="N240" s="162" t="str">
        <f>IFERROR(INDEX('1.2(2)'!K$793:K$838,MATCH('1.2(1)①'!$B240,'1.2(2)'!$E$793:$E$838,0),1),"ー")</f>
        <v>ー</v>
      </c>
    </row>
    <row r="241" spans="1:14" ht="28.5" x14ac:dyDescent="0.45">
      <c r="A241" s="160" t="str">
        <f t="shared" si="7"/>
        <v>Scope1, 2その他の設備導入、運用改善熱利用設備炉壁面の放射率向上</v>
      </c>
      <c r="B241" s="161">
        <f t="shared" si="6"/>
        <v>235</v>
      </c>
      <c r="C241" s="84" t="s">
        <v>10</v>
      </c>
      <c r="D241" s="87" t="s">
        <v>11</v>
      </c>
      <c r="E241" s="87" t="s">
        <v>12</v>
      </c>
      <c r="F241" s="87" t="s">
        <v>13</v>
      </c>
      <c r="G241" s="87" t="s">
        <v>191</v>
      </c>
      <c r="H241" s="87" t="s">
        <v>82</v>
      </c>
      <c r="I241" s="87" t="s">
        <v>388</v>
      </c>
      <c r="J241" s="87" t="s">
        <v>393</v>
      </c>
      <c r="K241" s="86" t="s">
        <v>394</v>
      </c>
      <c r="L241" s="113"/>
      <c r="M241" s="162" t="str">
        <f>IFERROR(INDEX('1.2(2)'!J$793:J$838,MATCH('1.2(1)①'!$B241,'1.2(2)'!$E$793:$E$838,0),1),"ー")</f>
        <v>ー</v>
      </c>
      <c r="N241" s="162" t="str">
        <f>IFERROR(INDEX('1.2(2)'!K$793:K$838,MATCH('1.2(1)①'!$B241,'1.2(2)'!$E$793:$E$838,0),1),"ー")</f>
        <v>ー</v>
      </c>
    </row>
    <row r="242" spans="1:14" x14ac:dyDescent="0.45">
      <c r="A242" s="160" t="str">
        <f t="shared" si="7"/>
        <v>Scope1, 2その他の設備導入、運用改善熱利用設備熱伝達率の向上</v>
      </c>
      <c r="B242" s="161">
        <f t="shared" si="6"/>
        <v>236</v>
      </c>
      <c r="C242" s="84" t="s">
        <v>10</v>
      </c>
      <c r="D242" s="87" t="s">
        <v>11</v>
      </c>
      <c r="E242" s="87" t="s">
        <v>12</v>
      </c>
      <c r="F242" s="87" t="s">
        <v>13</v>
      </c>
      <c r="G242" s="87" t="s">
        <v>191</v>
      </c>
      <c r="H242" s="87" t="s">
        <v>82</v>
      </c>
      <c r="I242" s="87" t="s">
        <v>395</v>
      </c>
      <c r="J242" s="87" t="s">
        <v>396</v>
      </c>
      <c r="K242" s="86" t="s">
        <v>397</v>
      </c>
      <c r="L242" s="113"/>
      <c r="M242" s="162" t="str">
        <f>IFERROR(INDEX('1.2(2)'!J$793:J$838,MATCH('1.2(1)①'!$B242,'1.2(2)'!$E$793:$E$838,0),1),"ー")</f>
        <v>ー</v>
      </c>
      <c r="N242" s="162" t="str">
        <f>IFERROR(INDEX('1.2(2)'!K$793:K$838,MATCH('1.2(1)①'!$B242,'1.2(2)'!$E$793:$E$838,0),1),"ー")</f>
        <v>ー</v>
      </c>
    </row>
    <row r="243" spans="1:14" ht="28.5" x14ac:dyDescent="0.45">
      <c r="A243" s="160" t="str">
        <f t="shared" si="7"/>
        <v>Scope1, 2その他の設備導入、運用改善熱利用設備熱伝達率の向上</v>
      </c>
      <c r="B243" s="161">
        <f t="shared" si="6"/>
        <v>237</v>
      </c>
      <c r="C243" s="84" t="s">
        <v>10</v>
      </c>
      <c r="D243" s="87" t="s">
        <v>11</v>
      </c>
      <c r="E243" s="87" t="s">
        <v>12</v>
      </c>
      <c r="F243" s="87" t="s">
        <v>13</v>
      </c>
      <c r="G243" s="87" t="s">
        <v>191</v>
      </c>
      <c r="H243" s="87" t="s">
        <v>82</v>
      </c>
      <c r="I243" s="87" t="s">
        <v>395</v>
      </c>
      <c r="J243" s="87" t="s">
        <v>398</v>
      </c>
      <c r="K243" s="86" t="s">
        <v>399</v>
      </c>
      <c r="L243" s="113"/>
      <c r="M243" s="162" t="str">
        <f>IFERROR(INDEX('1.2(2)'!J$793:J$838,MATCH('1.2(1)①'!$B243,'1.2(2)'!$E$793:$E$838,0),1),"ー")</f>
        <v>ー</v>
      </c>
      <c r="N243" s="162" t="str">
        <f>IFERROR(INDEX('1.2(2)'!K$793:K$838,MATCH('1.2(1)①'!$B243,'1.2(2)'!$E$793:$E$838,0),1),"ー")</f>
        <v>ー</v>
      </c>
    </row>
    <row r="244" spans="1:14" x14ac:dyDescent="0.45">
      <c r="A244" s="160" t="str">
        <f t="shared" si="7"/>
        <v>Scope1, 2その他の設備導入、運用改善熱利用設備熱伝達率の向上</v>
      </c>
      <c r="B244" s="161">
        <f t="shared" si="6"/>
        <v>238</v>
      </c>
      <c r="C244" s="84" t="s">
        <v>10</v>
      </c>
      <c r="D244" s="87" t="s">
        <v>11</v>
      </c>
      <c r="E244" s="87" t="s">
        <v>12</v>
      </c>
      <c r="F244" s="87" t="s">
        <v>13</v>
      </c>
      <c r="G244" s="87" t="s">
        <v>191</v>
      </c>
      <c r="H244" s="87" t="s">
        <v>82</v>
      </c>
      <c r="I244" s="87" t="s">
        <v>395</v>
      </c>
      <c r="J244" s="87" t="s">
        <v>400</v>
      </c>
      <c r="K244" s="86" t="s">
        <v>401</v>
      </c>
      <c r="L244" s="113"/>
      <c r="M244" s="162" t="str">
        <f>IFERROR(INDEX('1.2(2)'!J$793:J$838,MATCH('1.2(1)①'!$B244,'1.2(2)'!$E$793:$E$838,0),1),"ー")</f>
        <v>ー</v>
      </c>
      <c r="N244" s="162" t="str">
        <f>IFERROR(INDEX('1.2(2)'!K$793:K$838,MATCH('1.2(1)①'!$B244,'1.2(2)'!$E$793:$E$838,0),1),"ー")</f>
        <v>ー</v>
      </c>
    </row>
    <row r="245" spans="1:14" x14ac:dyDescent="0.45">
      <c r="A245" s="160" t="str">
        <f t="shared" si="7"/>
        <v>Scope1, 2その他の設備導入、運用改善熱利用設備熱伝達率の向上</v>
      </c>
      <c r="B245" s="161">
        <f t="shared" si="6"/>
        <v>239</v>
      </c>
      <c r="C245" s="84" t="s">
        <v>10</v>
      </c>
      <c r="D245" s="87" t="s">
        <v>11</v>
      </c>
      <c r="E245" s="87" t="s">
        <v>12</v>
      </c>
      <c r="F245" s="87" t="s">
        <v>13</v>
      </c>
      <c r="G245" s="87" t="s">
        <v>191</v>
      </c>
      <c r="H245" s="87" t="s">
        <v>82</v>
      </c>
      <c r="I245" s="87" t="s">
        <v>395</v>
      </c>
      <c r="J245" s="87" t="s">
        <v>402</v>
      </c>
      <c r="K245" s="86" t="s">
        <v>403</v>
      </c>
      <c r="L245" s="113"/>
      <c r="M245" s="162" t="str">
        <f>IFERROR(INDEX('1.2(2)'!J$793:J$838,MATCH('1.2(1)①'!$B245,'1.2(2)'!$E$793:$E$838,0),1),"ー")</f>
        <v>ー</v>
      </c>
      <c r="N245" s="162" t="str">
        <f>IFERROR(INDEX('1.2(2)'!K$793:K$838,MATCH('1.2(1)①'!$B245,'1.2(2)'!$E$793:$E$838,0),1),"ー")</f>
        <v>ー</v>
      </c>
    </row>
    <row r="246" spans="1:14" ht="28.5" x14ac:dyDescent="0.45">
      <c r="A246" s="160" t="str">
        <f t="shared" si="7"/>
        <v>Scope1, 2その他の設備導入、運用改善熱利用設備熱伝達率の向上</v>
      </c>
      <c r="B246" s="161">
        <f t="shared" si="6"/>
        <v>240</v>
      </c>
      <c r="C246" s="84" t="s">
        <v>10</v>
      </c>
      <c r="D246" s="87" t="s">
        <v>11</v>
      </c>
      <c r="E246" s="87" t="s">
        <v>12</v>
      </c>
      <c r="F246" s="87" t="s">
        <v>13</v>
      </c>
      <c r="G246" s="87" t="s">
        <v>191</v>
      </c>
      <c r="H246" s="87" t="s">
        <v>82</v>
      </c>
      <c r="I246" s="87" t="s">
        <v>395</v>
      </c>
      <c r="J246" s="87" t="s">
        <v>404</v>
      </c>
      <c r="K246" s="86" t="s">
        <v>405</v>
      </c>
      <c r="L246" s="113"/>
      <c r="M246" s="162" t="str">
        <f>IFERROR(INDEX('1.2(2)'!J$793:J$838,MATCH('1.2(1)①'!$B246,'1.2(2)'!$E$793:$E$838,0),1),"ー")</f>
        <v>ー</v>
      </c>
      <c r="N246" s="162" t="str">
        <f>IFERROR(INDEX('1.2(2)'!K$793:K$838,MATCH('1.2(1)①'!$B246,'1.2(2)'!$E$793:$E$838,0),1),"ー")</f>
        <v>ー</v>
      </c>
    </row>
    <row r="247" spans="1:14" ht="28.5" x14ac:dyDescent="0.45">
      <c r="A247" s="160" t="str">
        <f t="shared" si="7"/>
        <v>Scope1, 2その他の設備導入、運用改善熱利用設備熱伝達率の向上</v>
      </c>
      <c r="B247" s="161">
        <f t="shared" si="6"/>
        <v>241</v>
      </c>
      <c r="C247" s="84" t="s">
        <v>10</v>
      </c>
      <c r="D247" s="87" t="s">
        <v>11</v>
      </c>
      <c r="E247" s="87" t="s">
        <v>12</v>
      </c>
      <c r="F247" s="87" t="s">
        <v>13</v>
      </c>
      <c r="G247" s="87" t="s">
        <v>191</v>
      </c>
      <c r="H247" s="87" t="s">
        <v>82</v>
      </c>
      <c r="I247" s="87" t="s">
        <v>395</v>
      </c>
      <c r="J247" s="87" t="s">
        <v>406</v>
      </c>
      <c r="K247" s="86" t="s">
        <v>3028</v>
      </c>
      <c r="L247" s="113"/>
      <c r="M247" s="162" t="str">
        <f>IFERROR(INDEX('1.2(2)'!J$793:J$838,MATCH('1.2(1)①'!$B247,'1.2(2)'!$E$793:$E$838,0),1),"ー")</f>
        <v>ー</v>
      </c>
      <c r="N247" s="162" t="str">
        <f>IFERROR(INDEX('1.2(2)'!K$793:K$838,MATCH('1.2(1)①'!$B247,'1.2(2)'!$E$793:$E$838,0),1),"ー")</f>
        <v>ー</v>
      </c>
    </row>
    <row r="248" spans="1:14" ht="28.5" x14ac:dyDescent="0.45">
      <c r="A248" s="160" t="str">
        <f t="shared" si="7"/>
        <v>Scope1, 2その他の設備導入、運用改善熱利用設備熱伝達率の向上</v>
      </c>
      <c r="B248" s="161">
        <f t="shared" si="6"/>
        <v>242</v>
      </c>
      <c r="C248" s="84" t="s">
        <v>10</v>
      </c>
      <c r="D248" s="87" t="s">
        <v>11</v>
      </c>
      <c r="E248" s="87" t="s">
        <v>12</v>
      </c>
      <c r="F248" s="87" t="s">
        <v>13</v>
      </c>
      <c r="G248" s="87" t="s">
        <v>191</v>
      </c>
      <c r="H248" s="87" t="s">
        <v>82</v>
      </c>
      <c r="I248" s="87" t="s">
        <v>395</v>
      </c>
      <c r="J248" s="87" t="s">
        <v>407</v>
      </c>
      <c r="K248" s="2" t="str">
        <f>"対策No."&amp;B239&amp;"参照"</f>
        <v>対策No.233参照</v>
      </c>
      <c r="L248" s="113"/>
      <c r="M248" s="162" t="str">
        <f>IFERROR(INDEX('1.2(2)'!J$793:J$838,MATCH('1.2(1)①'!$B248,'1.2(2)'!$E$793:$E$838,0),1),"ー")</f>
        <v>ー</v>
      </c>
      <c r="N248" s="162" t="str">
        <f>IFERROR(INDEX('1.2(2)'!K$793:K$838,MATCH('1.2(1)①'!$B248,'1.2(2)'!$E$793:$E$838,0),1),"ー")</f>
        <v>ー</v>
      </c>
    </row>
    <row r="249" spans="1:14" x14ac:dyDescent="0.45">
      <c r="A249" s="160" t="str">
        <f t="shared" si="7"/>
        <v>Scope1, 2その他の設備導入、運用改善熱利用設備熱伝達率の向上</v>
      </c>
      <c r="B249" s="161">
        <f t="shared" si="6"/>
        <v>243</v>
      </c>
      <c r="C249" s="84" t="s">
        <v>10</v>
      </c>
      <c r="D249" s="87" t="s">
        <v>11</v>
      </c>
      <c r="E249" s="87" t="s">
        <v>12</v>
      </c>
      <c r="F249" s="87" t="s">
        <v>13</v>
      </c>
      <c r="G249" s="87" t="s">
        <v>191</v>
      </c>
      <c r="H249" s="87" t="s">
        <v>82</v>
      </c>
      <c r="I249" s="87" t="s">
        <v>395</v>
      </c>
      <c r="J249" s="87" t="s">
        <v>408</v>
      </c>
      <c r="K249" s="86" t="s">
        <v>409</v>
      </c>
      <c r="L249" s="113"/>
      <c r="M249" s="162" t="str">
        <f>IFERROR(INDEX('1.2(2)'!J$793:J$838,MATCH('1.2(1)①'!$B249,'1.2(2)'!$E$793:$E$838,0),1),"ー")</f>
        <v>ー</v>
      </c>
      <c r="N249" s="162" t="str">
        <f>IFERROR(INDEX('1.2(2)'!K$793:K$838,MATCH('1.2(1)①'!$B249,'1.2(2)'!$E$793:$E$838,0),1),"ー")</f>
        <v>ー</v>
      </c>
    </row>
    <row r="250" spans="1:14" x14ac:dyDescent="0.45">
      <c r="A250" s="160" t="str">
        <f t="shared" si="7"/>
        <v>Scope1, 2その他の設備導入、運用改善熱利用設備熱伝達率の向上</v>
      </c>
      <c r="B250" s="161">
        <f t="shared" si="6"/>
        <v>244</v>
      </c>
      <c r="C250" s="84" t="s">
        <v>10</v>
      </c>
      <c r="D250" s="87" t="s">
        <v>11</v>
      </c>
      <c r="E250" s="87" t="s">
        <v>12</v>
      </c>
      <c r="F250" s="87" t="s">
        <v>13</v>
      </c>
      <c r="G250" s="87" t="s">
        <v>191</v>
      </c>
      <c r="H250" s="87" t="s">
        <v>82</v>
      </c>
      <c r="I250" s="87" t="s">
        <v>395</v>
      </c>
      <c r="J250" s="87" t="s">
        <v>410</v>
      </c>
      <c r="K250" s="86" t="s">
        <v>411</v>
      </c>
      <c r="L250" s="113"/>
      <c r="M250" s="162" t="str">
        <f>IFERROR(INDEX('1.2(2)'!J$793:J$838,MATCH('1.2(1)①'!$B250,'1.2(2)'!$E$793:$E$838,0),1),"ー")</f>
        <v>ー</v>
      </c>
      <c r="N250" s="162" t="str">
        <f>IFERROR(INDEX('1.2(2)'!K$793:K$838,MATCH('1.2(1)①'!$B250,'1.2(2)'!$E$793:$E$838,0),1),"ー")</f>
        <v>ー</v>
      </c>
    </row>
    <row r="251" spans="1:14" ht="28.5" x14ac:dyDescent="0.45">
      <c r="A251" s="160" t="str">
        <f t="shared" si="7"/>
        <v>Scope1, 2その他の設備導入、運用改善熱利用設備熱伝達率の向上</v>
      </c>
      <c r="B251" s="161">
        <f t="shared" si="6"/>
        <v>245</v>
      </c>
      <c r="C251" s="84" t="s">
        <v>10</v>
      </c>
      <c r="D251" s="87" t="s">
        <v>11</v>
      </c>
      <c r="E251" s="87" t="s">
        <v>12</v>
      </c>
      <c r="F251" s="87" t="s">
        <v>13</v>
      </c>
      <c r="G251" s="87" t="s">
        <v>191</v>
      </c>
      <c r="H251" s="87" t="s">
        <v>82</v>
      </c>
      <c r="I251" s="87" t="s">
        <v>395</v>
      </c>
      <c r="J251" s="87" t="s">
        <v>412</v>
      </c>
      <c r="K251" s="86" t="s">
        <v>413</v>
      </c>
      <c r="L251" s="113"/>
      <c r="M251" s="162" t="str">
        <f>IFERROR(INDEX('1.2(2)'!J$793:J$838,MATCH('1.2(1)①'!$B251,'1.2(2)'!$E$793:$E$838,0),1),"ー")</f>
        <v>ー</v>
      </c>
      <c r="N251" s="162" t="str">
        <f>IFERROR(INDEX('1.2(2)'!K$793:K$838,MATCH('1.2(1)①'!$B251,'1.2(2)'!$E$793:$E$838,0),1),"ー")</f>
        <v>ー</v>
      </c>
    </row>
    <row r="252" spans="1:14" ht="28.5" x14ac:dyDescent="0.45">
      <c r="A252" s="160" t="str">
        <f t="shared" si="7"/>
        <v>Scope1, 2その他の設備導入、運用改善熱利用設備熱交換器の改善</v>
      </c>
      <c r="B252" s="161">
        <f t="shared" si="6"/>
        <v>246</v>
      </c>
      <c r="C252" s="84" t="s">
        <v>10</v>
      </c>
      <c r="D252" s="87" t="s">
        <v>11</v>
      </c>
      <c r="E252" s="87" t="s">
        <v>12</v>
      </c>
      <c r="F252" s="87" t="s">
        <v>13</v>
      </c>
      <c r="G252" s="87" t="s">
        <v>191</v>
      </c>
      <c r="H252" s="87" t="s">
        <v>82</v>
      </c>
      <c r="I252" s="87" t="s">
        <v>414</v>
      </c>
      <c r="J252" s="87" t="s">
        <v>415</v>
      </c>
      <c r="K252" s="86" t="s">
        <v>416</v>
      </c>
      <c r="L252" s="113"/>
      <c r="M252" s="162" t="str">
        <f>IFERROR(INDEX('1.2(2)'!J$793:J$838,MATCH('1.2(1)①'!$B252,'1.2(2)'!$E$793:$E$838,0),1),"ー")</f>
        <v>ー</v>
      </c>
      <c r="N252" s="162" t="str">
        <f>IFERROR(INDEX('1.2(2)'!K$793:K$838,MATCH('1.2(1)①'!$B252,'1.2(2)'!$E$793:$E$838,0),1),"ー")</f>
        <v>ー</v>
      </c>
    </row>
    <row r="253" spans="1:14" x14ac:dyDescent="0.45">
      <c r="A253" s="160" t="str">
        <f t="shared" si="7"/>
        <v>Scope1, 2その他の設備導入、運用改善熱利用設備熱交換器の改善</v>
      </c>
      <c r="B253" s="161">
        <f t="shared" si="6"/>
        <v>247</v>
      </c>
      <c r="C253" s="84" t="s">
        <v>10</v>
      </c>
      <c r="D253" s="87" t="s">
        <v>11</v>
      </c>
      <c r="E253" s="87" t="s">
        <v>12</v>
      </c>
      <c r="F253" s="87" t="s">
        <v>13</v>
      </c>
      <c r="G253" s="87" t="s">
        <v>191</v>
      </c>
      <c r="H253" s="87" t="s">
        <v>82</v>
      </c>
      <c r="I253" s="87" t="s">
        <v>414</v>
      </c>
      <c r="J253" s="87" t="s">
        <v>417</v>
      </c>
      <c r="K253" s="2" t="str">
        <f>"対策No."&amp;B232&amp;"参照"</f>
        <v>対策No.226参照</v>
      </c>
      <c r="L253" s="113"/>
      <c r="M253" s="162" t="str">
        <f>IFERROR(INDEX('1.2(2)'!J$793:J$838,MATCH('1.2(1)①'!$B253,'1.2(2)'!$E$793:$E$838,0),1),"ー")</f>
        <v>ー</v>
      </c>
      <c r="N253" s="162" t="str">
        <f>IFERROR(INDEX('1.2(2)'!K$793:K$838,MATCH('1.2(1)①'!$B253,'1.2(2)'!$E$793:$E$838,0),1),"ー")</f>
        <v>ー</v>
      </c>
    </row>
    <row r="254" spans="1:14" x14ac:dyDescent="0.45">
      <c r="A254" s="160" t="str">
        <f t="shared" si="7"/>
        <v>Scope1, 2その他の設備導入、運用改善熱利用設備直接加熱機器・装置</v>
      </c>
      <c r="B254" s="161">
        <f t="shared" si="6"/>
        <v>248</v>
      </c>
      <c r="C254" s="84" t="s">
        <v>10</v>
      </c>
      <c r="D254" s="87" t="s">
        <v>11</v>
      </c>
      <c r="E254" s="87" t="s">
        <v>12</v>
      </c>
      <c r="F254" s="87" t="s">
        <v>13</v>
      </c>
      <c r="G254" s="87" t="s">
        <v>191</v>
      </c>
      <c r="H254" s="87" t="s">
        <v>82</v>
      </c>
      <c r="I254" s="87" t="s">
        <v>418</v>
      </c>
      <c r="J254" s="87" t="s">
        <v>419</v>
      </c>
      <c r="K254" s="2" t="str">
        <f>"対策No."&amp;B203&amp;"参照"</f>
        <v>対策No.197参照</v>
      </c>
      <c r="L254" s="113"/>
      <c r="M254" s="162" t="str">
        <f>IFERROR(INDEX('1.2(2)'!J$793:J$838,MATCH('1.2(1)①'!$B254,'1.2(2)'!$E$793:$E$838,0),1),"ー")</f>
        <v>ー</v>
      </c>
      <c r="N254" s="162" t="str">
        <f>IFERROR(INDEX('1.2(2)'!K$793:K$838,MATCH('1.2(1)①'!$B254,'1.2(2)'!$E$793:$E$838,0),1),"ー")</f>
        <v>ー</v>
      </c>
    </row>
    <row r="255" spans="1:14" x14ac:dyDescent="0.45">
      <c r="A255" s="160" t="str">
        <f t="shared" si="7"/>
        <v>Scope1, 2その他の設備導入、運用改善熱利用設備直接加熱機器・装置</v>
      </c>
      <c r="B255" s="161">
        <f t="shared" si="6"/>
        <v>249</v>
      </c>
      <c r="C255" s="84" t="s">
        <v>10</v>
      </c>
      <c r="D255" s="87" t="s">
        <v>11</v>
      </c>
      <c r="E255" s="87" t="s">
        <v>12</v>
      </c>
      <c r="F255" s="87" t="s">
        <v>13</v>
      </c>
      <c r="G255" s="87" t="s">
        <v>191</v>
      </c>
      <c r="H255" s="87" t="s">
        <v>82</v>
      </c>
      <c r="I255" s="87" t="s">
        <v>418</v>
      </c>
      <c r="J255" s="87" t="s">
        <v>420</v>
      </c>
      <c r="K255" s="86" t="s">
        <v>421</v>
      </c>
      <c r="L255" s="113"/>
      <c r="M255" s="162" t="str">
        <f>IFERROR(INDEX('1.2(2)'!J$793:J$838,MATCH('1.2(1)①'!$B255,'1.2(2)'!$E$793:$E$838,0),1),"ー")</f>
        <v>ー</v>
      </c>
      <c r="N255" s="162" t="str">
        <f>IFERROR(INDEX('1.2(2)'!K$793:K$838,MATCH('1.2(1)①'!$B255,'1.2(2)'!$E$793:$E$838,0),1),"ー")</f>
        <v>ー</v>
      </c>
    </row>
    <row r="256" spans="1:14" x14ac:dyDescent="0.45">
      <c r="A256" s="160" t="str">
        <f t="shared" si="7"/>
        <v>Scope1, 2その他の設備導入、運用改善熱利用設備直接加熱機器・装置</v>
      </c>
      <c r="B256" s="161">
        <f t="shared" si="6"/>
        <v>250</v>
      </c>
      <c r="C256" s="84" t="s">
        <v>10</v>
      </c>
      <c r="D256" s="87" t="s">
        <v>11</v>
      </c>
      <c r="E256" s="87" t="s">
        <v>12</v>
      </c>
      <c r="F256" s="87" t="s">
        <v>13</v>
      </c>
      <c r="G256" s="87" t="s">
        <v>191</v>
      </c>
      <c r="H256" s="87" t="s">
        <v>82</v>
      </c>
      <c r="I256" s="87" t="s">
        <v>418</v>
      </c>
      <c r="J256" s="87" t="s">
        <v>422</v>
      </c>
      <c r="K256" s="86" t="s">
        <v>423</v>
      </c>
      <c r="L256" s="113"/>
      <c r="M256" s="162" t="str">
        <f>IFERROR(INDEX('1.2(2)'!J$793:J$838,MATCH('1.2(1)①'!$B256,'1.2(2)'!$E$793:$E$838,0),1),"ー")</f>
        <v>ー</v>
      </c>
      <c r="N256" s="162" t="str">
        <f>IFERROR(INDEX('1.2(2)'!K$793:K$838,MATCH('1.2(1)①'!$B256,'1.2(2)'!$E$793:$E$838,0),1),"ー")</f>
        <v>ー</v>
      </c>
    </row>
    <row r="257" spans="1:14" ht="28.5" x14ac:dyDescent="0.45">
      <c r="A257" s="160" t="str">
        <f t="shared" si="7"/>
        <v>Scope1, 2その他の設備導入、運用改善熱利用設備多重効用缶</v>
      </c>
      <c r="B257" s="161">
        <f t="shared" si="6"/>
        <v>251</v>
      </c>
      <c r="C257" s="84" t="s">
        <v>10</v>
      </c>
      <c r="D257" s="87" t="s">
        <v>11</v>
      </c>
      <c r="E257" s="87" t="s">
        <v>12</v>
      </c>
      <c r="F257" s="87" t="s">
        <v>13</v>
      </c>
      <c r="G257" s="87" t="s">
        <v>191</v>
      </c>
      <c r="H257" s="87" t="s">
        <v>82</v>
      </c>
      <c r="I257" s="87" t="s">
        <v>424</v>
      </c>
      <c r="J257" s="87" t="s">
        <v>425</v>
      </c>
      <c r="K257" s="86" t="s">
        <v>426</v>
      </c>
      <c r="L257" s="113"/>
      <c r="M257" s="162" t="str">
        <f>IFERROR(INDEX('1.2(2)'!J$793:J$838,MATCH('1.2(1)①'!$B257,'1.2(2)'!$E$793:$E$838,0),1),"ー")</f>
        <v>ー</v>
      </c>
      <c r="N257" s="162" t="str">
        <f>IFERROR(INDEX('1.2(2)'!K$793:K$838,MATCH('1.2(1)①'!$B257,'1.2(2)'!$E$793:$E$838,0),1),"ー")</f>
        <v>ー</v>
      </c>
    </row>
    <row r="258" spans="1:14" ht="42.75" x14ac:dyDescent="0.45">
      <c r="A258" s="160" t="str">
        <f t="shared" si="7"/>
        <v>Scope1, 2その他の設備導入、運用改善熱利用設備多重効用缶</v>
      </c>
      <c r="B258" s="161">
        <f t="shared" si="6"/>
        <v>252</v>
      </c>
      <c r="C258" s="84" t="s">
        <v>10</v>
      </c>
      <c r="D258" s="87" t="s">
        <v>11</v>
      </c>
      <c r="E258" s="87" t="s">
        <v>12</v>
      </c>
      <c r="F258" s="87" t="s">
        <v>13</v>
      </c>
      <c r="G258" s="87" t="s">
        <v>191</v>
      </c>
      <c r="H258" s="87" t="s">
        <v>82</v>
      </c>
      <c r="I258" s="87" t="s">
        <v>424</v>
      </c>
      <c r="J258" s="87" t="s">
        <v>427</v>
      </c>
      <c r="K258" s="86" t="s">
        <v>2518</v>
      </c>
      <c r="L258" s="113"/>
      <c r="M258" s="162" t="str">
        <f>IFERROR(INDEX('1.2(2)'!J$793:J$838,MATCH('1.2(1)①'!$B258,'1.2(2)'!$E$793:$E$838,0),1),"ー")</f>
        <v>ー</v>
      </c>
      <c r="N258" s="162" t="str">
        <f>IFERROR(INDEX('1.2(2)'!K$793:K$838,MATCH('1.2(1)①'!$B258,'1.2(2)'!$E$793:$E$838,0),1),"ー")</f>
        <v>ー</v>
      </c>
    </row>
    <row r="259" spans="1:14" ht="42.75" x14ac:dyDescent="0.45">
      <c r="A259" s="160" t="str">
        <f t="shared" si="7"/>
        <v>Scope1, 2その他の設備導入、運用改善熱利用設備蒸留塔</v>
      </c>
      <c r="B259" s="161">
        <f t="shared" si="6"/>
        <v>253</v>
      </c>
      <c r="C259" s="84" t="s">
        <v>10</v>
      </c>
      <c r="D259" s="87" t="s">
        <v>11</v>
      </c>
      <c r="E259" s="87" t="s">
        <v>12</v>
      </c>
      <c r="F259" s="87" t="s">
        <v>13</v>
      </c>
      <c r="G259" s="87" t="s">
        <v>191</v>
      </c>
      <c r="H259" s="87" t="s">
        <v>82</v>
      </c>
      <c r="I259" s="87" t="s">
        <v>428</v>
      </c>
      <c r="J259" s="87" t="s">
        <v>2509</v>
      </c>
      <c r="K259" s="86" t="s">
        <v>2517</v>
      </c>
      <c r="L259" s="113"/>
      <c r="M259" s="162" t="str">
        <f>IFERROR(INDEX('1.2(2)'!J$793:J$838,MATCH('1.2(1)①'!$B259,'1.2(2)'!$E$793:$E$838,0),1),"ー")</f>
        <v>ー</v>
      </c>
      <c r="N259" s="162" t="str">
        <f>IFERROR(INDEX('1.2(2)'!K$793:K$838,MATCH('1.2(1)①'!$B259,'1.2(2)'!$E$793:$E$838,0),1),"ー")</f>
        <v>ー</v>
      </c>
    </row>
    <row r="260" spans="1:14" x14ac:dyDescent="0.45">
      <c r="A260" s="160" t="str">
        <f t="shared" si="7"/>
        <v>Scope1, 2その他の設備導入、運用改善熱利用設備加熱設備での熱の複合利用</v>
      </c>
      <c r="B260" s="161">
        <f t="shared" si="6"/>
        <v>254</v>
      </c>
      <c r="C260" s="84" t="s">
        <v>10</v>
      </c>
      <c r="D260" s="87" t="s">
        <v>11</v>
      </c>
      <c r="E260" s="87" t="s">
        <v>12</v>
      </c>
      <c r="F260" s="87" t="s">
        <v>13</v>
      </c>
      <c r="G260" s="87" t="s">
        <v>191</v>
      </c>
      <c r="H260" s="87" t="s">
        <v>82</v>
      </c>
      <c r="I260" s="87" t="s">
        <v>429</v>
      </c>
      <c r="J260" s="87" t="s">
        <v>491</v>
      </c>
      <c r="K260" s="86" t="s">
        <v>430</v>
      </c>
      <c r="L260" s="113"/>
      <c r="M260" s="162" t="str">
        <f>IFERROR(INDEX('1.2(2)'!J$793:J$838,MATCH('1.2(1)①'!$B260,'1.2(2)'!$E$793:$E$838,0),1),"ー")</f>
        <v>ー</v>
      </c>
      <c r="N260" s="162" t="str">
        <f>IFERROR(INDEX('1.2(2)'!K$793:K$838,MATCH('1.2(1)①'!$B260,'1.2(2)'!$E$793:$E$838,0),1),"ー")</f>
        <v>ー</v>
      </c>
    </row>
    <row r="261" spans="1:14" x14ac:dyDescent="0.45">
      <c r="A261" s="160" t="str">
        <f t="shared" si="7"/>
        <v>Scope1, 2その他の設備導入、運用改善熱利用設備加熱設備での熱の複合利用</v>
      </c>
      <c r="B261" s="161">
        <f t="shared" si="6"/>
        <v>255</v>
      </c>
      <c r="C261" s="84" t="s">
        <v>10</v>
      </c>
      <c r="D261" s="87" t="s">
        <v>11</v>
      </c>
      <c r="E261" s="87" t="s">
        <v>12</v>
      </c>
      <c r="F261" s="87" t="s">
        <v>13</v>
      </c>
      <c r="G261" s="87" t="s">
        <v>191</v>
      </c>
      <c r="H261" s="87" t="s">
        <v>82</v>
      </c>
      <c r="I261" s="87" t="s">
        <v>429</v>
      </c>
      <c r="J261" s="87" t="s">
        <v>431</v>
      </c>
      <c r="K261" s="86" t="s">
        <v>432</v>
      </c>
      <c r="L261" s="113"/>
      <c r="M261" s="162" t="str">
        <f>IFERROR(INDEX('1.2(2)'!J$793:J$838,MATCH('1.2(1)①'!$B261,'1.2(2)'!$E$793:$E$838,0),1),"ー")</f>
        <v>ー</v>
      </c>
      <c r="N261" s="162" t="str">
        <f>IFERROR(INDEX('1.2(2)'!K$793:K$838,MATCH('1.2(1)①'!$B261,'1.2(2)'!$E$793:$E$838,0),1),"ー")</f>
        <v>ー</v>
      </c>
    </row>
    <row r="262" spans="1:14" x14ac:dyDescent="0.45">
      <c r="A262" s="160" t="str">
        <f t="shared" si="7"/>
        <v>Scope1, 2その他の設備導入、運用改善熱利用設備加熱設備での熱の複合利用</v>
      </c>
      <c r="B262" s="161">
        <f t="shared" si="6"/>
        <v>256</v>
      </c>
      <c r="C262" s="84" t="s">
        <v>10</v>
      </c>
      <c r="D262" s="87" t="s">
        <v>11</v>
      </c>
      <c r="E262" s="87" t="s">
        <v>12</v>
      </c>
      <c r="F262" s="87" t="s">
        <v>13</v>
      </c>
      <c r="G262" s="87" t="s">
        <v>191</v>
      </c>
      <c r="H262" s="87" t="s">
        <v>82</v>
      </c>
      <c r="I262" s="87" t="s">
        <v>429</v>
      </c>
      <c r="J262" s="87" t="s">
        <v>433</v>
      </c>
      <c r="K262" s="86" t="s">
        <v>434</v>
      </c>
      <c r="L262" s="113"/>
      <c r="M262" s="162" t="str">
        <f>IFERROR(INDEX('1.2(2)'!J$793:J$838,MATCH('1.2(1)①'!$B262,'1.2(2)'!$E$793:$E$838,0),1),"ー")</f>
        <v>ー</v>
      </c>
      <c r="N262" s="162" t="str">
        <f>IFERROR(INDEX('1.2(2)'!K$793:K$838,MATCH('1.2(1)①'!$B262,'1.2(2)'!$E$793:$E$838,0),1),"ー")</f>
        <v>ー</v>
      </c>
    </row>
    <row r="263" spans="1:14" x14ac:dyDescent="0.45">
      <c r="A263" s="160" t="str">
        <f t="shared" si="7"/>
        <v>Scope1, 2その他の設備導入、運用改善熱利用設備加熱設備での熱の複合利用</v>
      </c>
      <c r="B263" s="161">
        <f t="shared" ref="B263:B326" si="8">ROW(B263)-6</f>
        <v>257</v>
      </c>
      <c r="C263" s="84" t="s">
        <v>10</v>
      </c>
      <c r="D263" s="87" t="s">
        <v>11</v>
      </c>
      <c r="E263" s="87" t="s">
        <v>12</v>
      </c>
      <c r="F263" s="87" t="s">
        <v>13</v>
      </c>
      <c r="G263" s="87" t="s">
        <v>191</v>
      </c>
      <c r="H263" s="87" t="s">
        <v>82</v>
      </c>
      <c r="I263" s="87" t="s">
        <v>429</v>
      </c>
      <c r="J263" s="87" t="s">
        <v>435</v>
      </c>
      <c r="K263" s="86" t="s">
        <v>436</v>
      </c>
      <c r="L263" s="113"/>
      <c r="M263" s="162" t="str">
        <f>IFERROR(INDEX('1.2(2)'!J$793:J$838,MATCH('1.2(1)①'!$B263,'1.2(2)'!$E$793:$E$838,0),1),"ー")</f>
        <v>ー</v>
      </c>
      <c r="N263" s="162" t="str">
        <f>IFERROR(INDEX('1.2(2)'!K$793:K$838,MATCH('1.2(1)①'!$B263,'1.2(2)'!$E$793:$E$838,0),1),"ー")</f>
        <v>ー</v>
      </c>
    </row>
    <row r="264" spans="1:14" x14ac:dyDescent="0.45">
      <c r="A264" s="160" t="str">
        <f t="shared" si="7"/>
        <v>Scope1, 2その他の設備導入、運用改善熱利用設備加熱設備での熱の複合利用</v>
      </c>
      <c r="B264" s="161">
        <f t="shared" si="8"/>
        <v>258</v>
      </c>
      <c r="C264" s="84" t="s">
        <v>10</v>
      </c>
      <c r="D264" s="87" t="s">
        <v>11</v>
      </c>
      <c r="E264" s="87" t="s">
        <v>12</v>
      </c>
      <c r="F264" s="87" t="s">
        <v>13</v>
      </c>
      <c r="G264" s="87" t="s">
        <v>191</v>
      </c>
      <c r="H264" s="87" t="s">
        <v>82</v>
      </c>
      <c r="I264" s="87" t="s">
        <v>429</v>
      </c>
      <c r="J264" s="87" t="s">
        <v>437</v>
      </c>
      <c r="K264" s="86" t="s">
        <v>438</v>
      </c>
      <c r="L264" s="113"/>
      <c r="M264" s="162" t="str">
        <f>IFERROR(INDEX('1.2(2)'!J$793:J$838,MATCH('1.2(1)①'!$B264,'1.2(2)'!$E$793:$E$838,0),1),"ー")</f>
        <v>ー</v>
      </c>
      <c r="N264" s="162" t="str">
        <f>IFERROR(INDEX('1.2(2)'!K$793:K$838,MATCH('1.2(1)①'!$B264,'1.2(2)'!$E$793:$E$838,0),1),"ー")</f>
        <v>ー</v>
      </c>
    </row>
    <row r="265" spans="1:14" ht="28.5" x14ac:dyDescent="0.45">
      <c r="A265" s="160" t="str">
        <f t="shared" ref="A265:A328" si="9">E265&amp;G265&amp;H265&amp;I265</f>
        <v>Scope1, 2その他の設備導入、運用改善熱利用設備加熱制御方法の改善</v>
      </c>
      <c r="B265" s="161">
        <f t="shared" si="8"/>
        <v>259</v>
      </c>
      <c r="C265" s="84" t="s">
        <v>10</v>
      </c>
      <c r="D265" s="87" t="s">
        <v>11</v>
      </c>
      <c r="E265" s="87" t="s">
        <v>12</v>
      </c>
      <c r="F265" s="87" t="s">
        <v>13</v>
      </c>
      <c r="G265" s="87" t="s">
        <v>191</v>
      </c>
      <c r="H265" s="87" t="s">
        <v>82</v>
      </c>
      <c r="I265" s="87" t="s">
        <v>439</v>
      </c>
      <c r="J265" s="87" t="s">
        <v>440</v>
      </c>
      <c r="K265" s="86" t="s">
        <v>441</v>
      </c>
      <c r="L265" s="113"/>
      <c r="M265" s="162" t="str">
        <f>IFERROR(INDEX('1.2(2)'!J$793:J$838,MATCH('1.2(1)①'!$B265,'1.2(2)'!$E$793:$E$838,0),1),"ー")</f>
        <v>ー</v>
      </c>
      <c r="N265" s="162" t="str">
        <f>IFERROR(INDEX('1.2(2)'!K$793:K$838,MATCH('1.2(1)①'!$B265,'1.2(2)'!$E$793:$E$838,0),1),"ー")</f>
        <v>ー</v>
      </c>
    </row>
    <row r="266" spans="1:14" x14ac:dyDescent="0.45">
      <c r="A266" s="160" t="str">
        <f t="shared" si="9"/>
        <v>Scope1, 2その他の設備導入、運用改善熱利用設備加熱制御方法の改善</v>
      </c>
      <c r="B266" s="161">
        <f t="shared" si="8"/>
        <v>260</v>
      </c>
      <c r="C266" s="84" t="s">
        <v>10</v>
      </c>
      <c r="D266" s="87" t="s">
        <v>11</v>
      </c>
      <c r="E266" s="87" t="s">
        <v>12</v>
      </c>
      <c r="F266" s="87" t="s">
        <v>13</v>
      </c>
      <c r="G266" s="87" t="s">
        <v>191</v>
      </c>
      <c r="H266" s="87" t="s">
        <v>82</v>
      </c>
      <c r="I266" s="87" t="s">
        <v>439</v>
      </c>
      <c r="J266" s="87" t="s">
        <v>442</v>
      </c>
      <c r="K266" s="2" t="str">
        <f>"対策No."&amp;B247&amp;"参照"</f>
        <v>対策No.241参照</v>
      </c>
      <c r="L266" s="113"/>
      <c r="M266" s="162" t="str">
        <f>IFERROR(INDEX('1.2(2)'!J$793:J$838,MATCH('1.2(1)①'!$B266,'1.2(2)'!$E$793:$E$838,0),1),"ー")</f>
        <v>ー</v>
      </c>
      <c r="N266" s="162" t="str">
        <f>IFERROR(INDEX('1.2(2)'!K$793:K$838,MATCH('1.2(1)①'!$B266,'1.2(2)'!$E$793:$E$838,0),1),"ー")</f>
        <v>ー</v>
      </c>
    </row>
    <row r="267" spans="1:14" ht="42.75" x14ac:dyDescent="0.45">
      <c r="A267" s="160" t="str">
        <f t="shared" si="9"/>
        <v>Scope1, 2その他の設備導入、運用改善熱利用設備加熱制御方法の改善</v>
      </c>
      <c r="B267" s="161">
        <f t="shared" si="8"/>
        <v>261</v>
      </c>
      <c r="C267" s="84" t="s">
        <v>10</v>
      </c>
      <c r="D267" s="87" t="s">
        <v>11</v>
      </c>
      <c r="E267" s="87" t="s">
        <v>12</v>
      </c>
      <c r="F267" s="87" t="s">
        <v>13</v>
      </c>
      <c r="G267" s="87" t="s">
        <v>191</v>
      </c>
      <c r="H267" s="87" t="s">
        <v>82</v>
      </c>
      <c r="I267" s="87" t="s">
        <v>439</v>
      </c>
      <c r="J267" s="87" t="s">
        <v>443</v>
      </c>
      <c r="K267" s="86" t="s">
        <v>444</v>
      </c>
      <c r="L267" s="113"/>
      <c r="M267" s="162" t="str">
        <f>IFERROR(INDEX('1.2(2)'!J$793:J$838,MATCH('1.2(1)①'!$B267,'1.2(2)'!$E$793:$E$838,0),1),"ー")</f>
        <v>ー</v>
      </c>
      <c r="N267" s="162" t="str">
        <f>IFERROR(INDEX('1.2(2)'!K$793:K$838,MATCH('1.2(1)①'!$B267,'1.2(2)'!$E$793:$E$838,0),1),"ー")</f>
        <v>ー</v>
      </c>
    </row>
    <row r="268" spans="1:14" ht="31.5" x14ac:dyDescent="0.45">
      <c r="A268" s="160" t="str">
        <f t="shared" si="9"/>
        <v>Scope1, 2その他の設備導入、運用改善熱利用設備加熱制御方法の改善</v>
      </c>
      <c r="B268" s="161">
        <f t="shared" si="8"/>
        <v>262</v>
      </c>
      <c r="C268" s="84" t="s">
        <v>10</v>
      </c>
      <c r="D268" s="87" t="s">
        <v>11</v>
      </c>
      <c r="E268" s="87" t="s">
        <v>12</v>
      </c>
      <c r="F268" s="87" t="s">
        <v>13</v>
      </c>
      <c r="G268" s="87" t="s">
        <v>191</v>
      </c>
      <c r="H268" s="87" t="s">
        <v>82</v>
      </c>
      <c r="I268" s="87" t="s">
        <v>439</v>
      </c>
      <c r="J268" s="87" t="s">
        <v>2593</v>
      </c>
      <c r="K268" s="121" t="s">
        <v>2704</v>
      </c>
      <c r="L268" s="113"/>
      <c r="M268" s="162" t="str">
        <f>IFERROR(INDEX('1.2(2)'!J$793:J$838,MATCH('1.2(1)①'!$B268,'1.2(2)'!$E$793:$E$838,0),1),"ー")</f>
        <v>ー</v>
      </c>
      <c r="N268" s="162" t="str">
        <f>IFERROR(INDEX('1.2(2)'!K$793:K$838,MATCH('1.2(1)①'!$B268,'1.2(2)'!$E$793:$E$838,0),1),"ー")</f>
        <v>ー</v>
      </c>
    </row>
    <row r="269" spans="1:14" ht="31.5" x14ac:dyDescent="0.45">
      <c r="A269" s="160" t="str">
        <f t="shared" si="9"/>
        <v>Scope1, 2その他の設備導入、運用改善熱利用設備加熱制御方法の改善</v>
      </c>
      <c r="B269" s="161">
        <f t="shared" si="8"/>
        <v>263</v>
      </c>
      <c r="C269" s="84" t="s">
        <v>10</v>
      </c>
      <c r="D269" s="87" t="s">
        <v>11</v>
      </c>
      <c r="E269" s="87" t="s">
        <v>12</v>
      </c>
      <c r="F269" s="87" t="s">
        <v>13</v>
      </c>
      <c r="G269" s="87" t="s">
        <v>191</v>
      </c>
      <c r="H269" s="87" t="s">
        <v>82</v>
      </c>
      <c r="I269" s="87" t="s">
        <v>439</v>
      </c>
      <c r="J269" s="87" t="s">
        <v>2594</v>
      </c>
      <c r="K269" s="121" t="s">
        <v>2705</v>
      </c>
      <c r="L269" s="113"/>
      <c r="M269" s="162" t="str">
        <f>IFERROR(INDEX('1.2(2)'!J$793:J$838,MATCH('1.2(1)①'!$B269,'1.2(2)'!$E$793:$E$838,0),1),"ー")</f>
        <v>ー</v>
      </c>
      <c r="N269" s="162" t="str">
        <f>IFERROR(INDEX('1.2(2)'!K$793:K$838,MATCH('1.2(1)①'!$B269,'1.2(2)'!$E$793:$E$838,0),1),"ー")</f>
        <v>ー</v>
      </c>
    </row>
    <row r="270" spans="1:14" ht="28.5" x14ac:dyDescent="0.45">
      <c r="A270" s="160" t="str">
        <f t="shared" si="9"/>
        <v>Scope1, 2その他の設備導入、運用改善熱利用設備加熱制御方法の改善</v>
      </c>
      <c r="B270" s="161">
        <f t="shared" si="8"/>
        <v>264</v>
      </c>
      <c r="C270" s="84" t="s">
        <v>10</v>
      </c>
      <c r="D270" s="87" t="s">
        <v>11</v>
      </c>
      <c r="E270" s="87" t="s">
        <v>12</v>
      </c>
      <c r="F270" s="87" t="s">
        <v>13</v>
      </c>
      <c r="G270" s="87" t="s">
        <v>191</v>
      </c>
      <c r="H270" s="87" t="s">
        <v>82</v>
      </c>
      <c r="I270" s="87" t="s">
        <v>439</v>
      </c>
      <c r="J270" s="87" t="s">
        <v>2595</v>
      </c>
      <c r="K270" s="86"/>
      <c r="L270" s="113"/>
      <c r="M270" s="162" t="str">
        <f>IFERROR(INDEX('1.2(2)'!J$793:J$838,MATCH('1.2(1)①'!$B270,'1.2(2)'!$E$793:$E$838,0),1),"ー")</f>
        <v>ー</v>
      </c>
      <c r="N270" s="162" t="str">
        <f>IFERROR(INDEX('1.2(2)'!K$793:K$838,MATCH('1.2(1)①'!$B270,'1.2(2)'!$E$793:$E$838,0),1),"ー")</f>
        <v>ー</v>
      </c>
    </row>
    <row r="271" spans="1:14" ht="28.5" x14ac:dyDescent="0.45">
      <c r="A271" s="160" t="str">
        <f t="shared" si="9"/>
        <v>Scope1, 2その他の設備導入、運用改善熱利用設備加熱制御方法の改善</v>
      </c>
      <c r="B271" s="161">
        <f t="shared" si="8"/>
        <v>265</v>
      </c>
      <c r="C271" s="84" t="s">
        <v>10</v>
      </c>
      <c r="D271" s="87" t="s">
        <v>11</v>
      </c>
      <c r="E271" s="87" t="s">
        <v>12</v>
      </c>
      <c r="F271" s="87" t="s">
        <v>13</v>
      </c>
      <c r="G271" s="87" t="s">
        <v>191</v>
      </c>
      <c r="H271" s="87" t="s">
        <v>82</v>
      </c>
      <c r="I271" s="87" t="s">
        <v>439</v>
      </c>
      <c r="J271" s="87" t="s">
        <v>2596</v>
      </c>
      <c r="K271" s="86"/>
      <c r="L271" s="113"/>
      <c r="M271" s="162" t="str">
        <f>IFERROR(INDEX('1.2(2)'!J$793:J$838,MATCH('1.2(1)①'!$B271,'1.2(2)'!$E$793:$E$838,0),1),"ー")</f>
        <v>ー</v>
      </c>
      <c r="N271" s="162" t="str">
        <f>IFERROR(INDEX('1.2(2)'!K$793:K$838,MATCH('1.2(1)①'!$B271,'1.2(2)'!$E$793:$E$838,0),1),"ー")</f>
        <v>ー</v>
      </c>
    </row>
    <row r="272" spans="1:14" x14ac:dyDescent="0.45">
      <c r="A272" s="160" t="str">
        <f t="shared" si="9"/>
        <v>Scope1, 2その他の設備導入、運用改善熱利用設備加熱工程の短縮・省略化</v>
      </c>
      <c r="B272" s="161">
        <f t="shared" si="8"/>
        <v>266</v>
      </c>
      <c r="C272" s="84" t="s">
        <v>10</v>
      </c>
      <c r="D272" s="87" t="s">
        <v>11</v>
      </c>
      <c r="E272" s="87" t="s">
        <v>12</v>
      </c>
      <c r="F272" s="87" t="s">
        <v>13</v>
      </c>
      <c r="G272" s="87" t="s">
        <v>191</v>
      </c>
      <c r="H272" s="87" t="s">
        <v>82</v>
      </c>
      <c r="I272" s="87" t="s">
        <v>445</v>
      </c>
      <c r="J272" s="87" t="s">
        <v>446</v>
      </c>
      <c r="K272" s="86" t="s">
        <v>447</v>
      </c>
      <c r="L272" s="113"/>
      <c r="M272" s="162" t="str">
        <f>IFERROR(INDEX('1.2(2)'!J$793:J$838,MATCH('1.2(1)①'!$B272,'1.2(2)'!$E$793:$E$838,0),1),"ー")</f>
        <v>ー</v>
      </c>
      <c r="N272" s="162" t="str">
        <f>IFERROR(INDEX('1.2(2)'!K$793:K$838,MATCH('1.2(1)①'!$B272,'1.2(2)'!$E$793:$E$838,0),1),"ー")</f>
        <v>ー</v>
      </c>
    </row>
    <row r="273" spans="1:14" ht="28.5" x14ac:dyDescent="0.45">
      <c r="A273" s="160" t="str">
        <f t="shared" si="9"/>
        <v>Scope1, 2その他の設備導入、運用改善熱利用設備加熱工程の短縮・省略化</v>
      </c>
      <c r="B273" s="161">
        <f t="shared" si="8"/>
        <v>267</v>
      </c>
      <c r="C273" s="84" t="s">
        <v>10</v>
      </c>
      <c r="D273" s="87" t="s">
        <v>11</v>
      </c>
      <c r="E273" s="87" t="s">
        <v>12</v>
      </c>
      <c r="F273" s="87" t="s">
        <v>13</v>
      </c>
      <c r="G273" s="87" t="s">
        <v>191</v>
      </c>
      <c r="H273" s="87" t="s">
        <v>82</v>
      </c>
      <c r="I273" s="87" t="s">
        <v>445</v>
      </c>
      <c r="J273" s="87" t="s">
        <v>448</v>
      </c>
      <c r="K273" s="86" t="s">
        <v>3029</v>
      </c>
      <c r="L273" s="113"/>
      <c r="M273" s="162" t="str">
        <f>IFERROR(INDEX('1.2(2)'!J$793:J$838,MATCH('1.2(1)①'!$B273,'1.2(2)'!$E$793:$E$838,0),1),"ー")</f>
        <v>ー</v>
      </c>
      <c r="N273" s="162" t="str">
        <f>IFERROR(INDEX('1.2(2)'!K$793:K$838,MATCH('1.2(1)①'!$B273,'1.2(2)'!$E$793:$E$838,0),1),"ー")</f>
        <v>ー</v>
      </c>
    </row>
    <row r="274" spans="1:14" ht="28.5" x14ac:dyDescent="0.45">
      <c r="A274" s="160" t="str">
        <f t="shared" si="9"/>
        <v>Scope1, 2その他の設備導入、運用改善熱利用設備加熱工程の短縮・省略化</v>
      </c>
      <c r="B274" s="161">
        <f t="shared" si="8"/>
        <v>268</v>
      </c>
      <c r="C274" s="84" t="s">
        <v>10</v>
      </c>
      <c r="D274" s="87" t="s">
        <v>11</v>
      </c>
      <c r="E274" s="87" t="s">
        <v>12</v>
      </c>
      <c r="F274" s="87" t="s">
        <v>13</v>
      </c>
      <c r="G274" s="87" t="s">
        <v>191</v>
      </c>
      <c r="H274" s="87" t="s">
        <v>82</v>
      </c>
      <c r="I274" s="87" t="s">
        <v>445</v>
      </c>
      <c r="J274" s="87" t="s">
        <v>2597</v>
      </c>
      <c r="K274" s="86"/>
      <c r="L274" s="113"/>
      <c r="M274" s="162" t="str">
        <f>IFERROR(INDEX('1.2(2)'!J$793:J$838,MATCH('1.2(1)①'!$B274,'1.2(2)'!$E$793:$E$838,0),1),"ー")</f>
        <v>ー</v>
      </c>
      <c r="N274" s="162" t="str">
        <f>IFERROR(INDEX('1.2(2)'!K$793:K$838,MATCH('1.2(1)①'!$B274,'1.2(2)'!$E$793:$E$838,0),1),"ー")</f>
        <v>ー</v>
      </c>
    </row>
    <row r="275" spans="1:14" ht="31.5" x14ac:dyDescent="0.45">
      <c r="A275" s="160" t="str">
        <f t="shared" si="9"/>
        <v>Scope1, 2その他の設備導入、運用改善熱利用設備加熱工程の短縮・省略化</v>
      </c>
      <c r="B275" s="161">
        <f t="shared" si="8"/>
        <v>269</v>
      </c>
      <c r="C275" s="84" t="s">
        <v>10</v>
      </c>
      <c r="D275" s="87" t="s">
        <v>11</v>
      </c>
      <c r="E275" s="87" t="s">
        <v>12</v>
      </c>
      <c r="F275" s="87" t="s">
        <v>13</v>
      </c>
      <c r="G275" s="87" t="s">
        <v>191</v>
      </c>
      <c r="H275" s="87" t="s">
        <v>82</v>
      </c>
      <c r="I275" s="87" t="s">
        <v>445</v>
      </c>
      <c r="J275" s="87" t="s">
        <v>2598</v>
      </c>
      <c r="K275" s="121" t="s">
        <v>2706</v>
      </c>
      <c r="L275" s="113"/>
      <c r="M275" s="162" t="str">
        <f>IFERROR(INDEX('1.2(2)'!J$793:J$838,MATCH('1.2(1)①'!$B275,'1.2(2)'!$E$793:$E$838,0),1),"ー")</f>
        <v>ー</v>
      </c>
      <c r="N275" s="162" t="str">
        <f>IFERROR(INDEX('1.2(2)'!K$793:K$838,MATCH('1.2(1)①'!$B275,'1.2(2)'!$E$793:$E$838,0),1),"ー")</f>
        <v>ー</v>
      </c>
    </row>
    <row r="276" spans="1:14" x14ac:dyDescent="0.45">
      <c r="A276" s="160" t="str">
        <f t="shared" si="9"/>
        <v>Scope1, 2その他の設備導入、運用改善熱利用設備工業炉の断熱向上</v>
      </c>
      <c r="B276" s="161">
        <f t="shared" si="8"/>
        <v>270</v>
      </c>
      <c r="C276" s="84" t="s">
        <v>10</v>
      </c>
      <c r="D276" s="87" t="s">
        <v>11</v>
      </c>
      <c r="E276" s="87" t="s">
        <v>12</v>
      </c>
      <c r="F276" s="87" t="s">
        <v>13</v>
      </c>
      <c r="G276" s="87" t="s">
        <v>191</v>
      </c>
      <c r="H276" s="87" t="s">
        <v>82</v>
      </c>
      <c r="I276" s="87" t="s">
        <v>449</v>
      </c>
      <c r="J276" s="87" t="s">
        <v>450</v>
      </c>
      <c r="K276" s="86" t="s">
        <v>451</v>
      </c>
      <c r="L276" s="113"/>
      <c r="M276" s="162" t="str">
        <f>IFERROR(INDEX('1.2(2)'!J$793:J$838,MATCH('1.2(1)①'!$B276,'1.2(2)'!$E$793:$E$838,0),1),"ー")</f>
        <v>ー</v>
      </c>
      <c r="N276" s="162" t="str">
        <f>IFERROR(INDEX('1.2(2)'!K$793:K$838,MATCH('1.2(1)①'!$B276,'1.2(2)'!$E$793:$E$838,0),1),"ー")</f>
        <v>ー</v>
      </c>
    </row>
    <row r="277" spans="1:14" x14ac:dyDescent="0.45">
      <c r="A277" s="160" t="str">
        <f t="shared" si="9"/>
        <v>Scope1, 2その他の設備導入、運用改善熱利用設備工業炉の断熱向上</v>
      </c>
      <c r="B277" s="161">
        <f t="shared" si="8"/>
        <v>271</v>
      </c>
      <c r="C277" s="84" t="s">
        <v>10</v>
      </c>
      <c r="D277" s="87" t="s">
        <v>11</v>
      </c>
      <c r="E277" s="87" t="s">
        <v>12</v>
      </c>
      <c r="F277" s="87" t="s">
        <v>13</v>
      </c>
      <c r="G277" s="87" t="s">
        <v>191</v>
      </c>
      <c r="H277" s="87" t="s">
        <v>82</v>
      </c>
      <c r="I277" s="87" t="s">
        <v>449</v>
      </c>
      <c r="J277" s="87" t="s">
        <v>452</v>
      </c>
      <c r="K277" s="6" t="s">
        <v>453</v>
      </c>
      <c r="L277" s="113"/>
      <c r="M277" s="162" t="str">
        <f>IFERROR(INDEX('1.2(2)'!J$793:J$838,MATCH('1.2(1)①'!$B277,'1.2(2)'!$E$793:$E$838,0),1),"ー")</f>
        <v>〇</v>
      </c>
      <c r="N277" s="162" t="str">
        <f>IFERROR(INDEX('1.2(2)'!K$793:K$838,MATCH('1.2(1)①'!$B277,'1.2(2)'!$E$793:$E$838,0),1),"ー")</f>
        <v>ー</v>
      </c>
    </row>
    <row r="278" spans="1:14" ht="42.75" x14ac:dyDescent="0.45">
      <c r="A278" s="160" t="str">
        <f t="shared" si="9"/>
        <v>Scope1, 2その他の設備導入、運用改善熱利用設備加熱設備の断熱向上</v>
      </c>
      <c r="B278" s="161">
        <f t="shared" si="8"/>
        <v>272</v>
      </c>
      <c r="C278" s="84" t="s">
        <v>10</v>
      </c>
      <c r="D278" s="87" t="s">
        <v>11</v>
      </c>
      <c r="E278" s="87" t="s">
        <v>12</v>
      </c>
      <c r="F278" s="87" t="s">
        <v>13</v>
      </c>
      <c r="G278" s="87" t="s">
        <v>191</v>
      </c>
      <c r="H278" s="87" t="s">
        <v>82</v>
      </c>
      <c r="I278" s="87" t="s">
        <v>454</v>
      </c>
      <c r="J278" s="87" t="s">
        <v>455</v>
      </c>
      <c r="K278" s="86" t="s">
        <v>456</v>
      </c>
      <c r="L278" s="113"/>
      <c r="M278" s="162" t="str">
        <f>IFERROR(INDEX('1.2(2)'!J$793:J$838,MATCH('1.2(1)①'!$B278,'1.2(2)'!$E$793:$E$838,0),1),"ー")</f>
        <v>ー</v>
      </c>
      <c r="N278" s="162" t="str">
        <f>IFERROR(INDEX('1.2(2)'!K$793:K$838,MATCH('1.2(1)①'!$B278,'1.2(2)'!$E$793:$E$838,0),1),"ー")</f>
        <v>ー</v>
      </c>
    </row>
    <row r="279" spans="1:14" x14ac:dyDescent="0.45">
      <c r="A279" s="160" t="str">
        <f t="shared" si="9"/>
        <v>Scope1, 2その他の設備導入、運用改善熱利用設備加熱設備の断熱向上</v>
      </c>
      <c r="B279" s="161">
        <f t="shared" si="8"/>
        <v>273</v>
      </c>
      <c r="C279" s="84" t="s">
        <v>10</v>
      </c>
      <c r="D279" s="87" t="s">
        <v>11</v>
      </c>
      <c r="E279" s="87" t="s">
        <v>12</v>
      </c>
      <c r="F279" s="87" t="s">
        <v>13</v>
      </c>
      <c r="G279" s="87" t="s">
        <v>191</v>
      </c>
      <c r="H279" s="87" t="s">
        <v>82</v>
      </c>
      <c r="I279" s="87" t="s">
        <v>454</v>
      </c>
      <c r="J279" s="87" t="s">
        <v>457</v>
      </c>
      <c r="K279" s="86" t="s">
        <v>458</v>
      </c>
      <c r="L279" s="113"/>
      <c r="M279" s="162" t="str">
        <f>IFERROR(INDEX('1.2(2)'!J$793:J$838,MATCH('1.2(1)①'!$B279,'1.2(2)'!$E$793:$E$838,0),1),"ー")</f>
        <v>ー</v>
      </c>
      <c r="N279" s="162" t="str">
        <f>IFERROR(INDEX('1.2(2)'!K$793:K$838,MATCH('1.2(1)①'!$B279,'1.2(2)'!$E$793:$E$838,0),1),"ー")</f>
        <v>ー</v>
      </c>
    </row>
    <row r="280" spans="1:14" ht="28.5" x14ac:dyDescent="0.45">
      <c r="A280" s="160" t="str">
        <f t="shared" si="9"/>
        <v>Scope1, 2その他の設備導入、運用改善熱利用設備加熱設備の断熱向上</v>
      </c>
      <c r="B280" s="161">
        <f t="shared" si="8"/>
        <v>274</v>
      </c>
      <c r="C280" s="84" t="s">
        <v>10</v>
      </c>
      <c r="D280" s="87" t="s">
        <v>11</v>
      </c>
      <c r="E280" s="87" t="s">
        <v>12</v>
      </c>
      <c r="F280" s="87" t="s">
        <v>13</v>
      </c>
      <c r="G280" s="87" t="s">
        <v>191</v>
      </c>
      <c r="H280" s="87" t="s">
        <v>82</v>
      </c>
      <c r="I280" s="87" t="s">
        <v>454</v>
      </c>
      <c r="J280" s="87" t="s">
        <v>459</v>
      </c>
      <c r="K280" s="86" t="s">
        <v>460</v>
      </c>
      <c r="L280" s="113"/>
      <c r="M280" s="162" t="str">
        <f>IFERROR(INDEX('1.2(2)'!J$793:J$838,MATCH('1.2(1)①'!$B280,'1.2(2)'!$E$793:$E$838,0),1),"ー")</f>
        <v>ー</v>
      </c>
      <c r="N280" s="162" t="str">
        <f>IFERROR(INDEX('1.2(2)'!K$793:K$838,MATCH('1.2(1)①'!$B280,'1.2(2)'!$E$793:$E$838,0),1),"ー")</f>
        <v>ー</v>
      </c>
    </row>
    <row r="281" spans="1:14" ht="28.5" x14ac:dyDescent="0.45">
      <c r="A281" s="160" t="str">
        <f t="shared" si="9"/>
        <v>Scope1, 2その他の設備導入、運用改善熱利用設備加熱設備の断熱向上</v>
      </c>
      <c r="B281" s="161">
        <f t="shared" si="8"/>
        <v>275</v>
      </c>
      <c r="C281" s="84" t="s">
        <v>10</v>
      </c>
      <c r="D281" s="87" t="s">
        <v>11</v>
      </c>
      <c r="E281" s="87" t="s">
        <v>12</v>
      </c>
      <c r="F281" s="87" t="s">
        <v>13</v>
      </c>
      <c r="G281" s="87" t="s">
        <v>191</v>
      </c>
      <c r="H281" s="87" t="s">
        <v>82</v>
      </c>
      <c r="I281" s="87" t="s">
        <v>454</v>
      </c>
      <c r="J281" s="87" t="s">
        <v>461</v>
      </c>
      <c r="K281" s="86" t="s">
        <v>462</v>
      </c>
      <c r="L281" s="113"/>
      <c r="M281" s="162" t="str">
        <f>IFERROR(INDEX('1.2(2)'!J$793:J$838,MATCH('1.2(1)①'!$B281,'1.2(2)'!$E$793:$E$838,0),1),"ー")</f>
        <v>ー</v>
      </c>
      <c r="N281" s="162" t="str">
        <f>IFERROR(INDEX('1.2(2)'!K$793:K$838,MATCH('1.2(1)①'!$B281,'1.2(2)'!$E$793:$E$838,0),1),"ー")</f>
        <v>ー</v>
      </c>
    </row>
    <row r="282" spans="1:14" ht="28.5" x14ac:dyDescent="0.45">
      <c r="A282" s="160" t="str">
        <f t="shared" si="9"/>
        <v>Scope1, 2その他の設備導入、運用改善熱利用設備加熱設備の断熱向上</v>
      </c>
      <c r="B282" s="161">
        <f t="shared" si="8"/>
        <v>276</v>
      </c>
      <c r="C282" s="84" t="s">
        <v>10</v>
      </c>
      <c r="D282" s="87" t="s">
        <v>11</v>
      </c>
      <c r="E282" s="87" t="s">
        <v>12</v>
      </c>
      <c r="F282" s="87" t="s">
        <v>13</v>
      </c>
      <c r="G282" s="87" t="s">
        <v>191</v>
      </c>
      <c r="H282" s="87" t="s">
        <v>82</v>
      </c>
      <c r="I282" s="87" t="s">
        <v>454</v>
      </c>
      <c r="J282" s="87" t="s">
        <v>463</v>
      </c>
      <c r="K282" s="86" t="s">
        <v>464</v>
      </c>
      <c r="L282" s="113"/>
      <c r="M282" s="162" t="str">
        <f>IFERROR(INDEX('1.2(2)'!J$793:J$838,MATCH('1.2(1)①'!$B282,'1.2(2)'!$E$793:$E$838,0),1),"ー")</f>
        <v>ー</v>
      </c>
      <c r="N282" s="162" t="str">
        <f>IFERROR(INDEX('1.2(2)'!K$793:K$838,MATCH('1.2(1)①'!$B282,'1.2(2)'!$E$793:$E$838,0),1),"ー")</f>
        <v>ー</v>
      </c>
    </row>
    <row r="283" spans="1:14" x14ac:dyDescent="0.45">
      <c r="A283" s="160" t="str">
        <f t="shared" si="9"/>
        <v>Scope1, 2その他の設備導入、運用改善熱利用設備開口部の縮小・密閉装置</v>
      </c>
      <c r="B283" s="161">
        <f t="shared" si="8"/>
        <v>277</v>
      </c>
      <c r="C283" s="84" t="s">
        <v>10</v>
      </c>
      <c r="D283" s="87" t="s">
        <v>11</v>
      </c>
      <c r="E283" s="87" t="s">
        <v>12</v>
      </c>
      <c r="F283" s="87" t="s">
        <v>13</v>
      </c>
      <c r="G283" s="87" t="s">
        <v>191</v>
      </c>
      <c r="H283" s="87" t="s">
        <v>82</v>
      </c>
      <c r="I283" s="87" t="s">
        <v>465</v>
      </c>
      <c r="J283" s="87" t="s">
        <v>466</v>
      </c>
      <c r="K283" s="86" t="s">
        <v>467</v>
      </c>
      <c r="L283" s="113"/>
      <c r="M283" s="162" t="str">
        <f>IFERROR(INDEX('1.2(2)'!J$793:J$838,MATCH('1.2(1)①'!$B283,'1.2(2)'!$E$793:$E$838,0),1),"ー")</f>
        <v>ー</v>
      </c>
      <c r="N283" s="162" t="str">
        <f>IFERROR(INDEX('1.2(2)'!K$793:K$838,MATCH('1.2(1)①'!$B283,'1.2(2)'!$E$793:$E$838,0),1),"ー")</f>
        <v>ー</v>
      </c>
    </row>
    <row r="284" spans="1:14" ht="42.75" x14ac:dyDescent="0.45">
      <c r="A284" s="160" t="str">
        <f t="shared" si="9"/>
        <v>Scope1, 2その他の設備導入、運用改善熱利用設備開口部の縮小・密閉装置</v>
      </c>
      <c r="B284" s="161">
        <f t="shared" si="8"/>
        <v>278</v>
      </c>
      <c r="C284" s="84" t="s">
        <v>10</v>
      </c>
      <c r="D284" s="87" t="s">
        <v>11</v>
      </c>
      <c r="E284" s="87" t="s">
        <v>12</v>
      </c>
      <c r="F284" s="87" t="s">
        <v>13</v>
      </c>
      <c r="G284" s="87" t="s">
        <v>191</v>
      </c>
      <c r="H284" s="87" t="s">
        <v>82</v>
      </c>
      <c r="I284" s="87" t="s">
        <v>465</v>
      </c>
      <c r="J284" s="87" t="s">
        <v>468</v>
      </c>
      <c r="K284" s="86" t="s">
        <v>469</v>
      </c>
      <c r="L284" s="113"/>
      <c r="M284" s="162" t="str">
        <f>IFERROR(INDEX('1.2(2)'!J$793:J$838,MATCH('1.2(1)①'!$B284,'1.2(2)'!$E$793:$E$838,0),1),"ー")</f>
        <v>ー</v>
      </c>
      <c r="N284" s="162" t="str">
        <f>IFERROR(INDEX('1.2(2)'!K$793:K$838,MATCH('1.2(1)①'!$B284,'1.2(2)'!$E$793:$E$838,0),1),"ー")</f>
        <v>ー</v>
      </c>
    </row>
    <row r="285" spans="1:14" ht="42.75" x14ac:dyDescent="0.45">
      <c r="A285" s="160" t="str">
        <f t="shared" si="9"/>
        <v>Scope1, 2その他の設備導入、運用改善熱利用設備開口部の縮小・密閉装置</v>
      </c>
      <c r="B285" s="161">
        <f t="shared" si="8"/>
        <v>279</v>
      </c>
      <c r="C285" s="84" t="s">
        <v>10</v>
      </c>
      <c r="D285" s="87" t="s">
        <v>11</v>
      </c>
      <c r="E285" s="87" t="s">
        <v>12</v>
      </c>
      <c r="F285" s="87" t="s">
        <v>13</v>
      </c>
      <c r="G285" s="87" t="s">
        <v>191</v>
      </c>
      <c r="H285" s="87" t="s">
        <v>82</v>
      </c>
      <c r="I285" s="87" t="s">
        <v>465</v>
      </c>
      <c r="J285" s="87" t="s">
        <v>470</v>
      </c>
      <c r="K285" s="86" t="s">
        <v>471</v>
      </c>
      <c r="L285" s="113"/>
      <c r="M285" s="162" t="str">
        <f>IFERROR(INDEX('1.2(2)'!J$793:J$838,MATCH('1.2(1)①'!$B285,'1.2(2)'!$E$793:$E$838,0),1),"ー")</f>
        <v>ー</v>
      </c>
      <c r="N285" s="162" t="str">
        <f>IFERROR(INDEX('1.2(2)'!K$793:K$838,MATCH('1.2(1)①'!$B285,'1.2(2)'!$E$793:$E$838,0),1),"ー")</f>
        <v>ー</v>
      </c>
    </row>
    <row r="286" spans="1:14" x14ac:dyDescent="0.45">
      <c r="A286" s="160" t="str">
        <f t="shared" si="9"/>
        <v>Scope1, 2その他の設備導入、運用改善熱利用設備熱媒体輸送管の合理化</v>
      </c>
      <c r="B286" s="161">
        <f t="shared" si="8"/>
        <v>280</v>
      </c>
      <c r="C286" s="84" t="s">
        <v>10</v>
      </c>
      <c r="D286" s="87" t="s">
        <v>11</v>
      </c>
      <c r="E286" s="87" t="s">
        <v>12</v>
      </c>
      <c r="F286" s="87" t="s">
        <v>13</v>
      </c>
      <c r="G286" s="87" t="s">
        <v>191</v>
      </c>
      <c r="H286" s="87" t="s">
        <v>82</v>
      </c>
      <c r="I286" s="87" t="s">
        <v>472</v>
      </c>
      <c r="J286" s="87" t="s">
        <v>455</v>
      </c>
      <c r="K286" s="2" t="str">
        <f>"対策No."&amp;B278&amp;"参照"</f>
        <v>対策No.272参照</v>
      </c>
      <c r="L286" s="113" t="s">
        <v>18</v>
      </c>
      <c r="M286" s="162" t="str">
        <f>IFERROR(INDEX('1.2(2)'!J$793:J$838,MATCH('1.2(1)①'!$B286,'1.2(2)'!$E$793:$E$838,0),1),"ー")</f>
        <v>ー</v>
      </c>
      <c r="N286" s="162" t="str">
        <f>IFERROR(INDEX('1.2(2)'!K$793:K$838,MATCH('1.2(1)①'!$B286,'1.2(2)'!$E$793:$E$838,0),1),"ー")</f>
        <v>ー</v>
      </c>
    </row>
    <row r="287" spans="1:14" x14ac:dyDescent="0.45">
      <c r="A287" s="160" t="str">
        <f t="shared" si="9"/>
        <v>Scope1, 2その他の設備導入、運用改善熱利用設備熱媒体輸送管の合理化</v>
      </c>
      <c r="B287" s="161">
        <f t="shared" si="8"/>
        <v>281</v>
      </c>
      <c r="C287" s="84" t="s">
        <v>10</v>
      </c>
      <c r="D287" s="87" t="s">
        <v>11</v>
      </c>
      <c r="E287" s="87" t="s">
        <v>12</v>
      </c>
      <c r="F287" s="87" t="s">
        <v>13</v>
      </c>
      <c r="G287" s="87" t="s">
        <v>191</v>
      </c>
      <c r="H287" s="87" t="s">
        <v>82</v>
      </c>
      <c r="I287" s="87" t="s">
        <v>472</v>
      </c>
      <c r="J287" s="87" t="s">
        <v>473</v>
      </c>
      <c r="K287" s="86" t="s">
        <v>474</v>
      </c>
      <c r="L287" s="113" t="s">
        <v>18</v>
      </c>
      <c r="M287" s="162" t="str">
        <f>IFERROR(INDEX('1.2(2)'!J$793:J$838,MATCH('1.2(1)①'!$B287,'1.2(2)'!$E$793:$E$838,0),1),"ー")</f>
        <v>ー</v>
      </c>
      <c r="N287" s="162" t="str">
        <f>IFERROR(INDEX('1.2(2)'!K$793:K$838,MATCH('1.2(1)①'!$B287,'1.2(2)'!$E$793:$E$838,0),1),"ー")</f>
        <v>ー</v>
      </c>
    </row>
    <row r="288" spans="1:14" x14ac:dyDescent="0.45">
      <c r="A288" s="160" t="str">
        <f t="shared" si="9"/>
        <v>Scope1, 2その他の設備導入、運用改善熱利用設備熱媒体輸送管の合理化</v>
      </c>
      <c r="B288" s="161">
        <f t="shared" si="8"/>
        <v>282</v>
      </c>
      <c r="C288" s="84" t="s">
        <v>10</v>
      </c>
      <c r="D288" s="87" t="s">
        <v>11</v>
      </c>
      <c r="E288" s="87" t="s">
        <v>12</v>
      </c>
      <c r="F288" s="87" t="s">
        <v>13</v>
      </c>
      <c r="G288" s="87" t="s">
        <v>191</v>
      </c>
      <c r="H288" s="87" t="s">
        <v>82</v>
      </c>
      <c r="I288" s="87" t="s">
        <v>472</v>
      </c>
      <c r="J288" s="87" t="s">
        <v>475</v>
      </c>
      <c r="K288" s="86" t="s">
        <v>476</v>
      </c>
      <c r="L288" s="113" t="s">
        <v>18</v>
      </c>
      <c r="M288" s="162" t="str">
        <f>IFERROR(INDEX('1.2(2)'!J$793:J$838,MATCH('1.2(1)①'!$B288,'1.2(2)'!$E$793:$E$838,0),1),"ー")</f>
        <v>ー</v>
      </c>
      <c r="N288" s="162" t="str">
        <f>IFERROR(INDEX('1.2(2)'!K$793:K$838,MATCH('1.2(1)①'!$B288,'1.2(2)'!$E$793:$E$838,0),1),"ー")</f>
        <v>ー</v>
      </c>
    </row>
    <row r="289" spans="1:14" x14ac:dyDescent="0.45">
      <c r="A289" s="160" t="str">
        <f t="shared" si="9"/>
        <v>Scope1, 2その他の設備導入、運用改善熱利用設備熱媒体輸送管の合理化</v>
      </c>
      <c r="B289" s="161">
        <f t="shared" si="8"/>
        <v>283</v>
      </c>
      <c r="C289" s="84" t="s">
        <v>10</v>
      </c>
      <c r="D289" s="87" t="s">
        <v>11</v>
      </c>
      <c r="E289" s="87" t="s">
        <v>12</v>
      </c>
      <c r="F289" s="87" t="s">
        <v>13</v>
      </c>
      <c r="G289" s="87" t="s">
        <v>191</v>
      </c>
      <c r="H289" s="87" t="s">
        <v>82</v>
      </c>
      <c r="I289" s="87" t="s">
        <v>472</v>
      </c>
      <c r="J289" s="87" t="s">
        <v>477</v>
      </c>
      <c r="K289" s="86" t="s">
        <v>478</v>
      </c>
      <c r="L289" s="113" t="s">
        <v>18</v>
      </c>
      <c r="M289" s="162" t="str">
        <f>IFERROR(INDEX('1.2(2)'!J$793:J$838,MATCH('1.2(1)①'!$B289,'1.2(2)'!$E$793:$E$838,0),1),"ー")</f>
        <v>ー</v>
      </c>
      <c r="N289" s="162" t="str">
        <f>IFERROR(INDEX('1.2(2)'!K$793:K$838,MATCH('1.2(1)①'!$B289,'1.2(2)'!$E$793:$E$838,0),1),"ー")</f>
        <v>ー</v>
      </c>
    </row>
    <row r="290" spans="1:14" ht="28.5" x14ac:dyDescent="0.45">
      <c r="A290" s="160" t="str">
        <f t="shared" si="9"/>
        <v>Scope1, 2その他の設備導入、運用改善熱利用設備熱媒体輸送管の合理化</v>
      </c>
      <c r="B290" s="161">
        <f t="shared" si="8"/>
        <v>284</v>
      </c>
      <c r="C290" s="84" t="s">
        <v>10</v>
      </c>
      <c r="D290" s="87" t="s">
        <v>11</v>
      </c>
      <c r="E290" s="87" t="s">
        <v>12</v>
      </c>
      <c r="F290" s="87" t="s">
        <v>13</v>
      </c>
      <c r="G290" s="87" t="s">
        <v>191</v>
      </c>
      <c r="H290" s="87" t="s">
        <v>82</v>
      </c>
      <c r="I290" s="87" t="s">
        <v>472</v>
      </c>
      <c r="J290" s="87" t="s">
        <v>479</v>
      </c>
      <c r="K290" s="86" t="s">
        <v>3030</v>
      </c>
      <c r="L290" s="113" t="s">
        <v>18</v>
      </c>
      <c r="M290" s="162" t="str">
        <f>IFERROR(INDEX('1.2(2)'!J$793:J$838,MATCH('1.2(1)①'!$B290,'1.2(2)'!$E$793:$E$838,0),1),"ー")</f>
        <v>ー</v>
      </c>
      <c r="N290" s="162" t="str">
        <f>IFERROR(INDEX('1.2(2)'!K$793:K$838,MATCH('1.2(1)①'!$B290,'1.2(2)'!$E$793:$E$838,0),1),"ー")</f>
        <v>ー</v>
      </c>
    </row>
    <row r="291" spans="1:14" x14ac:dyDescent="0.45">
      <c r="A291" s="160" t="str">
        <f t="shared" si="9"/>
        <v>Scope1, 2その他の設備導入、運用改善熱利用設備熱媒体輸送管の合理化</v>
      </c>
      <c r="B291" s="161">
        <f t="shared" si="8"/>
        <v>285</v>
      </c>
      <c r="C291" s="84" t="s">
        <v>10</v>
      </c>
      <c r="D291" s="87" t="s">
        <v>11</v>
      </c>
      <c r="E291" s="87" t="s">
        <v>12</v>
      </c>
      <c r="F291" s="87" t="s">
        <v>13</v>
      </c>
      <c r="G291" s="87" t="s">
        <v>191</v>
      </c>
      <c r="H291" s="87" t="s">
        <v>82</v>
      </c>
      <c r="I291" s="87" t="s">
        <v>472</v>
      </c>
      <c r="J291" s="87" t="s">
        <v>480</v>
      </c>
      <c r="K291" s="86" t="s">
        <v>481</v>
      </c>
      <c r="L291" s="113" t="s">
        <v>18</v>
      </c>
      <c r="M291" s="162" t="str">
        <f>IFERROR(INDEX('1.2(2)'!J$793:J$838,MATCH('1.2(1)①'!$B291,'1.2(2)'!$E$793:$E$838,0),1),"ー")</f>
        <v>ー</v>
      </c>
      <c r="N291" s="162" t="str">
        <f>IFERROR(INDEX('1.2(2)'!K$793:K$838,MATCH('1.2(1)①'!$B291,'1.2(2)'!$E$793:$E$838,0),1),"ー")</f>
        <v>ー</v>
      </c>
    </row>
    <row r="292" spans="1:14" ht="28.5" x14ac:dyDescent="0.45">
      <c r="A292" s="160" t="str">
        <f t="shared" si="9"/>
        <v>Scope1, 2その他の設備導入、運用改善熱利用設備熱媒体輸送管の合理化</v>
      </c>
      <c r="B292" s="161">
        <f t="shared" si="8"/>
        <v>286</v>
      </c>
      <c r="C292" s="84" t="s">
        <v>10</v>
      </c>
      <c r="D292" s="87" t="s">
        <v>11</v>
      </c>
      <c r="E292" s="87" t="s">
        <v>12</v>
      </c>
      <c r="F292" s="87" t="s">
        <v>13</v>
      </c>
      <c r="G292" s="87" t="s">
        <v>191</v>
      </c>
      <c r="H292" s="87" t="s">
        <v>82</v>
      </c>
      <c r="I292" s="87" t="s">
        <v>472</v>
      </c>
      <c r="J292" s="87" t="s">
        <v>482</v>
      </c>
      <c r="K292" s="86" t="s">
        <v>483</v>
      </c>
      <c r="L292" s="113"/>
      <c r="M292" s="162" t="str">
        <f>IFERROR(INDEX('1.2(2)'!J$793:J$838,MATCH('1.2(1)①'!$B292,'1.2(2)'!$E$793:$E$838,0),1),"ー")</f>
        <v>ー</v>
      </c>
      <c r="N292" s="162" t="str">
        <f>IFERROR(INDEX('1.2(2)'!K$793:K$838,MATCH('1.2(1)①'!$B292,'1.2(2)'!$E$793:$E$838,0),1),"ー")</f>
        <v>ー</v>
      </c>
    </row>
    <row r="293" spans="1:14" x14ac:dyDescent="0.45">
      <c r="A293" s="160" t="str">
        <f t="shared" si="9"/>
        <v>Scope1, 2その他の設備導入、運用改善熱利用設備熱媒体輸送管の合理化</v>
      </c>
      <c r="B293" s="161">
        <f t="shared" si="8"/>
        <v>287</v>
      </c>
      <c r="C293" s="84" t="s">
        <v>10</v>
      </c>
      <c r="D293" s="87" t="s">
        <v>11</v>
      </c>
      <c r="E293" s="87" t="s">
        <v>12</v>
      </c>
      <c r="F293" s="87" t="s">
        <v>13</v>
      </c>
      <c r="G293" s="87" t="s">
        <v>191</v>
      </c>
      <c r="H293" s="87" t="s">
        <v>82</v>
      </c>
      <c r="I293" s="87" t="s">
        <v>472</v>
      </c>
      <c r="J293" s="87" t="s">
        <v>484</v>
      </c>
      <c r="K293" s="86" t="s">
        <v>485</v>
      </c>
      <c r="L293" s="113" t="s">
        <v>18</v>
      </c>
      <c r="M293" s="162" t="str">
        <f>IFERROR(INDEX('1.2(2)'!J$793:J$838,MATCH('1.2(1)①'!$B293,'1.2(2)'!$E$793:$E$838,0),1),"ー")</f>
        <v>ー</v>
      </c>
      <c r="N293" s="162" t="str">
        <f>IFERROR(INDEX('1.2(2)'!K$793:K$838,MATCH('1.2(1)①'!$B293,'1.2(2)'!$E$793:$E$838,0),1),"ー")</f>
        <v>ー</v>
      </c>
    </row>
    <row r="294" spans="1:14" ht="28.5" x14ac:dyDescent="0.45">
      <c r="A294" s="160" t="str">
        <f t="shared" si="9"/>
        <v>Scope1, 2その他の設備導入、運用改善熱利用設備熱媒体輸送管の合理化</v>
      </c>
      <c r="B294" s="161">
        <f t="shared" si="8"/>
        <v>288</v>
      </c>
      <c r="C294" s="84" t="s">
        <v>10</v>
      </c>
      <c r="D294" s="87" t="s">
        <v>11</v>
      </c>
      <c r="E294" s="87" t="s">
        <v>12</v>
      </c>
      <c r="F294" s="87" t="s">
        <v>13</v>
      </c>
      <c r="G294" s="87" t="s">
        <v>191</v>
      </c>
      <c r="H294" s="87" t="s">
        <v>82</v>
      </c>
      <c r="I294" s="87" t="s">
        <v>472</v>
      </c>
      <c r="J294" s="87" t="s">
        <v>486</v>
      </c>
      <c r="K294" s="86" t="s">
        <v>487</v>
      </c>
      <c r="L294" s="113"/>
      <c r="M294" s="162" t="str">
        <f>IFERROR(INDEX('1.2(2)'!J$793:J$838,MATCH('1.2(1)①'!$B294,'1.2(2)'!$E$793:$E$838,0),1),"ー")</f>
        <v>ー</v>
      </c>
      <c r="N294" s="162" t="str">
        <f>IFERROR(INDEX('1.2(2)'!K$793:K$838,MATCH('1.2(1)①'!$B294,'1.2(2)'!$E$793:$E$838,0),1),"ー")</f>
        <v>ー</v>
      </c>
    </row>
    <row r="295" spans="1:14" ht="31.5" x14ac:dyDescent="0.45">
      <c r="A295" s="160" t="str">
        <f t="shared" si="9"/>
        <v>Scope1, 2その他の設備導入、運用改善熱利用設備熱媒体輸送管の合理化</v>
      </c>
      <c r="B295" s="161">
        <f t="shared" si="8"/>
        <v>289</v>
      </c>
      <c r="C295" s="86" t="s">
        <v>10</v>
      </c>
      <c r="D295" s="87" t="s">
        <v>11</v>
      </c>
      <c r="E295" s="87" t="s">
        <v>12</v>
      </c>
      <c r="F295" s="87" t="s">
        <v>13</v>
      </c>
      <c r="G295" s="87" t="s">
        <v>191</v>
      </c>
      <c r="H295" s="2" t="s">
        <v>2600</v>
      </c>
      <c r="I295" s="2" t="s">
        <v>2601</v>
      </c>
      <c r="J295" s="87" t="s">
        <v>2599</v>
      </c>
      <c r="K295" s="121" t="s">
        <v>2707</v>
      </c>
      <c r="L295" s="113"/>
      <c r="M295" s="162" t="str">
        <f>IFERROR(INDEX('1.2(2)'!J$793:J$838,MATCH('1.2(1)①'!$B295,'1.2(2)'!$E$793:$E$838,0),1),"ー")</f>
        <v>ー</v>
      </c>
      <c r="N295" s="162" t="str">
        <f>IFERROR(INDEX('1.2(2)'!K$793:K$838,MATCH('1.2(1)①'!$B295,'1.2(2)'!$E$793:$E$838,0),1),"ー")</f>
        <v>ー</v>
      </c>
    </row>
    <row r="296" spans="1:14" ht="42.75" x14ac:dyDescent="0.45">
      <c r="A296" s="160" t="str">
        <f t="shared" si="9"/>
        <v>Scope1, 2その他の設備導入、運用改善熱利用設備被加熱材の予備処理</v>
      </c>
      <c r="B296" s="161">
        <f t="shared" si="8"/>
        <v>290</v>
      </c>
      <c r="C296" s="84" t="s">
        <v>10</v>
      </c>
      <c r="D296" s="87" t="s">
        <v>11</v>
      </c>
      <c r="E296" s="87" t="s">
        <v>12</v>
      </c>
      <c r="F296" s="87" t="s">
        <v>13</v>
      </c>
      <c r="G296" s="87" t="s">
        <v>191</v>
      </c>
      <c r="H296" s="87" t="s">
        <v>82</v>
      </c>
      <c r="I296" s="87" t="s">
        <v>488</v>
      </c>
      <c r="J296" s="87" t="s">
        <v>489</v>
      </c>
      <c r="K296" s="86" t="s">
        <v>490</v>
      </c>
      <c r="L296" s="113"/>
      <c r="M296" s="162" t="str">
        <f>IFERROR(INDEX('1.2(2)'!J$793:J$838,MATCH('1.2(1)①'!$B296,'1.2(2)'!$E$793:$E$838,0),1),"ー")</f>
        <v>ー</v>
      </c>
      <c r="N296" s="162" t="str">
        <f>IFERROR(INDEX('1.2(2)'!K$793:K$838,MATCH('1.2(1)①'!$B296,'1.2(2)'!$E$793:$E$838,0),1),"ー")</f>
        <v>ー</v>
      </c>
    </row>
    <row r="297" spans="1:14" x14ac:dyDescent="0.45">
      <c r="A297" s="160" t="str">
        <f t="shared" si="9"/>
        <v>Scope1, 2その他の設備導入、運用改善熱利用設備被加熱材の予備処理</v>
      </c>
      <c r="B297" s="161">
        <f t="shared" si="8"/>
        <v>291</v>
      </c>
      <c r="C297" s="84" t="s">
        <v>10</v>
      </c>
      <c r="D297" s="87" t="s">
        <v>11</v>
      </c>
      <c r="E297" s="87" t="s">
        <v>12</v>
      </c>
      <c r="F297" s="87" t="s">
        <v>13</v>
      </c>
      <c r="G297" s="87" t="s">
        <v>191</v>
      </c>
      <c r="H297" s="87" t="s">
        <v>82</v>
      </c>
      <c r="I297" s="87" t="s">
        <v>488</v>
      </c>
      <c r="J297" s="87" t="s">
        <v>491</v>
      </c>
      <c r="K297" s="2" t="str">
        <f>"対策No."&amp;B260&amp;"参照"</f>
        <v>対策No.254参照</v>
      </c>
      <c r="L297" s="113"/>
      <c r="M297" s="162" t="str">
        <f>IFERROR(INDEX('1.2(2)'!J$793:J$838,MATCH('1.2(1)①'!$B297,'1.2(2)'!$E$793:$E$838,0),1),"ー")</f>
        <v>ー</v>
      </c>
      <c r="N297" s="162" t="str">
        <f>IFERROR(INDEX('1.2(2)'!K$793:K$838,MATCH('1.2(1)①'!$B297,'1.2(2)'!$E$793:$E$838,0),1),"ー")</f>
        <v>ー</v>
      </c>
    </row>
    <row r="298" spans="1:14" x14ac:dyDescent="0.45">
      <c r="A298" s="160" t="str">
        <f t="shared" si="9"/>
        <v>Scope1, 2その他の設備導入、運用改善熱利用設備被加熱材の予備処理</v>
      </c>
      <c r="B298" s="161">
        <f t="shared" si="8"/>
        <v>292</v>
      </c>
      <c r="C298" s="84" t="s">
        <v>10</v>
      </c>
      <c r="D298" s="87" t="s">
        <v>11</v>
      </c>
      <c r="E298" s="87" t="s">
        <v>12</v>
      </c>
      <c r="F298" s="87" t="s">
        <v>13</v>
      </c>
      <c r="G298" s="87" t="s">
        <v>191</v>
      </c>
      <c r="H298" s="87" t="s">
        <v>82</v>
      </c>
      <c r="I298" s="87" t="s">
        <v>488</v>
      </c>
      <c r="J298" s="87" t="s">
        <v>492</v>
      </c>
      <c r="K298" s="86" t="s">
        <v>493</v>
      </c>
      <c r="L298" s="113"/>
      <c r="M298" s="162" t="str">
        <f>IFERROR(INDEX('1.2(2)'!J$793:J$838,MATCH('1.2(1)①'!$B298,'1.2(2)'!$E$793:$E$838,0),1),"ー")</f>
        <v>ー</v>
      </c>
      <c r="N298" s="162" t="str">
        <f>IFERROR(INDEX('1.2(2)'!K$793:K$838,MATCH('1.2(1)①'!$B298,'1.2(2)'!$E$793:$E$838,0),1),"ー")</f>
        <v>ー</v>
      </c>
    </row>
    <row r="299" spans="1:14" ht="28.5" x14ac:dyDescent="0.45">
      <c r="A299" s="160" t="str">
        <f t="shared" si="9"/>
        <v>Scope1, 2その他の設備導入、運用改善熱利用設備蓄熱装置</v>
      </c>
      <c r="B299" s="161">
        <f t="shared" si="8"/>
        <v>293</v>
      </c>
      <c r="C299" s="84" t="s">
        <v>10</v>
      </c>
      <c r="D299" s="87" t="s">
        <v>11</v>
      </c>
      <c r="E299" s="87" t="s">
        <v>12</v>
      </c>
      <c r="F299" s="87" t="s">
        <v>13</v>
      </c>
      <c r="G299" s="87" t="s">
        <v>191</v>
      </c>
      <c r="H299" s="87" t="s">
        <v>82</v>
      </c>
      <c r="I299" s="87" t="s">
        <v>494</v>
      </c>
      <c r="J299" s="87" t="s">
        <v>495</v>
      </c>
      <c r="K299" s="86" t="s">
        <v>496</v>
      </c>
      <c r="L299" s="113"/>
      <c r="M299" s="162" t="str">
        <f>IFERROR(INDEX('1.2(2)'!J$793:J$838,MATCH('1.2(1)①'!$B299,'1.2(2)'!$E$793:$E$838,0),1),"ー")</f>
        <v>ー</v>
      </c>
      <c r="N299" s="162" t="str">
        <f>IFERROR(INDEX('1.2(2)'!K$793:K$838,MATCH('1.2(1)①'!$B299,'1.2(2)'!$E$793:$E$838,0),1),"ー")</f>
        <v>ー</v>
      </c>
    </row>
    <row r="300" spans="1:14" ht="28.5" x14ac:dyDescent="0.45">
      <c r="A300" s="160" t="str">
        <f t="shared" si="9"/>
        <v>Scope1, 2その他の設備導入、運用改善熱利用設備蓄熱装置</v>
      </c>
      <c r="B300" s="161">
        <f t="shared" si="8"/>
        <v>294</v>
      </c>
      <c r="C300" s="84" t="s">
        <v>10</v>
      </c>
      <c r="D300" s="87" t="s">
        <v>11</v>
      </c>
      <c r="E300" s="87" t="s">
        <v>12</v>
      </c>
      <c r="F300" s="87" t="s">
        <v>13</v>
      </c>
      <c r="G300" s="87" t="s">
        <v>191</v>
      </c>
      <c r="H300" s="87" t="s">
        <v>82</v>
      </c>
      <c r="I300" s="87" t="s">
        <v>494</v>
      </c>
      <c r="J300" s="87" t="s">
        <v>2260</v>
      </c>
      <c r="K300" s="86" t="s">
        <v>497</v>
      </c>
      <c r="L300" s="113"/>
      <c r="M300" s="162" t="str">
        <f>IFERROR(INDEX('1.2(2)'!J$793:J$838,MATCH('1.2(1)①'!$B300,'1.2(2)'!$E$793:$E$838,0),1),"ー")</f>
        <v>ー</v>
      </c>
      <c r="N300" s="162" t="str">
        <f>IFERROR(INDEX('1.2(2)'!K$793:K$838,MATCH('1.2(1)①'!$B300,'1.2(2)'!$E$793:$E$838,0),1),"ー")</f>
        <v>ー</v>
      </c>
    </row>
    <row r="301" spans="1:14" ht="28.5" x14ac:dyDescent="0.45">
      <c r="A301" s="160" t="str">
        <f t="shared" si="9"/>
        <v>Scope1, 2その他の設備導入、運用改善熱利用設備蓄熱装置</v>
      </c>
      <c r="B301" s="161">
        <f t="shared" si="8"/>
        <v>295</v>
      </c>
      <c r="C301" s="84" t="s">
        <v>10</v>
      </c>
      <c r="D301" s="87" t="s">
        <v>11</v>
      </c>
      <c r="E301" s="87" t="s">
        <v>12</v>
      </c>
      <c r="F301" s="87" t="s">
        <v>13</v>
      </c>
      <c r="G301" s="87" t="s">
        <v>191</v>
      </c>
      <c r="H301" s="87" t="s">
        <v>82</v>
      </c>
      <c r="I301" s="87" t="s">
        <v>494</v>
      </c>
      <c r="J301" s="87" t="s">
        <v>498</v>
      </c>
      <c r="K301" s="86" t="s">
        <v>3081</v>
      </c>
      <c r="L301" s="113"/>
      <c r="M301" s="162" t="str">
        <f>IFERROR(INDEX('1.2(2)'!J$793:J$838,MATCH('1.2(1)①'!$B301,'1.2(2)'!$E$793:$E$838,0),1),"ー")</f>
        <v>〇</v>
      </c>
      <c r="N301" s="162" t="str">
        <f>IFERROR(INDEX('1.2(2)'!K$793:K$838,MATCH('1.2(1)①'!$B301,'1.2(2)'!$E$793:$E$838,0),1),"ー")</f>
        <v>ー</v>
      </c>
    </row>
    <row r="302" spans="1:14" x14ac:dyDescent="0.45">
      <c r="A302" s="160" t="str">
        <f t="shared" si="9"/>
        <v>Scope1, 2その他の設備導入、運用改善熱利用設備真空蒸気媒体による加熱</v>
      </c>
      <c r="B302" s="161">
        <f t="shared" si="8"/>
        <v>296</v>
      </c>
      <c r="C302" s="84" t="s">
        <v>10</v>
      </c>
      <c r="D302" s="87" t="s">
        <v>11</v>
      </c>
      <c r="E302" s="87" t="s">
        <v>12</v>
      </c>
      <c r="F302" s="87" t="s">
        <v>13</v>
      </c>
      <c r="G302" s="87" t="s">
        <v>191</v>
      </c>
      <c r="H302" s="87" t="s">
        <v>82</v>
      </c>
      <c r="I302" s="87" t="s">
        <v>499</v>
      </c>
      <c r="J302" s="87" t="s">
        <v>500</v>
      </c>
      <c r="K302" s="86" t="s">
        <v>501</v>
      </c>
      <c r="L302" s="113"/>
      <c r="M302" s="162" t="str">
        <f>IFERROR(INDEX('1.2(2)'!J$793:J$838,MATCH('1.2(1)①'!$B302,'1.2(2)'!$E$793:$E$838,0),1),"ー")</f>
        <v>ー</v>
      </c>
      <c r="N302" s="162" t="str">
        <f>IFERROR(INDEX('1.2(2)'!K$793:K$838,MATCH('1.2(1)①'!$B302,'1.2(2)'!$E$793:$E$838,0),1),"ー")</f>
        <v>ー</v>
      </c>
    </row>
    <row r="303" spans="1:14" ht="28.5" x14ac:dyDescent="0.45">
      <c r="A303" s="160" t="str">
        <f t="shared" si="9"/>
        <v>Scope1, 2その他の設備導入、運用改善熱利用設備その他設備導入</v>
      </c>
      <c r="B303" s="161">
        <f t="shared" si="8"/>
        <v>297</v>
      </c>
      <c r="C303" s="84" t="s">
        <v>10</v>
      </c>
      <c r="D303" s="87" t="s">
        <v>11</v>
      </c>
      <c r="E303" s="87" t="s">
        <v>12</v>
      </c>
      <c r="F303" s="87" t="s">
        <v>13</v>
      </c>
      <c r="G303" s="87" t="s">
        <v>191</v>
      </c>
      <c r="H303" s="87" t="s">
        <v>82</v>
      </c>
      <c r="I303" s="87" t="s">
        <v>2640</v>
      </c>
      <c r="J303" s="87" t="s">
        <v>503</v>
      </c>
      <c r="K303" s="86" t="s">
        <v>504</v>
      </c>
      <c r="L303" s="113"/>
      <c r="M303" s="162" t="str">
        <f>IFERROR(INDEX('1.2(2)'!J$793:J$838,MATCH('1.2(1)①'!$B303,'1.2(2)'!$E$793:$E$838,0),1),"ー")</f>
        <v>ー</v>
      </c>
      <c r="N303" s="162" t="str">
        <f>IFERROR(INDEX('1.2(2)'!K$793:K$838,MATCH('1.2(1)①'!$B303,'1.2(2)'!$E$793:$E$838,0),1),"ー")</f>
        <v>ー</v>
      </c>
    </row>
    <row r="304" spans="1:14" ht="42.75" x14ac:dyDescent="0.45">
      <c r="A304" s="160" t="str">
        <f t="shared" si="9"/>
        <v>Scope1, 2その他の設備導入、運用改善熱利用設備その他設備導入</v>
      </c>
      <c r="B304" s="161">
        <f t="shared" si="8"/>
        <v>298</v>
      </c>
      <c r="C304" s="84" t="s">
        <v>10</v>
      </c>
      <c r="D304" s="87" t="s">
        <v>11</v>
      </c>
      <c r="E304" s="87" t="s">
        <v>12</v>
      </c>
      <c r="F304" s="87" t="s">
        <v>13</v>
      </c>
      <c r="G304" s="87" t="s">
        <v>191</v>
      </c>
      <c r="H304" s="87" t="s">
        <v>82</v>
      </c>
      <c r="I304" s="87" t="s">
        <v>2640</v>
      </c>
      <c r="J304" s="87" t="s">
        <v>505</v>
      </c>
      <c r="K304" s="86" t="s">
        <v>506</v>
      </c>
      <c r="L304" s="113"/>
      <c r="M304" s="162" t="str">
        <f>IFERROR(INDEX('1.2(2)'!J$793:J$838,MATCH('1.2(1)①'!$B304,'1.2(2)'!$E$793:$E$838,0),1),"ー")</f>
        <v>ー</v>
      </c>
      <c r="N304" s="162" t="str">
        <f>IFERROR(INDEX('1.2(2)'!K$793:K$838,MATCH('1.2(1)①'!$B304,'1.2(2)'!$E$793:$E$838,0),1),"ー")</f>
        <v>ー</v>
      </c>
    </row>
    <row r="305" spans="1:14" ht="28.5" x14ac:dyDescent="0.45">
      <c r="A305" s="160" t="str">
        <f t="shared" si="9"/>
        <v>Scope1, 2その他の設備導入、運用改善熱利用設備その他設備導入</v>
      </c>
      <c r="B305" s="161">
        <f t="shared" si="8"/>
        <v>299</v>
      </c>
      <c r="C305" s="84" t="s">
        <v>10</v>
      </c>
      <c r="D305" s="87" t="s">
        <v>11</v>
      </c>
      <c r="E305" s="87" t="s">
        <v>12</v>
      </c>
      <c r="F305" s="87" t="s">
        <v>13</v>
      </c>
      <c r="G305" s="87" t="s">
        <v>191</v>
      </c>
      <c r="H305" s="87" t="s">
        <v>82</v>
      </c>
      <c r="I305" s="87" t="s">
        <v>2640</v>
      </c>
      <c r="J305" s="87" t="s">
        <v>507</v>
      </c>
      <c r="K305" s="86" t="s">
        <v>508</v>
      </c>
      <c r="L305" s="113"/>
      <c r="M305" s="162" t="str">
        <f>IFERROR(INDEX('1.2(2)'!J$793:J$838,MATCH('1.2(1)①'!$B305,'1.2(2)'!$E$793:$E$838,0),1),"ー")</f>
        <v>ー</v>
      </c>
      <c r="N305" s="162" t="str">
        <f>IFERROR(INDEX('1.2(2)'!K$793:K$838,MATCH('1.2(1)①'!$B305,'1.2(2)'!$E$793:$E$838,0),1),"ー")</f>
        <v>ー</v>
      </c>
    </row>
    <row r="306" spans="1:14" ht="28.5" x14ac:dyDescent="0.45">
      <c r="A306" s="160" t="str">
        <f t="shared" si="9"/>
        <v>Scope1, 2その他の設備導入、運用改善熱利用設備その他設備導入</v>
      </c>
      <c r="B306" s="161">
        <f t="shared" si="8"/>
        <v>300</v>
      </c>
      <c r="C306" s="84" t="s">
        <v>10</v>
      </c>
      <c r="D306" s="87" t="s">
        <v>11</v>
      </c>
      <c r="E306" s="87" t="s">
        <v>12</v>
      </c>
      <c r="F306" s="87" t="s">
        <v>13</v>
      </c>
      <c r="G306" s="87" t="s">
        <v>191</v>
      </c>
      <c r="H306" s="87" t="s">
        <v>82</v>
      </c>
      <c r="I306" s="87" t="s">
        <v>2640</v>
      </c>
      <c r="J306" s="87" t="s">
        <v>509</v>
      </c>
      <c r="K306" s="86" t="s">
        <v>510</v>
      </c>
      <c r="L306" s="113"/>
      <c r="M306" s="162" t="str">
        <f>IFERROR(INDEX('1.2(2)'!J$793:J$838,MATCH('1.2(1)①'!$B306,'1.2(2)'!$E$793:$E$838,0),1),"ー")</f>
        <v>ー</v>
      </c>
      <c r="N306" s="162" t="str">
        <f>IFERROR(INDEX('1.2(2)'!K$793:K$838,MATCH('1.2(1)①'!$B306,'1.2(2)'!$E$793:$E$838,0),1),"ー")</f>
        <v>ー</v>
      </c>
    </row>
    <row r="307" spans="1:14" ht="42.75" x14ac:dyDescent="0.45">
      <c r="A307" s="160" t="str">
        <f t="shared" si="9"/>
        <v>Scope1, 2その他の設備導入、運用改善熱利用設備その他設備導入</v>
      </c>
      <c r="B307" s="161">
        <f t="shared" si="8"/>
        <v>301</v>
      </c>
      <c r="C307" s="84" t="s">
        <v>10</v>
      </c>
      <c r="D307" s="87" t="s">
        <v>11</v>
      </c>
      <c r="E307" s="87" t="s">
        <v>12</v>
      </c>
      <c r="F307" s="87" t="s">
        <v>13</v>
      </c>
      <c r="G307" s="87" t="s">
        <v>191</v>
      </c>
      <c r="H307" s="87" t="s">
        <v>82</v>
      </c>
      <c r="I307" s="87" t="s">
        <v>2640</v>
      </c>
      <c r="J307" s="87" t="s">
        <v>511</v>
      </c>
      <c r="K307" s="86" t="s">
        <v>512</v>
      </c>
      <c r="L307" s="113"/>
      <c r="M307" s="162" t="str">
        <f>IFERROR(INDEX('1.2(2)'!J$793:J$838,MATCH('1.2(1)①'!$B307,'1.2(2)'!$E$793:$E$838,0),1),"ー")</f>
        <v>ー</v>
      </c>
      <c r="N307" s="162" t="str">
        <f>IFERROR(INDEX('1.2(2)'!K$793:K$838,MATCH('1.2(1)①'!$B307,'1.2(2)'!$E$793:$E$838,0),1),"ー")</f>
        <v>ー</v>
      </c>
    </row>
    <row r="308" spans="1:14" x14ac:dyDescent="0.45">
      <c r="A308" s="160" t="str">
        <f t="shared" si="9"/>
        <v>Scope1, 2その他の設備導入、運用改善熱利用設備その他設備導入</v>
      </c>
      <c r="B308" s="161">
        <f t="shared" si="8"/>
        <v>302</v>
      </c>
      <c r="C308" s="84" t="s">
        <v>10</v>
      </c>
      <c r="D308" s="87" t="s">
        <v>11</v>
      </c>
      <c r="E308" s="87" t="s">
        <v>12</v>
      </c>
      <c r="F308" s="87" t="s">
        <v>13</v>
      </c>
      <c r="G308" s="87" t="s">
        <v>191</v>
      </c>
      <c r="H308" s="87" t="s">
        <v>82</v>
      </c>
      <c r="I308" s="87" t="s">
        <v>2640</v>
      </c>
      <c r="J308" s="87" t="s">
        <v>513</v>
      </c>
      <c r="K308" s="86" t="str">
        <f>"対策No."&amp;B102&amp;"参照"</f>
        <v>対策No.96参照</v>
      </c>
      <c r="L308" s="113" t="s">
        <v>18</v>
      </c>
      <c r="M308" s="162" t="str">
        <f>IFERROR(INDEX('1.2(2)'!J$793:J$838,MATCH('1.2(1)①'!$B308,'1.2(2)'!$E$793:$E$838,0),1),"ー")</f>
        <v>ー</v>
      </c>
      <c r="N308" s="162" t="str">
        <f>IFERROR(INDEX('1.2(2)'!K$793:K$838,MATCH('1.2(1)①'!$B308,'1.2(2)'!$E$793:$E$838,0),1),"ー")</f>
        <v>ー</v>
      </c>
    </row>
    <row r="309" spans="1:14" ht="28.5" x14ac:dyDescent="0.45">
      <c r="A309" s="160" t="str">
        <f t="shared" si="9"/>
        <v>Scope1, 2その他の設備導入、運用改善熱利用設備その他設備導入</v>
      </c>
      <c r="B309" s="161">
        <f t="shared" si="8"/>
        <v>303</v>
      </c>
      <c r="C309" s="84" t="s">
        <v>10</v>
      </c>
      <c r="D309" s="87" t="s">
        <v>11</v>
      </c>
      <c r="E309" s="87" t="s">
        <v>12</v>
      </c>
      <c r="F309" s="87" t="s">
        <v>13</v>
      </c>
      <c r="G309" s="87" t="s">
        <v>191</v>
      </c>
      <c r="H309" s="87" t="s">
        <v>82</v>
      </c>
      <c r="I309" s="87" t="s">
        <v>2640</v>
      </c>
      <c r="J309" s="87" t="s">
        <v>514</v>
      </c>
      <c r="K309" s="86" t="s">
        <v>515</v>
      </c>
      <c r="L309" s="113"/>
      <c r="M309" s="162" t="str">
        <f>IFERROR(INDEX('1.2(2)'!J$793:J$838,MATCH('1.2(1)①'!$B309,'1.2(2)'!$E$793:$E$838,0),1),"ー")</f>
        <v>ー</v>
      </c>
      <c r="N309" s="162" t="str">
        <f>IFERROR(INDEX('1.2(2)'!K$793:K$838,MATCH('1.2(1)①'!$B309,'1.2(2)'!$E$793:$E$838,0),1),"ー")</f>
        <v>ー</v>
      </c>
    </row>
    <row r="310" spans="1:14" ht="57" x14ac:dyDescent="0.45">
      <c r="A310" s="160" t="str">
        <f t="shared" si="9"/>
        <v>Scope1, 2その他の設備導入、運用改善熱利用設備その他設備導入</v>
      </c>
      <c r="B310" s="161">
        <f t="shared" si="8"/>
        <v>304</v>
      </c>
      <c r="C310" s="84" t="s">
        <v>10</v>
      </c>
      <c r="D310" s="87" t="s">
        <v>11</v>
      </c>
      <c r="E310" s="87" t="s">
        <v>12</v>
      </c>
      <c r="F310" s="87" t="s">
        <v>13</v>
      </c>
      <c r="G310" s="87" t="s">
        <v>191</v>
      </c>
      <c r="H310" s="87" t="s">
        <v>82</v>
      </c>
      <c r="I310" s="87" t="s">
        <v>2640</v>
      </c>
      <c r="J310" s="87" t="s">
        <v>516</v>
      </c>
      <c r="K310" s="86" t="s">
        <v>3031</v>
      </c>
      <c r="L310" s="113"/>
      <c r="M310" s="162" t="str">
        <f>IFERROR(INDEX('1.2(2)'!J$793:J$838,MATCH('1.2(1)①'!$B310,'1.2(2)'!$E$793:$E$838,0),1),"ー")</f>
        <v>ー</v>
      </c>
      <c r="N310" s="162" t="str">
        <f>IFERROR(INDEX('1.2(2)'!K$793:K$838,MATCH('1.2(1)①'!$B310,'1.2(2)'!$E$793:$E$838,0),1),"ー")</f>
        <v>ー</v>
      </c>
    </row>
    <row r="311" spans="1:14" ht="42.75" x14ac:dyDescent="0.45">
      <c r="A311" s="160" t="str">
        <f t="shared" si="9"/>
        <v>Scope1, 2その他の設備導入、運用改善熱利用設備その他設備導入</v>
      </c>
      <c r="B311" s="161">
        <f t="shared" si="8"/>
        <v>305</v>
      </c>
      <c r="C311" s="84" t="s">
        <v>10</v>
      </c>
      <c r="D311" s="87" t="s">
        <v>11</v>
      </c>
      <c r="E311" s="87" t="s">
        <v>12</v>
      </c>
      <c r="F311" s="87" t="s">
        <v>13</v>
      </c>
      <c r="G311" s="87" t="s">
        <v>191</v>
      </c>
      <c r="H311" s="87" t="s">
        <v>82</v>
      </c>
      <c r="I311" s="87" t="s">
        <v>2640</v>
      </c>
      <c r="J311" s="87" t="s">
        <v>517</v>
      </c>
      <c r="K311" s="86" t="s">
        <v>518</v>
      </c>
      <c r="L311" s="113"/>
      <c r="M311" s="162" t="str">
        <f>IFERROR(INDEX('1.2(2)'!J$793:J$838,MATCH('1.2(1)①'!$B311,'1.2(2)'!$E$793:$E$838,0),1),"ー")</f>
        <v>ー</v>
      </c>
      <c r="N311" s="162" t="str">
        <f>IFERROR(INDEX('1.2(2)'!K$793:K$838,MATCH('1.2(1)①'!$B311,'1.2(2)'!$E$793:$E$838,0),1),"ー")</f>
        <v>ー</v>
      </c>
    </row>
    <row r="312" spans="1:14" ht="57" x14ac:dyDescent="0.45">
      <c r="A312" s="160" t="str">
        <f t="shared" si="9"/>
        <v>Scope1, 2その他の設備導入、運用改善熱利用設備その他設備導入</v>
      </c>
      <c r="B312" s="161">
        <f t="shared" si="8"/>
        <v>306</v>
      </c>
      <c r="C312" s="84" t="s">
        <v>10</v>
      </c>
      <c r="D312" s="87" t="s">
        <v>11</v>
      </c>
      <c r="E312" s="87" t="s">
        <v>12</v>
      </c>
      <c r="F312" s="87" t="s">
        <v>13</v>
      </c>
      <c r="G312" s="87" t="s">
        <v>191</v>
      </c>
      <c r="H312" s="87" t="s">
        <v>82</v>
      </c>
      <c r="I312" s="87" t="s">
        <v>2640</v>
      </c>
      <c r="J312" s="87" t="s">
        <v>519</v>
      </c>
      <c r="K312" s="86" t="s">
        <v>520</v>
      </c>
      <c r="L312" s="113"/>
      <c r="M312" s="162" t="str">
        <f>IFERROR(INDEX('1.2(2)'!J$793:J$838,MATCH('1.2(1)①'!$B312,'1.2(2)'!$E$793:$E$838,0),1),"ー")</f>
        <v>ー</v>
      </c>
      <c r="N312" s="162" t="str">
        <f>IFERROR(INDEX('1.2(2)'!K$793:K$838,MATCH('1.2(1)①'!$B312,'1.2(2)'!$E$793:$E$838,0),1),"ー")</f>
        <v>ー</v>
      </c>
    </row>
    <row r="313" spans="1:14" x14ac:dyDescent="0.45">
      <c r="A313" s="160" t="str">
        <f t="shared" si="9"/>
        <v>Scope1, 2その他の設備導入、運用改善熱利用設備その他運用改善</v>
      </c>
      <c r="B313" s="161">
        <f t="shared" si="8"/>
        <v>307</v>
      </c>
      <c r="C313" s="84" t="s">
        <v>10</v>
      </c>
      <c r="D313" s="87" t="s">
        <v>11</v>
      </c>
      <c r="E313" s="87" t="s">
        <v>12</v>
      </c>
      <c r="F313" s="87" t="s">
        <v>13</v>
      </c>
      <c r="G313" s="87" t="s">
        <v>191</v>
      </c>
      <c r="H313" s="87" t="s">
        <v>82</v>
      </c>
      <c r="I313" s="87" t="s">
        <v>2590</v>
      </c>
      <c r="J313" s="87" t="s">
        <v>2602</v>
      </c>
      <c r="K313" s="86"/>
      <c r="L313" s="113"/>
      <c r="M313" s="162" t="str">
        <f>IFERROR(INDEX('1.2(2)'!J$793:J$838,MATCH('1.2(1)①'!$B313,'1.2(2)'!$E$793:$E$838,0),1),"ー")</f>
        <v>ー</v>
      </c>
      <c r="N313" s="162" t="str">
        <f>IFERROR(INDEX('1.2(2)'!K$793:K$838,MATCH('1.2(1)①'!$B313,'1.2(2)'!$E$793:$E$838,0),1),"ー")</f>
        <v>ー</v>
      </c>
    </row>
    <row r="314" spans="1:14" x14ac:dyDescent="0.45">
      <c r="A314" s="160" t="str">
        <f t="shared" si="9"/>
        <v>Scope1, 2その他の設備導入、運用改善熱利用設備その他運用改善</v>
      </c>
      <c r="B314" s="161">
        <f t="shared" si="8"/>
        <v>308</v>
      </c>
      <c r="C314" s="84" t="s">
        <v>10</v>
      </c>
      <c r="D314" s="87" t="s">
        <v>11</v>
      </c>
      <c r="E314" s="87" t="s">
        <v>12</v>
      </c>
      <c r="F314" s="87" t="s">
        <v>13</v>
      </c>
      <c r="G314" s="87" t="s">
        <v>191</v>
      </c>
      <c r="H314" s="87" t="s">
        <v>82</v>
      </c>
      <c r="I314" s="87" t="s">
        <v>2590</v>
      </c>
      <c r="J314" s="87" t="s">
        <v>2603</v>
      </c>
      <c r="K314" s="86"/>
      <c r="L314" s="113"/>
      <c r="M314" s="162" t="str">
        <f>IFERROR(INDEX('1.2(2)'!J$793:J$838,MATCH('1.2(1)①'!$B314,'1.2(2)'!$E$793:$E$838,0),1),"ー")</f>
        <v>ー</v>
      </c>
      <c r="N314" s="162" t="str">
        <f>IFERROR(INDEX('1.2(2)'!K$793:K$838,MATCH('1.2(1)①'!$B314,'1.2(2)'!$E$793:$E$838,0),1),"ー")</f>
        <v>ー</v>
      </c>
    </row>
    <row r="315" spans="1:14" ht="28.5" x14ac:dyDescent="0.45">
      <c r="A315" s="160" t="str">
        <f t="shared" si="9"/>
        <v>Scope1, 2その他の設備導入、運用改善熱利用設備その他運用改善</v>
      </c>
      <c r="B315" s="161">
        <f t="shared" si="8"/>
        <v>309</v>
      </c>
      <c r="C315" s="84" t="s">
        <v>10</v>
      </c>
      <c r="D315" s="87" t="s">
        <v>11</v>
      </c>
      <c r="E315" s="87" t="s">
        <v>12</v>
      </c>
      <c r="F315" s="87" t="s">
        <v>13</v>
      </c>
      <c r="G315" s="87" t="s">
        <v>191</v>
      </c>
      <c r="H315" s="87" t="s">
        <v>82</v>
      </c>
      <c r="I315" s="87" t="s">
        <v>2590</v>
      </c>
      <c r="J315" s="87" t="s">
        <v>2604</v>
      </c>
      <c r="K315" s="86"/>
      <c r="L315" s="113"/>
      <c r="M315" s="162" t="str">
        <f>IFERROR(INDEX('1.2(2)'!J$793:J$838,MATCH('1.2(1)①'!$B315,'1.2(2)'!$E$793:$E$838,0),1),"ー")</f>
        <v>ー</v>
      </c>
      <c r="N315" s="162" t="str">
        <f>IFERROR(INDEX('1.2(2)'!K$793:K$838,MATCH('1.2(1)①'!$B315,'1.2(2)'!$E$793:$E$838,0),1),"ー")</f>
        <v>ー</v>
      </c>
    </row>
    <row r="316" spans="1:14" ht="31.5" x14ac:dyDescent="0.45">
      <c r="A316" s="160" t="str">
        <f t="shared" si="9"/>
        <v>Scope1, 2その他の設備導入、運用改善熱利用設備その他運用改善</v>
      </c>
      <c r="B316" s="161">
        <f t="shared" si="8"/>
        <v>310</v>
      </c>
      <c r="C316" s="84" t="s">
        <v>10</v>
      </c>
      <c r="D316" s="87" t="s">
        <v>11</v>
      </c>
      <c r="E316" s="87" t="s">
        <v>12</v>
      </c>
      <c r="F316" s="87" t="s">
        <v>13</v>
      </c>
      <c r="G316" s="87" t="s">
        <v>191</v>
      </c>
      <c r="H316" s="87" t="s">
        <v>82</v>
      </c>
      <c r="I316" s="87" t="s">
        <v>2590</v>
      </c>
      <c r="J316" s="87" t="s">
        <v>2581</v>
      </c>
      <c r="K316" s="121" t="s">
        <v>2708</v>
      </c>
      <c r="L316" s="113" t="s">
        <v>2739</v>
      </c>
      <c r="M316" s="162" t="str">
        <f>IFERROR(INDEX('1.2(2)'!J$793:J$838,MATCH('1.2(1)①'!$B316,'1.2(2)'!$E$793:$E$838,0),1),"ー")</f>
        <v>ー</v>
      </c>
      <c r="N316" s="162" t="str">
        <f>IFERROR(INDEX('1.2(2)'!K$793:K$838,MATCH('1.2(1)①'!$B316,'1.2(2)'!$E$793:$E$838,0),1),"ー")</f>
        <v>ー</v>
      </c>
    </row>
    <row r="317" spans="1:14" x14ac:dyDescent="0.45">
      <c r="A317" s="160" t="str">
        <f t="shared" si="9"/>
        <v>Scope1, 2その他の設備導入、運用改善廃熱回収設備断熱</v>
      </c>
      <c r="B317" s="161">
        <f t="shared" si="8"/>
        <v>311</v>
      </c>
      <c r="C317" s="84" t="s">
        <v>10</v>
      </c>
      <c r="D317" s="87" t="s">
        <v>11</v>
      </c>
      <c r="E317" s="87" t="s">
        <v>12</v>
      </c>
      <c r="F317" s="87" t="s">
        <v>13</v>
      </c>
      <c r="G317" s="87" t="s">
        <v>191</v>
      </c>
      <c r="H317" s="87" t="s">
        <v>521</v>
      </c>
      <c r="I317" s="87" t="s">
        <v>522</v>
      </c>
      <c r="J317" s="87" t="s">
        <v>523</v>
      </c>
      <c r="K317" s="2" t="str">
        <f>"対策No."&amp;B278&amp;"参照"</f>
        <v>対策No.272参照</v>
      </c>
      <c r="L317" s="113"/>
      <c r="M317" s="162" t="str">
        <f>IFERROR(INDEX('1.2(2)'!J$793:J$838,MATCH('1.2(1)①'!$B317,'1.2(2)'!$E$793:$E$838,0),1),"ー")</f>
        <v>ー</v>
      </c>
      <c r="N317" s="162" t="str">
        <f>IFERROR(INDEX('1.2(2)'!K$793:K$838,MATCH('1.2(1)①'!$B317,'1.2(2)'!$E$793:$E$838,0),1),"ー")</f>
        <v>ー</v>
      </c>
    </row>
    <row r="318" spans="1:14" x14ac:dyDescent="0.45">
      <c r="A318" s="160" t="str">
        <f t="shared" si="9"/>
        <v>Scope1, 2その他の設備導入、運用改善廃熱回収設備断熱</v>
      </c>
      <c r="B318" s="161">
        <f t="shared" si="8"/>
        <v>312</v>
      </c>
      <c r="C318" s="84" t="s">
        <v>10</v>
      </c>
      <c r="D318" s="87" t="s">
        <v>11</v>
      </c>
      <c r="E318" s="87" t="s">
        <v>12</v>
      </c>
      <c r="F318" s="87" t="s">
        <v>13</v>
      </c>
      <c r="G318" s="87" t="s">
        <v>191</v>
      </c>
      <c r="H318" s="87" t="s">
        <v>521</v>
      </c>
      <c r="I318" s="87" t="s">
        <v>522</v>
      </c>
      <c r="J318" s="87" t="s">
        <v>524</v>
      </c>
      <c r="K318" s="2" t="str">
        <f>"対策No."&amp;B288&amp;"参照"</f>
        <v>対策No.282参照</v>
      </c>
      <c r="L318" s="113"/>
      <c r="M318" s="162" t="str">
        <f>IFERROR(INDEX('1.2(2)'!J$793:J$838,MATCH('1.2(1)①'!$B318,'1.2(2)'!$E$793:$E$838,0),1),"ー")</f>
        <v>ー</v>
      </c>
      <c r="N318" s="162" t="str">
        <f>IFERROR(INDEX('1.2(2)'!K$793:K$838,MATCH('1.2(1)①'!$B318,'1.2(2)'!$E$793:$E$838,0),1),"ー")</f>
        <v>ー</v>
      </c>
    </row>
    <row r="319" spans="1:14" ht="28.5" x14ac:dyDescent="0.45">
      <c r="A319" s="160" t="str">
        <f t="shared" si="9"/>
        <v>Scope1, 2その他の設備導入、運用改善廃熱回収設備蓄熱装置</v>
      </c>
      <c r="B319" s="161">
        <f t="shared" si="8"/>
        <v>313</v>
      </c>
      <c r="C319" s="84" t="s">
        <v>10</v>
      </c>
      <c r="D319" s="87" t="s">
        <v>11</v>
      </c>
      <c r="E319" s="87" t="s">
        <v>12</v>
      </c>
      <c r="F319" s="87" t="s">
        <v>13</v>
      </c>
      <c r="G319" s="87" t="s">
        <v>191</v>
      </c>
      <c r="H319" s="87" t="s">
        <v>521</v>
      </c>
      <c r="I319" s="87" t="s">
        <v>494</v>
      </c>
      <c r="J319" s="87" t="s">
        <v>525</v>
      </c>
      <c r="K319" s="86" t="s">
        <v>526</v>
      </c>
      <c r="L319" s="113"/>
      <c r="M319" s="162" t="str">
        <f>IFERROR(INDEX('1.2(2)'!J$793:J$838,MATCH('1.2(1)①'!$B319,'1.2(2)'!$E$793:$E$838,0),1),"ー")</f>
        <v>ー</v>
      </c>
      <c r="N319" s="162" t="str">
        <f>IFERROR(INDEX('1.2(2)'!K$793:K$838,MATCH('1.2(1)①'!$B319,'1.2(2)'!$E$793:$E$838,0),1),"ー")</f>
        <v>ー</v>
      </c>
    </row>
    <row r="320" spans="1:14" x14ac:dyDescent="0.45">
      <c r="A320" s="160" t="str">
        <f t="shared" si="9"/>
        <v>Scope1, 2その他の設備導入、運用改善廃熱回収設備被加熱物の排熱有効利用</v>
      </c>
      <c r="B320" s="161">
        <f t="shared" si="8"/>
        <v>314</v>
      </c>
      <c r="C320" s="84" t="s">
        <v>10</v>
      </c>
      <c r="D320" s="87" t="s">
        <v>11</v>
      </c>
      <c r="E320" s="87" t="s">
        <v>12</v>
      </c>
      <c r="F320" s="87" t="s">
        <v>13</v>
      </c>
      <c r="G320" s="87" t="s">
        <v>191</v>
      </c>
      <c r="H320" s="87" t="s">
        <v>521</v>
      </c>
      <c r="I320" s="87" t="s">
        <v>527</v>
      </c>
      <c r="J320" s="87" t="s">
        <v>528</v>
      </c>
      <c r="K320" s="2" t="str">
        <f>"対策No."&amp;B234&amp;"参照"</f>
        <v>対策No.228参照</v>
      </c>
      <c r="L320" s="113"/>
      <c r="M320" s="162" t="str">
        <f>IFERROR(INDEX('1.2(2)'!J$793:J$838,MATCH('1.2(1)①'!$B320,'1.2(2)'!$E$793:$E$838,0),1),"ー")</f>
        <v>ー</v>
      </c>
      <c r="N320" s="162" t="str">
        <f>IFERROR(INDEX('1.2(2)'!K$793:K$838,MATCH('1.2(1)①'!$B320,'1.2(2)'!$E$793:$E$838,0),1),"ー")</f>
        <v>ー</v>
      </c>
    </row>
    <row r="321" spans="1:14" x14ac:dyDescent="0.45">
      <c r="A321" s="160" t="str">
        <f t="shared" si="9"/>
        <v>Scope1, 2その他の設備導入、運用改善廃熱回収設備被加熱物の排熱有効利用</v>
      </c>
      <c r="B321" s="161">
        <f t="shared" si="8"/>
        <v>315</v>
      </c>
      <c r="C321" s="84" t="s">
        <v>10</v>
      </c>
      <c r="D321" s="87" t="s">
        <v>11</v>
      </c>
      <c r="E321" s="87" t="s">
        <v>12</v>
      </c>
      <c r="F321" s="87" t="s">
        <v>13</v>
      </c>
      <c r="G321" s="87" t="s">
        <v>191</v>
      </c>
      <c r="H321" s="87" t="s">
        <v>521</v>
      </c>
      <c r="I321" s="87" t="s">
        <v>527</v>
      </c>
      <c r="J321" s="87" t="s">
        <v>529</v>
      </c>
      <c r="K321" s="2" t="str">
        <f>"対策No."&amp;B298&amp;"参照"</f>
        <v>対策No.292参照</v>
      </c>
      <c r="L321" s="113"/>
      <c r="M321" s="162" t="str">
        <f>IFERROR(INDEX('1.2(2)'!J$793:J$838,MATCH('1.2(1)①'!$B321,'1.2(2)'!$E$793:$E$838,0),1),"ー")</f>
        <v>ー</v>
      </c>
      <c r="N321" s="162" t="str">
        <f>IFERROR(INDEX('1.2(2)'!K$793:K$838,MATCH('1.2(1)①'!$B321,'1.2(2)'!$E$793:$E$838,0),1),"ー")</f>
        <v>ー</v>
      </c>
    </row>
    <row r="322" spans="1:14" ht="28.5" x14ac:dyDescent="0.45">
      <c r="A322" s="160" t="str">
        <f t="shared" si="9"/>
        <v>Scope1, 2その他の設備導入、運用改善廃熱回収設備その他運用改善</v>
      </c>
      <c r="B322" s="161">
        <f t="shared" si="8"/>
        <v>316</v>
      </c>
      <c r="C322" s="84" t="s">
        <v>10</v>
      </c>
      <c r="D322" s="87" t="s">
        <v>11</v>
      </c>
      <c r="E322" s="87" t="s">
        <v>12</v>
      </c>
      <c r="F322" s="87" t="s">
        <v>13</v>
      </c>
      <c r="G322" s="87" t="s">
        <v>191</v>
      </c>
      <c r="H322" s="87" t="s">
        <v>521</v>
      </c>
      <c r="I322" s="87" t="s">
        <v>2557</v>
      </c>
      <c r="J322" s="87" t="s">
        <v>2605</v>
      </c>
      <c r="K322" s="2"/>
      <c r="L322" s="113"/>
      <c r="M322" s="162" t="str">
        <f>IFERROR(INDEX('1.2(2)'!J$793:J$838,MATCH('1.2(1)①'!$B322,'1.2(2)'!$E$793:$E$838,0),1),"ー")</f>
        <v>ー</v>
      </c>
      <c r="N322" s="162" t="str">
        <f>IFERROR(INDEX('1.2(2)'!K$793:K$838,MATCH('1.2(1)①'!$B322,'1.2(2)'!$E$793:$E$838,0),1),"ー")</f>
        <v>ー</v>
      </c>
    </row>
    <row r="323" spans="1:14" ht="28.5" x14ac:dyDescent="0.45">
      <c r="A323" s="160" t="str">
        <f t="shared" si="9"/>
        <v>Scope1, 2その他の設備導入、運用改善廃熱回収設備その他運用改善</v>
      </c>
      <c r="B323" s="161">
        <f t="shared" si="8"/>
        <v>317</v>
      </c>
      <c r="C323" s="84" t="s">
        <v>10</v>
      </c>
      <c r="D323" s="87" t="s">
        <v>11</v>
      </c>
      <c r="E323" s="87" t="s">
        <v>12</v>
      </c>
      <c r="F323" s="87" t="s">
        <v>13</v>
      </c>
      <c r="G323" s="87" t="s">
        <v>191</v>
      </c>
      <c r="H323" s="87" t="s">
        <v>521</v>
      </c>
      <c r="I323" s="87" t="s">
        <v>2557</v>
      </c>
      <c r="J323" s="87" t="s">
        <v>2730</v>
      </c>
      <c r="K323" s="2"/>
      <c r="L323" s="113"/>
      <c r="M323" s="162" t="str">
        <f>IFERROR(INDEX('1.2(2)'!J$793:J$838,MATCH('1.2(1)①'!$B323,'1.2(2)'!$E$793:$E$838,0),1),"ー")</f>
        <v>ー</v>
      </c>
      <c r="N323" s="162" t="str">
        <f>IFERROR(INDEX('1.2(2)'!K$793:K$838,MATCH('1.2(1)①'!$B323,'1.2(2)'!$E$793:$E$838,0),1),"ー")</f>
        <v>ー</v>
      </c>
    </row>
    <row r="324" spans="1:14" ht="28.5" x14ac:dyDescent="0.45">
      <c r="A324" s="160" t="str">
        <f t="shared" si="9"/>
        <v>Scope1, 2その他の設備導入、運用改善廃熱回収設備その他運用改善</v>
      </c>
      <c r="B324" s="161">
        <f t="shared" si="8"/>
        <v>318</v>
      </c>
      <c r="C324" s="84" t="s">
        <v>10</v>
      </c>
      <c r="D324" s="87" t="s">
        <v>11</v>
      </c>
      <c r="E324" s="87" t="s">
        <v>12</v>
      </c>
      <c r="F324" s="87" t="s">
        <v>13</v>
      </c>
      <c r="G324" s="87" t="s">
        <v>191</v>
      </c>
      <c r="H324" s="87" t="s">
        <v>521</v>
      </c>
      <c r="I324" s="87" t="s">
        <v>2557</v>
      </c>
      <c r="J324" s="87" t="s">
        <v>2606</v>
      </c>
      <c r="K324" s="2"/>
      <c r="L324" s="113"/>
      <c r="M324" s="162" t="str">
        <f>IFERROR(INDEX('1.2(2)'!J$793:J$838,MATCH('1.2(1)①'!$B324,'1.2(2)'!$E$793:$E$838,0),1),"ー")</f>
        <v>ー</v>
      </c>
      <c r="N324" s="162" t="str">
        <f>IFERROR(INDEX('1.2(2)'!K$793:K$838,MATCH('1.2(1)①'!$B324,'1.2(2)'!$E$793:$E$838,0),1),"ー")</f>
        <v>ー</v>
      </c>
    </row>
    <row r="325" spans="1:14" ht="28.5" x14ac:dyDescent="0.45">
      <c r="A325" s="160" t="str">
        <f t="shared" si="9"/>
        <v>Scope1, 2その他の設備導入、運用改善廃熱回収設備その他運用改善</v>
      </c>
      <c r="B325" s="161">
        <f t="shared" si="8"/>
        <v>319</v>
      </c>
      <c r="C325" s="84" t="s">
        <v>10</v>
      </c>
      <c r="D325" s="87" t="s">
        <v>11</v>
      </c>
      <c r="E325" s="87" t="s">
        <v>12</v>
      </c>
      <c r="F325" s="87" t="s">
        <v>13</v>
      </c>
      <c r="G325" s="87" t="s">
        <v>191</v>
      </c>
      <c r="H325" s="87" t="s">
        <v>521</v>
      </c>
      <c r="I325" s="87" t="s">
        <v>2557</v>
      </c>
      <c r="J325" s="87" t="s">
        <v>2607</v>
      </c>
      <c r="K325" s="2"/>
      <c r="L325" s="113"/>
      <c r="M325" s="162" t="str">
        <f>IFERROR(INDEX('1.2(2)'!J$793:J$838,MATCH('1.2(1)①'!$B325,'1.2(2)'!$E$793:$E$838,0),1),"ー")</f>
        <v>ー</v>
      </c>
      <c r="N325" s="162" t="str">
        <f>IFERROR(INDEX('1.2(2)'!K$793:K$838,MATCH('1.2(1)①'!$B325,'1.2(2)'!$E$793:$E$838,0),1),"ー")</f>
        <v>ー</v>
      </c>
    </row>
    <row r="326" spans="1:14" ht="28.5" x14ac:dyDescent="0.45">
      <c r="A326" s="160" t="str">
        <f t="shared" si="9"/>
        <v>Scope1, 2その他の設備導入、運用改善廃熱回収設備その他運用改善</v>
      </c>
      <c r="B326" s="161">
        <f t="shared" si="8"/>
        <v>320</v>
      </c>
      <c r="C326" s="84" t="s">
        <v>10</v>
      </c>
      <c r="D326" s="87" t="s">
        <v>11</v>
      </c>
      <c r="E326" s="87" t="s">
        <v>12</v>
      </c>
      <c r="F326" s="87" t="s">
        <v>13</v>
      </c>
      <c r="G326" s="87" t="s">
        <v>191</v>
      </c>
      <c r="H326" s="87" t="s">
        <v>521</v>
      </c>
      <c r="I326" s="87" t="s">
        <v>2557</v>
      </c>
      <c r="J326" s="87" t="s">
        <v>2608</v>
      </c>
      <c r="K326" s="2"/>
      <c r="L326" s="113"/>
      <c r="M326" s="162" t="str">
        <f>IFERROR(INDEX('1.2(2)'!J$793:J$838,MATCH('1.2(1)①'!$B326,'1.2(2)'!$E$793:$E$838,0),1),"ー")</f>
        <v>ー</v>
      </c>
      <c r="N326" s="162" t="str">
        <f>IFERROR(INDEX('1.2(2)'!K$793:K$838,MATCH('1.2(1)①'!$B326,'1.2(2)'!$E$793:$E$838,0),1),"ー")</f>
        <v>ー</v>
      </c>
    </row>
    <row r="327" spans="1:14" ht="57" x14ac:dyDescent="0.45">
      <c r="A327" s="160" t="str">
        <f t="shared" si="9"/>
        <v>Scope1, 2その他の設備導入、運用改善コージェネレーション設備コージェネレーション設備</v>
      </c>
      <c r="B327" s="161">
        <f t="shared" ref="B327:B334" si="10">ROW(B327)-6</f>
        <v>321</v>
      </c>
      <c r="C327" s="84" t="s">
        <v>10</v>
      </c>
      <c r="D327" s="87" t="s">
        <v>11</v>
      </c>
      <c r="E327" s="87" t="s">
        <v>12</v>
      </c>
      <c r="F327" s="87" t="s">
        <v>13</v>
      </c>
      <c r="G327" s="87" t="s">
        <v>191</v>
      </c>
      <c r="H327" s="87" t="s">
        <v>103</v>
      </c>
      <c r="I327" s="87" t="s">
        <v>716</v>
      </c>
      <c r="J327" s="87" t="s">
        <v>530</v>
      </c>
      <c r="K327" s="86" t="s">
        <v>531</v>
      </c>
      <c r="L327" s="113"/>
      <c r="M327" s="162" t="str">
        <f>IFERROR(INDEX('1.2(2)'!J$793:J$838,MATCH('1.2(1)①'!$B327,'1.2(2)'!$E$793:$E$838,0),1),"ー")</f>
        <v>ー</v>
      </c>
      <c r="N327" s="162" t="str">
        <f>IFERROR(INDEX('1.2(2)'!K$793:K$838,MATCH('1.2(1)①'!$B327,'1.2(2)'!$E$793:$E$838,0),1),"ー")</f>
        <v>ー</v>
      </c>
    </row>
    <row r="328" spans="1:14" x14ac:dyDescent="0.45">
      <c r="A328" s="160" t="str">
        <f t="shared" si="9"/>
        <v>Scope1, 2その他の設備導入、運用改善コージェネレーション設備抽気タービン・背圧タービンの改造</v>
      </c>
      <c r="B328" s="161">
        <f t="shared" si="10"/>
        <v>322</v>
      </c>
      <c r="C328" s="84" t="s">
        <v>10</v>
      </c>
      <c r="D328" s="87" t="s">
        <v>11</v>
      </c>
      <c r="E328" s="87" t="s">
        <v>12</v>
      </c>
      <c r="F328" s="87" t="s">
        <v>13</v>
      </c>
      <c r="G328" s="87" t="s">
        <v>191</v>
      </c>
      <c r="H328" s="87" t="s">
        <v>103</v>
      </c>
      <c r="I328" s="87" t="s">
        <v>2764</v>
      </c>
      <c r="J328" s="87" t="s">
        <v>533</v>
      </c>
      <c r="K328" s="86" t="s">
        <v>3032</v>
      </c>
      <c r="L328" s="113"/>
      <c r="M328" s="162" t="str">
        <f>IFERROR(INDEX('1.2(2)'!J$793:J$838,MATCH('1.2(1)①'!$B328,'1.2(2)'!$E$793:$E$838,0),1),"ー")</f>
        <v>ー</v>
      </c>
      <c r="N328" s="162" t="str">
        <f>IFERROR(INDEX('1.2(2)'!K$793:K$838,MATCH('1.2(1)①'!$B328,'1.2(2)'!$E$793:$E$838,0),1),"ー")</f>
        <v>ー</v>
      </c>
    </row>
    <row r="329" spans="1:14" x14ac:dyDescent="0.45">
      <c r="A329" s="160" t="str">
        <f t="shared" ref="A329:A398" si="11">E329&amp;G329&amp;H329&amp;I329</f>
        <v>Scope1, 2その他の設備導入、運用改善コージェネレーション設備抽気タービン・背圧タービンの改造</v>
      </c>
      <c r="B329" s="161">
        <f t="shared" si="10"/>
        <v>323</v>
      </c>
      <c r="C329" s="84" t="s">
        <v>10</v>
      </c>
      <c r="D329" s="87" t="s">
        <v>11</v>
      </c>
      <c r="E329" s="87" t="s">
        <v>12</v>
      </c>
      <c r="F329" s="87" t="s">
        <v>13</v>
      </c>
      <c r="G329" s="87" t="s">
        <v>191</v>
      </c>
      <c r="H329" s="87" t="s">
        <v>103</v>
      </c>
      <c r="I329" s="87" t="s">
        <v>2764</v>
      </c>
      <c r="J329" s="87" t="s">
        <v>534</v>
      </c>
      <c r="K329" s="86" t="s">
        <v>535</v>
      </c>
      <c r="L329" s="113"/>
      <c r="M329" s="162" t="str">
        <f>IFERROR(INDEX('1.2(2)'!J$793:J$838,MATCH('1.2(1)①'!$B329,'1.2(2)'!$E$793:$E$838,0),1),"ー")</f>
        <v>ー</v>
      </c>
      <c r="N329" s="162" t="str">
        <f>IFERROR(INDEX('1.2(2)'!K$793:K$838,MATCH('1.2(1)①'!$B329,'1.2(2)'!$E$793:$E$838,0),1),"ー")</f>
        <v>ー</v>
      </c>
    </row>
    <row r="330" spans="1:14" ht="28.5" x14ac:dyDescent="0.45">
      <c r="A330" s="160" t="str">
        <f t="shared" si="11"/>
        <v>Scope1, 2その他の設備導入、運用改善コージェネレーション設備その他設備導入</v>
      </c>
      <c r="B330" s="161">
        <f t="shared" si="10"/>
        <v>324</v>
      </c>
      <c r="C330" s="84" t="s">
        <v>10</v>
      </c>
      <c r="D330" s="87" t="s">
        <v>11</v>
      </c>
      <c r="E330" s="87" t="s">
        <v>12</v>
      </c>
      <c r="F330" s="87" t="s">
        <v>13</v>
      </c>
      <c r="G330" s="87" t="s">
        <v>191</v>
      </c>
      <c r="H330" s="87" t="s">
        <v>103</v>
      </c>
      <c r="I330" s="87" t="s">
        <v>2747</v>
      </c>
      <c r="J330" s="87" t="s">
        <v>536</v>
      </c>
      <c r="K330" s="86" t="s">
        <v>537</v>
      </c>
      <c r="L330" s="113"/>
      <c r="M330" s="162" t="str">
        <f>IFERROR(INDEX('1.2(2)'!J$793:J$838,MATCH('1.2(1)①'!$B330,'1.2(2)'!$E$793:$E$838,0),1),"ー")</f>
        <v>ー</v>
      </c>
      <c r="N330" s="162" t="str">
        <f>IFERROR(INDEX('1.2(2)'!K$793:K$838,MATCH('1.2(1)①'!$B330,'1.2(2)'!$E$793:$E$838,0),1),"ー")</f>
        <v>ー</v>
      </c>
    </row>
    <row r="331" spans="1:14" ht="28.5" x14ac:dyDescent="0.45">
      <c r="A331" s="160" t="str">
        <f t="shared" si="11"/>
        <v>Scope1, 2その他の設備導入、運用改善コージェネレーション設備その他設備導入</v>
      </c>
      <c r="B331" s="161">
        <f t="shared" si="10"/>
        <v>325</v>
      </c>
      <c r="C331" s="84" t="s">
        <v>10</v>
      </c>
      <c r="D331" s="87" t="s">
        <v>11</v>
      </c>
      <c r="E331" s="87" t="s">
        <v>12</v>
      </c>
      <c r="F331" s="87" t="s">
        <v>13</v>
      </c>
      <c r="G331" s="87" t="s">
        <v>191</v>
      </c>
      <c r="H331" s="87" t="s">
        <v>103</v>
      </c>
      <c r="I331" s="87" t="s">
        <v>2747</v>
      </c>
      <c r="J331" s="87" t="s">
        <v>538</v>
      </c>
      <c r="K331" s="86" t="s">
        <v>539</v>
      </c>
      <c r="L331" s="113" t="s">
        <v>18</v>
      </c>
      <c r="M331" s="162" t="str">
        <f>IFERROR(INDEX('1.2(2)'!J$793:J$838,MATCH('1.2(1)①'!$B331,'1.2(2)'!$E$793:$E$838,0),1),"ー")</f>
        <v>ー</v>
      </c>
      <c r="N331" s="162" t="str">
        <f>IFERROR(INDEX('1.2(2)'!K$793:K$838,MATCH('1.2(1)①'!$B331,'1.2(2)'!$E$793:$E$838,0),1),"ー")</f>
        <v>ー</v>
      </c>
    </row>
    <row r="332" spans="1:14" x14ac:dyDescent="0.45">
      <c r="A332" s="160" t="str">
        <f t="shared" si="11"/>
        <v>Scope1, 2その他の設備導入、運用改善コージェネレーション設備その他設備導入</v>
      </c>
      <c r="B332" s="161">
        <f t="shared" si="10"/>
        <v>326</v>
      </c>
      <c r="C332" s="84" t="s">
        <v>10</v>
      </c>
      <c r="D332" s="87" t="s">
        <v>11</v>
      </c>
      <c r="E332" s="87" t="s">
        <v>12</v>
      </c>
      <c r="F332" s="87" t="s">
        <v>13</v>
      </c>
      <c r="G332" s="87" t="s">
        <v>191</v>
      </c>
      <c r="H332" s="87" t="s">
        <v>103</v>
      </c>
      <c r="I332" s="87" t="s">
        <v>2747</v>
      </c>
      <c r="J332" s="87" t="s">
        <v>540</v>
      </c>
      <c r="K332" s="86" t="s">
        <v>541</v>
      </c>
      <c r="L332" s="113" t="s">
        <v>18</v>
      </c>
      <c r="M332" s="162" t="str">
        <f>IFERROR(INDEX('1.2(2)'!J$793:J$838,MATCH('1.2(1)①'!$B332,'1.2(2)'!$E$793:$E$838,0),1),"ー")</f>
        <v>ー</v>
      </c>
      <c r="N332" s="162" t="str">
        <f>IFERROR(INDEX('1.2(2)'!K$793:K$838,MATCH('1.2(1)①'!$B332,'1.2(2)'!$E$793:$E$838,0),1),"ー")</f>
        <v>ー</v>
      </c>
    </row>
    <row r="333" spans="1:14" ht="28.5" x14ac:dyDescent="0.45">
      <c r="A333" s="160" t="str">
        <f t="shared" si="11"/>
        <v>Scope1, 2その他の設備導入、運用改善コージェネレーション設備その他設備導入</v>
      </c>
      <c r="B333" s="161">
        <f t="shared" si="10"/>
        <v>327</v>
      </c>
      <c r="C333" s="84" t="s">
        <v>10</v>
      </c>
      <c r="D333" s="87" t="s">
        <v>11</v>
      </c>
      <c r="E333" s="87" t="s">
        <v>12</v>
      </c>
      <c r="F333" s="87" t="s">
        <v>13</v>
      </c>
      <c r="G333" s="87" t="s">
        <v>191</v>
      </c>
      <c r="H333" s="87" t="s">
        <v>103</v>
      </c>
      <c r="I333" s="87" t="s">
        <v>2747</v>
      </c>
      <c r="J333" s="87" t="s">
        <v>542</v>
      </c>
      <c r="K333" s="86" t="s">
        <v>543</v>
      </c>
      <c r="L333" s="113" t="s">
        <v>18</v>
      </c>
      <c r="M333" s="162" t="str">
        <f>IFERROR(INDEX('1.2(2)'!J$793:J$838,MATCH('1.2(1)①'!$B333,'1.2(2)'!$E$793:$E$838,0),1),"ー")</f>
        <v>ー</v>
      </c>
      <c r="N333" s="162" t="str">
        <f>IFERROR(INDEX('1.2(2)'!K$793:K$838,MATCH('1.2(1)①'!$B333,'1.2(2)'!$E$793:$E$838,0),1),"ー")</f>
        <v>ー</v>
      </c>
    </row>
    <row r="334" spans="1:14" ht="42.75" x14ac:dyDescent="0.45">
      <c r="A334" s="160" t="str">
        <f t="shared" si="11"/>
        <v>Scope1, 2その他の設備導入、運用改善コージェネレーション設備その他設備導入</v>
      </c>
      <c r="B334" s="161">
        <f t="shared" si="10"/>
        <v>328</v>
      </c>
      <c r="C334" s="84" t="s">
        <v>10</v>
      </c>
      <c r="D334" s="87" t="s">
        <v>11</v>
      </c>
      <c r="E334" s="87" t="s">
        <v>12</v>
      </c>
      <c r="F334" s="87" t="s">
        <v>13</v>
      </c>
      <c r="G334" s="87" t="s">
        <v>191</v>
      </c>
      <c r="H334" s="87" t="s">
        <v>103</v>
      </c>
      <c r="I334" s="87" t="s">
        <v>2747</v>
      </c>
      <c r="J334" s="87" t="s">
        <v>544</v>
      </c>
      <c r="K334" s="86" t="s">
        <v>545</v>
      </c>
      <c r="L334" s="113"/>
      <c r="M334" s="162" t="str">
        <f>IFERROR(INDEX('1.2(2)'!J$793:J$838,MATCH('1.2(1)①'!$B334,'1.2(2)'!$E$793:$E$838,0),1),"ー")</f>
        <v>ー</v>
      </c>
      <c r="N334" s="162" t="str">
        <f>IFERROR(INDEX('1.2(2)'!K$793:K$838,MATCH('1.2(1)①'!$B334,'1.2(2)'!$E$793:$E$838,0),1),"ー")</f>
        <v>ー</v>
      </c>
    </row>
    <row r="335" spans="1:14" ht="28.5" x14ac:dyDescent="0.45">
      <c r="A335" s="160" t="str">
        <f t="shared" si="11"/>
        <v>Scope1, 2その他の設備導入、運用改善コージェネレーション設備その他運用改善</v>
      </c>
      <c r="B335" s="161">
        <f t="shared" ref="B335:B423" si="12">ROW(B335)-6</f>
        <v>329</v>
      </c>
      <c r="C335" s="84" t="s">
        <v>10</v>
      </c>
      <c r="D335" s="87" t="s">
        <v>11</v>
      </c>
      <c r="E335" s="87" t="s">
        <v>12</v>
      </c>
      <c r="F335" s="87" t="s">
        <v>13</v>
      </c>
      <c r="G335" s="87" t="s">
        <v>191</v>
      </c>
      <c r="H335" s="87" t="s">
        <v>103</v>
      </c>
      <c r="I335" s="87" t="s">
        <v>2557</v>
      </c>
      <c r="J335" s="87" t="s">
        <v>2609</v>
      </c>
      <c r="K335" s="86"/>
      <c r="L335" s="113"/>
      <c r="M335" s="162" t="str">
        <f>IFERROR(INDEX('1.2(2)'!J$793:J$838,MATCH('1.2(1)①'!$B335,'1.2(2)'!$E$793:$E$838,0),1),"ー")</f>
        <v>ー</v>
      </c>
      <c r="N335" s="162" t="str">
        <f>IFERROR(INDEX('1.2(2)'!K$793:K$838,MATCH('1.2(1)①'!$B335,'1.2(2)'!$E$793:$E$838,0),1),"ー")</f>
        <v>ー</v>
      </c>
    </row>
    <row r="336" spans="1:14" ht="28.5" x14ac:dyDescent="0.45">
      <c r="A336" s="160" t="str">
        <f t="shared" si="11"/>
        <v>Scope1, 2その他の設備導入、運用改善コージェネレーション設備その他運用改善</v>
      </c>
      <c r="B336" s="161">
        <f t="shared" si="12"/>
        <v>330</v>
      </c>
      <c r="C336" s="84" t="s">
        <v>10</v>
      </c>
      <c r="D336" s="87" t="s">
        <v>11</v>
      </c>
      <c r="E336" s="87" t="s">
        <v>12</v>
      </c>
      <c r="F336" s="87" t="s">
        <v>13</v>
      </c>
      <c r="G336" s="87" t="s">
        <v>191</v>
      </c>
      <c r="H336" s="87" t="s">
        <v>103</v>
      </c>
      <c r="I336" s="87" t="s">
        <v>2557</v>
      </c>
      <c r="J336" s="87" t="s">
        <v>2610</v>
      </c>
      <c r="K336" s="86"/>
      <c r="L336" s="113"/>
      <c r="M336" s="162" t="str">
        <f>IFERROR(INDEX('1.2(2)'!J$793:J$838,MATCH('1.2(1)①'!$B336,'1.2(2)'!$E$793:$E$838,0),1),"ー")</f>
        <v>ー</v>
      </c>
      <c r="N336" s="162" t="str">
        <f>IFERROR(INDEX('1.2(2)'!K$793:K$838,MATCH('1.2(1)①'!$B336,'1.2(2)'!$E$793:$E$838,0),1),"ー")</f>
        <v>ー</v>
      </c>
    </row>
    <row r="337" spans="1:14" ht="42.75" x14ac:dyDescent="0.45">
      <c r="A337" s="160" t="str">
        <f t="shared" si="11"/>
        <v>Scope1, 2その他の設備導入、運用改善コージェネレーション設備その他運用改善</v>
      </c>
      <c r="B337" s="161">
        <f>ROW(B337)-6</f>
        <v>331</v>
      </c>
      <c r="C337" s="84" t="s">
        <v>10</v>
      </c>
      <c r="D337" s="87" t="s">
        <v>11</v>
      </c>
      <c r="E337" s="87" t="s">
        <v>12</v>
      </c>
      <c r="F337" s="87" t="s">
        <v>13</v>
      </c>
      <c r="G337" s="87" t="s">
        <v>191</v>
      </c>
      <c r="H337" s="87" t="s">
        <v>103</v>
      </c>
      <c r="I337" s="87" t="s">
        <v>2557</v>
      </c>
      <c r="J337" s="87" t="s">
        <v>2766</v>
      </c>
      <c r="K337" s="86" t="s">
        <v>2765</v>
      </c>
      <c r="L337" s="113" t="s">
        <v>18</v>
      </c>
      <c r="M337" s="162" t="str">
        <f>IFERROR(INDEX('1.2(2)'!J$793:J$838,MATCH('1.2(1)①'!$B337,'1.2(2)'!$E$793:$E$838,0),1),"ー")</f>
        <v>ー</v>
      </c>
      <c r="N337" s="162" t="str">
        <f>IFERROR(INDEX('1.2(2)'!K$793:K$838,MATCH('1.2(1)①'!$B337,'1.2(2)'!$E$793:$E$838,0),1),"ー")</f>
        <v>ー</v>
      </c>
    </row>
    <row r="338" spans="1:14" ht="28.5" x14ac:dyDescent="0.45">
      <c r="A338" s="160" t="str">
        <f t="shared" si="11"/>
        <v>Scope1, 2その他の設備導入、運用改善コージェネレーション設備その他運用改善</v>
      </c>
      <c r="B338" s="161">
        <f t="shared" si="12"/>
        <v>332</v>
      </c>
      <c r="C338" s="84" t="s">
        <v>10</v>
      </c>
      <c r="D338" s="87" t="s">
        <v>11</v>
      </c>
      <c r="E338" s="87" t="s">
        <v>12</v>
      </c>
      <c r="F338" s="87" t="s">
        <v>13</v>
      </c>
      <c r="G338" s="87" t="s">
        <v>191</v>
      </c>
      <c r="H338" s="87" t="s">
        <v>103</v>
      </c>
      <c r="I338" s="87" t="s">
        <v>2557</v>
      </c>
      <c r="J338" s="87" t="s">
        <v>2611</v>
      </c>
      <c r="K338" s="86"/>
      <c r="L338" s="113"/>
      <c r="M338" s="162" t="str">
        <f>IFERROR(INDEX('1.2(2)'!J$793:J$838,MATCH('1.2(1)①'!$B338,'1.2(2)'!$E$793:$E$838,0),1),"ー")</f>
        <v>ー</v>
      </c>
      <c r="N338" s="162" t="str">
        <f>IFERROR(INDEX('1.2(2)'!K$793:K$838,MATCH('1.2(1)①'!$B338,'1.2(2)'!$E$793:$E$838,0),1),"ー")</f>
        <v>ー</v>
      </c>
    </row>
    <row r="339" spans="1:14" x14ac:dyDescent="0.45">
      <c r="A339" s="160" t="str">
        <f t="shared" si="11"/>
        <v>Scope1, 2その他の設備導入、運用改善コージェネレーション設備その他運用改善</v>
      </c>
      <c r="B339" s="161">
        <f t="shared" si="12"/>
        <v>333</v>
      </c>
      <c r="C339" s="84" t="s">
        <v>10</v>
      </c>
      <c r="D339" s="87" t="s">
        <v>11</v>
      </c>
      <c r="E339" s="87" t="s">
        <v>12</v>
      </c>
      <c r="F339" s="87" t="s">
        <v>13</v>
      </c>
      <c r="G339" s="87" t="s">
        <v>191</v>
      </c>
      <c r="H339" s="87" t="s">
        <v>103</v>
      </c>
      <c r="I339" s="87" t="s">
        <v>2557</v>
      </c>
      <c r="J339" s="87" t="s">
        <v>2575</v>
      </c>
      <c r="K339" s="86"/>
      <c r="L339" s="113"/>
      <c r="M339" s="162" t="str">
        <f>IFERROR(INDEX('1.2(2)'!J$793:J$838,MATCH('1.2(1)①'!$B339,'1.2(2)'!$E$793:$E$838,0),1),"ー")</f>
        <v>ー</v>
      </c>
      <c r="N339" s="162" t="str">
        <f>IFERROR(INDEX('1.2(2)'!K$793:K$838,MATCH('1.2(1)①'!$B339,'1.2(2)'!$E$793:$E$838,0),1),"ー")</f>
        <v>ー</v>
      </c>
    </row>
    <row r="340" spans="1:14" ht="57" x14ac:dyDescent="0.45">
      <c r="A340" s="160" t="str">
        <f t="shared" si="11"/>
        <v>Scope1, 2その他の設備導入、運用改善電気使用設備受変電、配電設備</v>
      </c>
      <c r="B340" s="161">
        <f t="shared" si="12"/>
        <v>334</v>
      </c>
      <c r="C340" s="84" t="s">
        <v>10</v>
      </c>
      <c r="D340" s="87" t="s">
        <v>11</v>
      </c>
      <c r="E340" s="87" t="s">
        <v>12</v>
      </c>
      <c r="F340" s="87" t="s">
        <v>13</v>
      </c>
      <c r="G340" s="87" t="s">
        <v>191</v>
      </c>
      <c r="H340" s="87" t="s">
        <v>110</v>
      </c>
      <c r="I340" s="87" t="s">
        <v>111</v>
      </c>
      <c r="J340" s="87" t="s">
        <v>546</v>
      </c>
      <c r="K340" s="86" t="s">
        <v>547</v>
      </c>
      <c r="L340" s="113" t="s">
        <v>18</v>
      </c>
      <c r="M340" s="162" t="str">
        <f>IFERROR(INDEX('1.2(2)'!J$793:J$838,MATCH('1.2(1)①'!$B340,'1.2(2)'!$E$793:$E$838,0),1),"ー")</f>
        <v>ー</v>
      </c>
      <c r="N340" s="162" t="str">
        <f>IFERROR(INDEX('1.2(2)'!K$793:K$838,MATCH('1.2(1)①'!$B340,'1.2(2)'!$E$793:$E$838,0),1),"ー")</f>
        <v>ー</v>
      </c>
    </row>
    <row r="341" spans="1:14" ht="28.5" x14ac:dyDescent="0.45">
      <c r="A341" s="160" t="str">
        <f t="shared" si="11"/>
        <v>Scope1, 2その他の設備導入、運用改善電気使用設備受変電、配電設備</v>
      </c>
      <c r="B341" s="161">
        <f t="shared" si="12"/>
        <v>335</v>
      </c>
      <c r="C341" s="84" t="s">
        <v>10</v>
      </c>
      <c r="D341" s="87" t="s">
        <v>11</v>
      </c>
      <c r="E341" s="87" t="s">
        <v>12</v>
      </c>
      <c r="F341" s="87" t="s">
        <v>13</v>
      </c>
      <c r="G341" s="87" t="s">
        <v>191</v>
      </c>
      <c r="H341" s="87" t="s">
        <v>110</v>
      </c>
      <c r="I341" s="87" t="s">
        <v>111</v>
      </c>
      <c r="J341" s="87" t="s">
        <v>548</v>
      </c>
      <c r="K341" s="86" t="s">
        <v>549</v>
      </c>
      <c r="L341" s="113" t="s">
        <v>18</v>
      </c>
      <c r="M341" s="162" t="str">
        <f>IFERROR(INDEX('1.2(2)'!J$793:J$838,MATCH('1.2(1)①'!$B341,'1.2(2)'!$E$793:$E$838,0),1),"ー")</f>
        <v>ー</v>
      </c>
      <c r="N341" s="162" t="str">
        <f>IFERROR(INDEX('1.2(2)'!K$793:K$838,MATCH('1.2(1)①'!$B341,'1.2(2)'!$E$793:$E$838,0),1),"ー")</f>
        <v>ー</v>
      </c>
    </row>
    <row r="342" spans="1:14" x14ac:dyDescent="0.45">
      <c r="A342" s="160" t="str">
        <f t="shared" si="11"/>
        <v>Scope1, 2その他の設備導入、運用改善電気使用設備受変電、配電設備</v>
      </c>
      <c r="B342" s="161">
        <f t="shared" si="12"/>
        <v>336</v>
      </c>
      <c r="C342" s="84" t="s">
        <v>10</v>
      </c>
      <c r="D342" s="87" t="s">
        <v>11</v>
      </c>
      <c r="E342" s="87" t="s">
        <v>12</v>
      </c>
      <c r="F342" s="87" t="s">
        <v>13</v>
      </c>
      <c r="G342" s="87" t="s">
        <v>191</v>
      </c>
      <c r="H342" s="87" t="s">
        <v>110</v>
      </c>
      <c r="I342" s="87" t="s">
        <v>111</v>
      </c>
      <c r="J342" s="87" t="s">
        <v>2751</v>
      </c>
      <c r="K342" s="86" t="s">
        <v>550</v>
      </c>
      <c r="L342" s="113" t="s">
        <v>18</v>
      </c>
      <c r="M342" s="162" t="str">
        <f>IFERROR(INDEX('1.2(2)'!J$793:J$838,MATCH('1.2(1)①'!$B342,'1.2(2)'!$E$793:$E$838,0),1),"ー")</f>
        <v>ー</v>
      </c>
      <c r="N342" s="162" t="str">
        <f>IFERROR(INDEX('1.2(2)'!K$793:K$838,MATCH('1.2(1)①'!$B342,'1.2(2)'!$E$793:$E$838,0),1),"ー")</f>
        <v>ー</v>
      </c>
    </row>
    <row r="343" spans="1:14" ht="28.5" x14ac:dyDescent="0.45">
      <c r="A343" s="160" t="str">
        <f t="shared" si="11"/>
        <v>Scope1, 2その他の設備導入、運用改善電気使用設備受変電、配電設備</v>
      </c>
      <c r="B343" s="161">
        <f t="shared" si="12"/>
        <v>337</v>
      </c>
      <c r="C343" s="84" t="s">
        <v>10</v>
      </c>
      <c r="D343" s="87" t="s">
        <v>11</v>
      </c>
      <c r="E343" s="87" t="s">
        <v>12</v>
      </c>
      <c r="F343" s="87" t="s">
        <v>13</v>
      </c>
      <c r="G343" s="87" t="s">
        <v>191</v>
      </c>
      <c r="H343" s="87" t="s">
        <v>110</v>
      </c>
      <c r="I343" s="87" t="s">
        <v>111</v>
      </c>
      <c r="J343" s="87" t="s">
        <v>551</v>
      </c>
      <c r="K343" s="86" t="s">
        <v>3033</v>
      </c>
      <c r="L343" s="113" t="s">
        <v>18</v>
      </c>
      <c r="M343" s="162" t="str">
        <f>IFERROR(INDEX('1.2(2)'!J$793:J$838,MATCH('1.2(1)①'!$B343,'1.2(2)'!$E$793:$E$838,0),1),"ー")</f>
        <v>ー</v>
      </c>
      <c r="N343" s="162" t="str">
        <f>IFERROR(INDEX('1.2(2)'!K$793:K$838,MATCH('1.2(1)①'!$B343,'1.2(2)'!$E$793:$E$838,0),1),"ー")</f>
        <v>ー</v>
      </c>
    </row>
    <row r="344" spans="1:14" ht="57" x14ac:dyDescent="0.45">
      <c r="A344" s="160" t="str">
        <f t="shared" si="11"/>
        <v>Scope1, 2その他の設備導入、運用改善電気使用設備受変電、配電設備</v>
      </c>
      <c r="B344" s="161">
        <f t="shared" si="12"/>
        <v>338</v>
      </c>
      <c r="C344" s="84" t="s">
        <v>10</v>
      </c>
      <c r="D344" s="87" t="s">
        <v>11</v>
      </c>
      <c r="E344" s="87" t="s">
        <v>12</v>
      </c>
      <c r="F344" s="87" t="s">
        <v>13</v>
      </c>
      <c r="G344" s="87" t="s">
        <v>191</v>
      </c>
      <c r="H344" s="87" t="s">
        <v>110</v>
      </c>
      <c r="I344" s="87" t="s">
        <v>111</v>
      </c>
      <c r="J344" s="87" t="s">
        <v>552</v>
      </c>
      <c r="K344" s="86" t="s">
        <v>553</v>
      </c>
      <c r="L344" s="113" t="s">
        <v>18</v>
      </c>
      <c r="M344" s="162" t="str">
        <f>IFERROR(INDEX('1.2(2)'!J$793:J$838,MATCH('1.2(1)①'!$B344,'1.2(2)'!$E$793:$E$838,0),1),"ー")</f>
        <v>ー</v>
      </c>
      <c r="N344" s="162" t="str">
        <f>IFERROR(INDEX('1.2(2)'!K$793:K$838,MATCH('1.2(1)①'!$B344,'1.2(2)'!$E$793:$E$838,0),1),"ー")</f>
        <v>ー</v>
      </c>
    </row>
    <row r="345" spans="1:14" ht="28.5" x14ac:dyDescent="0.45">
      <c r="A345" s="160" t="str">
        <f t="shared" si="11"/>
        <v>Scope1, 2その他の設備導入、運用改善電気使用設備受変電、配電設備</v>
      </c>
      <c r="B345" s="161">
        <f t="shared" si="12"/>
        <v>339</v>
      </c>
      <c r="C345" s="84" t="s">
        <v>10</v>
      </c>
      <c r="D345" s="87" t="s">
        <v>11</v>
      </c>
      <c r="E345" s="87" t="s">
        <v>12</v>
      </c>
      <c r="F345" s="87" t="s">
        <v>13</v>
      </c>
      <c r="G345" s="87" t="s">
        <v>191</v>
      </c>
      <c r="H345" s="87" t="s">
        <v>110</v>
      </c>
      <c r="I345" s="87" t="s">
        <v>111</v>
      </c>
      <c r="J345" s="87" t="s">
        <v>554</v>
      </c>
      <c r="K345" s="86" t="s">
        <v>555</v>
      </c>
      <c r="L345" s="113" t="s">
        <v>18</v>
      </c>
      <c r="M345" s="162" t="str">
        <f>IFERROR(INDEX('1.2(2)'!J$793:J$838,MATCH('1.2(1)①'!$B345,'1.2(2)'!$E$793:$E$838,0),1),"ー")</f>
        <v>ー</v>
      </c>
      <c r="N345" s="162" t="str">
        <f>IFERROR(INDEX('1.2(2)'!K$793:K$838,MATCH('1.2(1)①'!$B345,'1.2(2)'!$E$793:$E$838,0),1),"ー")</f>
        <v>ー</v>
      </c>
    </row>
    <row r="346" spans="1:14" ht="42.75" x14ac:dyDescent="0.45">
      <c r="A346" s="160" t="str">
        <f t="shared" si="11"/>
        <v>Scope1, 2その他の設備導入、運用改善電気使用設備受変電、配電設備</v>
      </c>
      <c r="B346" s="161">
        <f t="shared" si="12"/>
        <v>340</v>
      </c>
      <c r="C346" s="84" t="s">
        <v>10</v>
      </c>
      <c r="D346" s="87" t="s">
        <v>11</v>
      </c>
      <c r="E346" s="87" t="s">
        <v>12</v>
      </c>
      <c r="F346" s="87" t="s">
        <v>84</v>
      </c>
      <c r="G346" s="87" t="s">
        <v>599</v>
      </c>
      <c r="H346" s="87" t="s">
        <v>110</v>
      </c>
      <c r="I346" s="87" t="s">
        <v>111</v>
      </c>
      <c r="J346" s="87" t="s">
        <v>2496</v>
      </c>
      <c r="K346" s="86" t="s">
        <v>2498</v>
      </c>
      <c r="L346" s="113" t="s">
        <v>18</v>
      </c>
      <c r="M346" s="162" t="str">
        <f>IFERROR(INDEX('1.2(2)'!J$793:J$838,MATCH('1.2(1)①'!$B346,'1.2(2)'!$E$793:$E$838,0),1),"ー")</f>
        <v>〇</v>
      </c>
      <c r="N346" s="162" t="str">
        <f>IFERROR(INDEX('1.2(2)'!K$793:K$838,MATCH('1.2(1)①'!$B346,'1.2(2)'!$E$793:$E$838,0),1),"ー")</f>
        <v>ー</v>
      </c>
    </row>
    <row r="347" spans="1:14" ht="42.75" x14ac:dyDescent="0.45">
      <c r="A347" s="160" t="str">
        <f t="shared" si="11"/>
        <v>Scope1, 2その他の設備導入、運用改善電気使用設備受変電、配電設備</v>
      </c>
      <c r="B347" s="161">
        <f t="shared" si="12"/>
        <v>341</v>
      </c>
      <c r="C347" s="84" t="s">
        <v>10</v>
      </c>
      <c r="D347" s="87" t="s">
        <v>11</v>
      </c>
      <c r="E347" s="87" t="s">
        <v>12</v>
      </c>
      <c r="F347" s="87" t="s">
        <v>84</v>
      </c>
      <c r="G347" s="87" t="s">
        <v>191</v>
      </c>
      <c r="H347" s="87" t="s">
        <v>110</v>
      </c>
      <c r="I347" s="87" t="s">
        <v>111</v>
      </c>
      <c r="J347" s="87" t="s">
        <v>2497</v>
      </c>
      <c r="K347" s="86" t="s">
        <v>2499</v>
      </c>
      <c r="L347" s="113" t="s">
        <v>18</v>
      </c>
      <c r="M347" s="162" t="str">
        <f>IFERROR(INDEX('1.2(2)'!J$793:J$838,MATCH('1.2(1)①'!$B347,'1.2(2)'!$E$793:$E$838,0),1),"ー")</f>
        <v>〇</v>
      </c>
      <c r="N347" s="162" t="str">
        <f>IFERROR(INDEX('1.2(2)'!K$793:K$838,MATCH('1.2(1)①'!$B347,'1.2(2)'!$E$793:$E$838,0),1),"ー")</f>
        <v>ー</v>
      </c>
    </row>
    <row r="348" spans="1:14" ht="31.5" x14ac:dyDescent="0.45">
      <c r="A348" s="160" t="str">
        <f t="shared" si="11"/>
        <v>Scope1, 2その他の設備導入、運用改善電気使用設備受変電、配電設備</v>
      </c>
      <c r="B348" s="161">
        <f t="shared" si="12"/>
        <v>342</v>
      </c>
      <c r="C348" s="84" t="s">
        <v>10</v>
      </c>
      <c r="D348" s="87" t="s">
        <v>11</v>
      </c>
      <c r="E348" s="87" t="s">
        <v>12</v>
      </c>
      <c r="F348" s="87" t="s">
        <v>13</v>
      </c>
      <c r="G348" s="87" t="s">
        <v>191</v>
      </c>
      <c r="H348" s="87" t="s">
        <v>110</v>
      </c>
      <c r="I348" s="87" t="s">
        <v>111</v>
      </c>
      <c r="J348" s="87" t="s">
        <v>2612</v>
      </c>
      <c r="K348" s="121" t="s">
        <v>2709</v>
      </c>
      <c r="L348" s="113" t="s">
        <v>2739</v>
      </c>
      <c r="M348" s="162" t="str">
        <f>IFERROR(INDEX('1.2(2)'!J$793:J$838,MATCH('1.2(1)①'!$B348,'1.2(2)'!$E$793:$E$838,0),1),"ー")</f>
        <v>ー</v>
      </c>
      <c r="N348" s="162" t="str">
        <f>IFERROR(INDEX('1.2(2)'!K$793:K$838,MATCH('1.2(1)①'!$B348,'1.2(2)'!$E$793:$E$838,0),1),"ー")</f>
        <v>ー</v>
      </c>
    </row>
    <row r="349" spans="1:14" ht="31.5" x14ac:dyDescent="0.45">
      <c r="A349" s="160" t="str">
        <f t="shared" si="11"/>
        <v>Scope1, 2その他の設備導入、運用改善電気使用設備受変電、配電設備</v>
      </c>
      <c r="B349" s="161">
        <f t="shared" si="12"/>
        <v>343</v>
      </c>
      <c r="C349" s="84" t="s">
        <v>10</v>
      </c>
      <c r="D349" s="87" t="s">
        <v>11</v>
      </c>
      <c r="E349" s="87" t="s">
        <v>12</v>
      </c>
      <c r="F349" s="87" t="s">
        <v>13</v>
      </c>
      <c r="G349" s="87" t="s">
        <v>191</v>
      </c>
      <c r="H349" s="87" t="s">
        <v>110</v>
      </c>
      <c r="I349" s="87" t="s">
        <v>111</v>
      </c>
      <c r="J349" s="87" t="s">
        <v>2613</v>
      </c>
      <c r="K349" s="121" t="s">
        <v>2711</v>
      </c>
      <c r="L349" s="113" t="s">
        <v>2738</v>
      </c>
      <c r="M349" s="162" t="str">
        <f>IFERROR(INDEX('1.2(2)'!J$793:J$838,MATCH('1.2(1)①'!$B349,'1.2(2)'!$E$793:$E$838,0),1),"ー")</f>
        <v>ー</v>
      </c>
      <c r="N349" s="162" t="str">
        <f>IFERROR(INDEX('1.2(2)'!K$793:K$838,MATCH('1.2(1)①'!$B349,'1.2(2)'!$E$793:$E$838,0),1),"ー")</f>
        <v>ー</v>
      </c>
    </row>
    <row r="350" spans="1:14" ht="42.75" x14ac:dyDescent="0.45">
      <c r="A350" s="160" t="str">
        <f t="shared" si="11"/>
        <v>Scope1, 2その他の設備導入、運用改善電気使用設備受変電、配電設備</v>
      </c>
      <c r="B350" s="161">
        <f t="shared" si="12"/>
        <v>344</v>
      </c>
      <c r="C350" s="84" t="s">
        <v>10</v>
      </c>
      <c r="D350" s="87" t="s">
        <v>11</v>
      </c>
      <c r="E350" s="87" t="s">
        <v>12</v>
      </c>
      <c r="F350" s="87" t="s">
        <v>13</v>
      </c>
      <c r="G350" s="87" t="s">
        <v>191</v>
      </c>
      <c r="H350" s="87" t="s">
        <v>110</v>
      </c>
      <c r="I350" s="87" t="s">
        <v>111</v>
      </c>
      <c r="J350" s="87" t="s">
        <v>2614</v>
      </c>
      <c r="K350" s="86"/>
      <c r="L350" s="113"/>
      <c r="M350" s="162" t="str">
        <f>IFERROR(INDEX('1.2(2)'!J$793:J$838,MATCH('1.2(1)①'!$B350,'1.2(2)'!$E$793:$E$838,0),1),"ー")</f>
        <v>ー</v>
      </c>
      <c r="N350" s="162" t="str">
        <f>IFERROR(INDEX('1.2(2)'!K$793:K$838,MATCH('1.2(1)①'!$B350,'1.2(2)'!$E$793:$E$838,0),1),"ー")</f>
        <v>ー</v>
      </c>
    </row>
    <row r="351" spans="1:14" ht="28.5" x14ac:dyDescent="0.45">
      <c r="A351" s="160" t="str">
        <f t="shared" si="11"/>
        <v>Scope1, 2その他の設備導入、運用改善電気使用設備受変電、配電設備</v>
      </c>
      <c r="B351" s="161">
        <f t="shared" si="12"/>
        <v>345</v>
      </c>
      <c r="C351" s="84" t="s">
        <v>10</v>
      </c>
      <c r="D351" s="87" t="s">
        <v>11</v>
      </c>
      <c r="E351" s="87" t="s">
        <v>12</v>
      </c>
      <c r="F351" s="87" t="s">
        <v>13</v>
      </c>
      <c r="G351" s="87" t="s">
        <v>191</v>
      </c>
      <c r="H351" s="87" t="s">
        <v>110</v>
      </c>
      <c r="I351" s="87" t="s">
        <v>111</v>
      </c>
      <c r="J351" s="87" t="s">
        <v>2615</v>
      </c>
      <c r="K351" s="86"/>
      <c r="L351" s="113"/>
      <c r="M351" s="162" t="str">
        <f>IFERROR(INDEX('1.2(2)'!J$793:J$838,MATCH('1.2(1)①'!$B351,'1.2(2)'!$E$793:$E$838,0),1),"ー")</f>
        <v>ー</v>
      </c>
      <c r="N351" s="162" t="str">
        <f>IFERROR(INDEX('1.2(2)'!K$793:K$838,MATCH('1.2(1)①'!$B351,'1.2(2)'!$E$793:$E$838,0),1),"ー")</f>
        <v>ー</v>
      </c>
    </row>
    <row r="352" spans="1:14" ht="31.5" x14ac:dyDescent="0.45">
      <c r="A352" s="160" t="str">
        <f t="shared" si="11"/>
        <v>Scope1, 2その他の設備導入、運用改善電気使用設備受変電、配電設備</v>
      </c>
      <c r="B352" s="161">
        <f t="shared" si="12"/>
        <v>346</v>
      </c>
      <c r="C352" s="84" t="s">
        <v>10</v>
      </c>
      <c r="D352" s="87" t="s">
        <v>11</v>
      </c>
      <c r="E352" s="87" t="s">
        <v>12</v>
      </c>
      <c r="F352" s="87" t="s">
        <v>13</v>
      </c>
      <c r="G352" s="87" t="s">
        <v>191</v>
      </c>
      <c r="H352" s="87" t="s">
        <v>110</v>
      </c>
      <c r="I352" s="87" t="s">
        <v>111</v>
      </c>
      <c r="J352" s="87" t="s">
        <v>2616</v>
      </c>
      <c r="K352" s="121" t="s">
        <v>2712</v>
      </c>
      <c r="L352" s="113" t="s">
        <v>2738</v>
      </c>
      <c r="M352" s="162" t="str">
        <f>IFERROR(INDEX('1.2(2)'!J$793:J$838,MATCH('1.2(1)①'!$B352,'1.2(2)'!$E$793:$E$838,0),1),"ー")</f>
        <v>ー</v>
      </c>
      <c r="N352" s="162" t="str">
        <f>IFERROR(INDEX('1.2(2)'!K$793:K$838,MATCH('1.2(1)①'!$B352,'1.2(2)'!$E$793:$E$838,0),1),"ー")</f>
        <v>ー</v>
      </c>
    </row>
    <row r="353" spans="1:14" x14ac:dyDescent="0.45">
      <c r="A353" s="160" t="str">
        <f t="shared" si="11"/>
        <v>Scope1, 2その他の設備導入、運用改善電気使用設備受変電、配電設備</v>
      </c>
      <c r="B353" s="161">
        <f t="shared" si="12"/>
        <v>347</v>
      </c>
      <c r="C353" s="84" t="s">
        <v>10</v>
      </c>
      <c r="D353" s="87" t="s">
        <v>11</v>
      </c>
      <c r="E353" s="87" t="s">
        <v>12</v>
      </c>
      <c r="F353" s="87" t="s">
        <v>13</v>
      </c>
      <c r="G353" s="87" t="s">
        <v>191</v>
      </c>
      <c r="H353" s="87" t="s">
        <v>110</v>
      </c>
      <c r="I353" s="87" t="s">
        <v>111</v>
      </c>
      <c r="J353" s="87" t="s">
        <v>2617</v>
      </c>
      <c r="K353" s="86"/>
      <c r="L353" s="113"/>
      <c r="M353" s="162" t="str">
        <f>IFERROR(INDEX('1.2(2)'!J$793:J$838,MATCH('1.2(1)①'!$B353,'1.2(2)'!$E$793:$E$838,0),1),"ー")</f>
        <v>ー</v>
      </c>
      <c r="N353" s="162" t="str">
        <f>IFERROR(INDEX('1.2(2)'!K$793:K$838,MATCH('1.2(1)①'!$B353,'1.2(2)'!$E$793:$E$838,0),1),"ー")</f>
        <v>ー</v>
      </c>
    </row>
    <row r="354" spans="1:14" x14ac:dyDescent="0.45">
      <c r="A354" s="160" t="str">
        <f t="shared" si="11"/>
        <v>Scope1, 2その他の設備導入、運用改善電気使用設備受変電、配電設備</v>
      </c>
      <c r="B354" s="161">
        <f t="shared" si="12"/>
        <v>348</v>
      </c>
      <c r="C354" s="84" t="s">
        <v>10</v>
      </c>
      <c r="D354" s="87" t="s">
        <v>11</v>
      </c>
      <c r="E354" s="87" t="s">
        <v>12</v>
      </c>
      <c r="F354" s="87" t="s">
        <v>13</v>
      </c>
      <c r="G354" s="87" t="s">
        <v>191</v>
      </c>
      <c r="H354" s="87" t="s">
        <v>110</v>
      </c>
      <c r="I354" s="87" t="s">
        <v>111</v>
      </c>
      <c r="J354" s="87" t="s">
        <v>2581</v>
      </c>
      <c r="K354" s="86"/>
      <c r="L354" s="113"/>
      <c r="M354" s="162" t="str">
        <f>IFERROR(INDEX('1.2(2)'!J$793:J$838,MATCH('1.2(1)①'!$B354,'1.2(2)'!$E$793:$E$838,0),1),"ー")</f>
        <v>ー</v>
      </c>
      <c r="N354" s="162" t="str">
        <f>IFERROR(INDEX('1.2(2)'!K$793:K$838,MATCH('1.2(1)①'!$B354,'1.2(2)'!$E$793:$E$838,0),1),"ー")</f>
        <v>ー</v>
      </c>
    </row>
    <row r="355" spans="1:14" ht="31.5" x14ac:dyDescent="0.45">
      <c r="A355" s="160" t="str">
        <f t="shared" si="11"/>
        <v>Scope1, 2その他の設備導入、運用改善電気使用設備電動機・電動力応用設備</v>
      </c>
      <c r="B355" s="161">
        <f t="shared" si="12"/>
        <v>349</v>
      </c>
      <c r="C355" s="84" t="s">
        <v>10</v>
      </c>
      <c r="D355" s="87" t="s">
        <v>11</v>
      </c>
      <c r="E355" s="87" t="s">
        <v>12</v>
      </c>
      <c r="F355" s="87" t="s">
        <v>13</v>
      </c>
      <c r="G355" s="87" t="s">
        <v>191</v>
      </c>
      <c r="H355" s="87" t="s">
        <v>110</v>
      </c>
      <c r="I355" s="87" t="s">
        <v>2618</v>
      </c>
      <c r="J355" s="87" t="s">
        <v>2619</v>
      </c>
      <c r="K355" s="121" t="s">
        <v>2714</v>
      </c>
      <c r="L355" s="113"/>
      <c r="M355" s="162" t="str">
        <f>IFERROR(INDEX('1.2(2)'!J$793:J$838,MATCH('1.2(1)①'!$B355,'1.2(2)'!$E$793:$E$838,0),1),"ー")</f>
        <v>ー</v>
      </c>
      <c r="N355" s="162" t="str">
        <f>IFERROR(INDEX('1.2(2)'!K$793:K$838,MATCH('1.2(1)①'!$B355,'1.2(2)'!$E$793:$E$838,0),1),"ー")</f>
        <v>ー</v>
      </c>
    </row>
    <row r="356" spans="1:14" s="128" customFormat="1" ht="42.75" x14ac:dyDescent="0.45">
      <c r="A356" s="160" t="str">
        <f t="shared" si="11"/>
        <v>Scope1, 2その他の設備導入、運用改善電気使用設備電動機・電動力応用設備</v>
      </c>
      <c r="B356" s="161">
        <f t="shared" si="12"/>
        <v>350</v>
      </c>
      <c r="C356" s="84" t="s">
        <v>10</v>
      </c>
      <c r="D356" s="87" t="s">
        <v>11</v>
      </c>
      <c r="E356" s="87" t="s">
        <v>12</v>
      </c>
      <c r="F356" s="87" t="s">
        <v>13</v>
      </c>
      <c r="G356" s="87" t="s">
        <v>191</v>
      </c>
      <c r="H356" s="87" t="s">
        <v>110</v>
      </c>
      <c r="I356" s="87" t="s">
        <v>2618</v>
      </c>
      <c r="J356" s="87" t="s">
        <v>2620</v>
      </c>
      <c r="K356" s="121" t="s">
        <v>2715</v>
      </c>
      <c r="L356" s="113"/>
      <c r="M356" s="162" t="str">
        <f>IFERROR(INDEX('1.2(2)'!J$793:J$838,MATCH('1.2(1)①'!$B356,'1.2(2)'!$E$793:$E$838,0),1),"ー")</f>
        <v>ー</v>
      </c>
      <c r="N356" s="162" t="str">
        <f>IFERROR(INDEX('1.2(2)'!K$793:K$838,MATCH('1.2(1)①'!$B356,'1.2(2)'!$E$793:$E$838,0),1),"ー")</f>
        <v>ー</v>
      </c>
    </row>
    <row r="357" spans="1:14" s="136" customFormat="1" ht="28.5" x14ac:dyDescent="0.45">
      <c r="A357" s="160" t="str">
        <f t="shared" si="11"/>
        <v>Scope1, 2その他の設備導入、運用改善電気使用設備電動機・電動力応用設備</v>
      </c>
      <c r="B357" s="161">
        <f>ROW(B357)-6</f>
        <v>351</v>
      </c>
      <c r="C357" s="84" t="s">
        <v>10</v>
      </c>
      <c r="D357" s="87" t="s">
        <v>11</v>
      </c>
      <c r="E357" s="87" t="s">
        <v>12</v>
      </c>
      <c r="F357" s="87" t="s">
        <v>13</v>
      </c>
      <c r="G357" s="87" t="s">
        <v>191</v>
      </c>
      <c r="H357" s="87" t="s">
        <v>110</v>
      </c>
      <c r="I357" s="87" t="s">
        <v>2618</v>
      </c>
      <c r="J357" s="87" t="s">
        <v>2761</v>
      </c>
      <c r="K357" s="86" t="s">
        <v>2763</v>
      </c>
      <c r="L357" s="113" t="s">
        <v>18</v>
      </c>
      <c r="M357" s="162" t="str">
        <f>IFERROR(INDEX('1.2(2)'!J$793:J$838,MATCH('1.2(1)①'!$B357,'1.2(2)'!$E$793:$E$838,0),1),"ー")</f>
        <v>ー</v>
      </c>
      <c r="N357" s="162" t="str">
        <f>IFERROR(INDEX('1.2(2)'!K$793:K$838,MATCH('1.2(1)①'!$B357,'1.2(2)'!$E$793:$E$838,0),1),"ー")</f>
        <v>ー</v>
      </c>
    </row>
    <row r="358" spans="1:14" ht="28.5" x14ac:dyDescent="0.45">
      <c r="A358" s="160" t="str">
        <f t="shared" si="11"/>
        <v>Scope1, 2その他の設備導入、運用改善電気使用設備電動機・電動力応用設備</v>
      </c>
      <c r="B358" s="161">
        <f t="shared" si="12"/>
        <v>352</v>
      </c>
      <c r="C358" s="84" t="s">
        <v>10</v>
      </c>
      <c r="D358" s="87" t="s">
        <v>11</v>
      </c>
      <c r="E358" s="87" t="s">
        <v>12</v>
      </c>
      <c r="F358" s="87" t="s">
        <v>13</v>
      </c>
      <c r="G358" s="87" t="s">
        <v>191</v>
      </c>
      <c r="H358" s="87" t="s">
        <v>110</v>
      </c>
      <c r="I358" s="87" t="s">
        <v>2618</v>
      </c>
      <c r="J358" s="87" t="s">
        <v>2621</v>
      </c>
      <c r="K358" s="86"/>
      <c r="L358" s="113"/>
      <c r="M358" s="162" t="str">
        <f>IFERROR(INDEX('1.2(2)'!J$793:J$838,MATCH('1.2(1)①'!$B358,'1.2(2)'!$E$793:$E$838,0),1),"ー")</f>
        <v>ー</v>
      </c>
      <c r="N358" s="162" t="str">
        <f>IFERROR(INDEX('1.2(2)'!K$793:K$838,MATCH('1.2(1)①'!$B358,'1.2(2)'!$E$793:$E$838,0),1),"ー")</f>
        <v>ー</v>
      </c>
    </row>
    <row r="359" spans="1:14" ht="28.5" x14ac:dyDescent="0.45">
      <c r="A359" s="160" t="str">
        <f t="shared" si="11"/>
        <v>Scope1, 2その他の設備導入、運用改善電気使用設備回転数制御装置</v>
      </c>
      <c r="B359" s="161">
        <f t="shared" si="12"/>
        <v>353</v>
      </c>
      <c r="C359" s="84" t="s">
        <v>10</v>
      </c>
      <c r="D359" s="87" t="s">
        <v>11</v>
      </c>
      <c r="E359" s="87" t="s">
        <v>12</v>
      </c>
      <c r="F359" s="87" t="s">
        <v>13</v>
      </c>
      <c r="G359" s="87" t="s">
        <v>191</v>
      </c>
      <c r="H359" s="87" t="s">
        <v>110</v>
      </c>
      <c r="I359" s="87" t="s">
        <v>556</v>
      </c>
      <c r="J359" s="87" t="s">
        <v>557</v>
      </c>
      <c r="K359" s="86" t="s">
        <v>558</v>
      </c>
      <c r="L359" s="113" t="s">
        <v>18</v>
      </c>
      <c r="M359" s="162" t="str">
        <f>IFERROR(INDEX('1.2(2)'!J$793:J$838,MATCH('1.2(1)①'!$B359,'1.2(2)'!$E$793:$E$838,0),1),"ー")</f>
        <v>ー</v>
      </c>
      <c r="N359" s="162" t="str">
        <f>IFERROR(INDEX('1.2(2)'!K$793:K$838,MATCH('1.2(1)①'!$B359,'1.2(2)'!$E$793:$E$838,0),1),"ー")</f>
        <v>ー</v>
      </c>
    </row>
    <row r="360" spans="1:14" ht="28.5" x14ac:dyDescent="0.45">
      <c r="A360" s="160" t="str">
        <f t="shared" si="11"/>
        <v>Scope1, 2その他の設備導入、運用改善電気使用設備回転数制御装置</v>
      </c>
      <c r="B360" s="161">
        <f t="shared" si="12"/>
        <v>354</v>
      </c>
      <c r="C360" s="84" t="s">
        <v>10</v>
      </c>
      <c r="D360" s="87" t="s">
        <v>11</v>
      </c>
      <c r="E360" s="87" t="s">
        <v>12</v>
      </c>
      <c r="F360" s="87" t="s">
        <v>13</v>
      </c>
      <c r="G360" s="87" t="s">
        <v>191</v>
      </c>
      <c r="H360" s="87" t="s">
        <v>110</v>
      </c>
      <c r="I360" s="87" t="s">
        <v>556</v>
      </c>
      <c r="J360" s="87" t="s">
        <v>559</v>
      </c>
      <c r="K360" s="86" t="s">
        <v>560</v>
      </c>
      <c r="L360" s="113"/>
      <c r="M360" s="162" t="str">
        <f>IFERROR(INDEX('1.2(2)'!J$793:J$838,MATCH('1.2(1)①'!$B360,'1.2(2)'!$E$793:$E$838,0),1),"ー")</f>
        <v>ー</v>
      </c>
      <c r="N360" s="162" t="str">
        <f>IFERROR(INDEX('1.2(2)'!K$793:K$838,MATCH('1.2(1)①'!$B360,'1.2(2)'!$E$793:$E$838,0),1),"ー")</f>
        <v>ー</v>
      </c>
    </row>
    <row r="361" spans="1:14" x14ac:dyDescent="0.45">
      <c r="A361" s="160" t="str">
        <f t="shared" si="11"/>
        <v>Scope1, 2その他の設備導入、運用改善電気使用設備回転数制御装置</v>
      </c>
      <c r="B361" s="161">
        <f t="shared" si="12"/>
        <v>355</v>
      </c>
      <c r="C361" s="84" t="s">
        <v>10</v>
      </c>
      <c r="D361" s="87" t="s">
        <v>11</v>
      </c>
      <c r="E361" s="87" t="s">
        <v>12</v>
      </c>
      <c r="F361" s="87" t="s">
        <v>13</v>
      </c>
      <c r="G361" s="87" t="s">
        <v>191</v>
      </c>
      <c r="H361" s="87" t="s">
        <v>110</v>
      </c>
      <c r="I361" s="87" t="s">
        <v>556</v>
      </c>
      <c r="J361" s="87" t="s">
        <v>561</v>
      </c>
      <c r="K361" s="86" t="s">
        <v>562</v>
      </c>
      <c r="L361" s="113"/>
      <c r="M361" s="162" t="str">
        <f>IFERROR(INDEX('1.2(2)'!J$793:J$838,MATCH('1.2(1)①'!$B361,'1.2(2)'!$E$793:$E$838,0),1),"ー")</f>
        <v>ー</v>
      </c>
      <c r="N361" s="162" t="str">
        <f>IFERROR(INDEX('1.2(2)'!K$793:K$838,MATCH('1.2(1)①'!$B361,'1.2(2)'!$E$793:$E$838,0),1),"ー")</f>
        <v>ー</v>
      </c>
    </row>
    <row r="362" spans="1:14" ht="42.75" x14ac:dyDescent="0.45">
      <c r="A362" s="160" t="str">
        <f t="shared" si="11"/>
        <v>Scope1, 2その他の設備導入、運用改善電気使用設備回転数制御装置</v>
      </c>
      <c r="B362" s="161">
        <f t="shared" si="12"/>
        <v>356</v>
      </c>
      <c r="C362" s="84" t="s">
        <v>10</v>
      </c>
      <c r="D362" s="87" t="s">
        <v>11</v>
      </c>
      <c r="E362" s="87" t="s">
        <v>12</v>
      </c>
      <c r="F362" s="87" t="s">
        <v>13</v>
      </c>
      <c r="G362" s="87" t="s">
        <v>191</v>
      </c>
      <c r="H362" s="87" t="s">
        <v>110</v>
      </c>
      <c r="I362" s="87" t="s">
        <v>556</v>
      </c>
      <c r="J362" s="87" t="s">
        <v>563</v>
      </c>
      <c r="K362" s="86" t="s">
        <v>564</v>
      </c>
      <c r="L362" s="113"/>
      <c r="M362" s="162" t="str">
        <f>IFERROR(INDEX('1.2(2)'!J$793:J$838,MATCH('1.2(1)①'!$B362,'1.2(2)'!$E$793:$E$838,0),1),"ー")</f>
        <v>ー</v>
      </c>
      <c r="N362" s="162" t="str">
        <f>IFERROR(INDEX('1.2(2)'!K$793:K$838,MATCH('1.2(1)①'!$B362,'1.2(2)'!$E$793:$E$838,0),1),"ー")</f>
        <v>ー</v>
      </c>
    </row>
    <row r="363" spans="1:14" ht="28.5" x14ac:dyDescent="0.45">
      <c r="A363" s="160" t="str">
        <f t="shared" si="11"/>
        <v>Scope1, 2その他の設備導入、運用改善電気使用設備回転数制御装置</v>
      </c>
      <c r="B363" s="161">
        <f t="shared" si="12"/>
        <v>357</v>
      </c>
      <c r="C363" s="84" t="s">
        <v>10</v>
      </c>
      <c r="D363" s="87" t="s">
        <v>11</v>
      </c>
      <c r="E363" s="87" t="s">
        <v>12</v>
      </c>
      <c r="F363" s="87" t="s">
        <v>13</v>
      </c>
      <c r="G363" s="87" t="s">
        <v>191</v>
      </c>
      <c r="H363" s="87" t="s">
        <v>110</v>
      </c>
      <c r="I363" s="87" t="s">
        <v>556</v>
      </c>
      <c r="J363" s="87" t="s">
        <v>565</v>
      </c>
      <c r="K363" s="86" t="s">
        <v>3034</v>
      </c>
      <c r="L363" s="113" t="s">
        <v>18</v>
      </c>
      <c r="M363" s="162" t="str">
        <f>IFERROR(INDEX('1.2(2)'!J$793:J$838,MATCH('1.2(1)①'!$B363,'1.2(2)'!$E$793:$E$838,0),1),"ー")</f>
        <v>ー</v>
      </c>
      <c r="N363" s="162" t="str">
        <f>IFERROR(INDEX('1.2(2)'!K$793:K$838,MATCH('1.2(1)①'!$B363,'1.2(2)'!$E$793:$E$838,0),1),"ー")</f>
        <v>ー</v>
      </c>
    </row>
    <row r="364" spans="1:14" ht="28.5" x14ac:dyDescent="0.45">
      <c r="A364" s="160" t="str">
        <f t="shared" si="11"/>
        <v>Scope1, 2その他の設備導入、運用改善電気使用設備力率改善</v>
      </c>
      <c r="B364" s="161">
        <f t="shared" si="12"/>
        <v>358</v>
      </c>
      <c r="C364" s="84" t="s">
        <v>10</v>
      </c>
      <c r="D364" s="87" t="s">
        <v>11</v>
      </c>
      <c r="E364" s="87" t="s">
        <v>12</v>
      </c>
      <c r="F364" s="87" t="s">
        <v>13</v>
      </c>
      <c r="G364" s="87" t="s">
        <v>191</v>
      </c>
      <c r="H364" s="87" t="s">
        <v>110</v>
      </c>
      <c r="I364" s="87" t="s">
        <v>566</v>
      </c>
      <c r="J364" s="87" t="s">
        <v>567</v>
      </c>
      <c r="K364" s="86" t="s">
        <v>568</v>
      </c>
      <c r="L364" s="113" t="s">
        <v>18</v>
      </c>
      <c r="M364" s="162" t="str">
        <f>IFERROR(INDEX('1.2(2)'!J$793:J$838,MATCH('1.2(1)①'!$B364,'1.2(2)'!$E$793:$E$838,0),1),"ー")</f>
        <v>ー</v>
      </c>
      <c r="N364" s="162" t="str">
        <f>IFERROR(INDEX('1.2(2)'!K$793:K$838,MATCH('1.2(1)①'!$B364,'1.2(2)'!$E$793:$E$838,0),1),"ー")</f>
        <v>ー</v>
      </c>
    </row>
    <row r="365" spans="1:14" ht="28.5" x14ac:dyDescent="0.45">
      <c r="A365" s="160" t="str">
        <f t="shared" si="11"/>
        <v>Scope1, 2その他の設備導入、運用改善電気使用設備力率改善</v>
      </c>
      <c r="B365" s="161">
        <f t="shared" si="12"/>
        <v>359</v>
      </c>
      <c r="C365" s="84" t="s">
        <v>10</v>
      </c>
      <c r="D365" s="87" t="s">
        <v>11</v>
      </c>
      <c r="E365" s="87" t="s">
        <v>12</v>
      </c>
      <c r="F365" s="87" t="s">
        <v>13</v>
      </c>
      <c r="G365" s="87" t="s">
        <v>191</v>
      </c>
      <c r="H365" s="87" t="s">
        <v>110</v>
      </c>
      <c r="I365" s="87" t="s">
        <v>566</v>
      </c>
      <c r="J365" s="87" t="s">
        <v>569</v>
      </c>
      <c r="K365" s="86" t="s">
        <v>570</v>
      </c>
      <c r="L365" s="113" t="s">
        <v>18</v>
      </c>
      <c r="M365" s="162" t="str">
        <f>IFERROR(INDEX('1.2(2)'!J$793:J$838,MATCH('1.2(1)①'!$B365,'1.2(2)'!$E$793:$E$838,0),1),"ー")</f>
        <v>ー</v>
      </c>
      <c r="N365" s="162" t="str">
        <f>IFERROR(INDEX('1.2(2)'!K$793:K$838,MATCH('1.2(1)①'!$B365,'1.2(2)'!$E$793:$E$838,0),1),"ー")</f>
        <v>ー</v>
      </c>
    </row>
    <row r="366" spans="1:14" ht="28.5" x14ac:dyDescent="0.45">
      <c r="A366" s="160" t="str">
        <f t="shared" si="11"/>
        <v>Scope1, 2その他の設備導入、運用改善電気使用設備力率改善</v>
      </c>
      <c r="B366" s="161">
        <f t="shared" si="12"/>
        <v>360</v>
      </c>
      <c r="C366" s="84" t="s">
        <v>10</v>
      </c>
      <c r="D366" s="87" t="s">
        <v>11</v>
      </c>
      <c r="E366" s="87" t="s">
        <v>12</v>
      </c>
      <c r="F366" s="87" t="s">
        <v>13</v>
      </c>
      <c r="G366" s="87" t="s">
        <v>191</v>
      </c>
      <c r="H366" s="87" t="s">
        <v>110</v>
      </c>
      <c r="I366" s="87" t="s">
        <v>566</v>
      </c>
      <c r="J366" s="87" t="s">
        <v>571</v>
      </c>
      <c r="K366" s="86" t="s">
        <v>572</v>
      </c>
      <c r="L366" s="113" t="s">
        <v>18</v>
      </c>
      <c r="M366" s="162" t="str">
        <f>IFERROR(INDEX('1.2(2)'!J$793:J$838,MATCH('1.2(1)①'!$B366,'1.2(2)'!$E$793:$E$838,0),1),"ー")</f>
        <v>ー</v>
      </c>
      <c r="N366" s="162" t="str">
        <f>IFERROR(INDEX('1.2(2)'!K$793:K$838,MATCH('1.2(1)①'!$B366,'1.2(2)'!$E$793:$E$838,0),1),"ー")</f>
        <v>ー</v>
      </c>
    </row>
    <row r="367" spans="1:14" x14ac:dyDescent="0.45">
      <c r="A367" s="160" t="str">
        <f t="shared" si="11"/>
        <v>Scope1, 2その他の設備導入、運用改善電気使用設備計測管理装置</v>
      </c>
      <c r="B367" s="161">
        <f t="shared" si="12"/>
        <v>361</v>
      </c>
      <c r="C367" s="84" t="s">
        <v>10</v>
      </c>
      <c r="D367" s="87" t="s">
        <v>11</v>
      </c>
      <c r="E367" s="87" t="s">
        <v>12</v>
      </c>
      <c r="F367" s="87" t="s">
        <v>13</v>
      </c>
      <c r="G367" s="87" t="s">
        <v>191</v>
      </c>
      <c r="H367" s="87" t="s">
        <v>110</v>
      </c>
      <c r="I367" s="87" t="s">
        <v>573</v>
      </c>
      <c r="J367" s="87" t="s">
        <v>574</v>
      </c>
      <c r="K367" s="86" t="s">
        <v>575</v>
      </c>
      <c r="L367" s="113"/>
      <c r="M367" s="162" t="str">
        <f>IFERROR(INDEX('1.2(2)'!J$793:J$838,MATCH('1.2(1)①'!$B367,'1.2(2)'!$E$793:$E$838,0),1),"ー")</f>
        <v>ー</v>
      </c>
      <c r="N367" s="162" t="str">
        <f>IFERROR(INDEX('1.2(2)'!K$793:K$838,MATCH('1.2(1)①'!$B367,'1.2(2)'!$E$793:$E$838,0),1),"ー")</f>
        <v>ー</v>
      </c>
    </row>
    <row r="368" spans="1:14" ht="28.5" x14ac:dyDescent="0.45">
      <c r="A368" s="160" t="str">
        <f t="shared" si="11"/>
        <v>Scope1, 2その他の設備導入、運用改善電気使用設備計測管理装置</v>
      </c>
      <c r="B368" s="161">
        <f t="shared" si="12"/>
        <v>362</v>
      </c>
      <c r="C368" s="84" t="s">
        <v>10</v>
      </c>
      <c r="D368" s="87" t="s">
        <v>11</v>
      </c>
      <c r="E368" s="87" t="s">
        <v>12</v>
      </c>
      <c r="F368" s="87" t="s">
        <v>13</v>
      </c>
      <c r="G368" s="87" t="s">
        <v>191</v>
      </c>
      <c r="H368" s="87" t="s">
        <v>110</v>
      </c>
      <c r="I368" s="87" t="s">
        <v>573</v>
      </c>
      <c r="J368" s="87" t="s">
        <v>576</v>
      </c>
      <c r="K368" s="86" t="s">
        <v>577</v>
      </c>
      <c r="L368" s="113"/>
      <c r="M368" s="162" t="str">
        <f>IFERROR(INDEX('1.2(2)'!J$793:J$838,MATCH('1.2(1)①'!$B368,'1.2(2)'!$E$793:$E$838,0),1),"ー")</f>
        <v>ー</v>
      </c>
      <c r="N368" s="162" t="str">
        <f>IFERROR(INDEX('1.2(2)'!K$793:K$838,MATCH('1.2(1)①'!$B368,'1.2(2)'!$E$793:$E$838,0),1),"ー")</f>
        <v>ー</v>
      </c>
    </row>
    <row r="369" spans="1:14" ht="28.5" x14ac:dyDescent="0.45">
      <c r="A369" s="160" t="str">
        <f t="shared" si="11"/>
        <v>Scope1, 2その他の設備導入、運用改善電気使用設備計測管理装置</v>
      </c>
      <c r="B369" s="161">
        <f t="shared" si="12"/>
        <v>363</v>
      </c>
      <c r="C369" s="84" t="s">
        <v>10</v>
      </c>
      <c r="D369" s="87" t="s">
        <v>11</v>
      </c>
      <c r="E369" s="87" t="s">
        <v>12</v>
      </c>
      <c r="F369" s="87" t="s">
        <v>13</v>
      </c>
      <c r="G369" s="87" t="s">
        <v>191</v>
      </c>
      <c r="H369" s="87" t="s">
        <v>110</v>
      </c>
      <c r="I369" s="87" t="s">
        <v>573</v>
      </c>
      <c r="J369" s="87" t="s">
        <v>578</v>
      </c>
      <c r="K369" s="86" t="s">
        <v>579</v>
      </c>
      <c r="L369" s="113" t="s">
        <v>18</v>
      </c>
      <c r="M369" s="162" t="str">
        <f>IFERROR(INDEX('1.2(2)'!J$793:J$838,MATCH('1.2(1)①'!$B369,'1.2(2)'!$E$793:$E$838,0),1),"ー")</f>
        <v>ー</v>
      </c>
      <c r="N369" s="162" t="str">
        <f>IFERROR(INDEX('1.2(2)'!K$793:K$838,MATCH('1.2(1)①'!$B369,'1.2(2)'!$E$793:$E$838,0),1),"ー")</f>
        <v>ー</v>
      </c>
    </row>
    <row r="370" spans="1:14" ht="71.25" x14ac:dyDescent="0.45">
      <c r="A370" s="160" t="str">
        <f t="shared" si="11"/>
        <v>Scope1, 2その他の設備導入、運用改善電気使用設備計測管理装置</v>
      </c>
      <c r="B370" s="161">
        <f t="shared" si="12"/>
        <v>364</v>
      </c>
      <c r="C370" s="84" t="s">
        <v>10</v>
      </c>
      <c r="D370" s="87" t="s">
        <v>11</v>
      </c>
      <c r="E370" s="87" t="s">
        <v>12</v>
      </c>
      <c r="F370" s="87" t="s">
        <v>13</v>
      </c>
      <c r="G370" s="87" t="s">
        <v>191</v>
      </c>
      <c r="H370" s="87" t="s">
        <v>110</v>
      </c>
      <c r="I370" s="87" t="s">
        <v>573</v>
      </c>
      <c r="J370" s="87" t="s">
        <v>580</v>
      </c>
      <c r="K370" s="86" t="s">
        <v>581</v>
      </c>
      <c r="L370" s="113"/>
      <c r="M370" s="162" t="str">
        <f>IFERROR(INDEX('1.2(2)'!J$793:J$838,MATCH('1.2(1)①'!$B370,'1.2(2)'!$E$793:$E$838,0),1),"ー")</f>
        <v>ー</v>
      </c>
      <c r="N370" s="162" t="str">
        <f>IFERROR(INDEX('1.2(2)'!K$793:K$838,MATCH('1.2(1)①'!$B370,'1.2(2)'!$E$793:$E$838,0),1),"ー")</f>
        <v>ー</v>
      </c>
    </row>
    <row r="371" spans="1:14" ht="42.75" x14ac:dyDescent="0.45">
      <c r="A371" s="160" t="str">
        <f t="shared" si="11"/>
        <v>Scope1, 2その他の設備導入、運用改善電気使用設備計測管理装置</v>
      </c>
      <c r="B371" s="161">
        <f t="shared" si="12"/>
        <v>365</v>
      </c>
      <c r="C371" s="84" t="s">
        <v>10</v>
      </c>
      <c r="D371" s="87" t="s">
        <v>11</v>
      </c>
      <c r="E371" s="87" t="s">
        <v>12</v>
      </c>
      <c r="F371" s="87" t="s">
        <v>13</v>
      </c>
      <c r="G371" s="87" t="s">
        <v>191</v>
      </c>
      <c r="H371" s="87" t="s">
        <v>110</v>
      </c>
      <c r="I371" s="87" t="s">
        <v>573</v>
      </c>
      <c r="J371" s="87" t="s">
        <v>582</v>
      </c>
      <c r="K371" s="86" t="s">
        <v>583</v>
      </c>
      <c r="L371" s="113"/>
      <c r="M371" s="162" t="str">
        <f>IFERROR(INDEX('1.2(2)'!J$793:J$838,MATCH('1.2(1)①'!$B371,'1.2(2)'!$E$793:$E$838,0),1),"ー")</f>
        <v>ー</v>
      </c>
      <c r="N371" s="162" t="str">
        <f>IFERROR(INDEX('1.2(2)'!K$793:K$838,MATCH('1.2(1)①'!$B371,'1.2(2)'!$E$793:$E$838,0),1),"ー")</f>
        <v>ー</v>
      </c>
    </row>
    <row r="372" spans="1:14" ht="42.75" x14ac:dyDescent="0.45">
      <c r="A372" s="160" t="str">
        <f t="shared" si="11"/>
        <v>Scope1, 2その他の設備導入、運用改善電気使用設備電気加熱設備</v>
      </c>
      <c r="B372" s="161">
        <f t="shared" si="12"/>
        <v>366</v>
      </c>
      <c r="C372" s="84" t="s">
        <v>10</v>
      </c>
      <c r="D372" s="87" t="s">
        <v>892</v>
      </c>
      <c r="E372" s="87" t="s">
        <v>12</v>
      </c>
      <c r="F372" s="87" t="s">
        <v>13</v>
      </c>
      <c r="G372" s="87" t="s">
        <v>191</v>
      </c>
      <c r="H372" s="87" t="s">
        <v>110</v>
      </c>
      <c r="I372" s="87" t="s">
        <v>122</v>
      </c>
      <c r="J372" s="87" t="s">
        <v>2622</v>
      </c>
      <c r="K372" s="87"/>
      <c r="L372" s="113"/>
      <c r="M372" s="162" t="str">
        <f>IFERROR(INDEX('1.2(2)'!J$793:J$838,MATCH('1.2(1)①'!$B372,'1.2(2)'!$E$793:$E$838,0),1),"ー")</f>
        <v>ー</v>
      </c>
      <c r="N372" s="162" t="str">
        <f>IFERROR(INDEX('1.2(2)'!K$793:K$838,MATCH('1.2(1)①'!$B372,'1.2(2)'!$E$793:$E$838,0),1),"ー")</f>
        <v>ー</v>
      </c>
    </row>
    <row r="373" spans="1:14" ht="28.5" x14ac:dyDescent="0.45">
      <c r="A373" s="160" t="str">
        <f t="shared" si="11"/>
        <v>Scope1, 2その他の設備導入、運用改善電気使用設備電気加熱設備</v>
      </c>
      <c r="B373" s="161">
        <f>ROW(B373)-6</f>
        <v>367</v>
      </c>
      <c r="C373" s="84" t="s">
        <v>10</v>
      </c>
      <c r="D373" s="87" t="s">
        <v>892</v>
      </c>
      <c r="E373" s="87" t="s">
        <v>12</v>
      </c>
      <c r="F373" s="87" t="s">
        <v>13</v>
      </c>
      <c r="G373" s="87" t="s">
        <v>191</v>
      </c>
      <c r="H373" s="87" t="s">
        <v>110</v>
      </c>
      <c r="I373" s="87" t="s">
        <v>122</v>
      </c>
      <c r="J373" s="87" t="s">
        <v>2769</v>
      </c>
      <c r="K373" s="86" t="s">
        <v>2762</v>
      </c>
      <c r="L373" s="113" t="s">
        <v>18</v>
      </c>
      <c r="M373" s="162" t="str">
        <f>IFERROR(INDEX('1.2(2)'!J$793:J$838,MATCH('1.2(1)①'!$B373,'1.2(2)'!$E$793:$E$838,0),1),"ー")</f>
        <v>ー</v>
      </c>
      <c r="N373" s="162" t="str">
        <f>IFERROR(INDEX('1.2(2)'!K$793:K$838,MATCH('1.2(1)①'!$B373,'1.2(2)'!$E$793:$E$838,0),1),"ー")</f>
        <v>ー</v>
      </c>
    </row>
    <row r="374" spans="1:14" x14ac:dyDescent="0.45">
      <c r="A374" s="160" t="str">
        <f t="shared" si="11"/>
        <v>Scope1, 2その他の設備導入、運用改善電気使用設備業務用機器</v>
      </c>
      <c r="B374" s="161">
        <f t="shared" si="12"/>
        <v>368</v>
      </c>
      <c r="C374" s="84" t="s">
        <v>10</v>
      </c>
      <c r="D374" s="87" t="s">
        <v>11</v>
      </c>
      <c r="E374" s="87" t="s">
        <v>12</v>
      </c>
      <c r="F374" s="87" t="s">
        <v>13</v>
      </c>
      <c r="G374" s="87" t="s">
        <v>191</v>
      </c>
      <c r="H374" s="87" t="s">
        <v>110</v>
      </c>
      <c r="I374" s="87" t="s">
        <v>584</v>
      </c>
      <c r="J374" s="87" t="s">
        <v>585</v>
      </c>
      <c r="K374" s="86" t="s">
        <v>586</v>
      </c>
      <c r="L374" s="113" t="s">
        <v>18</v>
      </c>
      <c r="M374" s="162" t="str">
        <f>IFERROR(INDEX('1.2(2)'!J$793:J$838,MATCH('1.2(1)①'!$B374,'1.2(2)'!$E$793:$E$838,0),1),"ー")</f>
        <v>ー</v>
      </c>
      <c r="N374" s="162" t="str">
        <f>IFERROR(INDEX('1.2(2)'!K$793:K$838,MATCH('1.2(1)①'!$B374,'1.2(2)'!$E$793:$E$838,0),1),"ー")</f>
        <v>ー</v>
      </c>
    </row>
    <row r="375" spans="1:14" ht="28.5" x14ac:dyDescent="0.45">
      <c r="A375" s="160" t="str">
        <f t="shared" si="11"/>
        <v>Scope1, 2その他の設備導入、運用改善電気使用設備業務用機器</v>
      </c>
      <c r="B375" s="161">
        <f t="shared" si="12"/>
        <v>369</v>
      </c>
      <c r="C375" s="84" t="s">
        <v>10</v>
      </c>
      <c r="D375" s="87" t="s">
        <v>11</v>
      </c>
      <c r="E375" s="87" t="s">
        <v>12</v>
      </c>
      <c r="F375" s="87" t="s">
        <v>13</v>
      </c>
      <c r="G375" s="87" t="s">
        <v>191</v>
      </c>
      <c r="H375" s="87" t="s">
        <v>110</v>
      </c>
      <c r="I375" s="87" t="s">
        <v>584</v>
      </c>
      <c r="J375" s="87" t="s">
        <v>587</v>
      </c>
      <c r="K375" s="86" t="s">
        <v>588</v>
      </c>
      <c r="L375" s="113" t="s">
        <v>18</v>
      </c>
      <c r="M375" s="162" t="str">
        <f>IFERROR(INDEX('1.2(2)'!J$793:J$838,MATCH('1.2(1)①'!$B375,'1.2(2)'!$E$793:$E$838,0),1),"ー")</f>
        <v>ー</v>
      </c>
      <c r="N375" s="162" t="str">
        <f>IFERROR(INDEX('1.2(2)'!K$793:K$838,MATCH('1.2(1)①'!$B375,'1.2(2)'!$E$793:$E$838,0),1),"ー")</f>
        <v>ー</v>
      </c>
    </row>
    <row r="376" spans="1:14" ht="28.5" x14ac:dyDescent="0.45">
      <c r="A376" s="160" t="str">
        <f t="shared" si="11"/>
        <v>Scope1, 2その他の設備導入、運用改善電気使用設備業務用機器</v>
      </c>
      <c r="B376" s="161">
        <f t="shared" si="12"/>
        <v>370</v>
      </c>
      <c r="C376" s="84" t="s">
        <v>10</v>
      </c>
      <c r="D376" s="87" t="s">
        <v>11</v>
      </c>
      <c r="E376" s="87" t="s">
        <v>12</v>
      </c>
      <c r="F376" s="87" t="s">
        <v>13</v>
      </c>
      <c r="G376" s="87" t="s">
        <v>191</v>
      </c>
      <c r="H376" s="87" t="s">
        <v>110</v>
      </c>
      <c r="I376" s="87" t="s">
        <v>584</v>
      </c>
      <c r="J376" s="87" t="s">
        <v>589</v>
      </c>
      <c r="K376" s="86" t="s">
        <v>590</v>
      </c>
      <c r="L376" s="113" t="s">
        <v>18</v>
      </c>
      <c r="M376" s="162" t="str">
        <f>IFERROR(INDEX('1.2(2)'!J$793:J$838,MATCH('1.2(1)①'!$B376,'1.2(2)'!$E$793:$E$838,0),1),"ー")</f>
        <v>ー</v>
      </c>
      <c r="N376" s="162" t="str">
        <f>IFERROR(INDEX('1.2(2)'!K$793:K$838,MATCH('1.2(1)①'!$B376,'1.2(2)'!$E$793:$E$838,0),1),"ー")</f>
        <v>ー</v>
      </c>
    </row>
    <row r="377" spans="1:14" ht="28.5" x14ac:dyDescent="0.45">
      <c r="A377" s="160" t="str">
        <f t="shared" si="11"/>
        <v>Scope1, 2その他の設備導入、運用改善電気使用設備業務用機器</v>
      </c>
      <c r="B377" s="161">
        <f t="shared" si="12"/>
        <v>371</v>
      </c>
      <c r="C377" s="84" t="s">
        <v>10</v>
      </c>
      <c r="D377" s="87" t="s">
        <v>11</v>
      </c>
      <c r="E377" s="87" t="s">
        <v>12</v>
      </c>
      <c r="F377" s="87" t="s">
        <v>84</v>
      </c>
      <c r="G377" s="87" t="s">
        <v>191</v>
      </c>
      <c r="H377" s="87" t="s">
        <v>110</v>
      </c>
      <c r="I377" s="1" t="s">
        <v>130</v>
      </c>
      <c r="J377" s="87" t="s">
        <v>591</v>
      </c>
      <c r="K377" s="86" t="s">
        <v>592</v>
      </c>
      <c r="L377" s="113"/>
      <c r="M377" s="162" t="str">
        <f>IFERROR(INDEX('1.2(2)'!J$793:J$838,MATCH('1.2(1)①'!$B377,'1.2(2)'!$E$793:$E$838,0),1),"ー")</f>
        <v>ー</v>
      </c>
      <c r="N377" s="162" t="str">
        <f>IFERROR(INDEX('1.2(2)'!K$793:K$838,MATCH('1.2(1)①'!$B377,'1.2(2)'!$E$793:$E$838,0),1),"ー")</f>
        <v>ー</v>
      </c>
    </row>
    <row r="378" spans="1:14" ht="31.5" x14ac:dyDescent="0.45">
      <c r="A378" s="160" t="str">
        <f t="shared" si="11"/>
        <v>Scope1, 2その他の設備導入、運用改善電気使用設備業務用機器</v>
      </c>
      <c r="B378" s="161">
        <f t="shared" si="12"/>
        <v>372</v>
      </c>
      <c r="C378" s="84" t="s">
        <v>10</v>
      </c>
      <c r="D378" s="87" t="s">
        <v>11</v>
      </c>
      <c r="E378" s="87" t="s">
        <v>12</v>
      </c>
      <c r="F378" s="87" t="s">
        <v>84</v>
      </c>
      <c r="G378" s="87" t="s">
        <v>191</v>
      </c>
      <c r="H378" s="87" t="s">
        <v>110</v>
      </c>
      <c r="I378" s="1" t="s">
        <v>130</v>
      </c>
      <c r="J378" s="87" t="s">
        <v>2623</v>
      </c>
      <c r="K378" s="121" t="s">
        <v>2716</v>
      </c>
      <c r="L378" s="113" t="s">
        <v>2738</v>
      </c>
      <c r="M378" s="162" t="str">
        <f>IFERROR(INDEX('1.2(2)'!J$793:J$838,MATCH('1.2(1)①'!$B378,'1.2(2)'!$E$793:$E$838,0),1),"ー")</f>
        <v>ー</v>
      </c>
      <c r="N378" s="162" t="str">
        <f>IFERROR(INDEX('1.2(2)'!K$793:K$838,MATCH('1.2(1)①'!$B378,'1.2(2)'!$E$793:$E$838,0),1),"ー")</f>
        <v>ー</v>
      </c>
    </row>
    <row r="379" spans="1:14" ht="31.5" x14ac:dyDescent="0.45">
      <c r="A379" s="160" t="str">
        <f t="shared" si="11"/>
        <v>Scope1, 2その他の設備導入、運用改善電気使用設備業務用機器</v>
      </c>
      <c r="B379" s="161">
        <f t="shared" si="12"/>
        <v>373</v>
      </c>
      <c r="C379" s="84" t="s">
        <v>10</v>
      </c>
      <c r="D379" s="87" t="s">
        <v>11</v>
      </c>
      <c r="E379" s="87" t="s">
        <v>12</v>
      </c>
      <c r="F379" s="87" t="s">
        <v>84</v>
      </c>
      <c r="G379" s="87" t="s">
        <v>191</v>
      </c>
      <c r="H379" s="87" t="s">
        <v>110</v>
      </c>
      <c r="I379" s="1" t="s">
        <v>130</v>
      </c>
      <c r="J379" s="87" t="s">
        <v>2624</v>
      </c>
      <c r="K379" s="121" t="s">
        <v>2718</v>
      </c>
      <c r="L379" s="113" t="s">
        <v>2738</v>
      </c>
      <c r="M379" s="162" t="str">
        <f>IFERROR(INDEX('1.2(2)'!J$793:J$838,MATCH('1.2(1)①'!$B379,'1.2(2)'!$E$793:$E$838,0),1),"ー")</f>
        <v>ー</v>
      </c>
      <c r="N379" s="162" t="str">
        <f>IFERROR(INDEX('1.2(2)'!K$793:K$838,MATCH('1.2(1)①'!$B379,'1.2(2)'!$E$793:$E$838,0),1),"ー")</f>
        <v>ー</v>
      </c>
    </row>
    <row r="380" spans="1:14" ht="28.5" x14ac:dyDescent="0.45">
      <c r="A380" s="160" t="str">
        <f t="shared" si="11"/>
        <v>Scope1, 2その他の設備導入、運用改善電気使用設備業務用機器</v>
      </c>
      <c r="B380" s="161">
        <f t="shared" si="12"/>
        <v>374</v>
      </c>
      <c r="C380" s="84" t="s">
        <v>10</v>
      </c>
      <c r="D380" s="87" t="s">
        <v>11</v>
      </c>
      <c r="E380" s="87" t="s">
        <v>12</v>
      </c>
      <c r="F380" s="87" t="s">
        <v>84</v>
      </c>
      <c r="G380" s="87" t="s">
        <v>191</v>
      </c>
      <c r="H380" s="87" t="s">
        <v>110</v>
      </c>
      <c r="I380" s="1" t="s">
        <v>130</v>
      </c>
      <c r="J380" s="87" t="s">
        <v>2625</v>
      </c>
      <c r="K380" s="86"/>
      <c r="L380" s="113"/>
      <c r="M380" s="162" t="str">
        <f>IFERROR(INDEX('1.2(2)'!J$793:J$838,MATCH('1.2(1)①'!$B380,'1.2(2)'!$E$793:$E$838,0),1),"ー")</f>
        <v>ー</v>
      </c>
      <c r="N380" s="162" t="str">
        <f>IFERROR(INDEX('1.2(2)'!K$793:K$838,MATCH('1.2(1)①'!$B380,'1.2(2)'!$E$793:$E$838,0),1),"ー")</f>
        <v>ー</v>
      </c>
    </row>
    <row r="381" spans="1:14" ht="31.5" x14ac:dyDescent="0.45">
      <c r="A381" s="160" t="str">
        <f t="shared" si="11"/>
        <v>Scope1, 2その他の設備導入、運用改善電気使用設備業務用機器</v>
      </c>
      <c r="B381" s="161">
        <f t="shared" si="12"/>
        <v>375</v>
      </c>
      <c r="C381" s="84" t="s">
        <v>10</v>
      </c>
      <c r="D381" s="87" t="s">
        <v>11</v>
      </c>
      <c r="E381" s="87" t="s">
        <v>12</v>
      </c>
      <c r="F381" s="87" t="s">
        <v>84</v>
      </c>
      <c r="G381" s="87" t="s">
        <v>191</v>
      </c>
      <c r="H381" s="87" t="s">
        <v>110</v>
      </c>
      <c r="I381" s="1" t="s">
        <v>130</v>
      </c>
      <c r="J381" s="87" t="s">
        <v>2626</v>
      </c>
      <c r="K381" s="121" t="s">
        <v>2719</v>
      </c>
      <c r="L381" s="113" t="s">
        <v>2738</v>
      </c>
      <c r="M381" s="162" t="str">
        <f>IFERROR(INDEX('1.2(2)'!J$793:J$838,MATCH('1.2(1)①'!$B381,'1.2(2)'!$E$793:$E$838,0),1),"ー")</f>
        <v>ー</v>
      </c>
      <c r="N381" s="162" t="str">
        <f>IFERROR(INDEX('1.2(2)'!K$793:K$838,MATCH('1.2(1)①'!$B381,'1.2(2)'!$E$793:$E$838,0),1),"ー")</f>
        <v>ー</v>
      </c>
    </row>
    <row r="382" spans="1:14" ht="28.5" x14ac:dyDescent="0.45">
      <c r="A382" s="160" t="str">
        <f t="shared" si="11"/>
        <v>Scope1, 2その他の設備導入、運用改善電気使用設備業務用機器</v>
      </c>
      <c r="B382" s="161">
        <f t="shared" si="12"/>
        <v>376</v>
      </c>
      <c r="C382" s="84" t="s">
        <v>10</v>
      </c>
      <c r="D382" s="87" t="s">
        <v>11</v>
      </c>
      <c r="E382" s="87" t="s">
        <v>12</v>
      </c>
      <c r="F382" s="87" t="s">
        <v>13</v>
      </c>
      <c r="G382" s="87" t="s">
        <v>191</v>
      </c>
      <c r="H382" s="87" t="s">
        <v>110</v>
      </c>
      <c r="I382" s="1" t="s">
        <v>130</v>
      </c>
      <c r="J382" s="87" t="s">
        <v>2871</v>
      </c>
      <c r="K382" s="86" t="s">
        <v>2870</v>
      </c>
      <c r="L382" s="113" t="s">
        <v>2738</v>
      </c>
      <c r="M382" s="162" t="str">
        <f>IFERROR(INDEX('1.2(2)'!J$793:J$838,MATCH('1.2(1)①'!$B382,'1.2(2)'!$E$793:$E$838,0),1),"ー")</f>
        <v>ー</v>
      </c>
      <c r="N382" s="162" t="str">
        <f>IFERROR(INDEX('1.2(2)'!K$793:K$838,MATCH('1.2(1)①'!$B382,'1.2(2)'!$E$793:$E$838,0),1),"ー")</f>
        <v>ー</v>
      </c>
    </row>
    <row r="383" spans="1:14" ht="28.5" x14ac:dyDescent="0.45">
      <c r="A383" s="160" t="str">
        <f t="shared" si="11"/>
        <v>Scope1, 2その他の設備導入、運用改善電気使用設備業務用機器</v>
      </c>
      <c r="B383" s="161">
        <f t="shared" si="12"/>
        <v>377</v>
      </c>
      <c r="C383" s="84" t="s">
        <v>10</v>
      </c>
      <c r="D383" s="87" t="s">
        <v>11</v>
      </c>
      <c r="E383" s="87" t="s">
        <v>12</v>
      </c>
      <c r="F383" s="87" t="s">
        <v>13</v>
      </c>
      <c r="G383" s="87" t="s">
        <v>191</v>
      </c>
      <c r="H383" s="87" t="s">
        <v>110</v>
      </c>
      <c r="I383" s="1" t="s">
        <v>130</v>
      </c>
      <c r="J383" s="87" t="s">
        <v>2872</v>
      </c>
      <c r="K383" s="86" t="s">
        <v>2873</v>
      </c>
      <c r="L383" s="113" t="s">
        <v>2738</v>
      </c>
      <c r="M383" s="162" t="str">
        <f>IFERROR(INDEX('1.2(2)'!J$793:J$838,MATCH('1.2(1)①'!$B383,'1.2(2)'!$E$793:$E$838,0),1),"ー")</f>
        <v>ー</v>
      </c>
      <c r="N383" s="162" t="str">
        <f>IFERROR(INDEX('1.2(2)'!K$793:K$838,MATCH('1.2(1)①'!$B383,'1.2(2)'!$E$793:$E$838,0),1),"ー")</f>
        <v>ー</v>
      </c>
    </row>
    <row r="384" spans="1:14" ht="28.5" x14ac:dyDescent="0.45">
      <c r="A384" s="160" t="str">
        <f t="shared" si="11"/>
        <v>Scope1, 2その他の設備導入、運用改善電気使用設備業務用機器</v>
      </c>
      <c r="B384" s="161">
        <f t="shared" si="12"/>
        <v>378</v>
      </c>
      <c r="C384" s="84" t="s">
        <v>10</v>
      </c>
      <c r="D384" s="87" t="s">
        <v>11</v>
      </c>
      <c r="E384" s="87" t="s">
        <v>12</v>
      </c>
      <c r="F384" s="87" t="s">
        <v>13</v>
      </c>
      <c r="G384" s="87" t="s">
        <v>191</v>
      </c>
      <c r="H384" s="87" t="s">
        <v>110</v>
      </c>
      <c r="I384" s="1" t="s">
        <v>130</v>
      </c>
      <c r="J384" s="87" t="s">
        <v>2868</v>
      </c>
      <c r="K384" s="86" t="s">
        <v>2869</v>
      </c>
      <c r="L384" s="113" t="s">
        <v>2739</v>
      </c>
      <c r="M384" s="162" t="str">
        <f>IFERROR(INDEX('1.2(2)'!J$793:J$838,MATCH('1.2(1)①'!$B384,'1.2(2)'!$E$793:$E$838,0),1),"ー")</f>
        <v>ー</v>
      </c>
      <c r="N384" s="162" t="str">
        <f>IFERROR(INDEX('1.2(2)'!K$793:K$838,MATCH('1.2(1)①'!$B384,'1.2(2)'!$E$793:$E$838,0),1),"ー")</f>
        <v>ー</v>
      </c>
    </row>
    <row r="385" spans="1:14" ht="42.75" x14ac:dyDescent="0.45">
      <c r="A385" s="160" t="str">
        <f t="shared" si="11"/>
        <v>Scope1, 2その他の設備導入、運用改善電気使用設備その他</v>
      </c>
      <c r="B385" s="161">
        <f t="shared" si="12"/>
        <v>379</v>
      </c>
      <c r="C385" s="84" t="s">
        <v>10</v>
      </c>
      <c r="D385" s="87" t="s">
        <v>11</v>
      </c>
      <c r="E385" s="87" t="s">
        <v>12</v>
      </c>
      <c r="F385" s="87" t="s">
        <v>13</v>
      </c>
      <c r="G385" s="87" t="s">
        <v>191</v>
      </c>
      <c r="H385" s="87" t="s">
        <v>110</v>
      </c>
      <c r="I385" s="87" t="s">
        <v>502</v>
      </c>
      <c r="J385" s="87" t="s">
        <v>593</v>
      </c>
      <c r="K385" s="86" t="s">
        <v>594</v>
      </c>
      <c r="L385" s="113"/>
      <c r="M385" s="162" t="str">
        <f>IFERROR(INDEX('1.2(2)'!J$793:J$838,MATCH('1.2(1)①'!$B385,'1.2(2)'!$E$793:$E$838,0),1),"ー")</f>
        <v>ー</v>
      </c>
      <c r="N385" s="162" t="str">
        <f>IFERROR(INDEX('1.2(2)'!K$793:K$838,MATCH('1.2(1)①'!$B385,'1.2(2)'!$E$793:$E$838,0),1),"ー")</f>
        <v>ー</v>
      </c>
    </row>
    <row r="386" spans="1:14" ht="28.5" x14ac:dyDescent="0.45">
      <c r="A386" s="160" t="str">
        <f t="shared" si="11"/>
        <v>Scope1, 2その他の設備導入、運用改善電気使用設備その他</v>
      </c>
      <c r="B386" s="161">
        <f t="shared" si="12"/>
        <v>380</v>
      </c>
      <c r="C386" s="84" t="s">
        <v>10</v>
      </c>
      <c r="D386" s="87" t="s">
        <v>11</v>
      </c>
      <c r="E386" s="87" t="s">
        <v>12</v>
      </c>
      <c r="F386" s="87" t="s">
        <v>13</v>
      </c>
      <c r="G386" s="87" t="s">
        <v>599</v>
      </c>
      <c r="H386" s="87" t="s">
        <v>110</v>
      </c>
      <c r="I386" s="87" t="s">
        <v>502</v>
      </c>
      <c r="J386" s="87" t="s">
        <v>2628</v>
      </c>
      <c r="K386" s="86"/>
      <c r="L386" s="113"/>
      <c r="M386" s="162" t="str">
        <f>IFERROR(INDEX('1.2(2)'!J$793:J$838,MATCH('1.2(1)①'!$B386,'1.2(2)'!$E$793:$E$838,0),1),"ー")</f>
        <v>ー</v>
      </c>
      <c r="N386" s="162" t="str">
        <f>IFERROR(INDEX('1.2(2)'!K$793:K$838,MATCH('1.2(1)①'!$B386,'1.2(2)'!$E$793:$E$838,0),1),"ー")</f>
        <v>ー</v>
      </c>
    </row>
    <row r="387" spans="1:14" ht="28.5" x14ac:dyDescent="0.45">
      <c r="A387" s="160" t="str">
        <f t="shared" si="11"/>
        <v>Scope1, 2その他の設備導入、運用改善電気使用設備その他</v>
      </c>
      <c r="B387" s="161">
        <f t="shared" si="12"/>
        <v>381</v>
      </c>
      <c r="C387" s="84" t="s">
        <v>10</v>
      </c>
      <c r="D387" s="87" t="s">
        <v>11</v>
      </c>
      <c r="E387" s="87" t="s">
        <v>12</v>
      </c>
      <c r="F387" s="87" t="s">
        <v>13</v>
      </c>
      <c r="G387" s="87" t="s">
        <v>599</v>
      </c>
      <c r="H387" s="87" t="s">
        <v>110</v>
      </c>
      <c r="I387" s="87" t="s">
        <v>502</v>
      </c>
      <c r="J387" s="87" t="s">
        <v>2629</v>
      </c>
      <c r="K387" s="86"/>
      <c r="L387" s="113"/>
      <c r="M387" s="162" t="str">
        <f>IFERROR(INDEX('1.2(2)'!J$793:J$838,MATCH('1.2(1)①'!$B387,'1.2(2)'!$E$793:$E$838,0),1),"ー")</f>
        <v>ー</v>
      </c>
      <c r="N387" s="162" t="str">
        <f>IFERROR(INDEX('1.2(2)'!K$793:K$838,MATCH('1.2(1)①'!$B387,'1.2(2)'!$E$793:$E$838,0),1),"ー")</f>
        <v>ー</v>
      </c>
    </row>
    <row r="388" spans="1:14" x14ac:dyDescent="0.45">
      <c r="A388" s="160" t="str">
        <f t="shared" si="11"/>
        <v>Scope1, 2その他の設備導入、運用改善電気使用設備その他</v>
      </c>
      <c r="B388" s="161">
        <f t="shared" si="12"/>
        <v>382</v>
      </c>
      <c r="C388" s="84" t="s">
        <v>10</v>
      </c>
      <c r="D388" s="87" t="s">
        <v>11</v>
      </c>
      <c r="E388" s="87" t="s">
        <v>12</v>
      </c>
      <c r="F388" s="87" t="s">
        <v>13</v>
      </c>
      <c r="G388" s="87" t="s">
        <v>191</v>
      </c>
      <c r="H388" s="87" t="s">
        <v>110</v>
      </c>
      <c r="I388" s="87" t="s">
        <v>502</v>
      </c>
      <c r="J388" s="87" t="s">
        <v>595</v>
      </c>
      <c r="K388" s="86" t="s">
        <v>596</v>
      </c>
      <c r="L388" s="113"/>
      <c r="M388" s="162" t="str">
        <f>IFERROR(INDEX('1.2(2)'!J$793:J$838,MATCH('1.2(1)①'!$B388,'1.2(2)'!$E$793:$E$838,0),1),"ー")</f>
        <v>ー</v>
      </c>
      <c r="N388" s="162" t="str">
        <f>IFERROR(INDEX('1.2(2)'!K$793:K$838,MATCH('1.2(1)①'!$B388,'1.2(2)'!$E$793:$E$838,0),1),"ー")</f>
        <v>ー</v>
      </c>
    </row>
    <row r="389" spans="1:14" ht="28.5" x14ac:dyDescent="0.45">
      <c r="A389" s="160" t="str">
        <f t="shared" si="11"/>
        <v>Scope1, 2その他の設備導入、運用改善電気使用設備その他</v>
      </c>
      <c r="B389" s="161">
        <f t="shared" si="12"/>
        <v>383</v>
      </c>
      <c r="C389" s="84" t="s">
        <v>10</v>
      </c>
      <c r="D389" s="87" t="s">
        <v>11</v>
      </c>
      <c r="E389" s="87" t="s">
        <v>12</v>
      </c>
      <c r="F389" s="87" t="s">
        <v>13</v>
      </c>
      <c r="G389" s="87" t="s">
        <v>191</v>
      </c>
      <c r="H389" s="87" t="s">
        <v>110</v>
      </c>
      <c r="I389" s="87" t="s">
        <v>502</v>
      </c>
      <c r="J389" s="87" t="s">
        <v>597</v>
      </c>
      <c r="K389" s="86" t="s">
        <v>598</v>
      </c>
      <c r="L389" s="113"/>
      <c r="M389" s="162" t="str">
        <f>IFERROR(INDEX('1.2(2)'!J$793:J$838,MATCH('1.2(1)①'!$B389,'1.2(2)'!$E$793:$E$838,0),1),"ー")</f>
        <v>ー</v>
      </c>
      <c r="N389" s="162" t="str">
        <f>IFERROR(INDEX('1.2(2)'!K$793:K$838,MATCH('1.2(1)①'!$B389,'1.2(2)'!$E$793:$E$838,0),1),"ー")</f>
        <v>ー</v>
      </c>
    </row>
    <row r="390" spans="1:14" ht="28.5" x14ac:dyDescent="0.45">
      <c r="A390" s="160" t="str">
        <f t="shared" si="11"/>
        <v>Scope1, 2その他の設備導入、運用改善電気使用設備その他</v>
      </c>
      <c r="B390" s="161">
        <f t="shared" si="12"/>
        <v>384</v>
      </c>
      <c r="C390" s="84" t="s">
        <v>10</v>
      </c>
      <c r="D390" s="87" t="s">
        <v>11</v>
      </c>
      <c r="E390" s="87" t="s">
        <v>12</v>
      </c>
      <c r="F390" s="87" t="s">
        <v>13</v>
      </c>
      <c r="G390" s="87" t="s">
        <v>599</v>
      </c>
      <c r="H390" s="87" t="s">
        <v>110</v>
      </c>
      <c r="I390" s="87" t="s">
        <v>502</v>
      </c>
      <c r="J390" s="87" t="s">
        <v>600</v>
      </c>
      <c r="K390" s="86" t="s">
        <v>601</v>
      </c>
      <c r="L390" s="113"/>
      <c r="M390" s="162" t="str">
        <f>IFERROR(INDEX('1.2(2)'!J$793:J$838,MATCH('1.2(1)①'!$B390,'1.2(2)'!$E$793:$E$838,0),1),"ー")</f>
        <v>ー</v>
      </c>
      <c r="N390" s="162" t="str">
        <f>IFERROR(INDEX('1.2(2)'!K$793:K$838,MATCH('1.2(1)①'!$B390,'1.2(2)'!$E$793:$E$838,0),1),"ー")</f>
        <v>ー</v>
      </c>
    </row>
    <row r="391" spans="1:14" ht="28.5" x14ac:dyDescent="0.45">
      <c r="A391" s="160" t="str">
        <f t="shared" si="11"/>
        <v>Scope1, 2その他の設備導入、運用改善電気使用設備その他</v>
      </c>
      <c r="B391" s="161">
        <f t="shared" si="12"/>
        <v>385</v>
      </c>
      <c r="C391" s="84" t="s">
        <v>10</v>
      </c>
      <c r="D391" s="87" t="s">
        <v>11</v>
      </c>
      <c r="E391" s="87" t="s">
        <v>12</v>
      </c>
      <c r="F391" s="87" t="s">
        <v>13</v>
      </c>
      <c r="G391" s="87" t="s">
        <v>599</v>
      </c>
      <c r="H391" s="87" t="s">
        <v>110</v>
      </c>
      <c r="I391" s="87" t="s">
        <v>502</v>
      </c>
      <c r="J391" s="87" t="s">
        <v>602</v>
      </c>
      <c r="K391" s="86" t="s">
        <v>603</v>
      </c>
      <c r="L391" s="113"/>
      <c r="M391" s="162" t="str">
        <f>IFERROR(INDEX('1.2(2)'!J$793:J$838,MATCH('1.2(1)①'!$B391,'1.2(2)'!$E$793:$E$838,0),1),"ー")</f>
        <v>ー</v>
      </c>
      <c r="N391" s="162" t="str">
        <f>IFERROR(INDEX('1.2(2)'!K$793:K$838,MATCH('1.2(1)①'!$B391,'1.2(2)'!$E$793:$E$838,0),1),"ー")</f>
        <v>ー</v>
      </c>
    </row>
    <row r="392" spans="1:14" ht="28.5" x14ac:dyDescent="0.45">
      <c r="A392" s="160" t="str">
        <f t="shared" si="11"/>
        <v>Scope1, 2その他の設備導入、運用改善電気使用設備全般</v>
      </c>
      <c r="B392" s="161">
        <f t="shared" si="12"/>
        <v>386</v>
      </c>
      <c r="C392" s="84" t="s">
        <v>10</v>
      </c>
      <c r="D392" s="87" t="s">
        <v>11</v>
      </c>
      <c r="E392" s="87" t="s">
        <v>12</v>
      </c>
      <c r="F392" s="87" t="s">
        <v>13</v>
      </c>
      <c r="G392" s="87" t="s">
        <v>599</v>
      </c>
      <c r="H392" s="87" t="s">
        <v>110</v>
      </c>
      <c r="I392" s="87" t="s">
        <v>2627</v>
      </c>
      <c r="J392" s="87" t="s">
        <v>2630</v>
      </c>
      <c r="K392" s="86"/>
      <c r="L392" s="113"/>
      <c r="M392" s="162" t="str">
        <f>IFERROR(INDEX('1.2(2)'!J$793:J$838,MATCH('1.2(1)①'!$B392,'1.2(2)'!$E$793:$E$838,0),1),"ー")</f>
        <v>ー</v>
      </c>
      <c r="N392" s="162" t="str">
        <f>IFERROR(INDEX('1.2(2)'!K$793:K$838,MATCH('1.2(1)①'!$B392,'1.2(2)'!$E$793:$E$838,0),1),"ー")</f>
        <v>ー</v>
      </c>
    </row>
    <row r="393" spans="1:14" x14ac:dyDescent="0.45">
      <c r="A393" s="160" t="str">
        <f t="shared" si="11"/>
        <v>Scope1, 2その他の設備導入、運用改善電気使用設備全般</v>
      </c>
      <c r="B393" s="161">
        <f t="shared" si="12"/>
        <v>387</v>
      </c>
      <c r="C393" s="84" t="s">
        <v>10</v>
      </c>
      <c r="D393" s="87" t="s">
        <v>11</v>
      </c>
      <c r="E393" s="87" t="s">
        <v>12</v>
      </c>
      <c r="F393" s="87" t="s">
        <v>13</v>
      </c>
      <c r="G393" s="87" t="s">
        <v>599</v>
      </c>
      <c r="H393" s="87" t="s">
        <v>110</v>
      </c>
      <c r="I393" s="87" t="s">
        <v>2627</v>
      </c>
      <c r="J393" s="87" t="s">
        <v>2581</v>
      </c>
      <c r="K393" s="86"/>
      <c r="L393" s="113"/>
      <c r="M393" s="162" t="str">
        <f>IFERROR(INDEX('1.2(2)'!J$793:J$838,MATCH('1.2(1)①'!$B393,'1.2(2)'!$E$793:$E$838,0),1),"ー")</f>
        <v>ー</v>
      </c>
      <c r="N393" s="162" t="str">
        <f>IFERROR(INDEX('1.2(2)'!K$793:K$838,MATCH('1.2(1)①'!$B393,'1.2(2)'!$E$793:$E$838,0),1),"ー")</f>
        <v>ー</v>
      </c>
    </row>
    <row r="394" spans="1:14" ht="42.75" x14ac:dyDescent="0.45">
      <c r="A394" s="160" t="str">
        <f t="shared" si="11"/>
        <v>Scope1, 2その他の設備導入、運用改善建物外壁・屋根・窓・床の断熱化・気密化</v>
      </c>
      <c r="B394" s="161">
        <f t="shared" si="12"/>
        <v>388</v>
      </c>
      <c r="C394" s="84" t="s">
        <v>10</v>
      </c>
      <c r="D394" s="87" t="s">
        <v>11</v>
      </c>
      <c r="E394" s="87" t="s">
        <v>12</v>
      </c>
      <c r="F394" s="87" t="s">
        <v>13</v>
      </c>
      <c r="G394" s="87" t="s">
        <v>191</v>
      </c>
      <c r="H394" s="87" t="s">
        <v>153</v>
      </c>
      <c r="I394" s="87" t="s">
        <v>604</v>
      </c>
      <c r="J394" s="133" t="s">
        <v>605</v>
      </c>
      <c r="K394" s="86" t="s">
        <v>606</v>
      </c>
      <c r="L394" s="123"/>
      <c r="M394" s="162" t="str">
        <f>IFERROR(INDEX('1.2(2)'!J$793:J$838,MATCH('1.2(1)①'!$B394,'1.2(2)'!$E$793:$E$838,0),1),"ー")</f>
        <v>ー</v>
      </c>
      <c r="N394" s="162" t="str">
        <f>IFERROR(INDEX('1.2(2)'!K$793:K$838,MATCH('1.2(1)①'!$B394,'1.2(2)'!$E$793:$E$838,0),1),"ー")</f>
        <v>ー</v>
      </c>
    </row>
    <row r="395" spans="1:14" x14ac:dyDescent="0.45">
      <c r="A395" s="160" t="str">
        <f t="shared" si="11"/>
        <v>Scope1, 2その他の設備導入、運用改善建物外壁・屋根・窓・床の断熱化・気密化</v>
      </c>
      <c r="B395" s="161">
        <f t="shared" si="12"/>
        <v>389</v>
      </c>
      <c r="C395" s="84" t="s">
        <v>10</v>
      </c>
      <c r="D395" s="87" t="s">
        <v>11</v>
      </c>
      <c r="E395" s="87" t="s">
        <v>12</v>
      </c>
      <c r="F395" s="87" t="s">
        <v>13</v>
      </c>
      <c r="G395" s="87" t="s">
        <v>191</v>
      </c>
      <c r="H395" s="87" t="s">
        <v>153</v>
      </c>
      <c r="I395" s="87" t="s">
        <v>604</v>
      </c>
      <c r="J395" s="87" t="s">
        <v>607</v>
      </c>
      <c r="K395" s="86" t="s">
        <v>608</v>
      </c>
      <c r="L395" s="113" t="s">
        <v>18</v>
      </c>
      <c r="M395" s="162" t="str">
        <f>IFERROR(INDEX('1.2(2)'!J$793:J$838,MATCH('1.2(1)①'!$B395,'1.2(2)'!$E$793:$E$838,0),1),"ー")</f>
        <v>ー</v>
      </c>
      <c r="N395" s="162" t="str">
        <f>IFERROR(INDEX('1.2(2)'!K$793:K$838,MATCH('1.2(1)①'!$B395,'1.2(2)'!$E$793:$E$838,0),1),"ー")</f>
        <v>ー</v>
      </c>
    </row>
    <row r="396" spans="1:14" x14ac:dyDescent="0.45">
      <c r="A396" s="160" t="str">
        <f t="shared" si="11"/>
        <v>Scope1, 2その他の設備導入、運用改善建物日射遮蔽</v>
      </c>
      <c r="B396" s="161">
        <f t="shared" si="12"/>
        <v>390</v>
      </c>
      <c r="C396" s="84" t="s">
        <v>10</v>
      </c>
      <c r="D396" s="87" t="s">
        <v>11</v>
      </c>
      <c r="E396" s="87" t="s">
        <v>12</v>
      </c>
      <c r="F396" s="87" t="s">
        <v>13</v>
      </c>
      <c r="G396" s="87" t="s">
        <v>191</v>
      </c>
      <c r="H396" s="87" t="s">
        <v>157</v>
      </c>
      <c r="I396" s="87" t="s">
        <v>609</v>
      </c>
      <c r="J396" s="87" t="s">
        <v>610</v>
      </c>
      <c r="K396" s="86" t="s">
        <v>611</v>
      </c>
      <c r="L396" s="113" t="s">
        <v>18</v>
      </c>
      <c r="M396" s="162" t="str">
        <f>IFERROR(INDEX('1.2(2)'!J$793:J$838,MATCH('1.2(1)①'!$B396,'1.2(2)'!$E$793:$E$838,0),1),"ー")</f>
        <v>ー</v>
      </c>
      <c r="N396" s="162" t="str">
        <f>IFERROR(INDEX('1.2(2)'!K$793:K$838,MATCH('1.2(1)①'!$B396,'1.2(2)'!$E$793:$E$838,0),1),"ー")</f>
        <v>ー</v>
      </c>
    </row>
    <row r="397" spans="1:14" ht="28.5" x14ac:dyDescent="0.45">
      <c r="A397" s="160" t="str">
        <f t="shared" si="11"/>
        <v>Scope1, 2その他の設備導入、運用改善車両その他</v>
      </c>
      <c r="B397" s="161">
        <f t="shared" si="12"/>
        <v>391</v>
      </c>
      <c r="C397" s="84" t="s">
        <v>10</v>
      </c>
      <c r="D397" s="87" t="s">
        <v>11</v>
      </c>
      <c r="E397" s="87" t="s">
        <v>12</v>
      </c>
      <c r="F397" s="87" t="s">
        <v>13</v>
      </c>
      <c r="G397" s="87" t="s">
        <v>191</v>
      </c>
      <c r="H397" s="87" t="s">
        <v>163</v>
      </c>
      <c r="I397" s="87" t="s">
        <v>502</v>
      </c>
      <c r="J397" s="87" t="s">
        <v>2532</v>
      </c>
      <c r="K397" s="86" t="s">
        <v>2533</v>
      </c>
      <c r="L397" s="113" t="s">
        <v>18</v>
      </c>
      <c r="M397" s="162" t="str">
        <f>IFERROR(INDEX('1.2(2)'!J$793:J$838,MATCH('1.2(1)①'!$B397,'1.2(2)'!$E$793:$E$838,0),1),"ー")</f>
        <v>ー</v>
      </c>
      <c r="N397" s="162" t="str">
        <f>IFERROR(INDEX('1.2(2)'!K$793:K$838,MATCH('1.2(1)①'!$B397,'1.2(2)'!$E$793:$E$838,0),1),"ー")</f>
        <v>ー</v>
      </c>
    </row>
    <row r="398" spans="1:14" ht="28.5" x14ac:dyDescent="0.45">
      <c r="A398" s="160" t="str">
        <f t="shared" si="11"/>
        <v>Scope1, 2その他の設備導入、運用改善エネルギー管理システム全般</v>
      </c>
      <c r="B398" s="161">
        <f t="shared" si="12"/>
        <v>392</v>
      </c>
      <c r="C398" s="84" t="s">
        <v>10</v>
      </c>
      <c r="D398" s="87" t="s">
        <v>11</v>
      </c>
      <c r="E398" s="87" t="s">
        <v>12</v>
      </c>
      <c r="F398" s="87" t="s">
        <v>13</v>
      </c>
      <c r="G398" s="87" t="s">
        <v>191</v>
      </c>
      <c r="H398" s="87" t="s">
        <v>171</v>
      </c>
      <c r="I398" s="87" t="s">
        <v>2500</v>
      </c>
      <c r="J398" s="87" t="s">
        <v>2632</v>
      </c>
      <c r="K398" s="86"/>
      <c r="L398" s="113"/>
      <c r="M398" s="162" t="str">
        <f>IFERROR(INDEX('1.2(2)'!J$793:J$838,MATCH('1.2(1)①'!$B398,'1.2(2)'!$E$793:$E$838,0),1),"ー")</f>
        <v>ー</v>
      </c>
      <c r="N398" s="162" t="str">
        <f>IFERROR(INDEX('1.2(2)'!K$793:K$838,MATCH('1.2(1)①'!$B398,'1.2(2)'!$E$793:$E$838,0),1),"ー")</f>
        <v>ー</v>
      </c>
    </row>
    <row r="399" spans="1:14" x14ac:dyDescent="0.45">
      <c r="A399" s="160" t="str">
        <f t="shared" ref="A399:A424" si="13">E399&amp;G399&amp;H399&amp;I399</f>
        <v>Scope1, 2その他の設備導入、運用改善エネルギー管理システム全般</v>
      </c>
      <c r="B399" s="161">
        <f t="shared" si="12"/>
        <v>393</v>
      </c>
      <c r="C399" s="84" t="s">
        <v>10</v>
      </c>
      <c r="D399" s="87" t="s">
        <v>11</v>
      </c>
      <c r="E399" s="87" t="s">
        <v>12</v>
      </c>
      <c r="F399" s="87" t="s">
        <v>13</v>
      </c>
      <c r="G399" s="87" t="s">
        <v>191</v>
      </c>
      <c r="H399" s="87" t="s">
        <v>171</v>
      </c>
      <c r="I399" s="87" t="s">
        <v>2500</v>
      </c>
      <c r="J399" s="87" t="s">
        <v>2633</v>
      </c>
      <c r="K399" s="86"/>
      <c r="L399" s="113"/>
      <c r="M399" s="162" t="str">
        <f>IFERROR(INDEX('1.2(2)'!J$793:J$838,MATCH('1.2(1)①'!$B399,'1.2(2)'!$E$793:$E$838,0),1),"ー")</f>
        <v>ー</v>
      </c>
      <c r="N399" s="162" t="str">
        <f>IFERROR(INDEX('1.2(2)'!K$793:K$838,MATCH('1.2(1)①'!$B399,'1.2(2)'!$E$793:$E$838,0),1),"ー")</f>
        <v>ー</v>
      </c>
    </row>
    <row r="400" spans="1:14" ht="28.5" x14ac:dyDescent="0.45">
      <c r="A400" s="160" t="str">
        <f t="shared" si="13"/>
        <v>Scope1, 2その他の設備導入、運用改善未利用エネルギー・再生可能エネルギー設備等</v>
      </c>
      <c r="B400" s="161">
        <f t="shared" si="12"/>
        <v>394</v>
      </c>
      <c r="C400" s="84" t="s">
        <v>10</v>
      </c>
      <c r="D400" s="87" t="s">
        <v>11</v>
      </c>
      <c r="E400" s="87" t="s">
        <v>12</v>
      </c>
      <c r="F400" s="87" t="s">
        <v>13</v>
      </c>
      <c r="G400" s="87" t="s">
        <v>191</v>
      </c>
      <c r="H400" s="354" t="s">
        <v>2521</v>
      </c>
      <c r="I400" s="354"/>
      <c r="J400" s="87" t="s">
        <v>612</v>
      </c>
      <c r="K400" s="86" t="s">
        <v>613</v>
      </c>
      <c r="L400" s="113"/>
      <c r="M400" s="162" t="str">
        <f>IFERROR(INDEX('1.2(2)'!J$793:J$838,MATCH('1.2(1)①'!$B400,'1.2(2)'!$E$793:$E$838,0),1),"ー")</f>
        <v>ー</v>
      </c>
      <c r="N400" s="162" t="str">
        <f>IFERROR(INDEX('1.2(2)'!K$793:K$838,MATCH('1.2(1)①'!$B400,'1.2(2)'!$E$793:$E$838,0),1),"ー")</f>
        <v>ー</v>
      </c>
    </row>
    <row r="401" spans="1:14" ht="42.75" x14ac:dyDescent="0.45">
      <c r="A401" s="160" t="str">
        <f t="shared" si="13"/>
        <v>Scope1, 2その他の設備導入、運用改善未利用エネルギー・再生可能エネルギー設備等</v>
      </c>
      <c r="B401" s="161">
        <f t="shared" si="12"/>
        <v>395</v>
      </c>
      <c r="C401" s="84" t="s">
        <v>10</v>
      </c>
      <c r="D401" s="87" t="s">
        <v>11</v>
      </c>
      <c r="E401" s="87" t="s">
        <v>12</v>
      </c>
      <c r="F401" s="87" t="s">
        <v>13</v>
      </c>
      <c r="G401" s="87" t="s">
        <v>191</v>
      </c>
      <c r="H401" s="354" t="s">
        <v>2521</v>
      </c>
      <c r="I401" s="354"/>
      <c r="J401" s="87" t="s">
        <v>614</v>
      </c>
      <c r="K401" s="86" t="s">
        <v>615</v>
      </c>
      <c r="L401" s="113"/>
      <c r="M401" s="162" t="str">
        <f>IFERROR(INDEX('1.2(2)'!J$793:J$838,MATCH('1.2(1)①'!$B401,'1.2(2)'!$E$793:$E$838,0),1),"ー")</f>
        <v>ー</v>
      </c>
      <c r="N401" s="162" t="str">
        <f>IFERROR(INDEX('1.2(2)'!K$793:K$838,MATCH('1.2(1)①'!$B401,'1.2(2)'!$E$793:$E$838,0),1),"ー")</f>
        <v>ー</v>
      </c>
    </row>
    <row r="402" spans="1:14" x14ac:dyDescent="0.45">
      <c r="A402" s="160" t="str">
        <f t="shared" si="13"/>
        <v>Scope1, 2その他の設備導入、運用改善未利用エネルギー・再生可能エネルギー設備等</v>
      </c>
      <c r="B402" s="161">
        <f t="shared" si="12"/>
        <v>396</v>
      </c>
      <c r="C402" s="84" t="s">
        <v>10</v>
      </c>
      <c r="D402" s="87" t="s">
        <v>11</v>
      </c>
      <c r="E402" s="87" t="s">
        <v>12</v>
      </c>
      <c r="F402" s="87" t="s">
        <v>13</v>
      </c>
      <c r="G402" s="87" t="s">
        <v>191</v>
      </c>
      <c r="H402" s="354" t="s">
        <v>2521</v>
      </c>
      <c r="I402" s="354"/>
      <c r="J402" s="87" t="s">
        <v>616</v>
      </c>
      <c r="K402" s="86" t="s">
        <v>617</v>
      </c>
      <c r="L402" s="113"/>
      <c r="M402" s="162" t="str">
        <f>IFERROR(INDEX('1.2(2)'!J$793:J$838,MATCH('1.2(1)①'!$B402,'1.2(2)'!$E$793:$E$838,0),1),"ー")</f>
        <v>ー</v>
      </c>
      <c r="N402" s="162" t="str">
        <f>IFERROR(INDEX('1.2(2)'!K$793:K$838,MATCH('1.2(1)①'!$B402,'1.2(2)'!$E$793:$E$838,0),1),"ー")</f>
        <v>ー</v>
      </c>
    </row>
    <row r="403" spans="1:14" ht="57" x14ac:dyDescent="0.45">
      <c r="A403" s="160" t="str">
        <f t="shared" si="13"/>
        <v>Scope1, 2その他の設備導入、運用改善未利用エネルギー・再生可能エネルギー設備等</v>
      </c>
      <c r="B403" s="161">
        <f t="shared" si="12"/>
        <v>397</v>
      </c>
      <c r="C403" s="84" t="s">
        <v>10</v>
      </c>
      <c r="D403" s="87" t="s">
        <v>11</v>
      </c>
      <c r="E403" s="87" t="s">
        <v>12</v>
      </c>
      <c r="F403" s="87" t="s">
        <v>13</v>
      </c>
      <c r="G403" s="87" t="s">
        <v>191</v>
      </c>
      <c r="H403" s="354" t="s">
        <v>2521</v>
      </c>
      <c r="I403" s="354"/>
      <c r="J403" s="87" t="s">
        <v>618</v>
      </c>
      <c r="K403" s="86" t="s">
        <v>619</v>
      </c>
      <c r="L403" s="113" t="s">
        <v>18</v>
      </c>
      <c r="M403" s="162" t="str">
        <f>IFERROR(INDEX('1.2(2)'!J$793:J$838,MATCH('1.2(1)①'!$B403,'1.2(2)'!$E$793:$E$838,0),1),"ー")</f>
        <v>ー</v>
      </c>
      <c r="N403" s="162" t="str">
        <f>IFERROR(INDEX('1.2(2)'!K$793:K$838,MATCH('1.2(1)①'!$B403,'1.2(2)'!$E$793:$E$838,0),1),"ー")</f>
        <v>ー</v>
      </c>
    </row>
    <row r="404" spans="1:14" x14ac:dyDescent="0.45">
      <c r="A404" s="160" t="str">
        <f t="shared" si="13"/>
        <v>Scope1, 2その他の設備導入、運用改善未利用エネルギー・再生可能エネルギー設備等</v>
      </c>
      <c r="B404" s="161">
        <f t="shared" si="12"/>
        <v>398</v>
      </c>
      <c r="C404" s="84" t="s">
        <v>10</v>
      </c>
      <c r="D404" s="87" t="s">
        <v>11</v>
      </c>
      <c r="E404" s="87" t="s">
        <v>12</v>
      </c>
      <c r="F404" s="87" t="s">
        <v>13</v>
      </c>
      <c r="G404" s="87" t="s">
        <v>191</v>
      </c>
      <c r="H404" s="354" t="s">
        <v>2521</v>
      </c>
      <c r="I404" s="354"/>
      <c r="J404" s="87" t="s">
        <v>620</v>
      </c>
      <c r="K404" s="86" t="s">
        <v>621</v>
      </c>
      <c r="L404" s="113" t="s">
        <v>18</v>
      </c>
      <c r="M404" s="162" t="str">
        <f>IFERROR(INDEX('1.2(2)'!J$793:J$838,MATCH('1.2(1)①'!$B404,'1.2(2)'!$E$793:$E$838,0),1),"ー")</f>
        <v>ー</v>
      </c>
      <c r="N404" s="162" t="str">
        <f>IFERROR(INDEX('1.2(2)'!K$793:K$838,MATCH('1.2(1)①'!$B404,'1.2(2)'!$E$793:$E$838,0),1),"ー")</f>
        <v>ー</v>
      </c>
    </row>
    <row r="405" spans="1:14" x14ac:dyDescent="0.45">
      <c r="A405" s="160" t="str">
        <f t="shared" si="13"/>
        <v>Scope1, 2その他の設備導入、運用改善未利用エネルギー・再生可能エネルギー設備等</v>
      </c>
      <c r="B405" s="161">
        <f t="shared" si="12"/>
        <v>399</v>
      </c>
      <c r="C405" s="84" t="s">
        <v>10</v>
      </c>
      <c r="D405" s="87" t="s">
        <v>11</v>
      </c>
      <c r="E405" s="87" t="s">
        <v>12</v>
      </c>
      <c r="F405" s="87" t="s">
        <v>13</v>
      </c>
      <c r="G405" s="87" t="s">
        <v>191</v>
      </c>
      <c r="H405" s="354" t="s">
        <v>2521</v>
      </c>
      <c r="I405" s="354"/>
      <c r="J405" s="87" t="s">
        <v>622</v>
      </c>
      <c r="K405" s="86" t="s">
        <v>2522</v>
      </c>
      <c r="L405" s="113"/>
      <c r="M405" s="162" t="str">
        <f>IFERROR(INDEX('1.2(2)'!J$793:J$838,MATCH('1.2(1)①'!$B405,'1.2(2)'!$E$793:$E$838,0),1),"ー")</f>
        <v>ー</v>
      </c>
      <c r="N405" s="162" t="str">
        <f>IFERROR(INDEX('1.2(2)'!K$793:K$838,MATCH('1.2(1)①'!$B405,'1.2(2)'!$E$793:$E$838,0),1),"ー")</f>
        <v>ー</v>
      </c>
    </row>
    <row r="406" spans="1:14" ht="28.5" x14ac:dyDescent="0.45">
      <c r="A406" s="160" t="str">
        <f t="shared" si="13"/>
        <v>Scope1, 2その他の設備導入、運用改善未利用エネルギー・再生可能エネルギー設備等</v>
      </c>
      <c r="B406" s="161">
        <f t="shared" si="12"/>
        <v>400</v>
      </c>
      <c r="C406" s="84" t="s">
        <v>10</v>
      </c>
      <c r="D406" s="87" t="s">
        <v>11</v>
      </c>
      <c r="E406" s="87" t="s">
        <v>12</v>
      </c>
      <c r="F406" s="87" t="s">
        <v>13</v>
      </c>
      <c r="G406" s="87" t="s">
        <v>191</v>
      </c>
      <c r="H406" s="354" t="s">
        <v>2521</v>
      </c>
      <c r="I406" s="354"/>
      <c r="J406" s="87" t="s">
        <v>623</v>
      </c>
      <c r="K406" s="86" t="s">
        <v>624</v>
      </c>
      <c r="L406" s="113"/>
      <c r="M406" s="162" t="str">
        <f>IFERROR(INDEX('1.2(2)'!J$793:J$838,MATCH('1.2(1)①'!$B406,'1.2(2)'!$E$793:$E$838,0),1),"ー")</f>
        <v>ー</v>
      </c>
      <c r="N406" s="162" t="str">
        <f>IFERROR(INDEX('1.2(2)'!K$793:K$838,MATCH('1.2(1)①'!$B406,'1.2(2)'!$E$793:$E$838,0),1),"ー")</f>
        <v>ー</v>
      </c>
    </row>
    <row r="407" spans="1:14" ht="28.5" x14ac:dyDescent="0.45">
      <c r="A407" s="160" t="str">
        <f t="shared" si="13"/>
        <v>Scope1, 2その他の設備導入、運用改善未利用エネルギー・再生可能エネルギー設備等</v>
      </c>
      <c r="B407" s="161">
        <f t="shared" si="12"/>
        <v>401</v>
      </c>
      <c r="C407" s="84" t="s">
        <v>10</v>
      </c>
      <c r="D407" s="87" t="s">
        <v>11</v>
      </c>
      <c r="E407" s="87" t="s">
        <v>12</v>
      </c>
      <c r="F407" s="87" t="s">
        <v>13</v>
      </c>
      <c r="G407" s="87" t="s">
        <v>191</v>
      </c>
      <c r="H407" s="354" t="s">
        <v>2521</v>
      </c>
      <c r="I407" s="354"/>
      <c r="J407" s="87" t="s">
        <v>625</v>
      </c>
      <c r="K407" s="86" t="s">
        <v>3035</v>
      </c>
      <c r="L407" s="113"/>
      <c r="M407" s="162" t="str">
        <f>IFERROR(INDEX('1.2(2)'!J$793:J$838,MATCH('1.2(1)①'!$B407,'1.2(2)'!$E$793:$E$838,0),1),"ー")</f>
        <v>ー</v>
      </c>
      <c r="N407" s="162" t="str">
        <f>IFERROR(INDEX('1.2(2)'!K$793:K$838,MATCH('1.2(1)①'!$B407,'1.2(2)'!$E$793:$E$838,0),1),"ー")</f>
        <v>ー</v>
      </c>
    </row>
    <row r="408" spans="1:14" ht="28.5" x14ac:dyDescent="0.45">
      <c r="A408" s="160" t="str">
        <f t="shared" si="13"/>
        <v>Scope1, 2その他の設備導入、運用改善未利用エネルギー・再生可能エネルギー設備等</v>
      </c>
      <c r="B408" s="161">
        <f t="shared" si="12"/>
        <v>402</v>
      </c>
      <c r="C408" s="84" t="s">
        <v>10</v>
      </c>
      <c r="D408" s="87" t="s">
        <v>11</v>
      </c>
      <c r="E408" s="87" t="s">
        <v>12</v>
      </c>
      <c r="F408" s="87" t="s">
        <v>13</v>
      </c>
      <c r="G408" s="87" t="s">
        <v>191</v>
      </c>
      <c r="H408" s="354" t="s">
        <v>2521</v>
      </c>
      <c r="I408" s="354"/>
      <c r="J408" s="87" t="s">
        <v>626</v>
      </c>
      <c r="K408" s="86" t="s">
        <v>627</v>
      </c>
      <c r="L408" s="113"/>
      <c r="M408" s="162" t="str">
        <f>IFERROR(INDEX('1.2(2)'!J$793:J$838,MATCH('1.2(1)①'!$B408,'1.2(2)'!$E$793:$E$838,0),1),"ー")</f>
        <v>ー</v>
      </c>
      <c r="N408" s="162" t="str">
        <f>IFERROR(INDEX('1.2(2)'!K$793:K$838,MATCH('1.2(1)①'!$B408,'1.2(2)'!$E$793:$E$838,0),1),"ー")</f>
        <v>ー</v>
      </c>
    </row>
    <row r="409" spans="1:14" ht="28.5" x14ac:dyDescent="0.45">
      <c r="A409" s="160" t="str">
        <f t="shared" si="13"/>
        <v>Scope1, 2その他の設備導入、運用改善未利用エネルギー・再生可能エネルギー設備等</v>
      </c>
      <c r="B409" s="161">
        <f t="shared" si="12"/>
        <v>403</v>
      </c>
      <c r="C409" s="84" t="s">
        <v>10</v>
      </c>
      <c r="D409" s="87" t="s">
        <v>11</v>
      </c>
      <c r="E409" s="87" t="s">
        <v>12</v>
      </c>
      <c r="F409" s="87" t="s">
        <v>13</v>
      </c>
      <c r="G409" s="87" t="s">
        <v>191</v>
      </c>
      <c r="H409" s="354" t="s">
        <v>2521</v>
      </c>
      <c r="I409" s="354"/>
      <c r="J409" s="87" t="s">
        <v>2513</v>
      </c>
      <c r="K409" s="86" t="s">
        <v>628</v>
      </c>
      <c r="L409" s="113"/>
      <c r="M409" s="162" t="str">
        <f>IFERROR(INDEX('1.2(2)'!J$793:J$838,MATCH('1.2(1)①'!$B409,'1.2(2)'!$E$793:$E$838,0),1),"ー")</f>
        <v>ー</v>
      </c>
      <c r="N409" s="162" t="str">
        <f>IFERROR(INDEX('1.2(2)'!K$793:K$838,MATCH('1.2(1)①'!$B409,'1.2(2)'!$E$793:$E$838,0),1),"ー")</f>
        <v>ー</v>
      </c>
    </row>
    <row r="410" spans="1:14" ht="28.5" x14ac:dyDescent="0.45">
      <c r="A410" s="160" t="str">
        <f t="shared" si="13"/>
        <v>Scope1, 2その他の設備導入、運用改善未利用エネルギー・再生可能エネルギー設備等</v>
      </c>
      <c r="B410" s="161">
        <f t="shared" si="12"/>
        <v>404</v>
      </c>
      <c r="C410" s="84" t="s">
        <v>10</v>
      </c>
      <c r="D410" s="87" t="s">
        <v>11</v>
      </c>
      <c r="E410" s="87" t="s">
        <v>12</v>
      </c>
      <c r="F410" s="87" t="s">
        <v>13</v>
      </c>
      <c r="G410" s="87" t="s">
        <v>191</v>
      </c>
      <c r="H410" s="354" t="s">
        <v>2521</v>
      </c>
      <c r="I410" s="354"/>
      <c r="J410" s="87" t="s">
        <v>2516</v>
      </c>
      <c r="K410" s="86" t="s">
        <v>2515</v>
      </c>
      <c r="L410" s="113"/>
      <c r="M410" s="162" t="str">
        <f>IFERROR(INDEX('1.2(2)'!J$793:J$838,MATCH('1.2(1)①'!$B410,'1.2(2)'!$E$793:$E$838,0),1),"ー")</f>
        <v>ー</v>
      </c>
      <c r="N410" s="162" t="str">
        <f>IFERROR(INDEX('1.2(2)'!K$793:K$838,MATCH('1.2(1)①'!$B410,'1.2(2)'!$E$793:$E$838,0),1),"ー")</f>
        <v>ー</v>
      </c>
    </row>
    <row r="411" spans="1:14" ht="42.75" x14ac:dyDescent="0.45">
      <c r="A411" s="160" t="str">
        <f t="shared" si="13"/>
        <v>Scope1, 2その他の設備導入、運用改善情報技術</v>
      </c>
      <c r="B411" s="161">
        <f t="shared" si="12"/>
        <v>405</v>
      </c>
      <c r="C411" s="84" t="s">
        <v>10</v>
      </c>
      <c r="D411" s="87" t="s">
        <v>11</v>
      </c>
      <c r="E411" s="87" t="s">
        <v>12</v>
      </c>
      <c r="F411" s="87" t="s">
        <v>13</v>
      </c>
      <c r="G411" s="87" t="s">
        <v>191</v>
      </c>
      <c r="H411" s="354" t="s">
        <v>629</v>
      </c>
      <c r="I411" s="354"/>
      <c r="J411" s="87" t="s">
        <v>630</v>
      </c>
      <c r="K411" s="86" t="s">
        <v>631</v>
      </c>
      <c r="L411" s="113"/>
      <c r="M411" s="162" t="str">
        <f>IFERROR(INDEX('1.2(2)'!J$793:J$838,MATCH('1.2(1)①'!$B411,'1.2(2)'!$E$793:$E$838,0),1),"ー")</f>
        <v>ー</v>
      </c>
      <c r="N411" s="162" t="str">
        <f>IFERROR(INDEX('1.2(2)'!K$793:K$838,MATCH('1.2(1)①'!$B411,'1.2(2)'!$E$793:$E$838,0),1),"ー")</f>
        <v>ー</v>
      </c>
    </row>
    <row r="412" spans="1:14" ht="28.5" x14ac:dyDescent="0.45">
      <c r="A412" s="160" t="str">
        <f t="shared" si="13"/>
        <v>Scope1, 2その他の設備導入、運用改善情報技術</v>
      </c>
      <c r="B412" s="161">
        <f t="shared" si="12"/>
        <v>406</v>
      </c>
      <c r="C412" s="84" t="s">
        <v>10</v>
      </c>
      <c r="D412" s="87" t="s">
        <v>11</v>
      </c>
      <c r="E412" s="87" t="s">
        <v>12</v>
      </c>
      <c r="F412" s="87" t="s">
        <v>13</v>
      </c>
      <c r="G412" s="87" t="s">
        <v>191</v>
      </c>
      <c r="H412" s="354" t="s">
        <v>629</v>
      </c>
      <c r="I412" s="354"/>
      <c r="J412" s="87" t="s">
        <v>632</v>
      </c>
      <c r="K412" s="86" t="s">
        <v>633</v>
      </c>
      <c r="L412" s="113"/>
      <c r="M412" s="162" t="str">
        <f>IFERROR(INDEX('1.2(2)'!J$793:J$838,MATCH('1.2(1)①'!$B412,'1.2(2)'!$E$793:$E$838,0),1),"ー")</f>
        <v>ー</v>
      </c>
      <c r="N412" s="162" t="str">
        <f>IFERROR(INDEX('1.2(2)'!K$793:K$838,MATCH('1.2(1)①'!$B412,'1.2(2)'!$E$793:$E$838,0),1),"ー")</f>
        <v>ー</v>
      </c>
    </row>
    <row r="413" spans="1:14" ht="28.5" x14ac:dyDescent="0.45">
      <c r="A413" s="160" t="str">
        <f t="shared" si="13"/>
        <v>Scope1, 2その他の設備導入、運用改善情報技術</v>
      </c>
      <c r="B413" s="161">
        <f t="shared" si="12"/>
        <v>407</v>
      </c>
      <c r="C413" s="84" t="s">
        <v>10</v>
      </c>
      <c r="D413" s="87" t="s">
        <v>11</v>
      </c>
      <c r="E413" s="87" t="s">
        <v>12</v>
      </c>
      <c r="F413" s="87" t="s">
        <v>13</v>
      </c>
      <c r="G413" s="87" t="s">
        <v>191</v>
      </c>
      <c r="H413" s="354" t="s">
        <v>629</v>
      </c>
      <c r="I413" s="354"/>
      <c r="J413" s="87" t="s">
        <v>670</v>
      </c>
      <c r="K413" s="86" t="s">
        <v>671</v>
      </c>
      <c r="L413" s="113"/>
      <c r="M413" s="162" t="str">
        <f>IFERROR(INDEX('1.2(2)'!J$793:J$838,MATCH('1.2(1)①'!$B413,'1.2(2)'!$E$793:$E$838,0),1),"ー")</f>
        <v>ー</v>
      </c>
      <c r="N413" s="162" t="str">
        <f>IFERROR(INDEX('1.2(2)'!K$793:K$838,MATCH('1.2(1)①'!$B413,'1.2(2)'!$E$793:$E$838,0),1),"ー")</f>
        <v>ー</v>
      </c>
    </row>
    <row r="414" spans="1:14" x14ac:dyDescent="0.45">
      <c r="A414" s="160" t="str">
        <f t="shared" si="13"/>
        <v>Scope2敷地外からの再生可能エネルギーの調達ー</v>
      </c>
      <c r="B414" s="161">
        <f t="shared" si="12"/>
        <v>408</v>
      </c>
      <c r="C414" s="84" t="s">
        <v>10</v>
      </c>
      <c r="D414" s="87" t="s">
        <v>11</v>
      </c>
      <c r="E414" s="87" t="s">
        <v>634</v>
      </c>
      <c r="F414" s="87" t="s">
        <v>13</v>
      </c>
      <c r="G414" s="87" t="s">
        <v>635</v>
      </c>
      <c r="H414" s="351" t="s">
        <v>636</v>
      </c>
      <c r="I414" s="351"/>
      <c r="J414" s="87" t="s">
        <v>637</v>
      </c>
      <c r="K414" s="86"/>
      <c r="L414" s="113" t="s">
        <v>18</v>
      </c>
      <c r="M414" s="162" t="str">
        <f>IFERROR(INDEX('1.2(2)'!J$793:J$838,MATCH('1.2(1)①'!$B414,'1.2(2)'!$E$793:$E$838,0),1),"ー")</f>
        <v>ー</v>
      </c>
      <c r="N414" s="162" t="str">
        <f>IFERROR(INDEX('1.2(2)'!K$793:K$838,MATCH('1.2(1)①'!$B414,'1.2(2)'!$E$793:$E$838,0),1),"ー")</f>
        <v>ー</v>
      </c>
    </row>
    <row r="415" spans="1:14" x14ac:dyDescent="0.45">
      <c r="A415" s="160" t="str">
        <f t="shared" si="13"/>
        <v>Scope2敷地外からの再生可能エネルギーの調達ー</v>
      </c>
      <c r="B415" s="161">
        <f t="shared" si="12"/>
        <v>409</v>
      </c>
      <c r="C415" s="84" t="s">
        <v>10</v>
      </c>
      <c r="D415" s="87" t="s">
        <v>11</v>
      </c>
      <c r="E415" s="87" t="s">
        <v>634</v>
      </c>
      <c r="F415" s="87" t="s">
        <v>13</v>
      </c>
      <c r="G415" s="87" t="s">
        <v>635</v>
      </c>
      <c r="H415" s="351" t="s">
        <v>636</v>
      </c>
      <c r="I415" s="351"/>
      <c r="J415" s="87" t="s">
        <v>638</v>
      </c>
      <c r="K415" s="86"/>
      <c r="L415" s="113" t="s">
        <v>18</v>
      </c>
      <c r="M415" s="162" t="str">
        <f>IFERROR(INDEX('1.2(2)'!J$793:J$838,MATCH('1.2(1)①'!$B415,'1.2(2)'!$E$793:$E$838,0),1),"ー")</f>
        <v>ー</v>
      </c>
      <c r="N415" s="162" t="str">
        <f>IFERROR(INDEX('1.2(2)'!K$793:K$838,MATCH('1.2(1)①'!$B415,'1.2(2)'!$E$793:$E$838,0),1),"ー")</f>
        <v>ー</v>
      </c>
    </row>
    <row r="416" spans="1:14" ht="57" x14ac:dyDescent="0.45">
      <c r="A416" s="160" t="str">
        <f>"Scope3"&amp;G416&amp;H416&amp;I416</f>
        <v>Scope3バリューチェーンの上流側の排出削減ー</v>
      </c>
      <c r="B416" s="161">
        <f t="shared" si="12"/>
        <v>410</v>
      </c>
      <c r="C416" s="84" t="s">
        <v>10</v>
      </c>
      <c r="D416" s="87" t="s">
        <v>11</v>
      </c>
      <c r="E416" s="87" t="s">
        <v>2759</v>
      </c>
      <c r="F416" s="87" t="s">
        <v>640</v>
      </c>
      <c r="G416" s="87" t="s">
        <v>660</v>
      </c>
      <c r="H416" s="351" t="s">
        <v>636</v>
      </c>
      <c r="I416" s="351"/>
      <c r="J416" s="87" t="s">
        <v>2748</v>
      </c>
      <c r="K416" s="86"/>
      <c r="L416" s="113" t="s">
        <v>18</v>
      </c>
      <c r="M416" s="162" t="str">
        <f>IFERROR(INDEX('1.2(2)'!J$793:J$838,MATCH('1.2(1)①'!$B416,'1.2(2)'!$E$793:$E$838,0),1),"ー")</f>
        <v>ー</v>
      </c>
      <c r="N416" s="162" t="str">
        <f>IFERROR(INDEX('1.2(2)'!K$793:K$838,MATCH('1.2(1)①'!$B416,'1.2(2)'!$E$793:$E$838,0),1),"ー")</f>
        <v>ー</v>
      </c>
    </row>
    <row r="417" spans="1:14" ht="28.5" x14ac:dyDescent="0.45">
      <c r="A417" s="160" t="str">
        <f t="shared" ref="A417:A423" si="14">"Scope3"&amp;G417&amp;H417&amp;I417</f>
        <v>Scope3バリューチェーンの上流側の排出削減ー</v>
      </c>
      <c r="B417" s="161">
        <f t="shared" si="12"/>
        <v>411</v>
      </c>
      <c r="C417" s="84" t="s">
        <v>10</v>
      </c>
      <c r="D417" s="87" t="s">
        <v>11</v>
      </c>
      <c r="E417" s="87" t="s">
        <v>2760</v>
      </c>
      <c r="F417" s="87" t="s">
        <v>13</v>
      </c>
      <c r="G417" s="87" t="s">
        <v>660</v>
      </c>
      <c r="H417" s="351" t="s">
        <v>636</v>
      </c>
      <c r="I417" s="351"/>
      <c r="J417" s="87" t="s">
        <v>641</v>
      </c>
      <c r="K417" s="86"/>
      <c r="L417" s="113" t="s">
        <v>18</v>
      </c>
      <c r="M417" s="162" t="str">
        <f>IFERROR(INDEX('1.2(2)'!J$793:J$838,MATCH('1.2(1)①'!$B417,'1.2(2)'!$E$793:$E$838,0),1),"ー")</f>
        <v>ー</v>
      </c>
      <c r="N417" s="162" t="str">
        <f>IFERROR(INDEX('1.2(2)'!K$793:K$838,MATCH('1.2(1)①'!$B417,'1.2(2)'!$E$793:$E$838,0),1),"ー")</f>
        <v>ー</v>
      </c>
    </row>
    <row r="418" spans="1:14" ht="42.75" x14ac:dyDescent="0.45">
      <c r="A418" s="160" t="str">
        <f t="shared" si="14"/>
        <v>Scope3バリューチェーンの上流側の排出削減ー</v>
      </c>
      <c r="B418" s="161">
        <f t="shared" si="12"/>
        <v>412</v>
      </c>
      <c r="C418" s="84" t="s">
        <v>10</v>
      </c>
      <c r="D418" s="87" t="s">
        <v>11</v>
      </c>
      <c r="E418" s="87" t="s">
        <v>2850</v>
      </c>
      <c r="F418" s="87" t="s">
        <v>13</v>
      </c>
      <c r="G418" s="87" t="s">
        <v>660</v>
      </c>
      <c r="H418" s="351" t="s">
        <v>636</v>
      </c>
      <c r="I418" s="351"/>
      <c r="J418" s="87" t="s">
        <v>642</v>
      </c>
      <c r="K418" s="86"/>
      <c r="L418" s="113" t="s">
        <v>18</v>
      </c>
      <c r="M418" s="162" t="str">
        <f>IFERROR(INDEX('1.2(2)'!J$793:J$838,MATCH('1.2(1)①'!$B418,'1.2(2)'!$E$793:$E$838,0),1),"ー")</f>
        <v>ー</v>
      </c>
      <c r="N418" s="162" t="str">
        <f>IFERROR(INDEX('1.2(2)'!K$793:K$838,MATCH('1.2(1)①'!$B418,'1.2(2)'!$E$793:$E$838,0),1),"ー")</f>
        <v>ー</v>
      </c>
    </row>
    <row r="419" spans="1:14" ht="42.75" x14ac:dyDescent="0.45">
      <c r="A419" s="160" t="str">
        <f t="shared" si="14"/>
        <v>Scope3バリューチェーンの上流側の排出削減ー</v>
      </c>
      <c r="B419" s="161">
        <f t="shared" si="12"/>
        <v>413</v>
      </c>
      <c r="C419" s="84" t="s">
        <v>10</v>
      </c>
      <c r="D419" s="87" t="s">
        <v>11</v>
      </c>
      <c r="E419" s="87" t="s">
        <v>2851</v>
      </c>
      <c r="F419" s="87" t="s">
        <v>643</v>
      </c>
      <c r="G419" s="87" t="s">
        <v>660</v>
      </c>
      <c r="H419" s="351" t="s">
        <v>636</v>
      </c>
      <c r="I419" s="351"/>
      <c r="J419" s="87" t="s">
        <v>2773</v>
      </c>
      <c r="K419" s="86"/>
      <c r="L419" s="113" t="s">
        <v>18</v>
      </c>
      <c r="M419" s="162" t="str">
        <f>IFERROR(INDEX('1.2(2)'!J$793:J$838,MATCH('1.2(1)①'!$B419,'1.2(2)'!$E$793:$E$838,0),1),"ー")</f>
        <v>ー</v>
      </c>
      <c r="N419" s="162" t="str">
        <f>IFERROR(INDEX('1.2(2)'!K$793:K$838,MATCH('1.2(1)①'!$B419,'1.2(2)'!$E$793:$E$838,0),1),"ー")</f>
        <v>ー</v>
      </c>
    </row>
    <row r="420" spans="1:14" ht="42.75" x14ac:dyDescent="0.45">
      <c r="A420" s="160" t="str">
        <f>"Scope3"&amp;G420&amp;H420&amp;I420</f>
        <v>Scope3バリューチェーンの上流側の排出削減ー</v>
      </c>
      <c r="B420" s="161">
        <f t="shared" si="12"/>
        <v>414</v>
      </c>
      <c r="C420" s="84" t="s">
        <v>10</v>
      </c>
      <c r="D420" s="87" t="s">
        <v>11</v>
      </c>
      <c r="E420" s="87" t="s">
        <v>2851</v>
      </c>
      <c r="F420" s="87" t="s">
        <v>643</v>
      </c>
      <c r="G420" s="87" t="s">
        <v>660</v>
      </c>
      <c r="H420" s="351" t="s">
        <v>636</v>
      </c>
      <c r="I420" s="351"/>
      <c r="J420" s="87" t="s">
        <v>2772</v>
      </c>
      <c r="K420" s="86"/>
      <c r="L420" s="113" t="s">
        <v>18</v>
      </c>
      <c r="M420" s="162" t="str">
        <f>IFERROR(INDEX('1.2(2)'!J$793:J$838,MATCH('1.2(1)①'!$B420,'1.2(2)'!$E$793:$E$838,0),1),"ー")</f>
        <v>ー</v>
      </c>
      <c r="N420" s="162" t="str">
        <f>IFERROR(INDEX('1.2(2)'!K$793:K$838,MATCH('1.2(1)①'!$B420,'1.2(2)'!$E$793:$E$838,0),1),"ー")</f>
        <v>ー</v>
      </c>
    </row>
    <row r="421" spans="1:14" ht="42.75" x14ac:dyDescent="0.45">
      <c r="A421" s="160" t="str">
        <f t="shared" si="14"/>
        <v>Scope3バリューチェーンの上流側の排出削減ー</v>
      </c>
      <c r="B421" s="161">
        <f t="shared" si="12"/>
        <v>415</v>
      </c>
      <c r="C421" s="84" t="s">
        <v>10</v>
      </c>
      <c r="D421" s="87" t="s">
        <v>11</v>
      </c>
      <c r="E421" s="87" t="s">
        <v>2852</v>
      </c>
      <c r="F421" s="87" t="s">
        <v>13</v>
      </c>
      <c r="G421" s="87" t="s">
        <v>660</v>
      </c>
      <c r="H421" s="351" t="s">
        <v>636</v>
      </c>
      <c r="I421" s="351"/>
      <c r="J421" s="87" t="s">
        <v>644</v>
      </c>
      <c r="K421" s="86"/>
      <c r="L421" s="113" t="s">
        <v>18</v>
      </c>
      <c r="M421" s="162" t="str">
        <f>IFERROR(INDEX('1.2(2)'!J$793:J$838,MATCH('1.2(1)①'!$B421,'1.2(2)'!$E$793:$E$838,0),1),"ー")</f>
        <v>ー</v>
      </c>
      <c r="N421" s="162" t="str">
        <f>IFERROR(INDEX('1.2(2)'!K$793:K$838,MATCH('1.2(1)①'!$B421,'1.2(2)'!$E$793:$E$838,0),1),"ー")</f>
        <v>ー</v>
      </c>
    </row>
    <row r="422" spans="1:14" ht="57" x14ac:dyDescent="0.45">
      <c r="A422" s="160" t="str">
        <f t="shared" si="14"/>
        <v>Scope3バリューチェーンの下流側の排出削減ー</v>
      </c>
      <c r="B422" s="161">
        <f t="shared" si="12"/>
        <v>416</v>
      </c>
      <c r="C422" s="84" t="s">
        <v>10</v>
      </c>
      <c r="D422" s="87" t="s">
        <v>11</v>
      </c>
      <c r="E422" s="87" t="s">
        <v>2853</v>
      </c>
      <c r="F422" s="87" t="s">
        <v>645</v>
      </c>
      <c r="G422" s="87" t="s">
        <v>667</v>
      </c>
      <c r="H422" s="351" t="s">
        <v>636</v>
      </c>
      <c r="I422" s="351"/>
      <c r="J422" s="87" t="s">
        <v>3118</v>
      </c>
      <c r="K422" s="86"/>
      <c r="L422" s="113" t="s">
        <v>18</v>
      </c>
      <c r="M422" s="162" t="str">
        <f>IFERROR(INDEX('1.2(2)'!J$793:J$838,MATCH('1.2(1)①'!$B422,'1.2(2)'!$E$793:$E$838,0),1),"ー")</f>
        <v>ー</v>
      </c>
      <c r="N422" s="162" t="str">
        <f>IFERROR(INDEX('1.2(2)'!K$793:K$838,MATCH('1.2(1)①'!$B422,'1.2(2)'!$E$793:$E$838,0),1),"ー")</f>
        <v>ー</v>
      </c>
    </row>
    <row r="423" spans="1:14" ht="85.5" x14ac:dyDescent="0.45">
      <c r="A423" s="160" t="str">
        <f t="shared" si="14"/>
        <v>Scope3バリューチェーンの下流側の排出削減ー</v>
      </c>
      <c r="B423" s="161">
        <f t="shared" si="12"/>
        <v>417</v>
      </c>
      <c r="C423" s="84" t="s">
        <v>10</v>
      </c>
      <c r="D423" s="87" t="s">
        <v>11</v>
      </c>
      <c r="E423" s="87" t="s">
        <v>2854</v>
      </c>
      <c r="F423" s="87" t="s">
        <v>643</v>
      </c>
      <c r="G423" s="87" t="s">
        <v>667</v>
      </c>
      <c r="H423" s="351" t="s">
        <v>636</v>
      </c>
      <c r="I423" s="351"/>
      <c r="J423" s="87" t="s">
        <v>646</v>
      </c>
      <c r="K423" s="86"/>
      <c r="L423" s="113" t="s">
        <v>18</v>
      </c>
      <c r="M423" s="162" t="str">
        <f>IFERROR(INDEX('1.2(2)'!J$793:J$838,MATCH('1.2(1)①'!$B423,'1.2(2)'!$E$793:$E$838,0),1),"ー")</f>
        <v>ー</v>
      </c>
      <c r="N423" s="162" t="str">
        <f>IFERROR(INDEX('1.2(2)'!K$793:K$838,MATCH('1.2(1)①'!$B423,'1.2(2)'!$E$793:$E$838,0),1),"ー")</f>
        <v>ー</v>
      </c>
    </row>
    <row r="424" spans="1:14" ht="28.5" x14ac:dyDescent="0.45">
      <c r="A424" s="160" t="str">
        <f t="shared" si="13"/>
        <v>Scope1～3バリューチェーンの関係者間での協働による排出削減ー</v>
      </c>
      <c r="B424" s="161">
        <f>ROW(B424)-6</f>
        <v>418</v>
      </c>
      <c r="C424" s="84" t="s">
        <v>10</v>
      </c>
      <c r="D424" s="87" t="s">
        <v>11</v>
      </c>
      <c r="E424" s="87" t="s">
        <v>647</v>
      </c>
      <c r="F424" s="87" t="s">
        <v>13</v>
      </c>
      <c r="G424" s="87" t="s">
        <v>648</v>
      </c>
      <c r="H424" s="351" t="s">
        <v>636</v>
      </c>
      <c r="I424" s="351"/>
      <c r="J424" s="87" t="s">
        <v>649</v>
      </c>
      <c r="K424" s="86"/>
      <c r="L424" s="113" t="s">
        <v>18</v>
      </c>
      <c r="M424" s="162" t="str">
        <f>IFERROR(INDEX('1.2(2)'!J$793:J$838,MATCH('1.2(1)①'!$B424,'1.2(2)'!$E$793:$E$838,0),1),"ー")</f>
        <v>ー</v>
      </c>
      <c r="N424" s="162" t="str">
        <f>IFERROR(INDEX('1.2(2)'!K$793:K$838,MATCH('1.2(1)①'!$B424,'1.2(2)'!$E$793:$E$838,0),1),"ー")</f>
        <v>ー</v>
      </c>
    </row>
    <row r="425" spans="1:14" x14ac:dyDescent="0.45">
      <c r="B425" s="3"/>
      <c r="C425" s="3"/>
      <c r="D425" s="3"/>
      <c r="E425" s="3"/>
      <c r="F425" s="3"/>
      <c r="G425" s="3"/>
      <c r="H425" s="3"/>
    </row>
    <row r="426" spans="1:14" hidden="1" x14ac:dyDescent="0.45">
      <c r="D426" s="3"/>
      <c r="E426" s="3"/>
      <c r="F426" s="3"/>
      <c r="G426" s="3"/>
      <c r="H426" s="3"/>
    </row>
    <row r="427" spans="1:14" hidden="1" x14ac:dyDescent="0.45">
      <c r="D427" s="3"/>
      <c r="E427" s="3"/>
      <c r="F427" s="3"/>
      <c r="G427" s="3"/>
      <c r="H427" s="3"/>
    </row>
    <row r="430" spans="1:14" hidden="1" x14ac:dyDescent="0.45">
      <c r="B430" s="106"/>
    </row>
    <row r="436" spans="4:14" hidden="1" x14ac:dyDescent="0.45">
      <c r="N436" s="10"/>
    </row>
    <row r="438" spans="4:14" hidden="1" x14ac:dyDescent="0.45">
      <c r="N438" s="10"/>
    </row>
    <row r="439" spans="4:14" hidden="1" x14ac:dyDescent="0.45">
      <c r="D439" s="5"/>
      <c r="E439" s="5"/>
      <c r="F439" s="5"/>
      <c r="N439" s="10"/>
    </row>
    <row r="440" spans="4:14" hidden="1" x14ac:dyDescent="0.45">
      <c r="D440" s="5"/>
      <c r="E440" s="5"/>
      <c r="F440" s="5"/>
      <c r="N440" s="10"/>
    </row>
    <row r="445" spans="4:14" hidden="1" x14ac:dyDescent="0.45">
      <c r="E445" s="11"/>
      <c r="F445" s="11"/>
      <c r="L445" s="10"/>
    </row>
    <row r="446" spans="4:14" hidden="1" x14ac:dyDescent="0.45">
      <c r="E446" s="11"/>
      <c r="F446" s="11"/>
      <c r="L446" s="10"/>
      <c r="N446" s="10"/>
    </row>
    <row r="447" spans="4:14" hidden="1" x14ac:dyDescent="0.45">
      <c r="E447" s="11"/>
      <c r="F447" s="11"/>
      <c r="L447" s="10"/>
    </row>
    <row r="448" spans="4:14" hidden="1" x14ac:dyDescent="0.45">
      <c r="E448" s="11"/>
      <c r="F448" s="11"/>
      <c r="H448" s="10"/>
      <c r="L448" s="10"/>
      <c r="N448" s="10"/>
    </row>
    <row r="449" spans="4:14" hidden="1" x14ac:dyDescent="0.45">
      <c r="E449" s="11"/>
      <c r="F449" s="11"/>
      <c r="H449" s="10"/>
      <c r="L449" s="10"/>
    </row>
    <row r="450" spans="4:14" hidden="1" x14ac:dyDescent="0.45">
      <c r="E450" s="11"/>
      <c r="F450" s="11"/>
      <c r="H450" s="10"/>
      <c r="L450" s="10"/>
      <c r="N450" s="10"/>
    </row>
    <row r="451" spans="4:14" hidden="1" x14ac:dyDescent="0.45">
      <c r="D451" s="10"/>
      <c r="E451" s="11"/>
      <c r="F451" s="11"/>
      <c r="G451" s="10"/>
      <c r="H451" s="10"/>
      <c r="J451" s="10"/>
      <c r="L451" s="10"/>
    </row>
    <row r="452" spans="4:14" hidden="1" x14ac:dyDescent="0.45">
      <c r="D452" s="10"/>
      <c r="E452" s="11"/>
      <c r="F452" s="11"/>
      <c r="G452" s="10"/>
      <c r="H452" s="10"/>
      <c r="J452" s="10"/>
      <c r="L452" s="10"/>
    </row>
    <row r="453" spans="4:14" hidden="1" x14ac:dyDescent="0.45">
      <c r="D453" s="10"/>
      <c r="E453" s="11"/>
      <c r="F453" s="11"/>
      <c r="G453" s="10"/>
      <c r="H453" s="10"/>
      <c r="J453" s="10"/>
      <c r="L453" s="10"/>
    </row>
    <row r="454" spans="4:14" hidden="1" x14ac:dyDescent="0.45">
      <c r="D454" s="10"/>
      <c r="E454" s="11"/>
      <c r="F454" s="11"/>
      <c r="G454" s="10"/>
      <c r="H454" s="10"/>
      <c r="J454" s="10"/>
      <c r="L454" s="10"/>
    </row>
    <row r="455" spans="4:14" hidden="1" x14ac:dyDescent="0.45">
      <c r="D455" s="10"/>
      <c r="E455" s="11"/>
      <c r="F455" s="11"/>
      <c r="G455" s="10"/>
      <c r="H455" s="10"/>
      <c r="J455" s="10"/>
      <c r="L455" s="10"/>
    </row>
    <row r="456" spans="4:14" hidden="1" x14ac:dyDescent="0.45">
      <c r="D456" s="10"/>
      <c r="E456" s="11"/>
      <c r="F456" s="11"/>
      <c r="G456" s="10"/>
      <c r="H456" s="10"/>
      <c r="J456" s="10"/>
      <c r="L456" s="10"/>
    </row>
    <row r="457" spans="4:14" hidden="1" x14ac:dyDescent="0.45">
      <c r="D457" s="10"/>
      <c r="E457" s="11"/>
      <c r="F457" s="11"/>
      <c r="G457" s="10"/>
      <c r="H457" s="10"/>
      <c r="J457" s="10"/>
      <c r="L457" s="10"/>
      <c r="M457" s="10"/>
      <c r="N457" s="10"/>
    </row>
    <row r="458" spans="4:14" hidden="1" x14ac:dyDescent="0.45">
      <c r="D458" s="10"/>
      <c r="E458" s="11"/>
      <c r="F458" s="11"/>
      <c r="G458" s="10"/>
      <c r="H458" s="10"/>
      <c r="J458" s="10"/>
      <c r="L458" s="10"/>
      <c r="M458" s="10"/>
      <c r="N458" s="10"/>
    </row>
    <row r="459" spans="4:14" hidden="1" x14ac:dyDescent="0.45">
      <c r="D459" s="10"/>
      <c r="E459" s="11"/>
      <c r="F459" s="11"/>
      <c r="G459" s="10"/>
      <c r="H459" s="10"/>
      <c r="J459" s="10"/>
      <c r="L459" s="10"/>
      <c r="M459" s="10"/>
      <c r="N459" s="10"/>
    </row>
    <row r="460" spans="4:14" hidden="1" x14ac:dyDescent="0.45">
      <c r="D460" s="10"/>
      <c r="E460" s="11"/>
      <c r="F460" s="11"/>
      <c r="G460" s="10"/>
      <c r="H460" s="10"/>
      <c r="J460" s="10"/>
      <c r="K460" s="10"/>
      <c r="L460" s="10"/>
      <c r="M460" s="10"/>
      <c r="N460" s="10"/>
    </row>
    <row r="461" spans="4:14" hidden="1" x14ac:dyDescent="0.45">
      <c r="D461" s="10"/>
      <c r="E461" s="11"/>
      <c r="F461" s="11"/>
      <c r="G461" s="10"/>
      <c r="H461" s="10"/>
      <c r="J461" s="10"/>
    </row>
    <row r="462" spans="4:14" hidden="1" x14ac:dyDescent="0.45">
      <c r="D462" s="10"/>
      <c r="E462" s="11"/>
      <c r="F462" s="11"/>
      <c r="G462" s="10"/>
      <c r="J462" s="10"/>
    </row>
    <row r="463" spans="4:14" hidden="1" x14ac:dyDescent="0.45">
      <c r="D463" s="10"/>
      <c r="E463" s="11"/>
      <c r="F463" s="11"/>
      <c r="G463" s="10"/>
      <c r="J463" s="10"/>
    </row>
    <row r="464" spans="4:14" hidden="1" x14ac:dyDescent="0.45">
      <c r="D464" s="11"/>
      <c r="E464" s="11"/>
      <c r="F464" s="11"/>
      <c r="G464" s="10"/>
      <c r="J464" s="10"/>
    </row>
    <row r="465" spans="1:15" hidden="1" x14ac:dyDescent="0.45">
      <c r="D465" s="11"/>
      <c r="E465" s="11"/>
      <c r="F465" s="11"/>
      <c r="G465" s="10"/>
      <c r="J465" s="10"/>
    </row>
    <row r="466" spans="1:15" hidden="1" x14ac:dyDescent="0.45">
      <c r="D466" s="11"/>
      <c r="E466" s="11"/>
      <c r="F466" s="11"/>
      <c r="G466" s="10"/>
      <c r="J466" s="10"/>
    </row>
    <row r="467" spans="1:15" hidden="1" x14ac:dyDescent="0.45">
      <c r="D467" s="11"/>
      <c r="E467" s="11"/>
      <c r="F467" s="11"/>
      <c r="G467" s="10"/>
      <c r="J467" s="10"/>
    </row>
    <row r="468" spans="1:15" hidden="1" x14ac:dyDescent="0.45">
      <c r="E468" s="11"/>
      <c r="F468" s="11"/>
      <c r="G468" s="10"/>
      <c r="J468" s="10"/>
    </row>
    <row r="469" spans="1:15" hidden="1" x14ac:dyDescent="0.45">
      <c r="F469" s="11"/>
      <c r="G469" s="10"/>
      <c r="J469" s="10"/>
    </row>
    <row r="470" spans="1:15" hidden="1" x14ac:dyDescent="0.45">
      <c r="F470" s="11"/>
      <c r="G470" s="10"/>
      <c r="J470" s="10"/>
    </row>
    <row r="471" spans="1:15" hidden="1" x14ac:dyDescent="0.45">
      <c r="F471" s="11"/>
      <c r="G471" s="10"/>
      <c r="J471" s="10"/>
    </row>
    <row r="472" spans="1:15" hidden="1" x14ac:dyDescent="0.45">
      <c r="F472" s="11"/>
      <c r="G472" s="10"/>
      <c r="J472" s="10"/>
    </row>
    <row r="473" spans="1:15" hidden="1" x14ac:dyDescent="0.45">
      <c r="F473" s="11"/>
      <c r="G473" s="10"/>
      <c r="J473" s="10"/>
    </row>
    <row r="474" spans="1:15" hidden="1" x14ac:dyDescent="0.45">
      <c r="F474" s="11"/>
      <c r="G474" s="10"/>
      <c r="J474" s="10"/>
    </row>
    <row r="475" spans="1:15" hidden="1" x14ac:dyDescent="0.45">
      <c r="F475" s="11"/>
      <c r="G475" s="10"/>
      <c r="J475" s="10"/>
    </row>
    <row r="476" spans="1:15" s="129" customFormat="1" hidden="1" x14ac:dyDescent="0.45">
      <c r="A476" s="35"/>
      <c r="B476" s="4"/>
      <c r="C476" s="4"/>
      <c r="D476" s="11"/>
      <c r="E476" s="4"/>
      <c r="F476" s="11"/>
      <c r="G476" s="10"/>
      <c r="H476" s="4"/>
      <c r="I476" s="10"/>
      <c r="J476" s="10"/>
      <c r="K476" s="4"/>
      <c r="L476" s="4"/>
      <c r="M476" s="9"/>
      <c r="N476" s="4"/>
      <c r="O476" s="126"/>
    </row>
    <row r="477" spans="1:15" s="129" customFormat="1" hidden="1" x14ac:dyDescent="0.45">
      <c r="A477" s="35"/>
      <c r="B477" s="4"/>
      <c r="C477" s="4"/>
      <c r="D477" s="11"/>
      <c r="E477" s="4"/>
      <c r="F477" s="11"/>
      <c r="G477" s="10"/>
      <c r="H477" s="4"/>
      <c r="I477" s="10"/>
      <c r="J477" s="10"/>
      <c r="K477" s="4"/>
      <c r="L477" s="4"/>
      <c r="M477" s="9"/>
      <c r="N477" s="4"/>
      <c r="O477" s="126"/>
    </row>
    <row r="478" spans="1:15" s="129" customFormat="1" hidden="1" x14ac:dyDescent="0.45">
      <c r="A478" s="35"/>
      <c r="B478" s="4"/>
      <c r="C478" s="4"/>
      <c r="D478" s="11"/>
      <c r="E478" s="4"/>
      <c r="F478" s="11"/>
      <c r="G478" s="10"/>
      <c r="H478" s="4"/>
      <c r="I478" s="10"/>
      <c r="J478" s="10"/>
      <c r="K478" s="4"/>
      <c r="L478" s="4"/>
      <c r="M478" s="9"/>
      <c r="N478" s="4"/>
      <c r="O478" s="126"/>
    </row>
    <row r="479" spans="1:15" s="129" customFormat="1" hidden="1" x14ac:dyDescent="0.45">
      <c r="A479" s="35"/>
      <c r="B479" s="4"/>
      <c r="C479" s="4"/>
      <c r="D479" s="11"/>
      <c r="E479" s="4"/>
      <c r="F479" s="11"/>
      <c r="G479" s="10"/>
      <c r="H479" s="4"/>
      <c r="I479" s="10"/>
      <c r="J479" s="10"/>
      <c r="K479" s="4"/>
      <c r="L479" s="4"/>
      <c r="M479" s="9"/>
      <c r="N479" s="4"/>
      <c r="O479" s="126"/>
    </row>
    <row r="480" spans="1:15" s="129" customFormat="1" hidden="1" x14ac:dyDescent="0.45">
      <c r="A480" s="35"/>
      <c r="B480" s="4"/>
      <c r="C480" s="4"/>
      <c r="D480" s="11"/>
      <c r="E480" s="10"/>
      <c r="F480" s="11"/>
      <c r="G480" s="10"/>
      <c r="H480" s="4"/>
      <c r="I480" s="10"/>
      <c r="J480" s="10"/>
      <c r="K480" s="4"/>
      <c r="L480" s="4"/>
      <c r="M480" s="9"/>
      <c r="N480" s="4"/>
      <c r="O480" s="126"/>
    </row>
    <row r="481" spans="1:15" s="129" customFormat="1" hidden="1" x14ac:dyDescent="0.45">
      <c r="A481" s="35"/>
      <c r="B481" s="4"/>
      <c r="C481" s="4"/>
      <c r="D481" s="11"/>
      <c r="E481" s="10"/>
      <c r="F481" s="11"/>
      <c r="G481" s="10"/>
      <c r="H481" s="4"/>
      <c r="I481" s="10"/>
      <c r="J481" s="10"/>
      <c r="K481" s="4"/>
      <c r="L481" s="4"/>
      <c r="M481" s="9"/>
      <c r="N481" s="4"/>
      <c r="O481" s="126"/>
    </row>
    <row r="482" spans="1:15" s="129" customFormat="1" hidden="1" x14ac:dyDescent="0.45">
      <c r="A482" s="35"/>
      <c r="B482" s="4"/>
      <c r="C482" s="4"/>
      <c r="D482" s="11"/>
      <c r="E482" s="10"/>
      <c r="F482" s="11"/>
      <c r="G482" s="10"/>
      <c r="H482" s="4"/>
      <c r="I482" s="10"/>
      <c r="J482" s="10"/>
      <c r="K482" s="4"/>
      <c r="L482" s="4"/>
      <c r="M482" s="9"/>
      <c r="N482" s="4"/>
      <c r="O482" s="126"/>
    </row>
    <row r="483" spans="1:15" s="129" customFormat="1" hidden="1" x14ac:dyDescent="0.45">
      <c r="A483" s="35"/>
      <c r="B483" s="4"/>
      <c r="C483" s="4"/>
      <c r="D483" s="11"/>
      <c r="E483" s="10"/>
      <c r="F483" s="11"/>
      <c r="G483" s="10"/>
      <c r="H483" s="4"/>
      <c r="I483" s="10"/>
      <c r="J483" s="10"/>
      <c r="K483" s="4"/>
      <c r="L483" s="4"/>
      <c r="M483" s="9"/>
      <c r="N483" s="4"/>
      <c r="O483" s="126"/>
    </row>
    <row r="484" spans="1:15" s="129" customFormat="1" hidden="1" x14ac:dyDescent="0.45">
      <c r="A484" s="35"/>
      <c r="B484" s="4"/>
      <c r="C484" s="4"/>
      <c r="D484" s="11"/>
      <c r="E484" s="10"/>
      <c r="F484" s="11"/>
      <c r="G484" s="10"/>
      <c r="H484" s="4"/>
      <c r="I484" s="10"/>
      <c r="J484" s="10"/>
      <c r="K484" s="4"/>
      <c r="L484" s="4"/>
      <c r="M484" s="9"/>
      <c r="N484" s="4"/>
      <c r="O484" s="126"/>
    </row>
    <row r="485" spans="1:15" s="129" customFormat="1" hidden="1" x14ac:dyDescent="0.45">
      <c r="A485" s="35"/>
      <c r="B485" s="4"/>
      <c r="C485" s="4"/>
      <c r="D485" s="11"/>
      <c r="E485" s="10"/>
      <c r="F485" s="11"/>
      <c r="G485" s="10"/>
      <c r="H485" s="4"/>
      <c r="I485" s="10"/>
      <c r="J485" s="10"/>
      <c r="K485" s="4"/>
      <c r="L485" s="4"/>
      <c r="M485" s="9"/>
      <c r="N485" s="4"/>
      <c r="O485" s="126"/>
    </row>
    <row r="486" spans="1:15" s="129" customFormat="1" hidden="1" x14ac:dyDescent="0.45">
      <c r="A486" s="35"/>
      <c r="B486" s="4"/>
      <c r="C486" s="4"/>
      <c r="D486" s="11"/>
      <c r="E486" s="10"/>
      <c r="F486" s="11"/>
      <c r="G486" s="10"/>
      <c r="H486" s="4"/>
      <c r="I486" s="10"/>
      <c r="J486" s="10"/>
      <c r="K486" s="4"/>
      <c r="L486" s="4"/>
      <c r="M486" s="9"/>
      <c r="N486" s="4"/>
      <c r="O486" s="126"/>
    </row>
    <row r="487" spans="1:15" s="129" customFormat="1" hidden="1" x14ac:dyDescent="0.45">
      <c r="A487" s="35"/>
      <c r="B487" s="4"/>
      <c r="C487" s="4"/>
      <c r="D487" s="11"/>
      <c r="E487" s="10"/>
      <c r="F487" s="11"/>
      <c r="G487" s="10"/>
      <c r="H487" s="4"/>
      <c r="I487" s="10"/>
      <c r="J487" s="10"/>
      <c r="K487" s="4"/>
      <c r="L487" s="4"/>
      <c r="M487" s="9"/>
      <c r="N487" s="4"/>
      <c r="O487" s="126"/>
    </row>
    <row r="488" spans="1:15" s="129" customFormat="1" hidden="1" x14ac:dyDescent="0.45">
      <c r="A488" s="35"/>
      <c r="B488" s="4"/>
      <c r="C488" s="4"/>
      <c r="D488" s="11"/>
      <c r="E488" s="10"/>
      <c r="F488" s="11"/>
      <c r="G488" s="10"/>
      <c r="H488" s="4"/>
      <c r="I488" s="10"/>
      <c r="J488" s="10"/>
      <c r="K488" s="4"/>
      <c r="L488" s="4"/>
      <c r="M488" s="9"/>
      <c r="N488" s="4"/>
      <c r="O488" s="126"/>
    </row>
    <row r="489" spans="1:15" s="129" customFormat="1" hidden="1" x14ac:dyDescent="0.45">
      <c r="A489" s="35"/>
      <c r="B489" s="4"/>
      <c r="C489" s="4"/>
      <c r="D489" s="11"/>
      <c r="E489" s="10"/>
      <c r="F489" s="11"/>
      <c r="G489" s="10"/>
      <c r="H489" s="4"/>
      <c r="I489" s="10"/>
      <c r="J489" s="10"/>
      <c r="K489" s="4"/>
      <c r="L489" s="4"/>
      <c r="M489" s="9"/>
      <c r="N489" s="4"/>
      <c r="O489" s="126"/>
    </row>
    <row r="490" spans="1:15" s="129" customFormat="1" hidden="1" x14ac:dyDescent="0.45">
      <c r="A490" s="35"/>
      <c r="B490" s="4"/>
      <c r="C490" s="4"/>
      <c r="D490" s="11"/>
      <c r="E490" s="10"/>
      <c r="F490" s="11"/>
      <c r="G490" s="10"/>
      <c r="H490" s="4"/>
      <c r="I490" s="10"/>
      <c r="J490" s="10"/>
      <c r="K490" s="4"/>
      <c r="L490" s="4"/>
      <c r="M490" s="9"/>
      <c r="N490" s="4"/>
      <c r="O490" s="126"/>
    </row>
    <row r="491" spans="1:15" s="129" customFormat="1" hidden="1" x14ac:dyDescent="0.45">
      <c r="A491" s="35"/>
      <c r="B491" s="4"/>
      <c r="C491" s="4"/>
      <c r="D491" s="11"/>
      <c r="E491" s="10"/>
      <c r="F491" s="10"/>
      <c r="G491" s="10"/>
      <c r="H491" s="4"/>
      <c r="I491" s="10"/>
      <c r="J491" s="10"/>
      <c r="K491" s="4"/>
      <c r="L491" s="4"/>
      <c r="M491" s="9"/>
      <c r="N491" s="4"/>
      <c r="O491" s="126"/>
    </row>
    <row r="492" spans="1:15" s="129" customFormat="1" hidden="1" x14ac:dyDescent="0.45">
      <c r="A492" s="35"/>
      <c r="B492" s="4"/>
      <c r="C492" s="4"/>
      <c r="D492" s="11"/>
      <c r="E492" s="10"/>
      <c r="F492" s="10"/>
      <c r="G492" s="10"/>
      <c r="H492" s="4"/>
      <c r="I492" s="10"/>
      <c r="J492" s="10"/>
      <c r="K492" s="4"/>
      <c r="L492" s="4"/>
      <c r="M492" s="9"/>
      <c r="N492" s="4"/>
      <c r="O492" s="126"/>
    </row>
    <row r="493" spans="1:15" s="129" customFormat="1" hidden="1" x14ac:dyDescent="0.45">
      <c r="A493" s="35"/>
      <c r="B493" s="4"/>
      <c r="C493" s="4"/>
      <c r="D493" s="11"/>
      <c r="E493" s="10"/>
      <c r="F493" s="10"/>
      <c r="G493" s="10"/>
      <c r="H493" s="4"/>
      <c r="I493" s="10"/>
      <c r="J493" s="10"/>
      <c r="K493" s="4"/>
      <c r="L493" s="4"/>
      <c r="M493" s="9"/>
      <c r="N493" s="4"/>
      <c r="O493" s="126"/>
    </row>
    <row r="494" spans="1:15" s="129" customFormat="1" hidden="1" x14ac:dyDescent="0.45">
      <c r="A494" s="35"/>
      <c r="B494" s="4"/>
      <c r="C494" s="4"/>
      <c r="D494" s="11"/>
      <c r="E494" s="10"/>
      <c r="F494" s="10"/>
      <c r="G494" s="10"/>
      <c r="H494" s="10"/>
      <c r="I494" s="10"/>
      <c r="J494" s="10"/>
      <c r="K494" s="4"/>
      <c r="L494" s="4"/>
      <c r="M494" s="9"/>
      <c r="N494" s="4"/>
      <c r="O494" s="126"/>
    </row>
    <row r="495" spans="1:15" s="129" customFormat="1" hidden="1" x14ac:dyDescent="0.45">
      <c r="A495" s="35"/>
      <c r="B495" s="4"/>
      <c r="C495" s="4"/>
      <c r="D495" s="11"/>
      <c r="E495" s="10"/>
      <c r="F495" s="10"/>
      <c r="G495" s="10"/>
      <c r="H495" s="10"/>
      <c r="I495" s="10"/>
      <c r="J495" s="10"/>
      <c r="K495" s="4"/>
      <c r="L495" s="4"/>
      <c r="M495" s="9"/>
      <c r="N495" s="4"/>
      <c r="O495" s="126"/>
    </row>
    <row r="496" spans="1:15" s="129" customFormat="1" hidden="1" x14ac:dyDescent="0.45">
      <c r="A496" s="35"/>
      <c r="B496" s="4"/>
      <c r="C496" s="4"/>
      <c r="D496" s="11"/>
      <c r="E496" s="10"/>
      <c r="F496" s="10"/>
      <c r="G496" s="10"/>
      <c r="H496" s="10"/>
      <c r="I496" s="10"/>
      <c r="J496" s="10"/>
      <c r="K496" s="4"/>
      <c r="L496" s="4"/>
      <c r="M496" s="9"/>
      <c r="N496" s="4"/>
      <c r="O496" s="126"/>
    </row>
    <row r="497" spans="1:15" s="129" customFormat="1" hidden="1" x14ac:dyDescent="0.45">
      <c r="A497" s="35"/>
      <c r="B497" s="4"/>
      <c r="C497" s="4"/>
      <c r="D497" s="11"/>
      <c r="E497" s="10"/>
      <c r="F497" s="10"/>
      <c r="G497" s="10"/>
      <c r="H497" s="10"/>
      <c r="I497" s="10"/>
      <c r="J497" s="10"/>
      <c r="K497" s="4"/>
      <c r="L497" s="4"/>
      <c r="M497" s="9"/>
      <c r="N497" s="4"/>
      <c r="O497" s="126"/>
    </row>
    <row r="498" spans="1:15" s="129" customFormat="1" hidden="1" x14ac:dyDescent="0.45">
      <c r="A498" s="35"/>
      <c r="B498" s="4"/>
      <c r="C498" s="4"/>
      <c r="D498" s="11"/>
      <c r="E498" s="10"/>
      <c r="F498" s="10"/>
      <c r="G498" s="10"/>
      <c r="H498" s="10"/>
      <c r="I498" s="10"/>
      <c r="J498" s="10"/>
      <c r="K498" s="4"/>
      <c r="L498" s="4"/>
      <c r="M498" s="9"/>
      <c r="N498" s="4"/>
      <c r="O498" s="126"/>
    </row>
    <row r="499" spans="1:15" s="129" customFormat="1" hidden="1" x14ac:dyDescent="0.45">
      <c r="A499" s="35"/>
      <c r="B499" s="4"/>
      <c r="C499" s="4"/>
      <c r="D499" s="11"/>
      <c r="E499" s="10"/>
      <c r="F499" s="10"/>
      <c r="G499" s="10"/>
      <c r="H499" s="10"/>
      <c r="I499" s="10"/>
      <c r="J499" s="10"/>
      <c r="K499" s="4"/>
      <c r="L499" s="4"/>
      <c r="M499" s="9"/>
      <c r="N499" s="4"/>
      <c r="O499" s="126"/>
    </row>
    <row r="500" spans="1:15" s="129" customFormat="1" hidden="1" x14ac:dyDescent="0.45">
      <c r="A500" s="35"/>
      <c r="B500" s="4"/>
      <c r="C500" s="4"/>
      <c r="D500" s="11"/>
      <c r="E500" s="10"/>
      <c r="F500" s="10"/>
      <c r="G500" s="10"/>
      <c r="H500" s="10"/>
      <c r="I500" s="10"/>
      <c r="J500" s="10"/>
      <c r="K500" s="4"/>
      <c r="L500" s="4"/>
      <c r="M500" s="9"/>
      <c r="N500" s="4"/>
      <c r="O500" s="126"/>
    </row>
    <row r="501" spans="1:15" s="129" customFormat="1" hidden="1" x14ac:dyDescent="0.45">
      <c r="A501" s="35"/>
      <c r="B501" s="4"/>
      <c r="C501" s="4"/>
      <c r="D501" s="11"/>
      <c r="E501" s="10"/>
      <c r="F501" s="10"/>
      <c r="G501" s="10"/>
      <c r="H501" s="10"/>
      <c r="I501" s="10"/>
      <c r="J501" s="10"/>
      <c r="K501" s="4"/>
      <c r="L501" s="4"/>
      <c r="M501" s="9"/>
      <c r="N501" s="4"/>
      <c r="O501" s="126"/>
    </row>
    <row r="502" spans="1:15" s="129" customFormat="1" hidden="1" x14ac:dyDescent="0.45">
      <c r="A502" s="35"/>
      <c r="B502" s="4"/>
      <c r="C502" s="4"/>
      <c r="D502" s="11"/>
      <c r="E502" s="10"/>
      <c r="F502" s="10"/>
      <c r="G502" s="10"/>
      <c r="H502" s="10"/>
      <c r="I502" s="10"/>
      <c r="J502" s="10"/>
      <c r="K502" s="4"/>
      <c r="L502" s="4"/>
      <c r="M502" s="9"/>
      <c r="N502" s="4"/>
      <c r="O502" s="126"/>
    </row>
    <row r="503" spans="1:15" s="129" customFormat="1" hidden="1" x14ac:dyDescent="0.45">
      <c r="A503" s="35"/>
      <c r="B503" s="4"/>
      <c r="C503" s="4"/>
      <c r="D503" s="11"/>
      <c r="E503" s="10"/>
      <c r="F503" s="10"/>
      <c r="G503" s="10"/>
      <c r="H503" s="10"/>
      <c r="I503" s="10"/>
      <c r="J503" s="10"/>
      <c r="K503" s="4"/>
      <c r="L503" s="4"/>
      <c r="M503" s="9"/>
      <c r="N503" s="4"/>
      <c r="O503" s="126"/>
    </row>
    <row r="504" spans="1:15" s="129" customFormat="1" hidden="1" x14ac:dyDescent="0.45">
      <c r="A504" s="35"/>
      <c r="B504" s="4"/>
      <c r="C504" s="4"/>
      <c r="D504" s="11"/>
      <c r="E504" s="10"/>
      <c r="F504" s="10"/>
      <c r="G504" s="10"/>
      <c r="H504" s="10"/>
      <c r="I504" s="10"/>
      <c r="J504" s="10"/>
      <c r="K504" s="4"/>
      <c r="L504" s="4"/>
      <c r="M504" s="9"/>
      <c r="N504" s="4"/>
      <c r="O504" s="126"/>
    </row>
    <row r="505" spans="1:15" s="129" customFormat="1" hidden="1" x14ac:dyDescent="0.45">
      <c r="A505" s="35"/>
      <c r="B505" s="4"/>
      <c r="C505" s="4"/>
      <c r="D505" s="11"/>
      <c r="E505" s="10"/>
      <c r="F505" s="10"/>
      <c r="G505" s="10"/>
      <c r="H505" s="10"/>
      <c r="I505" s="10"/>
      <c r="J505" s="10"/>
      <c r="K505" s="4"/>
      <c r="L505" s="4"/>
      <c r="M505" s="9"/>
      <c r="N505" s="4"/>
      <c r="O505" s="126"/>
    </row>
    <row r="506" spans="1:15" s="129" customFormat="1" hidden="1" x14ac:dyDescent="0.45">
      <c r="A506" s="35"/>
      <c r="B506" s="4"/>
      <c r="C506" s="4"/>
      <c r="D506" s="11"/>
      <c r="E506" s="10"/>
      <c r="F506" s="10"/>
      <c r="G506" s="10"/>
      <c r="H506" s="10"/>
      <c r="I506" s="10"/>
      <c r="J506" s="10"/>
      <c r="K506" s="4"/>
      <c r="L506" s="4"/>
      <c r="M506" s="9"/>
      <c r="N506" s="4"/>
      <c r="O506" s="126"/>
    </row>
    <row r="507" spans="1:15" s="129" customFormat="1" hidden="1" x14ac:dyDescent="0.45">
      <c r="A507" s="35"/>
      <c r="B507" s="4"/>
      <c r="C507" s="4"/>
      <c r="D507" s="11"/>
      <c r="E507" s="10"/>
      <c r="F507" s="10"/>
      <c r="G507" s="10"/>
      <c r="H507" s="4"/>
      <c r="I507" s="10"/>
      <c r="J507" s="10"/>
      <c r="K507" s="4"/>
      <c r="L507" s="4"/>
      <c r="M507" s="9"/>
      <c r="N507" s="4"/>
      <c r="O507" s="126"/>
    </row>
    <row r="508" spans="1:15" s="129" customFormat="1" hidden="1" x14ac:dyDescent="0.45">
      <c r="A508" s="35"/>
      <c r="B508" s="4"/>
      <c r="C508" s="4"/>
      <c r="D508" s="11"/>
      <c r="E508" s="10"/>
      <c r="F508" s="10"/>
      <c r="G508" s="10"/>
      <c r="H508" s="4"/>
      <c r="I508" s="10"/>
      <c r="J508" s="10"/>
      <c r="K508" s="4"/>
      <c r="L508" s="4"/>
      <c r="M508" s="9"/>
      <c r="N508" s="4"/>
      <c r="O508" s="126"/>
    </row>
    <row r="509" spans="1:15" s="129" customFormat="1" hidden="1" x14ac:dyDescent="0.45">
      <c r="A509" s="35"/>
      <c r="B509" s="4"/>
      <c r="C509" s="4"/>
      <c r="D509" s="11"/>
      <c r="E509" s="10"/>
      <c r="F509" s="10"/>
      <c r="G509" s="10"/>
      <c r="H509" s="11"/>
      <c r="I509" s="11"/>
      <c r="J509" s="10"/>
      <c r="K509" s="4"/>
      <c r="L509" s="4"/>
      <c r="M509" s="9"/>
      <c r="N509" s="4"/>
      <c r="O509" s="126"/>
    </row>
    <row r="510" spans="1:15" s="129" customFormat="1" hidden="1" x14ac:dyDescent="0.45">
      <c r="A510" s="35"/>
      <c r="B510" s="4"/>
      <c r="C510" s="4"/>
      <c r="D510" s="11"/>
      <c r="E510" s="10"/>
      <c r="F510" s="10"/>
      <c r="G510" s="10"/>
      <c r="H510" s="11"/>
      <c r="I510" s="11"/>
      <c r="J510" s="10"/>
      <c r="K510" s="4"/>
      <c r="L510" s="4"/>
      <c r="M510" s="9"/>
      <c r="N510" s="4"/>
      <c r="O510" s="126"/>
    </row>
    <row r="511" spans="1:15" s="129" customFormat="1" hidden="1" x14ac:dyDescent="0.45">
      <c r="A511" s="35"/>
      <c r="B511" s="4"/>
      <c r="C511" s="4"/>
      <c r="D511" s="11"/>
      <c r="E511" s="10"/>
      <c r="F511" s="10"/>
      <c r="G511" s="10"/>
      <c r="H511" s="11"/>
      <c r="I511" s="11"/>
      <c r="J511" s="10"/>
      <c r="K511" s="4"/>
      <c r="L511" s="4"/>
      <c r="M511" s="9"/>
      <c r="N511" s="4"/>
      <c r="O511" s="126"/>
    </row>
    <row r="512" spans="1:15" s="129" customFormat="1" hidden="1" x14ac:dyDescent="0.45">
      <c r="A512" s="35"/>
      <c r="B512" s="4"/>
      <c r="C512" s="4"/>
      <c r="D512" s="11"/>
      <c r="E512" s="10"/>
      <c r="F512" s="10"/>
      <c r="G512" s="10"/>
      <c r="H512" s="11"/>
      <c r="I512" s="11"/>
      <c r="J512" s="10"/>
      <c r="K512" s="4"/>
      <c r="L512" s="4"/>
      <c r="M512" s="9"/>
      <c r="N512" s="4"/>
      <c r="O512" s="126"/>
    </row>
    <row r="513" spans="1:15" s="129" customFormat="1" hidden="1" x14ac:dyDescent="0.45">
      <c r="A513" s="35"/>
      <c r="B513" s="4"/>
      <c r="C513" s="4"/>
      <c r="D513" s="11"/>
      <c r="E513" s="10"/>
      <c r="F513" s="10"/>
      <c r="G513" s="10"/>
      <c r="H513" s="11"/>
      <c r="I513" s="11"/>
      <c r="J513" s="10"/>
      <c r="K513" s="4"/>
      <c r="L513" s="4"/>
      <c r="M513" s="9"/>
      <c r="N513" s="4"/>
      <c r="O513" s="126"/>
    </row>
    <row r="514" spans="1:15" s="129" customFormat="1" hidden="1" x14ac:dyDescent="0.45">
      <c r="A514" s="35"/>
      <c r="B514" s="4"/>
      <c r="C514" s="4"/>
      <c r="D514" s="11"/>
      <c r="E514" s="4"/>
      <c r="F514" s="4"/>
      <c r="G514" s="4"/>
      <c r="H514" s="11"/>
      <c r="I514" s="11"/>
      <c r="J514" s="3"/>
      <c r="K514" s="4"/>
      <c r="L514" s="4"/>
      <c r="M514" s="9"/>
      <c r="N514" s="4"/>
      <c r="O514" s="126"/>
    </row>
    <row r="515" spans="1:15" s="129" customFormat="1" hidden="1" x14ac:dyDescent="0.45">
      <c r="A515" s="35"/>
      <c r="B515" s="4"/>
      <c r="C515" s="4"/>
      <c r="D515" s="11"/>
      <c r="E515" s="4"/>
      <c r="F515" s="4"/>
      <c r="G515" s="4"/>
      <c r="H515" s="11"/>
      <c r="I515" s="11"/>
      <c r="J515" s="3"/>
      <c r="K515" s="4"/>
      <c r="L515" s="4"/>
      <c r="M515" s="9"/>
      <c r="N515" s="4"/>
      <c r="O515" s="126"/>
    </row>
    <row r="516" spans="1:15" s="129" customFormat="1" hidden="1" x14ac:dyDescent="0.45">
      <c r="A516" s="35"/>
      <c r="B516" s="4"/>
      <c r="C516" s="4"/>
      <c r="D516" s="11"/>
      <c r="E516" s="4"/>
      <c r="F516" s="4"/>
      <c r="G516" s="4"/>
      <c r="H516" s="11"/>
      <c r="I516" s="11"/>
      <c r="J516" s="3"/>
      <c r="K516" s="4"/>
      <c r="L516" s="4"/>
      <c r="M516" s="9"/>
      <c r="N516" s="4"/>
      <c r="O516" s="126"/>
    </row>
    <row r="517" spans="1:15" s="129" customFormat="1" hidden="1" x14ac:dyDescent="0.45">
      <c r="A517" s="35"/>
      <c r="B517" s="4"/>
      <c r="C517" s="4"/>
      <c r="D517" s="11"/>
      <c r="E517" s="4"/>
      <c r="F517" s="4"/>
      <c r="G517" s="4"/>
      <c r="H517" s="11"/>
      <c r="I517" s="11"/>
      <c r="J517" s="3"/>
      <c r="K517" s="4"/>
      <c r="L517" s="4"/>
      <c r="M517" s="9"/>
      <c r="N517" s="4"/>
      <c r="O517" s="126"/>
    </row>
    <row r="518" spans="1:15" s="129" customFormat="1" hidden="1" x14ac:dyDescent="0.45">
      <c r="A518" s="35"/>
      <c r="B518" s="4"/>
      <c r="C518" s="4"/>
      <c r="D518" s="11"/>
      <c r="E518" s="4"/>
      <c r="F518" s="4"/>
      <c r="G518" s="4"/>
      <c r="H518" s="11"/>
      <c r="I518" s="11"/>
      <c r="J518" s="3"/>
      <c r="K518" s="4"/>
      <c r="L518" s="4"/>
      <c r="M518" s="9"/>
      <c r="N518" s="4"/>
      <c r="O518" s="126"/>
    </row>
    <row r="519" spans="1:15" s="129" customFormat="1" hidden="1" x14ac:dyDescent="0.45">
      <c r="A519" s="35"/>
      <c r="B519" s="4"/>
      <c r="C519" s="4"/>
      <c r="D519" s="11"/>
      <c r="E519" s="4"/>
      <c r="F519" s="4"/>
      <c r="G519" s="4"/>
      <c r="H519" s="11"/>
      <c r="I519" s="11"/>
      <c r="J519" s="3"/>
      <c r="K519" s="4"/>
      <c r="L519" s="4"/>
      <c r="M519" s="9"/>
      <c r="N519" s="4"/>
      <c r="O519" s="126"/>
    </row>
    <row r="520" spans="1:15" s="129" customFormat="1" hidden="1" x14ac:dyDescent="0.45">
      <c r="A520" s="35"/>
      <c r="B520" s="4"/>
      <c r="C520" s="4"/>
      <c r="D520" s="11"/>
      <c r="E520" s="4"/>
      <c r="F520" s="4"/>
      <c r="G520" s="4"/>
      <c r="H520" s="11"/>
      <c r="I520" s="11"/>
      <c r="J520" s="3"/>
      <c r="K520" s="4"/>
      <c r="L520" s="4"/>
      <c r="M520" s="9"/>
      <c r="N520" s="4"/>
      <c r="O520" s="126"/>
    </row>
    <row r="521" spans="1:15" s="129" customFormat="1" hidden="1" x14ac:dyDescent="0.45">
      <c r="A521" s="35"/>
      <c r="B521" s="4"/>
      <c r="C521" s="4"/>
      <c r="D521" s="11"/>
      <c r="E521" s="4"/>
      <c r="F521" s="4"/>
      <c r="G521" s="4"/>
      <c r="H521" s="11"/>
      <c r="I521" s="11"/>
      <c r="J521" s="3"/>
      <c r="K521" s="4"/>
      <c r="L521" s="4"/>
      <c r="M521" s="9"/>
      <c r="N521" s="4"/>
      <c r="O521" s="126"/>
    </row>
    <row r="522" spans="1:15" s="129" customFormat="1" hidden="1" x14ac:dyDescent="0.45">
      <c r="A522" s="35"/>
      <c r="B522" s="4"/>
      <c r="C522" s="4"/>
      <c r="D522" s="11"/>
      <c r="E522" s="4"/>
      <c r="F522" s="4"/>
      <c r="G522" s="4"/>
      <c r="H522" s="11"/>
      <c r="I522" s="11"/>
      <c r="J522" s="3"/>
      <c r="K522" s="4"/>
      <c r="L522" s="4"/>
      <c r="M522" s="9"/>
      <c r="N522" s="4"/>
      <c r="O522" s="126"/>
    </row>
    <row r="523" spans="1:15" s="129" customFormat="1" hidden="1" x14ac:dyDescent="0.45">
      <c r="A523" s="35"/>
      <c r="B523" s="4"/>
      <c r="C523" s="4"/>
      <c r="D523" s="11"/>
      <c r="E523" s="4"/>
      <c r="F523" s="4"/>
      <c r="G523" s="4"/>
      <c r="H523" s="11"/>
      <c r="I523" s="11"/>
      <c r="J523" s="3"/>
      <c r="K523" s="4"/>
      <c r="L523" s="4"/>
      <c r="M523" s="9"/>
      <c r="N523" s="4"/>
      <c r="O523" s="126"/>
    </row>
    <row r="524" spans="1:15" s="130" customFormat="1" hidden="1" x14ac:dyDescent="0.45">
      <c r="A524" s="36"/>
      <c r="B524" s="4"/>
      <c r="C524" s="4"/>
      <c r="D524" s="11"/>
      <c r="E524" s="4"/>
      <c r="F524" s="4"/>
      <c r="G524" s="4"/>
      <c r="H524" s="11"/>
      <c r="I524" s="11"/>
      <c r="J524" s="3"/>
      <c r="K524" s="4"/>
      <c r="L524" s="4"/>
      <c r="M524" s="9"/>
      <c r="N524" s="4"/>
      <c r="O524" s="126"/>
    </row>
    <row r="525" spans="1:15" s="130" customFormat="1" hidden="1" x14ac:dyDescent="0.45">
      <c r="A525" s="36"/>
      <c r="B525" s="4"/>
      <c r="C525" s="4"/>
      <c r="D525" s="11"/>
      <c r="E525" s="4"/>
      <c r="F525" s="4"/>
      <c r="G525" s="4"/>
      <c r="H525" s="11"/>
      <c r="I525" s="11"/>
      <c r="J525" s="3"/>
      <c r="K525" s="4"/>
      <c r="L525" s="4"/>
      <c r="M525" s="9"/>
      <c r="N525" s="4"/>
      <c r="O525" s="126"/>
    </row>
    <row r="526" spans="1:15" s="130" customFormat="1" hidden="1" x14ac:dyDescent="0.45">
      <c r="A526" s="36"/>
      <c r="B526" s="4"/>
      <c r="C526" s="4"/>
      <c r="D526" s="11"/>
      <c r="E526" s="4"/>
      <c r="F526" s="4"/>
      <c r="G526" s="4"/>
      <c r="H526" s="11"/>
      <c r="I526" s="11"/>
      <c r="J526" s="3"/>
      <c r="K526" s="4"/>
      <c r="L526" s="4"/>
      <c r="M526" s="9"/>
      <c r="N526" s="4"/>
      <c r="O526" s="126"/>
    </row>
    <row r="527" spans="1:15" s="130" customFormat="1" hidden="1" x14ac:dyDescent="0.45">
      <c r="A527" s="36"/>
      <c r="B527" s="4"/>
      <c r="C527" s="4"/>
      <c r="D527" s="11"/>
      <c r="E527" s="4"/>
      <c r="F527" s="4"/>
      <c r="G527" s="4"/>
      <c r="H527" s="11"/>
      <c r="I527" s="11"/>
      <c r="J527" s="3"/>
      <c r="K527" s="4"/>
      <c r="L527" s="4"/>
      <c r="M527" s="9"/>
      <c r="N527" s="4"/>
      <c r="O527" s="126"/>
    </row>
    <row r="528" spans="1:15" s="130" customFormat="1" hidden="1" x14ac:dyDescent="0.45">
      <c r="A528" s="36"/>
      <c r="B528" s="4"/>
      <c r="C528" s="4"/>
      <c r="D528" s="11"/>
      <c r="E528" s="4"/>
      <c r="F528" s="4"/>
      <c r="G528" s="4"/>
      <c r="H528" s="11"/>
      <c r="I528" s="11"/>
      <c r="J528" s="3"/>
      <c r="K528" s="4"/>
      <c r="L528" s="4"/>
      <c r="M528" s="9"/>
      <c r="N528" s="4"/>
      <c r="O528" s="126"/>
    </row>
    <row r="529" spans="1:15" s="130" customFormat="1" hidden="1" x14ac:dyDescent="0.45">
      <c r="A529" s="36"/>
      <c r="B529" s="4"/>
      <c r="C529" s="4"/>
      <c r="D529" s="11"/>
      <c r="E529" s="4"/>
      <c r="F529" s="4"/>
      <c r="G529" s="4"/>
      <c r="H529" s="11"/>
      <c r="I529" s="11"/>
      <c r="J529" s="3"/>
      <c r="K529" s="4"/>
      <c r="L529" s="4"/>
      <c r="M529" s="9"/>
      <c r="N529" s="4"/>
      <c r="O529" s="126"/>
    </row>
    <row r="530" spans="1:15" s="130" customFormat="1" hidden="1" x14ac:dyDescent="0.45">
      <c r="A530" s="36"/>
      <c r="B530" s="11"/>
      <c r="C530" s="11"/>
      <c r="D530" s="4"/>
      <c r="E530" s="4"/>
      <c r="F530" s="4"/>
      <c r="G530" s="4"/>
      <c r="H530" s="11"/>
      <c r="I530" s="11"/>
      <c r="J530" s="3"/>
      <c r="K530" s="4"/>
      <c r="L530" s="4"/>
      <c r="M530" s="9"/>
      <c r="N530" s="4"/>
      <c r="O530" s="126"/>
    </row>
    <row r="531" spans="1:15" s="130" customFormat="1" hidden="1" x14ac:dyDescent="0.45">
      <c r="A531" s="36"/>
      <c r="B531" s="11"/>
      <c r="C531" s="11"/>
      <c r="D531" s="4"/>
      <c r="E531" s="4"/>
      <c r="F531" s="4"/>
      <c r="G531" s="4"/>
      <c r="H531" s="11"/>
      <c r="I531" s="11"/>
      <c r="J531" s="3"/>
      <c r="K531" s="4"/>
      <c r="L531" s="4"/>
      <c r="M531" s="9"/>
      <c r="N531" s="4"/>
      <c r="O531" s="126"/>
    </row>
    <row r="532" spans="1:15" s="130" customFormat="1" hidden="1" x14ac:dyDescent="0.45">
      <c r="A532" s="36"/>
      <c r="B532" s="11"/>
      <c r="C532" s="11"/>
      <c r="D532" s="4"/>
      <c r="E532" s="4"/>
      <c r="F532" s="4"/>
      <c r="G532" s="4"/>
      <c r="H532" s="11"/>
      <c r="I532" s="11"/>
      <c r="J532" s="3"/>
      <c r="K532" s="4"/>
      <c r="L532" s="4"/>
      <c r="M532" s="9"/>
      <c r="N532" s="4"/>
      <c r="O532" s="126"/>
    </row>
    <row r="533" spans="1:15" s="130" customFormat="1" hidden="1" x14ac:dyDescent="0.45">
      <c r="A533" s="36"/>
      <c r="B533" s="11"/>
      <c r="C533" s="11"/>
      <c r="D533" s="4"/>
      <c r="E533" s="4"/>
      <c r="F533" s="4"/>
      <c r="G533" s="4"/>
      <c r="H533" s="11"/>
      <c r="I533" s="11"/>
      <c r="J533" s="3"/>
      <c r="K533" s="4"/>
      <c r="L533" s="4"/>
      <c r="M533" s="9"/>
      <c r="N533" s="4"/>
      <c r="O533" s="126"/>
    </row>
    <row r="534" spans="1:15" s="130" customFormat="1" hidden="1" x14ac:dyDescent="0.45">
      <c r="A534" s="36"/>
      <c r="B534" s="11"/>
      <c r="C534" s="11"/>
      <c r="D534" s="4"/>
      <c r="E534" s="4"/>
      <c r="F534" s="4"/>
      <c r="G534" s="4"/>
      <c r="H534" s="11"/>
      <c r="I534" s="11"/>
      <c r="J534" s="3"/>
      <c r="K534" s="4"/>
      <c r="L534" s="4"/>
      <c r="M534" s="9"/>
      <c r="N534" s="4"/>
      <c r="O534" s="126"/>
    </row>
    <row r="535" spans="1:15" s="130" customFormat="1" hidden="1" x14ac:dyDescent="0.45">
      <c r="A535" s="36"/>
      <c r="B535" s="11"/>
      <c r="C535" s="11"/>
      <c r="D535" s="4"/>
      <c r="E535" s="4"/>
      <c r="F535" s="4"/>
      <c r="G535" s="4"/>
      <c r="H535" s="11"/>
      <c r="I535" s="11"/>
      <c r="J535" s="3"/>
      <c r="K535" s="4"/>
      <c r="L535" s="4"/>
      <c r="M535" s="9"/>
      <c r="N535" s="4"/>
      <c r="O535" s="126"/>
    </row>
    <row r="536" spans="1:15" s="130" customFormat="1" hidden="1" x14ac:dyDescent="0.45">
      <c r="A536" s="36"/>
      <c r="B536" s="11"/>
      <c r="C536" s="11"/>
      <c r="D536" s="4"/>
      <c r="E536" s="4"/>
      <c r="F536" s="4"/>
      <c r="G536" s="4"/>
      <c r="H536" s="11"/>
      <c r="I536" s="11"/>
      <c r="J536" s="3"/>
      <c r="K536" s="4"/>
      <c r="L536" s="4"/>
      <c r="M536" s="9"/>
      <c r="N536" s="4"/>
      <c r="O536" s="126"/>
    </row>
    <row r="537" spans="1:15" s="130" customFormat="1" hidden="1" x14ac:dyDescent="0.45">
      <c r="A537" s="36"/>
      <c r="B537" s="11"/>
      <c r="C537" s="11"/>
      <c r="D537" s="4"/>
      <c r="E537" s="4"/>
      <c r="F537" s="4"/>
      <c r="G537" s="4"/>
      <c r="H537" s="11"/>
      <c r="I537" s="11"/>
      <c r="J537" s="3"/>
      <c r="K537" s="4"/>
      <c r="L537" s="4"/>
      <c r="M537" s="9"/>
      <c r="N537" s="4"/>
      <c r="O537" s="126"/>
    </row>
    <row r="538" spans="1:15" s="130" customFormat="1" hidden="1" x14ac:dyDescent="0.45">
      <c r="A538" s="36"/>
      <c r="B538" s="11"/>
      <c r="C538" s="11"/>
      <c r="D538" s="4"/>
      <c r="E538" s="4"/>
      <c r="F538" s="4"/>
      <c r="G538" s="4"/>
      <c r="H538" s="11"/>
      <c r="I538" s="11"/>
      <c r="J538" s="3"/>
      <c r="K538" s="4"/>
      <c r="L538" s="4"/>
      <c r="M538" s="9"/>
      <c r="N538" s="4"/>
      <c r="O538" s="126"/>
    </row>
    <row r="539" spans="1:15" s="130" customFormat="1" hidden="1" x14ac:dyDescent="0.45">
      <c r="A539" s="36"/>
      <c r="B539" s="11"/>
      <c r="C539" s="11"/>
      <c r="D539" s="4"/>
      <c r="E539" s="4"/>
      <c r="F539" s="4"/>
      <c r="G539" s="4"/>
      <c r="H539" s="11"/>
      <c r="I539" s="11"/>
      <c r="J539" s="3"/>
      <c r="K539" s="4"/>
      <c r="L539" s="4"/>
      <c r="M539" s="9"/>
      <c r="N539" s="4"/>
      <c r="O539" s="126"/>
    </row>
    <row r="540" spans="1:15" s="130" customFormat="1" hidden="1" x14ac:dyDescent="0.45">
      <c r="A540" s="36"/>
      <c r="B540" s="11"/>
      <c r="C540" s="11"/>
      <c r="D540" s="4"/>
      <c r="E540" s="4"/>
      <c r="F540" s="4"/>
      <c r="G540" s="4"/>
      <c r="H540" s="11"/>
      <c r="I540" s="11"/>
      <c r="J540" s="3"/>
      <c r="K540" s="4"/>
      <c r="L540" s="4"/>
      <c r="M540" s="9"/>
      <c r="N540" s="4"/>
      <c r="O540" s="126"/>
    </row>
    <row r="541" spans="1:15" s="130" customFormat="1" hidden="1" x14ac:dyDescent="0.45">
      <c r="A541" s="36"/>
      <c r="B541" s="11"/>
      <c r="C541" s="11"/>
      <c r="D541" s="4"/>
      <c r="E541" s="4"/>
      <c r="F541" s="4"/>
      <c r="G541" s="4"/>
      <c r="H541" s="11"/>
      <c r="I541" s="11"/>
      <c r="J541" s="3"/>
      <c r="K541" s="4"/>
      <c r="L541" s="4"/>
      <c r="M541" s="9"/>
      <c r="N541" s="4"/>
      <c r="O541" s="126"/>
    </row>
    <row r="542" spans="1:15" s="130" customFormat="1" hidden="1" x14ac:dyDescent="0.45">
      <c r="A542" s="36"/>
      <c r="B542" s="11"/>
      <c r="C542" s="11"/>
      <c r="D542" s="4"/>
      <c r="E542" s="4"/>
      <c r="F542" s="4"/>
      <c r="G542" s="4"/>
      <c r="H542" s="11"/>
      <c r="I542" s="11"/>
      <c r="J542" s="3"/>
      <c r="K542" s="4"/>
      <c r="L542" s="4"/>
      <c r="M542" s="9"/>
      <c r="N542" s="4"/>
      <c r="O542" s="126"/>
    </row>
    <row r="543" spans="1:15" s="130" customFormat="1" hidden="1" x14ac:dyDescent="0.45">
      <c r="A543" s="36"/>
      <c r="B543" s="11"/>
      <c r="C543" s="11"/>
      <c r="D543" s="4"/>
      <c r="E543" s="4"/>
      <c r="F543" s="4"/>
      <c r="G543" s="4"/>
      <c r="H543" s="11"/>
      <c r="I543" s="11"/>
      <c r="J543" s="3"/>
      <c r="K543" s="4"/>
      <c r="L543" s="4"/>
      <c r="M543" s="9"/>
      <c r="N543" s="4"/>
      <c r="O543" s="126"/>
    </row>
    <row r="544" spans="1:15" s="130" customFormat="1" hidden="1" x14ac:dyDescent="0.45">
      <c r="A544" s="36"/>
      <c r="B544" s="11"/>
      <c r="C544" s="11"/>
      <c r="D544" s="11"/>
      <c r="E544" s="4"/>
      <c r="F544" s="4"/>
      <c r="G544" s="4"/>
      <c r="H544" s="11"/>
      <c r="I544" s="11"/>
      <c r="J544" s="3"/>
      <c r="K544" s="4"/>
      <c r="L544" s="4"/>
      <c r="M544" s="9"/>
      <c r="N544" s="4"/>
      <c r="O544" s="126"/>
    </row>
    <row r="545" spans="1:15" s="130" customFormat="1" hidden="1" x14ac:dyDescent="0.45">
      <c r="A545" s="36"/>
      <c r="B545" s="11"/>
      <c r="C545" s="11"/>
      <c r="D545" s="11"/>
      <c r="E545" s="4"/>
      <c r="F545" s="4"/>
      <c r="G545" s="4"/>
      <c r="H545" s="11"/>
      <c r="I545" s="11"/>
      <c r="J545" s="3"/>
      <c r="K545" s="4"/>
      <c r="L545" s="4"/>
      <c r="M545" s="9"/>
      <c r="N545" s="4"/>
      <c r="O545" s="126"/>
    </row>
    <row r="546" spans="1:15" s="130" customFormat="1" hidden="1" x14ac:dyDescent="0.45">
      <c r="A546" s="36"/>
      <c r="B546" s="11"/>
      <c r="C546" s="11"/>
      <c r="D546" s="11"/>
      <c r="E546" s="4"/>
      <c r="F546" s="4"/>
      <c r="G546" s="4"/>
      <c r="H546" s="11"/>
      <c r="I546" s="11"/>
      <c r="J546" s="3"/>
      <c r="K546" s="4"/>
      <c r="L546" s="4"/>
      <c r="M546" s="9"/>
      <c r="N546" s="4"/>
      <c r="O546" s="126"/>
    </row>
    <row r="547" spans="1:15" s="130" customFormat="1" hidden="1" x14ac:dyDescent="0.45">
      <c r="A547" s="36"/>
      <c r="B547" s="11"/>
      <c r="C547" s="11"/>
      <c r="D547" s="11"/>
      <c r="E547" s="4"/>
      <c r="F547" s="4"/>
      <c r="G547" s="4"/>
      <c r="H547" s="11"/>
      <c r="I547" s="11"/>
      <c r="J547" s="3"/>
      <c r="K547" s="4"/>
      <c r="L547" s="4"/>
      <c r="M547" s="9"/>
      <c r="N547" s="4"/>
      <c r="O547" s="126"/>
    </row>
    <row r="548" spans="1:15" s="130" customFormat="1" hidden="1" x14ac:dyDescent="0.45">
      <c r="A548" s="36"/>
      <c r="B548" s="11"/>
      <c r="C548" s="11"/>
      <c r="D548" s="11"/>
      <c r="E548" s="4"/>
      <c r="F548" s="4"/>
      <c r="G548" s="4"/>
      <c r="H548" s="11"/>
      <c r="I548" s="11"/>
      <c r="J548" s="3"/>
      <c r="K548" s="4"/>
      <c r="L548" s="4"/>
      <c r="M548" s="9"/>
      <c r="N548" s="4"/>
      <c r="O548" s="126"/>
    </row>
    <row r="549" spans="1:15" s="130" customFormat="1" hidden="1" x14ac:dyDescent="0.45">
      <c r="A549" s="36"/>
      <c r="B549" s="11"/>
      <c r="C549" s="11"/>
      <c r="D549" s="11"/>
      <c r="E549" s="4"/>
      <c r="F549" s="4"/>
      <c r="G549" s="4"/>
      <c r="H549" s="11"/>
      <c r="I549" s="11"/>
      <c r="J549" s="3"/>
      <c r="K549" s="4"/>
      <c r="L549" s="4"/>
      <c r="M549" s="9"/>
      <c r="N549" s="4"/>
      <c r="O549" s="126"/>
    </row>
    <row r="550" spans="1:15" s="130" customFormat="1" hidden="1" x14ac:dyDescent="0.45">
      <c r="A550" s="36"/>
      <c r="B550" s="11"/>
      <c r="C550" s="11"/>
      <c r="D550" s="11"/>
      <c r="E550" s="4"/>
      <c r="F550" s="4"/>
      <c r="G550" s="4"/>
      <c r="H550" s="11"/>
      <c r="I550" s="11"/>
      <c r="J550" s="3"/>
      <c r="K550" s="4"/>
      <c r="L550" s="4"/>
      <c r="M550" s="9"/>
      <c r="N550" s="4"/>
      <c r="O550" s="126"/>
    </row>
    <row r="551" spans="1:15" s="130" customFormat="1" hidden="1" x14ac:dyDescent="0.45">
      <c r="A551" s="36"/>
      <c r="B551" s="11"/>
      <c r="C551" s="11"/>
      <c r="D551" s="11"/>
      <c r="E551" s="4"/>
      <c r="F551" s="4"/>
      <c r="G551" s="4"/>
      <c r="H551" s="11"/>
      <c r="I551" s="11"/>
      <c r="J551" s="3"/>
      <c r="K551" s="4"/>
      <c r="L551" s="4"/>
      <c r="M551" s="9"/>
      <c r="N551" s="4"/>
      <c r="O551" s="126"/>
    </row>
    <row r="552" spans="1:15" s="130" customFormat="1" hidden="1" x14ac:dyDescent="0.45">
      <c r="A552" s="36"/>
      <c r="B552" s="11"/>
      <c r="C552" s="11"/>
      <c r="D552" s="11"/>
      <c r="E552" s="4"/>
      <c r="F552" s="4"/>
      <c r="G552" s="4"/>
      <c r="H552" s="11"/>
      <c r="I552" s="11"/>
      <c r="J552" s="3"/>
      <c r="K552" s="4"/>
      <c r="L552" s="4"/>
      <c r="M552" s="9"/>
      <c r="N552" s="4"/>
      <c r="O552" s="126"/>
    </row>
    <row r="553" spans="1:15" s="130" customFormat="1" hidden="1" x14ac:dyDescent="0.45">
      <c r="A553" s="36"/>
      <c r="B553" s="11"/>
      <c r="C553" s="11"/>
      <c r="D553" s="11"/>
      <c r="E553" s="4"/>
      <c r="F553" s="4"/>
      <c r="G553" s="4"/>
      <c r="H553" s="11"/>
      <c r="I553" s="11"/>
      <c r="J553" s="3"/>
      <c r="K553" s="4"/>
      <c r="L553" s="4"/>
      <c r="M553" s="9"/>
      <c r="N553" s="4"/>
      <c r="O553" s="126"/>
    </row>
    <row r="554" spans="1:15" s="130" customFormat="1" hidden="1" x14ac:dyDescent="0.45">
      <c r="A554" s="36"/>
      <c r="B554" s="11"/>
      <c r="C554" s="11"/>
      <c r="D554" s="11"/>
      <c r="E554" s="4"/>
      <c r="F554" s="4"/>
      <c r="G554" s="4"/>
      <c r="H554" s="11"/>
      <c r="I554" s="11"/>
      <c r="J554" s="3"/>
      <c r="K554" s="4"/>
      <c r="L554" s="4"/>
      <c r="M554" s="9"/>
      <c r="N554" s="4"/>
      <c r="O554" s="126"/>
    </row>
    <row r="555" spans="1:15" s="130" customFormat="1" hidden="1" x14ac:dyDescent="0.45">
      <c r="A555" s="36"/>
      <c r="B555" s="11"/>
      <c r="C555" s="11"/>
      <c r="D555" s="11"/>
      <c r="E555" s="4"/>
      <c r="F555" s="4"/>
      <c r="G555" s="4"/>
      <c r="H555" s="11"/>
      <c r="I555" s="11"/>
      <c r="J555" s="3"/>
      <c r="K555" s="4"/>
      <c r="L555" s="4"/>
      <c r="M555" s="9"/>
      <c r="N555" s="4"/>
      <c r="O555" s="126"/>
    </row>
    <row r="556" spans="1:15" s="130" customFormat="1" hidden="1" x14ac:dyDescent="0.45">
      <c r="A556" s="36"/>
      <c r="B556" s="11"/>
      <c r="C556" s="11"/>
      <c r="D556" s="11"/>
      <c r="E556" s="4"/>
      <c r="F556" s="4"/>
      <c r="G556" s="4"/>
      <c r="H556" s="11"/>
      <c r="I556" s="11"/>
      <c r="J556" s="3"/>
      <c r="K556" s="4"/>
      <c r="L556" s="4"/>
      <c r="M556" s="9"/>
      <c r="N556" s="4"/>
      <c r="O556" s="126"/>
    </row>
    <row r="557" spans="1:15" s="130" customFormat="1" hidden="1" x14ac:dyDescent="0.45">
      <c r="A557" s="36"/>
      <c r="B557" s="11"/>
      <c r="C557" s="11"/>
      <c r="D557" s="11"/>
      <c r="E557" s="4"/>
      <c r="F557" s="4"/>
      <c r="G557" s="4"/>
      <c r="H557" s="11"/>
      <c r="I557" s="11"/>
      <c r="J557" s="3"/>
      <c r="K557" s="4"/>
      <c r="L557" s="4"/>
      <c r="M557" s="9"/>
      <c r="N557" s="4"/>
      <c r="O557" s="126"/>
    </row>
    <row r="558" spans="1:15" s="130" customFormat="1" hidden="1" x14ac:dyDescent="0.45">
      <c r="A558" s="36"/>
      <c r="B558" s="11"/>
      <c r="C558" s="11"/>
      <c r="D558" s="11"/>
      <c r="E558" s="4"/>
      <c r="F558" s="4"/>
      <c r="G558" s="4"/>
      <c r="H558" s="11"/>
      <c r="I558" s="11"/>
      <c r="J558" s="3"/>
      <c r="K558" s="4"/>
      <c r="L558" s="4"/>
      <c r="M558" s="9"/>
      <c r="N558" s="4"/>
      <c r="O558" s="126"/>
    </row>
    <row r="559" spans="1:15" s="130" customFormat="1" hidden="1" x14ac:dyDescent="0.45">
      <c r="A559" s="36"/>
      <c r="B559" s="11"/>
      <c r="C559" s="11"/>
      <c r="D559" s="11"/>
      <c r="E559" s="4"/>
      <c r="F559" s="4"/>
      <c r="G559" s="4"/>
      <c r="H559" s="11"/>
      <c r="I559" s="11"/>
      <c r="J559" s="3"/>
      <c r="K559" s="4"/>
      <c r="L559" s="4"/>
      <c r="M559" s="9"/>
      <c r="N559" s="4"/>
      <c r="O559" s="126"/>
    </row>
    <row r="560" spans="1:15" s="130" customFormat="1" hidden="1" x14ac:dyDescent="0.45">
      <c r="A560" s="36"/>
      <c r="B560" s="11"/>
      <c r="C560" s="11"/>
      <c r="D560" s="11"/>
      <c r="E560" s="4"/>
      <c r="F560" s="4"/>
      <c r="G560" s="4"/>
      <c r="H560" s="11"/>
      <c r="I560" s="11"/>
      <c r="J560" s="3"/>
      <c r="K560" s="4"/>
      <c r="L560" s="4"/>
      <c r="M560" s="9"/>
      <c r="N560" s="4"/>
      <c r="O560" s="126"/>
    </row>
    <row r="561" spans="1:15" s="130" customFormat="1" hidden="1" x14ac:dyDescent="0.45">
      <c r="A561" s="36"/>
      <c r="B561" s="11"/>
      <c r="C561" s="11"/>
      <c r="D561" s="11"/>
      <c r="E561" s="4"/>
      <c r="F561" s="4"/>
      <c r="G561" s="4"/>
      <c r="H561" s="11"/>
      <c r="I561" s="11"/>
      <c r="J561" s="3"/>
      <c r="K561" s="4"/>
      <c r="L561" s="4"/>
      <c r="M561" s="9"/>
      <c r="N561" s="4"/>
      <c r="O561" s="126"/>
    </row>
    <row r="562" spans="1:15" s="130" customFormat="1" hidden="1" x14ac:dyDescent="0.45">
      <c r="A562" s="36"/>
      <c r="B562" s="11"/>
      <c r="C562" s="11"/>
      <c r="D562" s="11"/>
      <c r="E562" s="4"/>
      <c r="F562" s="4"/>
      <c r="G562" s="4"/>
      <c r="H562" s="11"/>
      <c r="I562" s="11"/>
      <c r="J562" s="3"/>
      <c r="K562" s="4"/>
      <c r="L562" s="4"/>
      <c r="M562" s="9"/>
      <c r="N562" s="4"/>
      <c r="O562" s="126"/>
    </row>
    <row r="563" spans="1:15" s="130" customFormat="1" hidden="1" x14ac:dyDescent="0.45">
      <c r="A563" s="36"/>
      <c r="B563" s="11"/>
      <c r="C563" s="11"/>
      <c r="D563" s="11"/>
      <c r="E563" s="4"/>
      <c r="F563" s="4"/>
      <c r="G563" s="4"/>
      <c r="H563" s="11"/>
      <c r="I563" s="11"/>
      <c r="J563" s="3"/>
      <c r="K563" s="4"/>
      <c r="L563" s="4"/>
      <c r="M563" s="9"/>
      <c r="N563" s="4"/>
      <c r="O563" s="126"/>
    </row>
    <row r="564" spans="1:15" s="130" customFormat="1" hidden="1" x14ac:dyDescent="0.45">
      <c r="A564" s="36"/>
      <c r="B564" s="11"/>
      <c r="C564" s="11"/>
      <c r="D564" s="11"/>
      <c r="E564" s="4"/>
      <c r="F564" s="4"/>
      <c r="G564" s="4"/>
      <c r="H564" s="11"/>
      <c r="I564" s="11"/>
      <c r="J564" s="3"/>
      <c r="K564" s="4"/>
      <c r="L564" s="4"/>
      <c r="M564" s="9"/>
      <c r="N564" s="4"/>
      <c r="O564" s="126"/>
    </row>
  </sheetData>
  <sheetProtection algorithmName="SHA-512" hashValue="U060DiSGy6kZPriJsPgkSwXuMVusDgQwxQtZoxQCS/ap13kR26wStmYuiR4I5055jlTsbjbYZqae3YwR4w1Tyw==" saltValue="6Anvc0aAztovLPxhhacKzQ==" spinCount="100000" sheet="1" objects="1" scenarios="1"/>
  <mergeCells count="42">
    <mergeCell ref="H422:I422"/>
    <mergeCell ref="H402:I402"/>
    <mergeCell ref="H403:I403"/>
    <mergeCell ref="H404:I404"/>
    <mergeCell ref="H405:I405"/>
    <mergeCell ref="H410:I410"/>
    <mergeCell ref="H419:I419"/>
    <mergeCell ref="H421:I421"/>
    <mergeCell ref="H420:I420"/>
    <mergeCell ref="B5:B6"/>
    <mergeCell ref="J5:J6"/>
    <mergeCell ref="K5:K6"/>
    <mergeCell ref="L5:L6"/>
    <mergeCell ref="N5:N6"/>
    <mergeCell ref="D5:D6"/>
    <mergeCell ref="E5:F5"/>
    <mergeCell ref="G5:G6"/>
    <mergeCell ref="H5:I5"/>
    <mergeCell ref="M5:M6"/>
    <mergeCell ref="H400:I400"/>
    <mergeCell ref="H87:I87"/>
    <mergeCell ref="H88:I88"/>
    <mergeCell ref="H89:I89"/>
    <mergeCell ref="H90:I90"/>
    <mergeCell ref="H91:I91"/>
    <mergeCell ref="H92:I92"/>
    <mergeCell ref="H423:I423"/>
    <mergeCell ref="H424:I424"/>
    <mergeCell ref="C5:C6"/>
    <mergeCell ref="H413:I413"/>
    <mergeCell ref="H414:I414"/>
    <mergeCell ref="H415:I415"/>
    <mergeCell ref="H416:I416"/>
    <mergeCell ref="H417:I417"/>
    <mergeCell ref="H418:I418"/>
    <mergeCell ref="H406:I406"/>
    <mergeCell ref="H407:I407"/>
    <mergeCell ref="H408:I408"/>
    <mergeCell ref="H409:I409"/>
    <mergeCell ref="H411:I411"/>
    <mergeCell ref="H412:I412"/>
    <mergeCell ref="H401:I401"/>
  </mergeCells>
  <phoneticPr fontId="5"/>
  <hyperlinks>
    <hyperlink ref="K126" r:id="rId1" display="https://www.env.go.jp/earth/ondanka/gel/ghg-guideline/business/measures/view/22.html" xr:uid="{2A1175B5-75AA-498E-B769-D02F4CEAB89B}"/>
    <hyperlink ref="K127" r:id="rId2" display="https://www.env.go.jp/earth/ondanka/gel/ghg-guideline/business/measures/view/23.html" xr:uid="{86911841-0B0D-4E89-9D2B-88A35BE6632F}"/>
    <hyperlink ref="K128" r:id="rId3" display="https://www.env.go.jp/earth/ondanka/gel/ghg-guideline/business/measures/view/24.html" xr:uid="{38663343-2BAF-4A4C-AD4B-4D8B49C22C03}"/>
    <hyperlink ref="K129" r:id="rId4" display="https://www.env.go.jp/earth/ondanka/gel/ghg-guideline/business/measures/view/24.html" xr:uid="{53341351-99C2-4125-8C76-4F0D48B16DB4}"/>
    <hyperlink ref="K130" r:id="rId5" display="https://www.env.go.jp/earth/ondanka/gel/ghg-guideline/business/measures/view/25.html" xr:uid="{10C3F86F-42AD-4F4C-B4A2-52CB00B8D20A}"/>
    <hyperlink ref="K131" r:id="rId6" display="https://www.env.go.jp/earth/ondanka/gel/ghg-guideline/business/measures/view/26.html" xr:uid="{7DBAE74C-8B08-4B55-AEFF-4930793CC7BE}"/>
    <hyperlink ref="K132" r:id="rId7" display="https://www.env.go.jp/earth/ondanka/gel/ghg-guideline/business/measures/view/27.html" xr:uid="{B40EB56A-87FD-4C67-A692-B8F9783F8DC2}"/>
    <hyperlink ref="K133" r:id="rId8" display="https://www.env.go.jp/earth/ondanka/gel/ghg-guideline/business/measures/view/37.html" xr:uid="{647AF9C8-828E-45B5-88DD-6B2EA06898C7}"/>
    <hyperlink ref="K228" r:id="rId9" display="https://www.env.go.jp/earth/ondanka/gel/ghg-guideline/business/measures/view/40.html" xr:uid="{AFE5555B-56B7-4F0F-9124-367045A91500}"/>
    <hyperlink ref="K134" r:id="rId10" display="https://www.env.go.jp/earth/ondanka/gel/ghg-guideline/business/measures/view/39.html" xr:uid="{196F8D83-06E1-47AB-9074-FD15DAA9E767}"/>
    <hyperlink ref="K136" r:id="rId11" display="https://www.env.go.jp/earth/ondanka/gel/ghg-guideline/business/measures/view/28.html" xr:uid="{8275572A-83A8-4FBF-9210-580BAAF714F3}"/>
    <hyperlink ref="K137" r:id="rId12" display="https://www.env.go.jp/earth/ondanka/gel/ghg-guideline/business/measures/view/29.html" xr:uid="{16ACE818-35F1-40A5-93DE-6EA03A5EAB7A}"/>
    <hyperlink ref="K139" r:id="rId13" display="https://www.env.go.jp/earth/ondanka/gel/ghg-guideline/business/measures/view/30.html" xr:uid="{E749E9F1-62FA-4672-A661-9F4A21B162BF}"/>
    <hyperlink ref="K140" r:id="rId14" display="https://www.env.go.jp/earth/ondanka/gel/ghg-guideline/business/measures/view/31.html" xr:uid="{6D031339-97E9-4BD1-BEE0-5C2704AE6CDA}"/>
    <hyperlink ref="K141" r:id="rId15" display="https://www.env.go.jp/earth/ondanka/gel/ghg-guideline/business/measures/view/33.html" xr:uid="{C7539516-F9A8-4934-8EAA-90738CAEF9E8}"/>
    <hyperlink ref="K142" r:id="rId16" display="https://www.env.go.jp/earth/ondanka/gel/ghg-guideline/business/measures/view/41.html" xr:uid="{19EC7699-6290-4C16-A8BF-0C4001EF4343}"/>
    <hyperlink ref="K143" r:id="rId17" display="https://www.env.go.jp/earth/ondanka/gel/ghg-guideline/business/measures/view/42.html" xr:uid="{1157FEA5-D60E-4000-9BB0-54BAB8F781D3}"/>
    <hyperlink ref="K144" r:id="rId18" display="https://www.env.go.jp/earth/ondanka/gel/ghg-guideline/business/measures/view/43.html" xr:uid="{056807F7-6C6A-47D4-90A7-813F8A5BC05E}"/>
    <hyperlink ref="K146" r:id="rId19" display="https://www.env.go.jp/earth/ondanka/gel/ghg-guideline/industry/measures/view/149.html" xr:uid="{7FB336A3-484B-4C0B-8313-E88C8EC4ACE2}"/>
    <hyperlink ref="K153" r:id="rId20" display="https://www.env.go.jp/earth/ondanka/gel/ghg-guideline/business/measures/view/23.html" xr:uid="{83B20A34-F1B5-4E8F-B681-081786D65CE1}"/>
    <hyperlink ref="K155" r:id="rId21" display="https://www.env.go.jp/earth/ondanka/gel/ghg-guideline/business/measures/view/44.html" xr:uid="{6D54A2D9-1DD2-4DF7-8CF6-E4239C7A380B}"/>
    <hyperlink ref="K157" r:id="rId22" display="https://www.env.go.jp/earth/ondanka/gel/ghg-guideline/business/measures/view/46.html" xr:uid="{52A453F0-0D15-4F23-B4B1-B1C434F213CD}"/>
    <hyperlink ref="K158" r:id="rId23" display="https://www.env.go.jp/earth/ondanka/gel/ghg-guideline/business/measures/view/47.html" xr:uid="{A1304952-EE64-4D34-85C9-5599EA299DAB}"/>
    <hyperlink ref="K160" r:id="rId24" display="https://www.env.go.jp/earth/ondanka/gel/ghg-guideline/industry/measures/view/159.html" xr:uid="{96D59795-CF6D-4F01-B12F-923EE6018F20}"/>
    <hyperlink ref="K162" r:id="rId25" display="https://www.env.go.jp/earth/ondanka/gel/ghg-guideline/industry/measures/view/161.html" xr:uid="{558BC994-DD6A-4C67-A97C-0A202851130C}"/>
    <hyperlink ref="K170" r:id="rId26" display="https://www.env.go.jp/earth/ondanka/gel/ghg-guideline/business/measures/view/32.html" xr:uid="{01BFBD13-3762-483E-A909-F6053D561D2B}"/>
    <hyperlink ref="K178" r:id="rId27" display="https://www.env.go.jp/earth/ondanka/gel/ghg-guideline/industry/measures/view/186.html" xr:uid="{0A6DBCA7-7D1F-4A5A-9CC4-8A8DEB47A55B}"/>
    <hyperlink ref="K179" r:id="rId28" display="https://www.env.go.jp/earth/ondanka/gel/ghg-guideline/business/measures/view/35.html" xr:uid="{E17CDC86-F04B-4602-8E1F-80DB8AEFE722}"/>
    <hyperlink ref="K180" r:id="rId29" display="https://www.env.go.jp/earth/ondanka/gel/ghg-guideline/business/measures/view/48.html" xr:uid="{9E7BB575-B162-442E-B32F-59DCDEE307B6}"/>
    <hyperlink ref="K186" r:id="rId30" display="https://www.env.go.jp/earth/ondanka/gel/ghg-guideline/business/measures/view/36.html" xr:uid="{C5F64DD2-DB07-48C7-BDF7-B0E72AFB546B}"/>
    <hyperlink ref="K193" r:id="rId31" display="https://www.env.go.jp/earth/ondanka/gel/ghg-guideline/industry/measures/view/109.html" xr:uid="{6FE77379-6E87-420E-AADF-4DC9D58548D7}"/>
    <hyperlink ref="K211" r:id="rId32" display="https://www.env.go.jp/earth/ondanka/gel/ghg-guideline/industry/measures/view/110.html" xr:uid="{ACD66CBD-A0E5-4CE6-B783-C0F6A05E2913}"/>
    <hyperlink ref="K230" r:id="rId33" display="https://www.env.go.jp/earth/ondanka/gel/ghg-guideline/industry/measures/view/114.html" xr:uid="{616A5FC7-3995-46AC-AAAB-8B09C94BA5EF}"/>
    <hyperlink ref="K268" r:id="rId34" display="https://www.env.go.jp/earth/ondanka/gel/ghg-guideline/industry/measures/view/115.html" xr:uid="{213F25E2-DE30-46DF-A313-8D7F64F882A7}"/>
    <hyperlink ref="K269" r:id="rId35" display="https://www.env.go.jp/earth/ondanka/gel/ghg-guideline/industry/measures/view/118.html" xr:uid="{8A0CDFFA-E127-421D-9AD8-0E229A2200AC}"/>
    <hyperlink ref="K275" r:id="rId36" display="https://www.env.go.jp/earth/ondanka/gel/ghg-guideline/industry/measures/view/121.html" xr:uid="{306C6582-FE67-4D17-99F4-8B205D16DCE3}"/>
    <hyperlink ref="K295" r:id="rId37" display="https://www.env.go.jp/earth/ondanka/gel/ghg-guideline/industry/measures/view/123.html" xr:uid="{5676BE68-879E-4725-A629-C81A7EBD4493}"/>
    <hyperlink ref="K316" r:id="rId38" display="https://www.env.go.jp/earth/ondanka/gel/ghg-guideline/industry/measures/view/129.html" xr:uid="{C2B2C5C9-2D50-4EEE-BE4A-E4899CFBBC89}"/>
    <hyperlink ref="K349" r:id="rId39" display="https://www.env.go.jp/earth/ondanka/gel/ghg-guideline/business/measures/view/45.html" xr:uid="{3D3E24F9-A6BF-4876-84CC-7D9BAC884A92}"/>
    <hyperlink ref="K352" r:id="rId40" display="https://www.env.go.jp/earth/ondanka/gel/ghg-guideline/industry/measures/view/170.html" xr:uid="{CF364D19-9254-4FBE-9123-A369967D158C}"/>
    <hyperlink ref="K355" r:id="rId41" display="https://www.env.go.jp/earth/ondanka/gel/ghg-guideline/industry/measures/view/177.html" xr:uid="{22D32C07-E782-4C7F-B4F2-5D57150131E6}"/>
    <hyperlink ref="K356" r:id="rId42" display="https://www.env.go.jp/earth/ondanka/gel/ghg-guideline/industry/measures/view/182.html" xr:uid="{E23DCAE5-8E13-479D-A4E3-27A938E46F4B}"/>
    <hyperlink ref="K378" r:id="rId43" display="https://www.env.go.jp/earth/ondanka/gel/ghg-guideline/industry/measures/view/192.html" xr:uid="{F71B0D4B-4484-4486-8BDB-729D89D4C48A}"/>
    <hyperlink ref="K379" r:id="rId44" display="https://www.env.go.jp/earth/ondanka/gel/ghg-guideline/industry/measures/view/193.html" xr:uid="{58E752B4-1D67-48E5-A5C1-8D7BE3648284}"/>
    <hyperlink ref="K381" r:id="rId45" display="https://www.env.go.jp/earth/ondanka/gel/ghg-guideline/industry/measures/view/195.html" xr:uid="{6E52E73F-CD9A-4D2B-AA43-AE1EC5CB295F}"/>
    <hyperlink ref="K154" r:id="rId46" display="https://www.env.go.jp/earth/ondanka/gel/ghg-guideline/industry/measures/view/157.html" xr:uid="{8DA7DDD4-9119-44EB-B117-C9368AEECFEF}"/>
    <hyperlink ref="K348" r:id="rId47" display="https://www.env.go.jp/earth/ondanka/gel/ghg-guideline/business/measures/view/34.html" xr:uid="{156A12BB-F76D-43B3-8464-3667D5D7AFDF}"/>
  </hyperlinks>
  <pageMargins left="0.70866141732283472" right="0.70866141732283472" top="0.74803149606299213" bottom="0.74803149606299213" header="0.31496062992125984" footer="0.31496062992125984"/>
  <pageSetup paperSize="8" scale="62" fitToHeight="0" orientation="landscape" r:id="rId48"/>
  <headerFooter>
    <oddFooter>&amp;A&amp;R&amp;P ページ</oddFooter>
  </headerFooter>
  <ignoredErrors>
    <ignoredError sqref="B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26"/>
  <sheetViews>
    <sheetView showGridLines="0" zoomScale="60" zoomScaleNormal="60" workbookViewId="0">
      <pane xSplit="5" ySplit="6" topLeftCell="F53" activePane="bottomRight" state="frozen"/>
      <selection activeCell="L1" sqref="L1:XFD1048576"/>
      <selection pane="topRight" activeCell="L1" sqref="L1:XFD1048576"/>
      <selection pane="bottomLeft" activeCell="L1" sqref="L1:XFD1048576"/>
      <selection pane="bottomRight" activeCell="L1" sqref="L1:XFD1048576"/>
    </sheetView>
  </sheetViews>
  <sheetFormatPr defaultColWidth="0" defaultRowHeight="14.25" zeroHeight="1" x14ac:dyDescent="0.45"/>
  <cols>
    <col min="1" max="1" width="8.64453125" style="30" customWidth="1"/>
    <col min="2" max="2" width="8.9375" style="30" customWidth="1"/>
    <col min="3" max="3" width="14.234375" style="30" customWidth="1"/>
    <col min="4" max="4" width="21.05859375" style="30" bestFit="1" customWidth="1"/>
    <col min="5" max="5" width="28.05859375" style="30" bestFit="1" customWidth="1"/>
    <col min="6" max="6" width="13.3515625" style="30" customWidth="1"/>
    <col min="7" max="7" width="16" style="30" bestFit="1" customWidth="1"/>
    <col min="8" max="8" width="35.17578125" style="30" bestFit="1" customWidth="1"/>
    <col min="9" max="9" width="30.05859375" style="30" bestFit="1" customWidth="1"/>
    <col min="10" max="10" width="85.46875" style="11" bestFit="1" customWidth="1"/>
    <col min="11" max="11" width="9.234375" style="30" customWidth="1"/>
    <col min="12" max="12" width="9.3515625" style="30" customWidth="1"/>
    <col min="13" max="13" width="8.64453125" style="30" customWidth="1"/>
    <col min="14" max="16384" width="8.64453125" style="30" hidden="1"/>
  </cols>
  <sheetData>
    <row r="1" spans="1:12" customFormat="1" ht="22.15" x14ac:dyDescent="0.45">
      <c r="A1" s="33"/>
      <c r="B1" s="27">
        <v>1.2</v>
      </c>
      <c r="C1" s="14" t="s">
        <v>656</v>
      </c>
      <c r="J1" s="11"/>
    </row>
    <row r="2" spans="1:12" customFormat="1" ht="22.15" x14ac:dyDescent="0.45">
      <c r="A2" s="33"/>
      <c r="B2" s="28" t="s">
        <v>662</v>
      </c>
      <c r="C2" s="29" t="s">
        <v>653</v>
      </c>
      <c r="J2" s="11"/>
    </row>
    <row r="3" spans="1:12" customFormat="1" ht="22.15" x14ac:dyDescent="0.45">
      <c r="A3" s="33"/>
      <c r="B3" s="28" t="s">
        <v>663</v>
      </c>
      <c r="C3" s="29" t="s">
        <v>657</v>
      </c>
      <c r="J3" s="11"/>
    </row>
    <row r="4" spans="1:12" x14ac:dyDescent="0.45"/>
    <row r="5" spans="1:12" x14ac:dyDescent="0.45">
      <c r="B5" s="361" t="s">
        <v>1834</v>
      </c>
      <c r="C5" s="361" t="s">
        <v>0</v>
      </c>
      <c r="D5" s="363" t="s">
        <v>675</v>
      </c>
      <c r="E5" s="364"/>
      <c r="F5" s="352" t="s">
        <v>2</v>
      </c>
      <c r="G5" s="368"/>
      <c r="H5" s="361" t="s">
        <v>676</v>
      </c>
      <c r="I5" s="361" t="s">
        <v>4</v>
      </c>
      <c r="J5" s="367" t="s">
        <v>5</v>
      </c>
      <c r="K5" s="357" t="s">
        <v>2864</v>
      </c>
      <c r="L5" s="357" t="s">
        <v>673</v>
      </c>
    </row>
    <row r="6" spans="1:12" x14ac:dyDescent="0.45">
      <c r="B6" s="362"/>
      <c r="C6" s="362"/>
      <c r="D6" s="365"/>
      <c r="E6" s="366"/>
      <c r="F6" s="88" t="s">
        <v>7</v>
      </c>
      <c r="G6" s="88" t="s">
        <v>8</v>
      </c>
      <c r="H6" s="362"/>
      <c r="I6" s="362"/>
      <c r="J6" s="367"/>
      <c r="K6" s="357"/>
      <c r="L6" s="357"/>
    </row>
    <row r="7" spans="1:12" x14ac:dyDescent="0.45">
      <c r="A7" s="163" t="str">
        <f>C7&amp;D7&amp;E7&amp;H7&amp;I7</f>
        <v>エネルギー転換電気供給業汽力発電（コンバインドサイクルを含む）燃焼工程熱利用設備</v>
      </c>
      <c r="B7" s="161">
        <f>ROW(B7)-6</f>
        <v>1</v>
      </c>
      <c r="C7" s="38" t="s">
        <v>677</v>
      </c>
      <c r="D7" s="38" t="s">
        <v>678</v>
      </c>
      <c r="E7" s="40" t="s">
        <v>680</v>
      </c>
      <c r="F7" s="133" t="s">
        <v>12</v>
      </c>
      <c r="G7" s="133" t="s">
        <v>13</v>
      </c>
      <c r="H7" s="38" t="s">
        <v>743</v>
      </c>
      <c r="I7" s="38" t="s">
        <v>82</v>
      </c>
      <c r="J7" s="133" t="s">
        <v>2803</v>
      </c>
      <c r="K7" s="113" t="s">
        <v>918</v>
      </c>
      <c r="L7" s="113" t="s">
        <v>918</v>
      </c>
    </row>
    <row r="8" spans="1:12" x14ac:dyDescent="0.45">
      <c r="A8" s="163" t="str">
        <f t="shared" ref="A8:A71" si="0">C8&amp;D8&amp;E8&amp;H8&amp;I8</f>
        <v>エネルギー転換電気供給業汽力発電（コンバインドサイクルを含む）発電工程熱利用設備</v>
      </c>
      <c r="B8" s="161">
        <f t="shared" ref="B8:B71" si="1">ROW(B8)-6</f>
        <v>2</v>
      </c>
      <c r="C8" s="38" t="s">
        <v>677</v>
      </c>
      <c r="D8" s="38" t="s">
        <v>678</v>
      </c>
      <c r="E8" s="40" t="s">
        <v>680</v>
      </c>
      <c r="F8" s="133" t="s">
        <v>12</v>
      </c>
      <c r="G8" s="133" t="s">
        <v>13</v>
      </c>
      <c r="H8" s="38" t="s">
        <v>745</v>
      </c>
      <c r="I8" s="38" t="s">
        <v>82</v>
      </c>
      <c r="J8" s="133" t="s">
        <v>3036</v>
      </c>
      <c r="K8" s="113" t="s">
        <v>918</v>
      </c>
      <c r="L8" s="113" t="s">
        <v>918</v>
      </c>
    </row>
    <row r="9" spans="1:12" x14ac:dyDescent="0.45">
      <c r="A9" s="163" t="str">
        <f t="shared" si="0"/>
        <v>エネルギー転換電気供給業汽力発電（コンバインドサイクルを含む）発電工程電気使用設備</v>
      </c>
      <c r="B9" s="161">
        <f t="shared" si="1"/>
        <v>3</v>
      </c>
      <c r="C9" s="38" t="s">
        <v>677</v>
      </c>
      <c r="D9" s="38" t="s">
        <v>678</v>
      </c>
      <c r="E9" s="40" t="s">
        <v>680</v>
      </c>
      <c r="F9" s="133" t="s">
        <v>12</v>
      </c>
      <c r="G9" s="133" t="s">
        <v>13</v>
      </c>
      <c r="H9" s="38" t="s">
        <v>745</v>
      </c>
      <c r="I9" s="38" t="s">
        <v>681</v>
      </c>
      <c r="J9" s="133" t="s">
        <v>2804</v>
      </c>
      <c r="K9" s="113" t="s">
        <v>918</v>
      </c>
      <c r="L9" s="113" t="s">
        <v>918</v>
      </c>
    </row>
    <row r="10" spans="1:12" x14ac:dyDescent="0.45">
      <c r="A10" s="163" t="str">
        <f t="shared" si="0"/>
        <v>エネルギー転換電気供給業ガスタービン発電燃焼工程熱利用設備</v>
      </c>
      <c r="B10" s="161">
        <f t="shared" si="1"/>
        <v>4</v>
      </c>
      <c r="C10" s="38" t="s">
        <v>677</v>
      </c>
      <c r="D10" s="38" t="s">
        <v>678</v>
      </c>
      <c r="E10" s="40" t="s">
        <v>683</v>
      </c>
      <c r="F10" s="133" t="s">
        <v>12</v>
      </c>
      <c r="G10" s="133" t="s">
        <v>13</v>
      </c>
      <c r="H10" s="38" t="s">
        <v>743</v>
      </c>
      <c r="I10" s="38" t="s">
        <v>82</v>
      </c>
      <c r="J10" s="133" t="s">
        <v>2805</v>
      </c>
      <c r="K10" s="113" t="s">
        <v>918</v>
      </c>
      <c r="L10" s="113" t="s">
        <v>918</v>
      </c>
    </row>
    <row r="11" spans="1:12" ht="28.5" x14ac:dyDescent="0.45">
      <c r="A11" s="163" t="str">
        <f t="shared" si="0"/>
        <v>エネルギー転換ガス供給業原料受入、貯蔵工程熱利用設備</v>
      </c>
      <c r="B11" s="161">
        <f t="shared" si="1"/>
        <v>5</v>
      </c>
      <c r="C11" s="38" t="s">
        <v>677</v>
      </c>
      <c r="D11" s="360" t="s">
        <v>684</v>
      </c>
      <c r="E11" s="360"/>
      <c r="F11" s="133" t="s">
        <v>12</v>
      </c>
      <c r="G11" s="133" t="s">
        <v>13</v>
      </c>
      <c r="H11" s="38" t="s">
        <v>747</v>
      </c>
      <c r="I11" s="38" t="s">
        <v>82</v>
      </c>
      <c r="J11" s="133" t="s">
        <v>3037</v>
      </c>
      <c r="K11" s="113" t="s">
        <v>918</v>
      </c>
      <c r="L11" s="113" t="s">
        <v>918</v>
      </c>
    </row>
    <row r="12" spans="1:12" ht="28.5" x14ac:dyDescent="0.45">
      <c r="A12" s="163" t="str">
        <f t="shared" si="0"/>
        <v>エネルギー転換ガス供給業原料受入、貯蔵工程電気使用設備</v>
      </c>
      <c r="B12" s="161">
        <f t="shared" si="1"/>
        <v>6</v>
      </c>
      <c r="C12" s="38" t="s">
        <v>677</v>
      </c>
      <c r="D12" s="360" t="s">
        <v>684</v>
      </c>
      <c r="E12" s="360"/>
      <c r="F12" s="133" t="s">
        <v>12</v>
      </c>
      <c r="G12" s="133" t="s">
        <v>13</v>
      </c>
      <c r="H12" s="38" t="s">
        <v>747</v>
      </c>
      <c r="I12" s="38" t="s">
        <v>110</v>
      </c>
      <c r="J12" s="133" t="s">
        <v>3038</v>
      </c>
      <c r="K12" s="113" t="s">
        <v>918</v>
      </c>
      <c r="L12" s="113" t="s">
        <v>918</v>
      </c>
    </row>
    <row r="13" spans="1:12" x14ac:dyDescent="0.45">
      <c r="A13" s="163" t="str">
        <f t="shared" si="0"/>
        <v>エネルギー転換ガス供給業原料受入、貯蔵工程電気使用設備</v>
      </c>
      <c r="B13" s="161">
        <f t="shared" si="1"/>
        <v>7</v>
      </c>
      <c r="C13" s="38" t="s">
        <v>677</v>
      </c>
      <c r="D13" s="360" t="s">
        <v>684</v>
      </c>
      <c r="E13" s="360"/>
      <c r="F13" s="133" t="s">
        <v>12</v>
      </c>
      <c r="G13" s="133" t="s">
        <v>13</v>
      </c>
      <c r="H13" s="38" t="s">
        <v>747</v>
      </c>
      <c r="I13" s="38" t="s">
        <v>110</v>
      </c>
      <c r="J13" s="133" t="s">
        <v>3039</v>
      </c>
      <c r="K13" s="113" t="s">
        <v>918</v>
      </c>
      <c r="L13" s="113" t="s">
        <v>918</v>
      </c>
    </row>
    <row r="14" spans="1:12" x14ac:dyDescent="0.45">
      <c r="A14" s="163" t="str">
        <f t="shared" si="0"/>
        <v>エネルギー転換ガス供給業気化・熱量調整・送出工程熱利用設備</v>
      </c>
      <c r="B14" s="161">
        <f t="shared" si="1"/>
        <v>8</v>
      </c>
      <c r="C14" s="38" t="s">
        <v>677</v>
      </c>
      <c r="D14" s="360" t="s">
        <v>684</v>
      </c>
      <c r="E14" s="360"/>
      <c r="F14" s="133" t="s">
        <v>12</v>
      </c>
      <c r="G14" s="133" t="s">
        <v>13</v>
      </c>
      <c r="H14" s="38" t="s">
        <v>749</v>
      </c>
      <c r="I14" s="38" t="s">
        <v>82</v>
      </c>
      <c r="J14" s="133" t="s">
        <v>3040</v>
      </c>
      <c r="K14" s="113" t="s">
        <v>918</v>
      </c>
      <c r="L14" s="113" t="s">
        <v>918</v>
      </c>
    </row>
    <row r="15" spans="1:12" x14ac:dyDescent="0.45">
      <c r="A15" s="163" t="str">
        <f t="shared" si="0"/>
        <v>エネルギー転換ガス供給業気化・熱量調整・送出工程熱利用設備</v>
      </c>
      <c r="B15" s="161">
        <f t="shared" si="1"/>
        <v>9</v>
      </c>
      <c r="C15" s="38" t="s">
        <v>677</v>
      </c>
      <c r="D15" s="360" t="s">
        <v>684</v>
      </c>
      <c r="E15" s="360"/>
      <c r="F15" s="133" t="s">
        <v>12</v>
      </c>
      <c r="G15" s="133" t="s">
        <v>13</v>
      </c>
      <c r="H15" s="38" t="s">
        <v>749</v>
      </c>
      <c r="I15" s="38" t="s">
        <v>82</v>
      </c>
      <c r="J15" s="133" t="s">
        <v>879</v>
      </c>
      <c r="K15" s="113" t="s">
        <v>918</v>
      </c>
      <c r="L15" s="113" t="s">
        <v>918</v>
      </c>
    </row>
    <row r="16" spans="1:12" x14ac:dyDescent="0.45">
      <c r="A16" s="163" t="str">
        <f t="shared" si="0"/>
        <v>エネルギー転換ガス供給業気化・熱量調整・送出工程熱利用設備</v>
      </c>
      <c r="B16" s="161">
        <f t="shared" si="1"/>
        <v>10</v>
      </c>
      <c r="C16" s="38" t="s">
        <v>677</v>
      </c>
      <c r="D16" s="360" t="s">
        <v>684</v>
      </c>
      <c r="E16" s="360"/>
      <c r="F16" s="133" t="s">
        <v>12</v>
      </c>
      <c r="G16" s="133" t="s">
        <v>13</v>
      </c>
      <c r="H16" s="38" t="s">
        <v>749</v>
      </c>
      <c r="I16" s="38" t="s">
        <v>82</v>
      </c>
      <c r="J16" s="133" t="s">
        <v>2806</v>
      </c>
      <c r="K16" s="113" t="s">
        <v>918</v>
      </c>
      <c r="L16" s="113" t="s">
        <v>918</v>
      </c>
    </row>
    <row r="17" spans="1:12" x14ac:dyDescent="0.45">
      <c r="A17" s="163" t="str">
        <f t="shared" si="0"/>
        <v>エネルギー転換ガス供給業その他の主要エネルギー消費設備等未利用エネルギー・再生可能エネルギー設備</v>
      </c>
      <c r="B17" s="161">
        <f t="shared" si="1"/>
        <v>11</v>
      </c>
      <c r="C17" s="38" t="s">
        <v>677</v>
      </c>
      <c r="D17" s="360" t="s">
        <v>684</v>
      </c>
      <c r="E17" s="360"/>
      <c r="F17" s="133" t="s">
        <v>12</v>
      </c>
      <c r="G17" s="133" t="s">
        <v>13</v>
      </c>
      <c r="H17" s="38" t="s">
        <v>685</v>
      </c>
      <c r="I17" s="38" t="s">
        <v>187</v>
      </c>
      <c r="J17" s="133" t="s">
        <v>3041</v>
      </c>
      <c r="K17" s="113" t="s">
        <v>918</v>
      </c>
      <c r="L17" s="113" t="s">
        <v>918</v>
      </c>
    </row>
    <row r="18" spans="1:12" x14ac:dyDescent="0.45">
      <c r="A18" s="163" t="str">
        <f t="shared" si="0"/>
        <v>エネルギー転換ガス供給業その他の主要エネルギー消費設備等未利用エネルギー・再生可能エネルギー設備</v>
      </c>
      <c r="B18" s="161">
        <f t="shared" si="1"/>
        <v>12</v>
      </c>
      <c r="C18" s="38" t="s">
        <v>677</v>
      </c>
      <c r="D18" s="360" t="s">
        <v>684</v>
      </c>
      <c r="E18" s="360"/>
      <c r="F18" s="133" t="s">
        <v>12</v>
      </c>
      <c r="G18" s="133" t="s">
        <v>13</v>
      </c>
      <c r="H18" s="38" t="s">
        <v>685</v>
      </c>
      <c r="I18" s="38" t="s">
        <v>187</v>
      </c>
      <c r="J18" s="133" t="s">
        <v>2807</v>
      </c>
      <c r="K18" s="113" t="s">
        <v>918</v>
      </c>
      <c r="L18" s="113" t="s">
        <v>918</v>
      </c>
    </row>
    <row r="19" spans="1:12" x14ac:dyDescent="0.45">
      <c r="A19" s="163" t="str">
        <f t="shared" si="0"/>
        <v>産業（非製造業）農林水産業米作、野菜作、果樹作、畜産等ー農業機械</v>
      </c>
      <c r="B19" s="161">
        <f t="shared" si="1"/>
        <v>13</v>
      </c>
      <c r="C19" s="38" t="s">
        <v>686</v>
      </c>
      <c r="D19" s="38" t="s">
        <v>687</v>
      </c>
      <c r="E19" s="38" t="s">
        <v>688</v>
      </c>
      <c r="F19" s="133" t="s">
        <v>12</v>
      </c>
      <c r="G19" s="133" t="s">
        <v>13</v>
      </c>
      <c r="H19" s="38" t="s">
        <v>636</v>
      </c>
      <c r="I19" s="38" t="s">
        <v>689</v>
      </c>
      <c r="J19" s="133" t="s">
        <v>2808</v>
      </c>
      <c r="K19" s="113" t="s">
        <v>918</v>
      </c>
      <c r="L19" s="113" t="s">
        <v>918</v>
      </c>
    </row>
    <row r="20" spans="1:12" x14ac:dyDescent="0.45">
      <c r="A20" s="163" t="str">
        <f t="shared" si="0"/>
        <v>産業（非製造業）農林水産業米作、野菜作、果樹作、畜産等ー農業機械</v>
      </c>
      <c r="B20" s="161">
        <f t="shared" si="1"/>
        <v>14</v>
      </c>
      <c r="C20" s="38" t="s">
        <v>686</v>
      </c>
      <c r="D20" s="38" t="s">
        <v>687</v>
      </c>
      <c r="E20" s="38" t="s">
        <v>688</v>
      </c>
      <c r="F20" s="133" t="s">
        <v>12</v>
      </c>
      <c r="G20" s="133" t="s">
        <v>13</v>
      </c>
      <c r="H20" s="38" t="s">
        <v>636</v>
      </c>
      <c r="I20" s="38" t="s">
        <v>689</v>
      </c>
      <c r="J20" s="133" t="s">
        <v>2809</v>
      </c>
      <c r="K20" s="113" t="s">
        <v>918</v>
      </c>
      <c r="L20" s="113" t="s">
        <v>918</v>
      </c>
    </row>
    <row r="21" spans="1:12" x14ac:dyDescent="0.45">
      <c r="A21" s="163" t="str">
        <f t="shared" si="0"/>
        <v>産業（非製造業）農林水産業米作、野菜作、果樹作、畜産等ー未利用エネルギー・再生可能エネルギー設備</v>
      </c>
      <c r="B21" s="161">
        <f t="shared" si="1"/>
        <v>15</v>
      </c>
      <c r="C21" s="38" t="s">
        <v>686</v>
      </c>
      <c r="D21" s="38" t="s">
        <v>687</v>
      </c>
      <c r="E21" s="38" t="s">
        <v>688</v>
      </c>
      <c r="F21" s="133" t="s">
        <v>12</v>
      </c>
      <c r="G21" s="133" t="s">
        <v>13</v>
      </c>
      <c r="H21" s="38" t="s">
        <v>636</v>
      </c>
      <c r="I21" s="38" t="s">
        <v>187</v>
      </c>
      <c r="J21" s="133" t="s">
        <v>2810</v>
      </c>
      <c r="K21" s="113" t="s">
        <v>918</v>
      </c>
      <c r="L21" s="113" t="s">
        <v>918</v>
      </c>
    </row>
    <row r="22" spans="1:12" x14ac:dyDescent="0.45">
      <c r="A22" s="163" t="str">
        <f t="shared" si="0"/>
        <v>産業（非製造業）農林水産業米作、野菜作、果樹作、畜産等ー未利用エネルギー・再生可能エネルギー設備</v>
      </c>
      <c r="B22" s="161">
        <f t="shared" si="1"/>
        <v>16</v>
      </c>
      <c r="C22" s="38" t="s">
        <v>686</v>
      </c>
      <c r="D22" s="38" t="s">
        <v>687</v>
      </c>
      <c r="E22" s="38" t="s">
        <v>688</v>
      </c>
      <c r="F22" s="133" t="s">
        <v>12</v>
      </c>
      <c r="G22" s="133" t="s">
        <v>13</v>
      </c>
      <c r="H22" s="38" t="s">
        <v>636</v>
      </c>
      <c r="I22" s="38" t="s">
        <v>187</v>
      </c>
      <c r="J22" s="133" t="s">
        <v>2811</v>
      </c>
      <c r="K22" s="113" t="s">
        <v>918</v>
      </c>
      <c r="L22" s="113" t="s">
        <v>918</v>
      </c>
    </row>
    <row r="23" spans="1:12" x14ac:dyDescent="0.45">
      <c r="A23" s="163" t="str">
        <f t="shared" si="0"/>
        <v>産業（非製造業）農林水産業米作、野菜作、果樹作、畜産等ーその他</v>
      </c>
      <c r="B23" s="161">
        <f t="shared" si="1"/>
        <v>17</v>
      </c>
      <c r="C23" s="38" t="s">
        <v>686</v>
      </c>
      <c r="D23" s="38" t="s">
        <v>687</v>
      </c>
      <c r="E23" s="38" t="s">
        <v>688</v>
      </c>
      <c r="F23" s="133" t="s">
        <v>12</v>
      </c>
      <c r="G23" s="133" t="s">
        <v>2754</v>
      </c>
      <c r="H23" s="38" t="s">
        <v>636</v>
      </c>
      <c r="I23" s="38" t="s">
        <v>97</v>
      </c>
      <c r="J23" s="133" t="s">
        <v>2147</v>
      </c>
      <c r="K23" s="113" t="s">
        <v>918</v>
      </c>
      <c r="L23" s="113" t="s">
        <v>918</v>
      </c>
    </row>
    <row r="24" spans="1:12" x14ac:dyDescent="0.45">
      <c r="A24" s="163" t="str">
        <f t="shared" si="0"/>
        <v>産業（非製造業）農林水産業米作、野菜作、果樹作、畜産等ーその他</v>
      </c>
      <c r="B24" s="161">
        <f t="shared" si="1"/>
        <v>18</v>
      </c>
      <c r="C24" s="38" t="s">
        <v>686</v>
      </c>
      <c r="D24" s="38" t="s">
        <v>687</v>
      </c>
      <c r="E24" s="38" t="s">
        <v>688</v>
      </c>
      <c r="F24" s="133" t="s">
        <v>12</v>
      </c>
      <c r="G24" s="133" t="s">
        <v>2018</v>
      </c>
      <c r="H24" s="38" t="s">
        <v>636</v>
      </c>
      <c r="I24" s="38" t="s">
        <v>97</v>
      </c>
      <c r="J24" s="133" t="s">
        <v>2148</v>
      </c>
      <c r="K24" s="113" t="s">
        <v>918</v>
      </c>
      <c r="L24" s="113" t="s">
        <v>918</v>
      </c>
    </row>
    <row r="25" spans="1:12" x14ac:dyDescent="0.45">
      <c r="A25" s="163" t="str">
        <f t="shared" si="0"/>
        <v>産業（非製造業）農林水産業施設園芸ー加温設備</v>
      </c>
      <c r="B25" s="161">
        <f t="shared" si="1"/>
        <v>19</v>
      </c>
      <c r="C25" s="38" t="s">
        <v>686</v>
      </c>
      <c r="D25" s="38" t="s">
        <v>687</v>
      </c>
      <c r="E25" s="38" t="s">
        <v>690</v>
      </c>
      <c r="F25" s="133" t="s">
        <v>12</v>
      </c>
      <c r="G25" s="133" t="s">
        <v>13</v>
      </c>
      <c r="H25" s="38" t="s">
        <v>636</v>
      </c>
      <c r="I25" s="133" t="s">
        <v>691</v>
      </c>
      <c r="J25" s="133" t="s">
        <v>2802</v>
      </c>
      <c r="K25" s="113" t="s">
        <v>918</v>
      </c>
      <c r="L25" s="113" t="s">
        <v>918</v>
      </c>
    </row>
    <row r="26" spans="1:12" x14ac:dyDescent="0.45">
      <c r="A26" s="163" t="str">
        <f t="shared" si="0"/>
        <v>産業（非製造業）農林水産業施設園芸ー加温設備</v>
      </c>
      <c r="B26" s="161">
        <f t="shared" si="1"/>
        <v>20</v>
      </c>
      <c r="C26" s="38" t="s">
        <v>686</v>
      </c>
      <c r="D26" s="38" t="s">
        <v>687</v>
      </c>
      <c r="E26" s="38" t="s">
        <v>690</v>
      </c>
      <c r="F26" s="133" t="s">
        <v>12</v>
      </c>
      <c r="G26" s="133" t="s">
        <v>13</v>
      </c>
      <c r="H26" s="38" t="s">
        <v>636</v>
      </c>
      <c r="I26" s="133" t="s">
        <v>691</v>
      </c>
      <c r="J26" s="133" t="s">
        <v>2801</v>
      </c>
      <c r="K26" s="113" t="s">
        <v>918</v>
      </c>
      <c r="L26" s="113" t="s">
        <v>918</v>
      </c>
    </row>
    <row r="27" spans="1:12" x14ac:dyDescent="0.45">
      <c r="A27" s="163" t="str">
        <f t="shared" si="0"/>
        <v>産業（非製造業）農林水産業施設園芸ー加温設備</v>
      </c>
      <c r="B27" s="161">
        <f t="shared" si="1"/>
        <v>21</v>
      </c>
      <c r="C27" s="38" t="s">
        <v>686</v>
      </c>
      <c r="D27" s="38" t="s">
        <v>687</v>
      </c>
      <c r="E27" s="38" t="s">
        <v>690</v>
      </c>
      <c r="F27" s="133" t="s">
        <v>12</v>
      </c>
      <c r="G27" s="133" t="s">
        <v>13</v>
      </c>
      <c r="H27" s="38" t="s">
        <v>636</v>
      </c>
      <c r="I27" s="133" t="s">
        <v>691</v>
      </c>
      <c r="J27" s="133" t="s">
        <v>2799</v>
      </c>
      <c r="K27" s="113" t="s">
        <v>918</v>
      </c>
      <c r="L27" s="113" t="s">
        <v>918</v>
      </c>
    </row>
    <row r="28" spans="1:12" x14ac:dyDescent="0.45">
      <c r="A28" s="163" t="str">
        <f>C28&amp;D28&amp;E28&amp;H28&amp;I28</f>
        <v>産業（非製造業）農林水産業施設園芸ー加温設備</v>
      </c>
      <c r="B28" s="161">
        <v>22</v>
      </c>
      <c r="C28" s="38" t="s">
        <v>686</v>
      </c>
      <c r="D28" s="38" t="s">
        <v>687</v>
      </c>
      <c r="E28" s="38" t="s">
        <v>690</v>
      </c>
      <c r="F28" s="133" t="s">
        <v>12</v>
      </c>
      <c r="G28" s="133" t="s">
        <v>13</v>
      </c>
      <c r="H28" s="38" t="s">
        <v>636</v>
      </c>
      <c r="I28" s="133" t="s">
        <v>691</v>
      </c>
      <c r="J28" s="133" t="s">
        <v>2800</v>
      </c>
      <c r="K28" s="113" t="s">
        <v>918</v>
      </c>
      <c r="L28" s="113" t="s">
        <v>918</v>
      </c>
    </row>
    <row r="29" spans="1:12" x14ac:dyDescent="0.45">
      <c r="A29" s="163" t="str">
        <f t="shared" si="0"/>
        <v>産業（非製造業）農林水産業施設園芸ーその他</v>
      </c>
      <c r="B29" s="161">
        <f t="shared" si="1"/>
        <v>23</v>
      </c>
      <c r="C29" s="38" t="s">
        <v>686</v>
      </c>
      <c r="D29" s="38" t="s">
        <v>687</v>
      </c>
      <c r="E29" s="38" t="s">
        <v>690</v>
      </c>
      <c r="F29" s="133" t="s">
        <v>12</v>
      </c>
      <c r="G29" s="133" t="s">
        <v>13</v>
      </c>
      <c r="H29" s="38" t="s">
        <v>636</v>
      </c>
      <c r="I29" s="133" t="s">
        <v>692</v>
      </c>
      <c r="J29" s="133" t="s">
        <v>2812</v>
      </c>
      <c r="K29" s="113" t="s">
        <v>918</v>
      </c>
      <c r="L29" s="113" t="s">
        <v>918</v>
      </c>
    </row>
    <row r="30" spans="1:12" x14ac:dyDescent="0.45">
      <c r="A30" s="163" t="str">
        <f t="shared" si="0"/>
        <v>産業（非製造業）漁業ー漁船</v>
      </c>
      <c r="B30" s="161">
        <f t="shared" si="1"/>
        <v>24</v>
      </c>
      <c r="C30" s="38" t="s">
        <v>686</v>
      </c>
      <c r="D30" s="360" t="s">
        <v>693</v>
      </c>
      <c r="E30" s="360"/>
      <c r="F30" s="133" t="s">
        <v>12</v>
      </c>
      <c r="G30" s="133" t="s">
        <v>13</v>
      </c>
      <c r="H30" s="38" t="s">
        <v>636</v>
      </c>
      <c r="I30" s="133" t="s">
        <v>694</v>
      </c>
      <c r="J30" s="133" t="s">
        <v>2813</v>
      </c>
      <c r="K30" s="113" t="s">
        <v>918</v>
      </c>
      <c r="L30" s="113" t="s">
        <v>918</v>
      </c>
    </row>
    <row r="31" spans="1:12" x14ac:dyDescent="0.45">
      <c r="A31" s="163" t="str">
        <f t="shared" si="0"/>
        <v>産業（非製造業）鉱業非鉄金属鉱業採鉱工程電気使用設備</v>
      </c>
      <c r="B31" s="161">
        <f t="shared" si="1"/>
        <v>25</v>
      </c>
      <c r="C31" s="38" t="s">
        <v>686</v>
      </c>
      <c r="D31" s="38" t="s">
        <v>695</v>
      </c>
      <c r="E31" s="40" t="s">
        <v>696</v>
      </c>
      <c r="F31" s="133" t="s">
        <v>12</v>
      </c>
      <c r="G31" s="133" t="s">
        <v>13</v>
      </c>
      <c r="H31" s="38" t="s">
        <v>697</v>
      </c>
      <c r="I31" s="38" t="s">
        <v>698</v>
      </c>
      <c r="J31" s="133" t="s">
        <v>2814</v>
      </c>
      <c r="K31" s="113" t="s">
        <v>918</v>
      </c>
      <c r="L31" s="113" t="s">
        <v>918</v>
      </c>
    </row>
    <row r="32" spans="1:12" x14ac:dyDescent="0.45">
      <c r="A32" s="163" t="str">
        <f t="shared" si="0"/>
        <v>産業（非製造業）鉱業非鉄金属鉱業坑廃水処理工程電気使用設備</v>
      </c>
      <c r="B32" s="161">
        <f t="shared" si="1"/>
        <v>26</v>
      </c>
      <c r="C32" s="38" t="s">
        <v>686</v>
      </c>
      <c r="D32" s="38" t="s">
        <v>695</v>
      </c>
      <c r="E32" s="40" t="s">
        <v>696</v>
      </c>
      <c r="F32" s="133" t="s">
        <v>12</v>
      </c>
      <c r="G32" s="133" t="s">
        <v>13</v>
      </c>
      <c r="H32" s="38" t="s">
        <v>699</v>
      </c>
      <c r="I32" s="38" t="s">
        <v>110</v>
      </c>
      <c r="J32" s="133" t="s">
        <v>2815</v>
      </c>
      <c r="K32" s="113" t="s">
        <v>918</v>
      </c>
      <c r="L32" s="113" t="s">
        <v>918</v>
      </c>
    </row>
    <row r="33" spans="1:12" x14ac:dyDescent="0.45">
      <c r="A33" s="163" t="str">
        <f t="shared" si="0"/>
        <v>産業（非製造業）鉱業石炭鉱業採鉱工程電気使用設備</v>
      </c>
      <c r="B33" s="161">
        <f t="shared" si="1"/>
        <v>27</v>
      </c>
      <c r="C33" s="38" t="s">
        <v>686</v>
      </c>
      <c r="D33" s="38" t="s">
        <v>695</v>
      </c>
      <c r="E33" s="40" t="s">
        <v>700</v>
      </c>
      <c r="F33" s="133" t="s">
        <v>12</v>
      </c>
      <c r="G33" s="133" t="s">
        <v>13</v>
      </c>
      <c r="H33" s="38" t="s">
        <v>697</v>
      </c>
      <c r="I33" s="133" t="s">
        <v>110</v>
      </c>
      <c r="J33" s="133" t="s">
        <v>2816</v>
      </c>
      <c r="K33" s="113" t="s">
        <v>918</v>
      </c>
      <c r="L33" s="113" t="s">
        <v>918</v>
      </c>
    </row>
    <row r="34" spans="1:12" x14ac:dyDescent="0.45">
      <c r="A34" s="163" t="str">
        <f t="shared" si="0"/>
        <v>産業（非製造業）鉱業石炭鉱業採鉱工程その他</v>
      </c>
      <c r="B34" s="161">
        <f t="shared" si="1"/>
        <v>28</v>
      </c>
      <c r="C34" s="38" t="s">
        <v>686</v>
      </c>
      <c r="D34" s="38" t="s">
        <v>695</v>
      </c>
      <c r="E34" s="40" t="s">
        <v>700</v>
      </c>
      <c r="F34" s="133" t="s">
        <v>12</v>
      </c>
      <c r="G34" s="133" t="s">
        <v>13</v>
      </c>
      <c r="H34" s="38" t="s">
        <v>697</v>
      </c>
      <c r="I34" s="133" t="s">
        <v>100</v>
      </c>
      <c r="J34" s="133" t="s">
        <v>701</v>
      </c>
      <c r="K34" s="113" t="s">
        <v>918</v>
      </c>
      <c r="L34" s="113" t="s">
        <v>918</v>
      </c>
    </row>
    <row r="35" spans="1:12" x14ac:dyDescent="0.45">
      <c r="A35" s="163" t="str">
        <f t="shared" si="0"/>
        <v>産業（非製造業）鉱業石炭鉱業排水工程電気使用設備</v>
      </c>
      <c r="B35" s="161">
        <f t="shared" si="1"/>
        <v>29</v>
      </c>
      <c r="C35" s="38" t="s">
        <v>686</v>
      </c>
      <c r="D35" s="38" t="s">
        <v>695</v>
      </c>
      <c r="E35" s="40" t="s">
        <v>700</v>
      </c>
      <c r="F35" s="133" t="s">
        <v>12</v>
      </c>
      <c r="G35" s="133" t="s">
        <v>13</v>
      </c>
      <c r="H35" s="133" t="s">
        <v>702</v>
      </c>
      <c r="I35" s="133" t="s">
        <v>110</v>
      </c>
      <c r="J35" s="133" t="s">
        <v>737</v>
      </c>
      <c r="K35" s="113" t="s">
        <v>918</v>
      </c>
      <c r="L35" s="113" t="s">
        <v>918</v>
      </c>
    </row>
    <row r="36" spans="1:12" x14ac:dyDescent="0.45">
      <c r="A36" s="163" t="str">
        <f t="shared" si="0"/>
        <v>産業（非製造業）鉱業石灰石鉱業採掘工程その他</v>
      </c>
      <c r="B36" s="161">
        <f t="shared" si="1"/>
        <v>30</v>
      </c>
      <c r="C36" s="38" t="s">
        <v>686</v>
      </c>
      <c r="D36" s="38" t="s">
        <v>695</v>
      </c>
      <c r="E36" s="40" t="s">
        <v>703</v>
      </c>
      <c r="F36" s="133" t="s">
        <v>12</v>
      </c>
      <c r="G36" s="133" t="s">
        <v>13</v>
      </c>
      <c r="H36" s="38" t="s">
        <v>704</v>
      </c>
      <c r="I36" s="133" t="s">
        <v>100</v>
      </c>
      <c r="J36" s="133" t="s">
        <v>705</v>
      </c>
      <c r="K36" s="113" t="s">
        <v>918</v>
      </c>
      <c r="L36" s="113" t="s">
        <v>918</v>
      </c>
    </row>
    <row r="37" spans="1:12" x14ac:dyDescent="0.45">
      <c r="A37" s="163" t="str">
        <f t="shared" si="0"/>
        <v>産業（非製造業）鉱業石灰石鉱業破砕・選別工程電気使用設備</v>
      </c>
      <c r="B37" s="161">
        <f t="shared" si="1"/>
        <v>31</v>
      </c>
      <c r="C37" s="38" t="s">
        <v>686</v>
      </c>
      <c r="D37" s="38" t="s">
        <v>695</v>
      </c>
      <c r="E37" s="40" t="s">
        <v>703</v>
      </c>
      <c r="F37" s="133" t="s">
        <v>12</v>
      </c>
      <c r="G37" s="133" t="s">
        <v>13</v>
      </c>
      <c r="H37" s="38" t="s">
        <v>706</v>
      </c>
      <c r="I37" s="38" t="s">
        <v>110</v>
      </c>
      <c r="J37" s="133" t="s">
        <v>810</v>
      </c>
      <c r="K37" s="113" t="s">
        <v>918</v>
      </c>
      <c r="L37" s="113" t="s">
        <v>918</v>
      </c>
    </row>
    <row r="38" spans="1:12" x14ac:dyDescent="0.45">
      <c r="A38" s="163" t="str">
        <f t="shared" si="0"/>
        <v>産業（非製造業）鉱業石灰石鉱業破砕・選別工程電気使用設備</v>
      </c>
      <c r="B38" s="161">
        <f t="shared" si="1"/>
        <v>32</v>
      </c>
      <c r="C38" s="38" t="s">
        <v>686</v>
      </c>
      <c r="D38" s="38" t="s">
        <v>695</v>
      </c>
      <c r="E38" s="40" t="s">
        <v>703</v>
      </c>
      <c r="F38" s="133" t="s">
        <v>12</v>
      </c>
      <c r="G38" s="133" t="s">
        <v>13</v>
      </c>
      <c r="H38" s="38" t="s">
        <v>706</v>
      </c>
      <c r="I38" s="38" t="s">
        <v>110</v>
      </c>
      <c r="J38" s="133" t="s">
        <v>840</v>
      </c>
      <c r="K38" s="113" t="s">
        <v>918</v>
      </c>
      <c r="L38" s="113" t="s">
        <v>918</v>
      </c>
    </row>
    <row r="39" spans="1:12" x14ac:dyDescent="0.45">
      <c r="A39" s="163" t="str">
        <f t="shared" si="0"/>
        <v>産業（非製造業）建設業ー建設機械</v>
      </c>
      <c r="B39" s="161">
        <f t="shared" si="1"/>
        <v>33</v>
      </c>
      <c r="C39" s="38" t="s">
        <v>686</v>
      </c>
      <c r="D39" s="360" t="s">
        <v>708</v>
      </c>
      <c r="E39" s="360"/>
      <c r="F39" s="133" t="s">
        <v>12</v>
      </c>
      <c r="G39" s="133" t="s">
        <v>13</v>
      </c>
      <c r="H39" s="38" t="s">
        <v>636</v>
      </c>
      <c r="I39" s="133" t="s">
        <v>709</v>
      </c>
      <c r="J39" s="133" t="s">
        <v>2817</v>
      </c>
      <c r="K39" s="113" t="s">
        <v>918</v>
      </c>
      <c r="L39" s="113" t="s">
        <v>918</v>
      </c>
    </row>
    <row r="40" spans="1:12" x14ac:dyDescent="0.45">
      <c r="A40" s="163" t="str">
        <f t="shared" si="0"/>
        <v>産業（製造業）鉄鋼業製鉄業、製鋼・製鋼圧延業等※1製銑工程（コークス工程、焼結工程、高炉工程）燃焼設備</v>
      </c>
      <c r="B40" s="161">
        <f t="shared" si="1"/>
        <v>34</v>
      </c>
      <c r="C40" s="37" t="s">
        <v>710</v>
      </c>
      <c r="D40" s="37" t="s">
        <v>711</v>
      </c>
      <c r="E40" s="37" t="s">
        <v>741</v>
      </c>
      <c r="F40" s="37" t="s">
        <v>12</v>
      </c>
      <c r="G40" s="37" t="s">
        <v>13</v>
      </c>
      <c r="H40" s="37" t="s">
        <v>899</v>
      </c>
      <c r="I40" s="37" t="s">
        <v>70</v>
      </c>
      <c r="J40" s="2" t="s">
        <v>2818</v>
      </c>
      <c r="K40" s="113" t="s">
        <v>918</v>
      </c>
      <c r="L40" s="113" t="s">
        <v>918</v>
      </c>
    </row>
    <row r="41" spans="1:12" x14ac:dyDescent="0.45">
      <c r="A41" s="163" t="str">
        <f t="shared" si="0"/>
        <v>産業（製造業）鉄鋼業製鉄業、製鋼・製鋼圧延業等※1製銑工程（コークス工程、焼結工程、高炉工程）燃焼設備</v>
      </c>
      <c r="B41" s="161">
        <f t="shared" si="1"/>
        <v>35</v>
      </c>
      <c r="C41" s="37" t="s">
        <v>710</v>
      </c>
      <c r="D41" s="37" t="s">
        <v>711</v>
      </c>
      <c r="E41" s="37" t="s">
        <v>741</v>
      </c>
      <c r="F41" s="37" t="s">
        <v>12</v>
      </c>
      <c r="G41" s="37" t="s">
        <v>13</v>
      </c>
      <c r="H41" s="37" t="s">
        <v>899</v>
      </c>
      <c r="I41" s="37" t="s">
        <v>70</v>
      </c>
      <c r="J41" s="2" t="s">
        <v>786</v>
      </c>
      <c r="K41" s="113" t="s">
        <v>918</v>
      </c>
      <c r="L41" s="113" t="s">
        <v>918</v>
      </c>
    </row>
    <row r="42" spans="1:12" x14ac:dyDescent="0.45">
      <c r="A42" s="163" t="str">
        <f t="shared" si="0"/>
        <v>産業（製造業）鉄鋼業製鉄業、製鋼・製鋼圧延業等※1製銑工程（コークス工程、焼結工程、高炉工程）燃焼設備</v>
      </c>
      <c r="B42" s="161">
        <f t="shared" si="1"/>
        <v>36</v>
      </c>
      <c r="C42" s="37" t="s">
        <v>710</v>
      </c>
      <c r="D42" s="37" t="s">
        <v>711</v>
      </c>
      <c r="E42" s="37" t="s">
        <v>741</v>
      </c>
      <c r="F42" s="37" t="s">
        <v>12</v>
      </c>
      <c r="G42" s="37" t="s">
        <v>13</v>
      </c>
      <c r="H42" s="37" t="s">
        <v>899</v>
      </c>
      <c r="I42" s="37" t="s">
        <v>70</v>
      </c>
      <c r="J42" s="2" t="s">
        <v>2819</v>
      </c>
      <c r="K42" s="113" t="s">
        <v>918</v>
      </c>
      <c r="L42" s="113" t="s">
        <v>918</v>
      </c>
    </row>
    <row r="43" spans="1:12" x14ac:dyDescent="0.45">
      <c r="A43" s="163" t="str">
        <f t="shared" si="0"/>
        <v>産業（製造業）鉄鋼業製鉄業、製鋼・製鋼圧延業等※1製銑工程（コークス工程、焼結工程、高炉工程）燃焼設備</v>
      </c>
      <c r="B43" s="161">
        <f t="shared" si="1"/>
        <v>37</v>
      </c>
      <c r="C43" s="2" t="s">
        <v>710</v>
      </c>
      <c r="D43" s="2" t="s">
        <v>711</v>
      </c>
      <c r="E43" s="2" t="s">
        <v>741</v>
      </c>
      <c r="F43" s="2" t="s">
        <v>12</v>
      </c>
      <c r="G43" s="2" t="s">
        <v>13</v>
      </c>
      <c r="H43" s="2" t="s">
        <v>899</v>
      </c>
      <c r="I43" s="2" t="s">
        <v>70</v>
      </c>
      <c r="J43" s="2" t="s">
        <v>2832</v>
      </c>
      <c r="K43" s="113" t="s">
        <v>918</v>
      </c>
      <c r="L43" s="113" t="s">
        <v>918</v>
      </c>
    </row>
    <row r="44" spans="1:12" x14ac:dyDescent="0.45">
      <c r="A44" s="163" t="str">
        <f t="shared" si="0"/>
        <v>産業（製造業）鉄鋼業製鉄業、製鋼・製鋼圧延業等※1製銑工程（コークス工程、焼結工程、高炉工程）熱利用設備</v>
      </c>
      <c r="B44" s="161">
        <f t="shared" si="1"/>
        <v>38</v>
      </c>
      <c r="C44" s="37" t="s">
        <v>710</v>
      </c>
      <c r="D44" s="37" t="s">
        <v>711</v>
      </c>
      <c r="E44" s="37" t="s">
        <v>741</v>
      </c>
      <c r="F44" s="37" t="s">
        <v>12</v>
      </c>
      <c r="G44" s="37" t="s">
        <v>13</v>
      </c>
      <c r="H44" s="37" t="s">
        <v>899</v>
      </c>
      <c r="I44" s="37" t="s">
        <v>82</v>
      </c>
      <c r="J44" s="2" t="s">
        <v>762</v>
      </c>
      <c r="K44" s="113" t="s">
        <v>918</v>
      </c>
      <c r="L44" s="113" t="s">
        <v>918</v>
      </c>
    </row>
    <row r="45" spans="1:12" x14ac:dyDescent="0.45">
      <c r="A45" s="163" t="str">
        <f t="shared" si="0"/>
        <v>産業（製造業）鉄鋼業製鉄業、製鋼・製鋼圧延業等※1製銑工程（コークス工程、焼結工程、高炉工程）熱利用設備</v>
      </c>
      <c r="B45" s="161">
        <f t="shared" si="1"/>
        <v>39</v>
      </c>
      <c r="C45" s="37" t="s">
        <v>710</v>
      </c>
      <c r="D45" s="37" t="s">
        <v>711</v>
      </c>
      <c r="E45" s="37" t="s">
        <v>741</v>
      </c>
      <c r="F45" s="37" t="s">
        <v>12</v>
      </c>
      <c r="G45" s="37" t="s">
        <v>13</v>
      </c>
      <c r="H45" s="37" t="s">
        <v>899</v>
      </c>
      <c r="I45" s="37" t="s">
        <v>82</v>
      </c>
      <c r="J45" s="2" t="s">
        <v>787</v>
      </c>
      <c r="K45" s="113" t="s">
        <v>918</v>
      </c>
      <c r="L45" s="113" t="s">
        <v>918</v>
      </c>
    </row>
    <row r="46" spans="1:12" x14ac:dyDescent="0.45">
      <c r="A46" s="163" t="str">
        <f t="shared" si="0"/>
        <v>産業（製造業）鉄鋼業製鉄業、製鋼・製鋼圧延業等※1製銑工程（コークス工程、焼結工程、高炉工程）熱利用設備</v>
      </c>
      <c r="B46" s="161">
        <f t="shared" si="1"/>
        <v>40</v>
      </c>
      <c r="C46" s="37" t="s">
        <v>710</v>
      </c>
      <c r="D46" s="37" t="s">
        <v>711</v>
      </c>
      <c r="E46" s="37" t="s">
        <v>741</v>
      </c>
      <c r="F46" s="37" t="s">
        <v>12</v>
      </c>
      <c r="G46" s="37" t="s">
        <v>13</v>
      </c>
      <c r="H46" s="37" t="s">
        <v>899</v>
      </c>
      <c r="I46" s="37" t="s">
        <v>82</v>
      </c>
      <c r="J46" s="2" t="s">
        <v>2820</v>
      </c>
      <c r="K46" s="113" t="s">
        <v>918</v>
      </c>
      <c r="L46" s="113" t="s">
        <v>918</v>
      </c>
    </row>
    <row r="47" spans="1:12" x14ac:dyDescent="0.45">
      <c r="A47" s="163" t="str">
        <f t="shared" si="0"/>
        <v>産業（製造業）鉄鋼業製鉄業、製鋼・製鋼圧延業等※1製銑工程（コークス工程、焼結工程、高炉工程）廃熱回収設備</v>
      </c>
      <c r="B47" s="161">
        <f t="shared" si="1"/>
        <v>41</v>
      </c>
      <c r="C47" s="37" t="s">
        <v>710</v>
      </c>
      <c r="D47" s="37" t="s">
        <v>711</v>
      </c>
      <c r="E47" s="37" t="s">
        <v>741</v>
      </c>
      <c r="F47" s="37" t="s">
        <v>12</v>
      </c>
      <c r="G47" s="37" t="s">
        <v>13</v>
      </c>
      <c r="H47" s="37" t="s">
        <v>899</v>
      </c>
      <c r="I47" s="37" t="s">
        <v>521</v>
      </c>
      <c r="J47" s="2" t="s">
        <v>3042</v>
      </c>
      <c r="K47" s="113" t="s">
        <v>918</v>
      </c>
      <c r="L47" s="113" t="s">
        <v>918</v>
      </c>
    </row>
    <row r="48" spans="1:12" x14ac:dyDescent="0.45">
      <c r="A48" s="163" t="str">
        <f t="shared" si="0"/>
        <v>産業（製造業）鉄鋼業製鉄業、製鋼・製鋼圧延業等※1製銑工程（コークス工程、焼結工程、高炉工程）廃熱回収設備</v>
      </c>
      <c r="B48" s="161">
        <f t="shared" si="1"/>
        <v>42</v>
      </c>
      <c r="C48" s="37" t="s">
        <v>710</v>
      </c>
      <c r="D48" s="37" t="s">
        <v>711</v>
      </c>
      <c r="E48" s="37" t="s">
        <v>741</v>
      </c>
      <c r="F48" s="37" t="s">
        <v>12</v>
      </c>
      <c r="G48" s="37" t="s">
        <v>13</v>
      </c>
      <c r="H48" s="37" t="s">
        <v>899</v>
      </c>
      <c r="I48" s="37" t="s">
        <v>521</v>
      </c>
      <c r="J48" s="2" t="s">
        <v>2833</v>
      </c>
      <c r="K48" s="113" t="s">
        <v>918</v>
      </c>
      <c r="L48" s="113" t="s">
        <v>918</v>
      </c>
    </row>
    <row r="49" spans="1:12" x14ac:dyDescent="0.45">
      <c r="A49" s="163" t="str">
        <f t="shared" si="0"/>
        <v>産業（製造業）鉄鋼業製鉄業、製鋼・製鋼圧延業等※1製銑工程（コークス工程、焼結工程、高炉工程）廃熱回収設備</v>
      </c>
      <c r="B49" s="161">
        <f t="shared" si="1"/>
        <v>43</v>
      </c>
      <c r="C49" s="37" t="s">
        <v>710</v>
      </c>
      <c r="D49" s="37" t="s">
        <v>711</v>
      </c>
      <c r="E49" s="37" t="s">
        <v>741</v>
      </c>
      <c r="F49" s="37" t="s">
        <v>12</v>
      </c>
      <c r="G49" s="37" t="s">
        <v>13</v>
      </c>
      <c r="H49" s="37" t="s">
        <v>899</v>
      </c>
      <c r="I49" s="37" t="s">
        <v>521</v>
      </c>
      <c r="J49" s="2" t="s">
        <v>2834</v>
      </c>
      <c r="K49" s="113" t="s">
        <v>918</v>
      </c>
      <c r="L49" s="113" t="s">
        <v>918</v>
      </c>
    </row>
    <row r="50" spans="1:12" x14ac:dyDescent="0.45">
      <c r="A50" s="163" t="str">
        <f t="shared" si="0"/>
        <v>産業（製造業）鉄鋼業製鉄業、製鋼・製鋼圧延業等※1製銑工程（コークス工程、焼結工程、高炉工程）廃熱回収設備</v>
      </c>
      <c r="B50" s="161">
        <f t="shared" si="1"/>
        <v>44</v>
      </c>
      <c r="C50" s="37" t="s">
        <v>710</v>
      </c>
      <c r="D50" s="37" t="s">
        <v>711</v>
      </c>
      <c r="E50" s="37" t="s">
        <v>741</v>
      </c>
      <c r="F50" s="37" t="s">
        <v>12</v>
      </c>
      <c r="G50" s="37" t="s">
        <v>13</v>
      </c>
      <c r="H50" s="37" t="s">
        <v>899</v>
      </c>
      <c r="I50" s="37" t="s">
        <v>521</v>
      </c>
      <c r="J50" s="2" t="s">
        <v>2835</v>
      </c>
      <c r="K50" s="113" t="s">
        <v>918</v>
      </c>
      <c r="L50" s="113" t="s">
        <v>918</v>
      </c>
    </row>
    <row r="51" spans="1:12" x14ac:dyDescent="0.45">
      <c r="A51" s="163" t="str">
        <f t="shared" si="0"/>
        <v>産業（製造業）鉄鋼業製鉄業、製鋼・製鋼圧延業等※1製銑工程（コークス工程、焼結工程、高炉工程）廃熱回収設備</v>
      </c>
      <c r="B51" s="161">
        <f t="shared" si="1"/>
        <v>45</v>
      </c>
      <c r="C51" s="37" t="s">
        <v>710</v>
      </c>
      <c r="D51" s="37" t="s">
        <v>711</v>
      </c>
      <c r="E51" s="37" t="s">
        <v>741</v>
      </c>
      <c r="F51" s="37" t="s">
        <v>12</v>
      </c>
      <c r="G51" s="37" t="s">
        <v>13</v>
      </c>
      <c r="H51" s="37" t="s">
        <v>899</v>
      </c>
      <c r="I51" s="37" t="s">
        <v>521</v>
      </c>
      <c r="J51" s="2" t="s">
        <v>2836</v>
      </c>
      <c r="K51" s="113" t="s">
        <v>918</v>
      </c>
      <c r="L51" s="113" t="s">
        <v>918</v>
      </c>
    </row>
    <row r="52" spans="1:12" x14ac:dyDescent="0.45">
      <c r="A52" s="163" t="str">
        <f t="shared" si="0"/>
        <v>産業（製造業）鉄鋼業製鉄業、製鋼・製鋼圧延業等※1製銑工程（コークス工程、焼結工程、高炉工程）廃熱回収設備</v>
      </c>
      <c r="B52" s="161">
        <f t="shared" si="1"/>
        <v>46</v>
      </c>
      <c r="C52" s="37" t="s">
        <v>710</v>
      </c>
      <c r="D52" s="37" t="s">
        <v>711</v>
      </c>
      <c r="E52" s="37" t="s">
        <v>741</v>
      </c>
      <c r="F52" s="37" t="s">
        <v>12</v>
      </c>
      <c r="G52" s="37" t="s">
        <v>13</v>
      </c>
      <c r="H52" s="37" t="s">
        <v>899</v>
      </c>
      <c r="I52" s="37" t="s">
        <v>521</v>
      </c>
      <c r="J52" s="2" t="s">
        <v>2821</v>
      </c>
      <c r="K52" s="113" t="s">
        <v>918</v>
      </c>
      <c r="L52" s="113" t="s">
        <v>918</v>
      </c>
    </row>
    <row r="53" spans="1:12" x14ac:dyDescent="0.45">
      <c r="A53" s="163" t="str">
        <f t="shared" si="0"/>
        <v>産業（製造業）鉄鋼業製鉄業、製鋼・製鋼圧延業等※1製銑工程（コークス工程、焼結工程、高炉工程）廃熱回収設備</v>
      </c>
      <c r="B53" s="161">
        <f t="shared" si="1"/>
        <v>47</v>
      </c>
      <c r="C53" s="37" t="s">
        <v>710</v>
      </c>
      <c r="D53" s="37" t="s">
        <v>711</v>
      </c>
      <c r="E53" s="37" t="s">
        <v>741</v>
      </c>
      <c r="F53" s="37" t="s">
        <v>12</v>
      </c>
      <c r="G53" s="37" t="s">
        <v>13</v>
      </c>
      <c r="H53" s="37" t="s">
        <v>899</v>
      </c>
      <c r="I53" s="37" t="s">
        <v>521</v>
      </c>
      <c r="J53" s="2" t="s">
        <v>2837</v>
      </c>
      <c r="K53" s="113" t="s">
        <v>918</v>
      </c>
      <c r="L53" s="113" t="s">
        <v>918</v>
      </c>
    </row>
    <row r="54" spans="1:12" x14ac:dyDescent="0.45">
      <c r="A54" s="163" t="str">
        <f t="shared" si="0"/>
        <v>産業（製造業）鉄鋼業製鉄業、製鋼・製鋼圧延業等※1製銑工程（コークス工程、焼結工程、高炉工程）廃熱回収設備</v>
      </c>
      <c r="B54" s="161">
        <f t="shared" si="1"/>
        <v>48</v>
      </c>
      <c r="C54" s="37" t="s">
        <v>710</v>
      </c>
      <c r="D54" s="37" t="s">
        <v>711</v>
      </c>
      <c r="E54" s="37" t="s">
        <v>741</v>
      </c>
      <c r="F54" s="37" t="s">
        <v>12</v>
      </c>
      <c r="G54" s="37" t="s">
        <v>13</v>
      </c>
      <c r="H54" s="37" t="s">
        <v>899</v>
      </c>
      <c r="I54" s="37" t="s">
        <v>521</v>
      </c>
      <c r="J54" s="2" t="s">
        <v>2838</v>
      </c>
      <c r="K54" s="113" t="s">
        <v>918</v>
      </c>
      <c r="L54" s="113" t="s">
        <v>918</v>
      </c>
    </row>
    <row r="55" spans="1:12" x14ac:dyDescent="0.45">
      <c r="A55" s="163" t="str">
        <f t="shared" si="0"/>
        <v>産業（製造業）鉄鋼業製鉄業、製鋼・製鋼圧延業等※1製銑工程（コークス工程、焼結工程、高炉工程）廃熱回収設備</v>
      </c>
      <c r="B55" s="161">
        <f t="shared" si="1"/>
        <v>49</v>
      </c>
      <c r="C55" s="37" t="s">
        <v>710</v>
      </c>
      <c r="D55" s="37" t="s">
        <v>711</v>
      </c>
      <c r="E55" s="37" t="s">
        <v>741</v>
      </c>
      <c r="F55" s="37" t="s">
        <v>12</v>
      </c>
      <c r="G55" s="37" t="s">
        <v>13</v>
      </c>
      <c r="H55" s="37" t="s">
        <v>899</v>
      </c>
      <c r="I55" s="37" t="s">
        <v>521</v>
      </c>
      <c r="J55" s="2" t="s">
        <v>2822</v>
      </c>
      <c r="K55" s="113" t="s">
        <v>918</v>
      </c>
      <c r="L55" s="113" t="s">
        <v>918</v>
      </c>
    </row>
    <row r="56" spans="1:12" x14ac:dyDescent="0.45">
      <c r="A56" s="163" t="str">
        <f t="shared" si="0"/>
        <v>産業（製造業）鉄鋼業製鉄業、製鋼・製鋼圧延業等※1製銑工程（コークス工程、焼結工程、高炉工程）廃熱回収設備</v>
      </c>
      <c r="B56" s="161">
        <f t="shared" si="1"/>
        <v>50</v>
      </c>
      <c r="C56" s="37" t="s">
        <v>710</v>
      </c>
      <c r="D56" s="37" t="s">
        <v>711</v>
      </c>
      <c r="E56" s="37" t="s">
        <v>741</v>
      </c>
      <c r="F56" s="37" t="s">
        <v>12</v>
      </c>
      <c r="G56" s="37" t="s">
        <v>13</v>
      </c>
      <c r="H56" s="37" t="s">
        <v>899</v>
      </c>
      <c r="I56" s="37" t="s">
        <v>521</v>
      </c>
      <c r="J56" s="2" t="s">
        <v>2823</v>
      </c>
      <c r="K56" s="113" t="s">
        <v>918</v>
      </c>
      <c r="L56" s="113" t="s">
        <v>918</v>
      </c>
    </row>
    <row r="57" spans="1:12" x14ac:dyDescent="0.45">
      <c r="A57" s="163" t="str">
        <f t="shared" si="0"/>
        <v>産業（製造業）鉄鋼業製鉄業、製鋼・製鋼圧延業等※1製銑工程（コークス工程、焼結工程、高炉工程）廃熱回収設備</v>
      </c>
      <c r="B57" s="161">
        <f t="shared" si="1"/>
        <v>51</v>
      </c>
      <c r="C57" s="37" t="s">
        <v>710</v>
      </c>
      <c r="D57" s="37" t="s">
        <v>711</v>
      </c>
      <c r="E57" s="37" t="s">
        <v>741</v>
      </c>
      <c r="F57" s="37" t="s">
        <v>12</v>
      </c>
      <c r="G57" s="37" t="s">
        <v>13</v>
      </c>
      <c r="H57" s="37" t="s">
        <v>899</v>
      </c>
      <c r="I57" s="37" t="s">
        <v>521</v>
      </c>
      <c r="J57" s="2" t="s">
        <v>870</v>
      </c>
      <c r="K57" s="113" t="s">
        <v>918</v>
      </c>
      <c r="L57" s="113" t="s">
        <v>918</v>
      </c>
    </row>
    <row r="58" spans="1:12" x14ac:dyDescent="0.45">
      <c r="A58" s="163" t="str">
        <f t="shared" si="0"/>
        <v>産業（製造業）鉄鋼業製鉄業、製鋼・製鋼圧延業等※1製銑工程（コークス工程、焼結工程、高炉工程）廃熱回収設備</v>
      </c>
      <c r="B58" s="161">
        <f t="shared" si="1"/>
        <v>52</v>
      </c>
      <c r="C58" s="37" t="s">
        <v>710</v>
      </c>
      <c r="D58" s="37" t="s">
        <v>711</v>
      </c>
      <c r="E58" s="37" t="s">
        <v>741</v>
      </c>
      <c r="F58" s="37" t="s">
        <v>12</v>
      </c>
      <c r="G58" s="37" t="s">
        <v>13</v>
      </c>
      <c r="H58" s="37" t="s">
        <v>899</v>
      </c>
      <c r="I58" s="37" t="s">
        <v>521</v>
      </c>
      <c r="J58" s="2" t="s">
        <v>871</v>
      </c>
      <c r="K58" s="113" t="s">
        <v>918</v>
      </c>
      <c r="L58" s="113" t="s">
        <v>918</v>
      </c>
    </row>
    <row r="59" spans="1:12" x14ac:dyDescent="0.45">
      <c r="A59" s="163" t="str">
        <f t="shared" si="0"/>
        <v>産業（製造業）鉄鋼業製鉄業、製鋼・製鋼圧延業等※1製銑工程（コークス工程、焼結工程、高炉工程）省エネルギー型製造プロセス</v>
      </c>
      <c r="B59" s="161">
        <f t="shared" si="1"/>
        <v>53</v>
      </c>
      <c r="C59" s="37" t="s">
        <v>710</v>
      </c>
      <c r="D59" s="37" t="s">
        <v>711</v>
      </c>
      <c r="E59" s="37" t="s">
        <v>741</v>
      </c>
      <c r="F59" s="37" t="s">
        <v>12</v>
      </c>
      <c r="G59" s="37" t="s">
        <v>13</v>
      </c>
      <c r="H59" s="37" t="s">
        <v>899</v>
      </c>
      <c r="I59" s="37" t="s">
        <v>900</v>
      </c>
      <c r="J59" s="2" t="s">
        <v>3043</v>
      </c>
      <c r="K59" s="113" t="s">
        <v>918</v>
      </c>
      <c r="L59" s="113" t="s">
        <v>918</v>
      </c>
    </row>
    <row r="60" spans="1:12" x14ac:dyDescent="0.45">
      <c r="A60" s="163" t="str">
        <f t="shared" si="0"/>
        <v>産業（製造業）鉄鋼業製鉄業、製鋼・製鋼圧延業等※1製銑工程（コークス工程、焼結工程、高炉工程）省エネルギー型製造プロセス</v>
      </c>
      <c r="B60" s="161">
        <f t="shared" si="1"/>
        <v>54</v>
      </c>
      <c r="C60" s="37" t="s">
        <v>710</v>
      </c>
      <c r="D60" s="37" t="s">
        <v>711</v>
      </c>
      <c r="E60" s="37" t="s">
        <v>741</v>
      </c>
      <c r="F60" s="37" t="s">
        <v>12</v>
      </c>
      <c r="G60" s="37" t="s">
        <v>13</v>
      </c>
      <c r="H60" s="37" t="s">
        <v>899</v>
      </c>
      <c r="I60" s="37" t="s">
        <v>900</v>
      </c>
      <c r="J60" s="2" t="s">
        <v>788</v>
      </c>
      <c r="K60" s="113" t="s">
        <v>918</v>
      </c>
      <c r="L60" s="113" t="s">
        <v>918</v>
      </c>
    </row>
    <row r="61" spans="1:12" x14ac:dyDescent="0.45">
      <c r="A61" s="163" t="str">
        <f t="shared" si="0"/>
        <v>産業（製造業）鉄鋼業製鉄業、製鋼・製鋼圧延業等※1製銑工程（コークス工程、焼結工程、高炉工程）省エネルギー型製造プロセス</v>
      </c>
      <c r="B61" s="161">
        <f t="shared" si="1"/>
        <v>55</v>
      </c>
      <c r="C61" s="37" t="s">
        <v>710</v>
      </c>
      <c r="D61" s="37" t="s">
        <v>711</v>
      </c>
      <c r="E61" s="37" t="s">
        <v>741</v>
      </c>
      <c r="F61" s="37" t="s">
        <v>12</v>
      </c>
      <c r="G61" s="37" t="s">
        <v>13</v>
      </c>
      <c r="H61" s="37" t="s">
        <v>899</v>
      </c>
      <c r="I61" s="37" t="s">
        <v>900</v>
      </c>
      <c r="J61" s="2" t="s">
        <v>811</v>
      </c>
      <c r="K61" s="113" t="s">
        <v>918</v>
      </c>
      <c r="L61" s="113" t="s">
        <v>918</v>
      </c>
    </row>
    <row r="62" spans="1:12" x14ac:dyDescent="0.45">
      <c r="A62" s="163" t="str">
        <f t="shared" si="0"/>
        <v>産業（製造業）鉄鋼業製鉄業、製鋼・製鋼圧延業等※1製銑工程（コークス工程、焼結工程、高炉工程）その他</v>
      </c>
      <c r="B62" s="161">
        <f t="shared" si="1"/>
        <v>56</v>
      </c>
      <c r="C62" s="37" t="s">
        <v>710</v>
      </c>
      <c r="D62" s="37" t="s">
        <v>711</v>
      </c>
      <c r="E62" s="37" t="s">
        <v>741</v>
      </c>
      <c r="F62" s="37" t="s">
        <v>12</v>
      </c>
      <c r="G62" s="37" t="s">
        <v>13</v>
      </c>
      <c r="H62" s="37" t="s">
        <v>899</v>
      </c>
      <c r="I62" s="37" t="s">
        <v>100</v>
      </c>
      <c r="J62" s="2" t="s">
        <v>763</v>
      </c>
      <c r="K62" s="113" t="s">
        <v>918</v>
      </c>
      <c r="L62" s="113" t="s">
        <v>918</v>
      </c>
    </row>
    <row r="63" spans="1:12" x14ac:dyDescent="0.45">
      <c r="A63" s="163" t="str">
        <f t="shared" si="0"/>
        <v>産業（製造業）鉄鋼業製鉄業、製鋼・製鋼圧延業等※1製銑工程（コークス工程、焼結工程、高炉工程）その他</v>
      </c>
      <c r="B63" s="161">
        <f t="shared" si="1"/>
        <v>57</v>
      </c>
      <c r="C63" s="37" t="s">
        <v>710</v>
      </c>
      <c r="D63" s="37" t="s">
        <v>711</v>
      </c>
      <c r="E63" s="37" t="s">
        <v>741</v>
      </c>
      <c r="F63" s="37" t="s">
        <v>12</v>
      </c>
      <c r="G63" s="37" t="s">
        <v>13</v>
      </c>
      <c r="H63" s="37" t="s">
        <v>899</v>
      </c>
      <c r="I63" s="37" t="s">
        <v>100</v>
      </c>
      <c r="J63" s="2" t="s">
        <v>789</v>
      </c>
      <c r="K63" s="113" t="s">
        <v>918</v>
      </c>
      <c r="L63" s="113" t="s">
        <v>918</v>
      </c>
    </row>
    <row r="64" spans="1:12" x14ac:dyDescent="0.45">
      <c r="A64" s="163" t="str">
        <f t="shared" si="0"/>
        <v>産業（製造業）鉄鋼業製鉄業、製鋼・製鋼圧延業等※1製銑工程（コークス工程、焼結工程、高炉工程）その他</v>
      </c>
      <c r="B64" s="161">
        <f t="shared" si="1"/>
        <v>58</v>
      </c>
      <c r="C64" s="37" t="s">
        <v>710</v>
      </c>
      <c r="D64" s="37" t="s">
        <v>711</v>
      </c>
      <c r="E64" s="37" t="s">
        <v>741</v>
      </c>
      <c r="F64" s="37" t="s">
        <v>12</v>
      </c>
      <c r="G64" s="37" t="s">
        <v>13</v>
      </c>
      <c r="H64" s="37" t="s">
        <v>899</v>
      </c>
      <c r="I64" s="37" t="s">
        <v>100</v>
      </c>
      <c r="J64" s="2" t="s">
        <v>812</v>
      </c>
      <c r="K64" s="113" t="s">
        <v>918</v>
      </c>
      <c r="L64" s="113" t="s">
        <v>918</v>
      </c>
    </row>
    <row r="65" spans="1:12" x14ac:dyDescent="0.45">
      <c r="A65" s="163" t="str">
        <f t="shared" si="0"/>
        <v>産業（製造業）鉄鋼業製鉄業、製鋼・製鋼圧延業等※1製銑工程（コークス工程、焼結工程、高炉工程）その他</v>
      </c>
      <c r="B65" s="161">
        <f t="shared" si="1"/>
        <v>59</v>
      </c>
      <c r="C65" s="37" t="s">
        <v>710</v>
      </c>
      <c r="D65" s="37" t="s">
        <v>711</v>
      </c>
      <c r="E65" s="37" t="s">
        <v>741</v>
      </c>
      <c r="F65" s="37" t="s">
        <v>12</v>
      </c>
      <c r="G65" s="37" t="s">
        <v>13</v>
      </c>
      <c r="H65" s="37" t="s">
        <v>899</v>
      </c>
      <c r="I65" s="37" t="s">
        <v>100</v>
      </c>
      <c r="J65" s="2" t="s">
        <v>831</v>
      </c>
      <c r="K65" s="113" t="s">
        <v>918</v>
      </c>
      <c r="L65" s="113" t="s">
        <v>918</v>
      </c>
    </row>
    <row r="66" spans="1:12" x14ac:dyDescent="0.45">
      <c r="A66" s="163" t="str">
        <f t="shared" si="0"/>
        <v>産業（製造業）鉄鋼業製鉄業、製鋼・製鋼圧延業等※1製銑工程（コークス工程、焼結工程、高炉工程）その他</v>
      </c>
      <c r="B66" s="161">
        <f t="shared" si="1"/>
        <v>60</v>
      </c>
      <c r="C66" s="37" t="s">
        <v>710</v>
      </c>
      <c r="D66" s="37" t="s">
        <v>711</v>
      </c>
      <c r="E66" s="37" t="s">
        <v>741</v>
      </c>
      <c r="F66" s="37" t="s">
        <v>12</v>
      </c>
      <c r="G66" s="37" t="s">
        <v>13</v>
      </c>
      <c r="H66" s="37" t="s">
        <v>899</v>
      </c>
      <c r="I66" s="37" t="s">
        <v>100</v>
      </c>
      <c r="J66" s="2" t="s">
        <v>841</v>
      </c>
      <c r="K66" s="113" t="s">
        <v>918</v>
      </c>
      <c r="L66" s="113" t="s">
        <v>918</v>
      </c>
    </row>
    <row r="67" spans="1:12" x14ac:dyDescent="0.45">
      <c r="A67" s="163" t="str">
        <f t="shared" si="0"/>
        <v>産業（製造業）鉄鋼業製鉄業、製鋼・製鋼圧延業等※1製鋼工程燃焼設備</v>
      </c>
      <c r="B67" s="161">
        <f t="shared" si="1"/>
        <v>61</v>
      </c>
      <c r="C67" s="2" t="s">
        <v>710</v>
      </c>
      <c r="D67" s="2" t="s">
        <v>711</v>
      </c>
      <c r="E67" s="2" t="s">
        <v>741</v>
      </c>
      <c r="F67" s="2" t="s">
        <v>12</v>
      </c>
      <c r="G67" s="2" t="s">
        <v>13</v>
      </c>
      <c r="H67" s="2" t="s">
        <v>713</v>
      </c>
      <c r="I67" s="2" t="s">
        <v>70</v>
      </c>
      <c r="J67" s="2" t="s">
        <v>2266</v>
      </c>
      <c r="K67" s="113" t="s">
        <v>918</v>
      </c>
      <c r="L67" s="113" t="s">
        <v>918</v>
      </c>
    </row>
    <row r="68" spans="1:12" x14ac:dyDescent="0.45">
      <c r="A68" s="163" t="str">
        <f t="shared" si="0"/>
        <v>産業（製造業）鉄鋼業製鉄業、製鋼・製鋼圧延業等※1製鋼工程燃焼設備</v>
      </c>
      <c r="B68" s="161">
        <f t="shared" si="1"/>
        <v>62</v>
      </c>
      <c r="C68" s="2" t="s">
        <v>710</v>
      </c>
      <c r="D68" s="2" t="s">
        <v>711</v>
      </c>
      <c r="E68" s="2" t="s">
        <v>741</v>
      </c>
      <c r="F68" s="2" t="s">
        <v>12</v>
      </c>
      <c r="G68" s="2" t="s">
        <v>13</v>
      </c>
      <c r="H68" s="2" t="s">
        <v>713</v>
      </c>
      <c r="I68" s="2" t="s">
        <v>70</v>
      </c>
      <c r="J68" s="2" t="s">
        <v>2287</v>
      </c>
      <c r="K68" s="113" t="s">
        <v>918</v>
      </c>
      <c r="L68" s="113" t="s">
        <v>918</v>
      </c>
    </row>
    <row r="69" spans="1:12" x14ac:dyDescent="0.45">
      <c r="A69" s="163" t="str">
        <f t="shared" si="0"/>
        <v>産業（製造業）鉄鋼業製鉄業、製鋼・製鋼圧延業等※1製鋼工程熱利用設備</v>
      </c>
      <c r="B69" s="161">
        <f t="shared" si="1"/>
        <v>63</v>
      </c>
      <c r="C69" s="2" t="s">
        <v>710</v>
      </c>
      <c r="D69" s="2" t="s">
        <v>711</v>
      </c>
      <c r="E69" s="2" t="s">
        <v>741</v>
      </c>
      <c r="F69" s="2" t="s">
        <v>12</v>
      </c>
      <c r="G69" s="2" t="s">
        <v>13</v>
      </c>
      <c r="H69" s="2" t="s">
        <v>713</v>
      </c>
      <c r="I69" s="2" t="s">
        <v>82</v>
      </c>
      <c r="J69" s="2" t="s">
        <v>2288</v>
      </c>
      <c r="K69" s="113" t="s">
        <v>918</v>
      </c>
      <c r="L69" s="113" t="s">
        <v>918</v>
      </c>
    </row>
    <row r="70" spans="1:12" x14ac:dyDescent="0.45">
      <c r="A70" s="163" t="str">
        <f t="shared" si="0"/>
        <v>産業（製造業）鉄鋼業製鉄業、製鋼・製鋼圧延業等※1製鋼工程熱利用設備</v>
      </c>
      <c r="B70" s="161">
        <f t="shared" si="1"/>
        <v>64</v>
      </c>
      <c r="C70" s="37" t="s">
        <v>710</v>
      </c>
      <c r="D70" s="37" t="s">
        <v>711</v>
      </c>
      <c r="E70" s="37" t="s">
        <v>741</v>
      </c>
      <c r="F70" s="37" t="s">
        <v>12</v>
      </c>
      <c r="G70" s="37" t="s">
        <v>13</v>
      </c>
      <c r="H70" s="37" t="s">
        <v>713</v>
      </c>
      <c r="I70" s="37" t="s">
        <v>82</v>
      </c>
      <c r="J70" s="2" t="s">
        <v>832</v>
      </c>
      <c r="K70" s="113" t="s">
        <v>918</v>
      </c>
      <c r="L70" s="113" t="s">
        <v>918</v>
      </c>
    </row>
    <row r="71" spans="1:12" x14ac:dyDescent="0.45">
      <c r="A71" s="163" t="str">
        <f t="shared" si="0"/>
        <v>産業（製造業）鉄鋼業製鉄業、製鋼・製鋼圧延業等※1製鋼工程廃熱回収設備</v>
      </c>
      <c r="B71" s="161">
        <f t="shared" si="1"/>
        <v>65</v>
      </c>
      <c r="C71" s="37" t="s">
        <v>710</v>
      </c>
      <c r="D71" s="37" t="s">
        <v>711</v>
      </c>
      <c r="E71" s="37" t="s">
        <v>741</v>
      </c>
      <c r="F71" s="37" t="s">
        <v>12</v>
      </c>
      <c r="G71" s="37" t="s">
        <v>13</v>
      </c>
      <c r="H71" s="37" t="s">
        <v>713</v>
      </c>
      <c r="I71" s="37" t="s">
        <v>521</v>
      </c>
      <c r="J71" s="2" t="s">
        <v>764</v>
      </c>
      <c r="K71" s="113" t="s">
        <v>918</v>
      </c>
      <c r="L71" s="113" t="s">
        <v>918</v>
      </c>
    </row>
    <row r="72" spans="1:12" x14ac:dyDescent="0.45">
      <c r="A72" s="163" t="str">
        <f t="shared" ref="A72:A135" si="2">C72&amp;D72&amp;E72&amp;H72&amp;I72</f>
        <v>産業（製造業）鉄鋼業製鉄業、製鋼・製鋼圧延業等※1製鋼工程廃熱回収設備</v>
      </c>
      <c r="B72" s="161">
        <f t="shared" ref="B72:B135" si="3">ROW(B72)-6</f>
        <v>66</v>
      </c>
      <c r="C72" s="37" t="s">
        <v>710</v>
      </c>
      <c r="D72" s="37" t="s">
        <v>711</v>
      </c>
      <c r="E72" s="37" t="s">
        <v>741</v>
      </c>
      <c r="F72" s="37" t="s">
        <v>12</v>
      </c>
      <c r="G72" s="37" t="s">
        <v>13</v>
      </c>
      <c r="H72" s="37" t="s">
        <v>713</v>
      </c>
      <c r="I72" s="37" t="s">
        <v>521</v>
      </c>
      <c r="J72" s="2" t="s">
        <v>813</v>
      </c>
      <c r="K72" s="113" t="s">
        <v>918</v>
      </c>
      <c r="L72" s="113" t="s">
        <v>918</v>
      </c>
    </row>
    <row r="73" spans="1:12" x14ac:dyDescent="0.45">
      <c r="A73" s="163" t="str">
        <f t="shared" si="2"/>
        <v>産業（製造業）鉄鋼業製鉄業、製鋼・製鋼圧延業等※1製鋼工程廃熱回収設備</v>
      </c>
      <c r="B73" s="161">
        <f t="shared" si="3"/>
        <v>67</v>
      </c>
      <c r="C73" s="2" t="s">
        <v>710</v>
      </c>
      <c r="D73" s="2" t="s">
        <v>711</v>
      </c>
      <c r="E73" s="2" t="s">
        <v>741</v>
      </c>
      <c r="F73" s="2" t="s">
        <v>12</v>
      </c>
      <c r="G73" s="2" t="s">
        <v>13</v>
      </c>
      <c r="H73" s="2" t="s">
        <v>713</v>
      </c>
      <c r="I73" s="2" t="s">
        <v>521</v>
      </c>
      <c r="J73" s="2" t="s">
        <v>2289</v>
      </c>
      <c r="K73" s="113" t="s">
        <v>918</v>
      </c>
      <c r="L73" s="113" t="s">
        <v>918</v>
      </c>
    </row>
    <row r="74" spans="1:12" x14ac:dyDescent="0.45">
      <c r="A74" s="163" t="str">
        <f t="shared" si="2"/>
        <v>産業（製造業）鉄鋼業製鉄業、製鋼・製鋼圧延業等※1製鋼工程省エネルギー型製造プロセス</v>
      </c>
      <c r="B74" s="161">
        <f t="shared" si="3"/>
        <v>68</v>
      </c>
      <c r="C74" s="37" t="s">
        <v>710</v>
      </c>
      <c r="D74" s="37" t="s">
        <v>711</v>
      </c>
      <c r="E74" s="37" t="s">
        <v>741</v>
      </c>
      <c r="F74" s="37" t="s">
        <v>12</v>
      </c>
      <c r="G74" s="37" t="s">
        <v>13</v>
      </c>
      <c r="H74" s="37" t="s">
        <v>713</v>
      </c>
      <c r="I74" s="37" t="s">
        <v>900</v>
      </c>
      <c r="J74" s="2" t="s">
        <v>765</v>
      </c>
      <c r="K74" s="113" t="s">
        <v>918</v>
      </c>
      <c r="L74" s="113" t="s">
        <v>918</v>
      </c>
    </row>
    <row r="75" spans="1:12" x14ac:dyDescent="0.45">
      <c r="A75" s="163" t="str">
        <f t="shared" si="2"/>
        <v>産業（製造業）鉄鋼業製鉄業、製鋼・製鋼圧延業等※1製鋼工程省エネルギー型製造プロセス</v>
      </c>
      <c r="B75" s="161">
        <f t="shared" si="3"/>
        <v>69</v>
      </c>
      <c r="C75" s="37" t="s">
        <v>710</v>
      </c>
      <c r="D75" s="37" t="s">
        <v>711</v>
      </c>
      <c r="E75" s="37" t="s">
        <v>741</v>
      </c>
      <c r="F75" s="37" t="s">
        <v>12</v>
      </c>
      <c r="G75" s="37" t="s">
        <v>13</v>
      </c>
      <c r="H75" s="37" t="s">
        <v>713</v>
      </c>
      <c r="I75" s="37" t="s">
        <v>900</v>
      </c>
      <c r="J75" s="2" t="s">
        <v>790</v>
      </c>
      <c r="K75" s="113" t="s">
        <v>918</v>
      </c>
      <c r="L75" s="113" t="s">
        <v>918</v>
      </c>
    </row>
    <row r="76" spans="1:12" x14ac:dyDescent="0.45">
      <c r="A76" s="163" t="str">
        <f t="shared" si="2"/>
        <v>産業（製造業）鉄鋼業製鉄業、製鋼・製鋼圧延業等※1製鋼工程省エネルギー型製造プロセス</v>
      </c>
      <c r="B76" s="161">
        <f t="shared" si="3"/>
        <v>70</v>
      </c>
      <c r="C76" s="37" t="s">
        <v>710</v>
      </c>
      <c r="D76" s="37" t="s">
        <v>711</v>
      </c>
      <c r="E76" s="37" t="s">
        <v>741</v>
      </c>
      <c r="F76" s="37" t="s">
        <v>12</v>
      </c>
      <c r="G76" s="37" t="s">
        <v>13</v>
      </c>
      <c r="H76" s="37" t="s">
        <v>713</v>
      </c>
      <c r="I76" s="37" t="s">
        <v>900</v>
      </c>
      <c r="J76" s="2" t="s">
        <v>3044</v>
      </c>
      <c r="K76" s="113" t="s">
        <v>918</v>
      </c>
      <c r="L76" s="113" t="s">
        <v>918</v>
      </c>
    </row>
    <row r="77" spans="1:12" x14ac:dyDescent="0.45">
      <c r="A77" s="163" t="str">
        <f t="shared" si="2"/>
        <v>産業（製造業）鉄鋼業製鉄業、製鋼・製鋼圧延業等※1製鋼工程省エネルギー型製造プロセス</v>
      </c>
      <c r="B77" s="161">
        <f t="shared" si="3"/>
        <v>71</v>
      </c>
      <c r="C77" s="2" t="s">
        <v>710</v>
      </c>
      <c r="D77" s="2" t="s">
        <v>711</v>
      </c>
      <c r="E77" s="2" t="s">
        <v>741</v>
      </c>
      <c r="F77" s="2" t="s">
        <v>12</v>
      </c>
      <c r="G77" s="2" t="s">
        <v>13</v>
      </c>
      <c r="H77" s="2" t="s">
        <v>713</v>
      </c>
      <c r="I77" s="2" t="s">
        <v>900</v>
      </c>
      <c r="J77" s="2" t="s">
        <v>2290</v>
      </c>
      <c r="K77" s="113" t="s">
        <v>918</v>
      </c>
      <c r="L77" s="113" t="s">
        <v>918</v>
      </c>
    </row>
    <row r="78" spans="1:12" x14ac:dyDescent="0.45">
      <c r="A78" s="163" t="str">
        <f t="shared" si="2"/>
        <v>産業（製造業）鉄鋼業製鉄業、製鋼・製鋼圧延業等※1製鋼工程省エネルギー型製造プロセス</v>
      </c>
      <c r="B78" s="161">
        <f t="shared" si="3"/>
        <v>72</v>
      </c>
      <c r="C78" s="2" t="s">
        <v>710</v>
      </c>
      <c r="D78" s="2" t="s">
        <v>711</v>
      </c>
      <c r="E78" s="2" t="s">
        <v>741</v>
      </c>
      <c r="F78" s="2" t="s">
        <v>12</v>
      </c>
      <c r="G78" s="2" t="s">
        <v>13</v>
      </c>
      <c r="H78" s="2" t="s">
        <v>713</v>
      </c>
      <c r="I78" s="2" t="s">
        <v>900</v>
      </c>
      <c r="J78" s="2" t="s">
        <v>2291</v>
      </c>
      <c r="K78" s="113" t="s">
        <v>918</v>
      </c>
      <c r="L78" s="113" t="s">
        <v>918</v>
      </c>
    </row>
    <row r="79" spans="1:12" x14ac:dyDescent="0.45">
      <c r="A79" s="163" t="str">
        <f t="shared" si="2"/>
        <v>産業（製造業）鉄鋼業製鉄業、製鋼・製鋼圧延業等※1製鋼工程省エネルギー型製造プロセス</v>
      </c>
      <c r="B79" s="161">
        <f t="shared" si="3"/>
        <v>73</v>
      </c>
      <c r="C79" s="37" t="s">
        <v>710</v>
      </c>
      <c r="D79" s="37" t="s">
        <v>711</v>
      </c>
      <c r="E79" s="37" t="s">
        <v>741</v>
      </c>
      <c r="F79" s="37" t="s">
        <v>12</v>
      </c>
      <c r="G79" s="37" t="s">
        <v>13</v>
      </c>
      <c r="H79" s="37" t="s">
        <v>713</v>
      </c>
      <c r="I79" s="37" t="s">
        <v>900</v>
      </c>
      <c r="J79" s="2" t="s">
        <v>847</v>
      </c>
      <c r="K79" s="113" t="s">
        <v>918</v>
      </c>
      <c r="L79" s="113" t="s">
        <v>918</v>
      </c>
    </row>
    <row r="80" spans="1:12" x14ac:dyDescent="0.45">
      <c r="A80" s="163" t="str">
        <f t="shared" si="2"/>
        <v>産業（製造業）鉄鋼業製鉄業、製鋼・製鋼圧延業等※1製鋼工程省エネルギー型製造プロセス</v>
      </c>
      <c r="B80" s="161">
        <f t="shared" si="3"/>
        <v>74</v>
      </c>
      <c r="C80" s="37" t="s">
        <v>710</v>
      </c>
      <c r="D80" s="37" t="s">
        <v>711</v>
      </c>
      <c r="E80" s="37" t="s">
        <v>741</v>
      </c>
      <c r="F80" s="37" t="s">
        <v>12</v>
      </c>
      <c r="G80" s="37" t="s">
        <v>13</v>
      </c>
      <c r="H80" s="37" t="s">
        <v>713</v>
      </c>
      <c r="I80" s="37" t="s">
        <v>900</v>
      </c>
      <c r="J80" s="2" t="s">
        <v>853</v>
      </c>
      <c r="K80" s="113" t="s">
        <v>918</v>
      </c>
      <c r="L80" s="113" t="s">
        <v>918</v>
      </c>
    </row>
    <row r="81" spans="1:12" x14ac:dyDescent="0.45">
      <c r="A81" s="163" t="str">
        <f t="shared" si="2"/>
        <v>産業（製造業）鉄鋼業製鉄業、製鋼・製鋼圧延業等※1製鋼工程その他</v>
      </c>
      <c r="B81" s="161">
        <f t="shared" si="3"/>
        <v>75</v>
      </c>
      <c r="C81" s="37" t="s">
        <v>710</v>
      </c>
      <c r="D81" s="37" t="s">
        <v>711</v>
      </c>
      <c r="E81" s="37" t="s">
        <v>741</v>
      </c>
      <c r="F81" s="37" t="s">
        <v>12</v>
      </c>
      <c r="G81" s="37" t="s">
        <v>13</v>
      </c>
      <c r="H81" s="37" t="s">
        <v>713</v>
      </c>
      <c r="I81" s="37" t="s">
        <v>100</v>
      </c>
      <c r="J81" s="2" t="s">
        <v>766</v>
      </c>
      <c r="K81" s="113" t="s">
        <v>918</v>
      </c>
      <c r="L81" s="113" t="s">
        <v>918</v>
      </c>
    </row>
    <row r="82" spans="1:12" x14ac:dyDescent="0.45">
      <c r="A82" s="163" t="str">
        <f t="shared" si="2"/>
        <v>産業（製造業）鉄鋼業製鉄業、製鋼・製鋼圧延業等※1製鋼工程その他</v>
      </c>
      <c r="B82" s="161">
        <f t="shared" si="3"/>
        <v>76</v>
      </c>
      <c r="C82" s="37" t="s">
        <v>710</v>
      </c>
      <c r="D82" s="37" t="s">
        <v>711</v>
      </c>
      <c r="E82" s="37" t="s">
        <v>741</v>
      </c>
      <c r="F82" s="37" t="s">
        <v>12</v>
      </c>
      <c r="G82" s="37" t="s">
        <v>13</v>
      </c>
      <c r="H82" s="37" t="s">
        <v>713</v>
      </c>
      <c r="I82" s="37" t="s">
        <v>100</v>
      </c>
      <c r="J82" s="2" t="s">
        <v>814</v>
      </c>
      <c r="K82" s="113" t="s">
        <v>918</v>
      </c>
      <c r="L82" s="113" t="s">
        <v>918</v>
      </c>
    </row>
    <row r="83" spans="1:12" x14ac:dyDescent="0.45">
      <c r="A83" s="163" t="str">
        <f t="shared" si="2"/>
        <v>産業（製造業）鉄鋼業製鉄業、製鋼・製鋼圧延業等※1製鋼工程その他</v>
      </c>
      <c r="B83" s="161">
        <f t="shared" si="3"/>
        <v>77</v>
      </c>
      <c r="C83" s="2" t="s">
        <v>710</v>
      </c>
      <c r="D83" s="2" t="s">
        <v>711</v>
      </c>
      <c r="E83" s="2" t="s">
        <v>741</v>
      </c>
      <c r="F83" s="2" t="s">
        <v>12</v>
      </c>
      <c r="G83" s="2" t="s">
        <v>13</v>
      </c>
      <c r="H83" s="2" t="s">
        <v>713</v>
      </c>
      <c r="I83" s="2" t="s">
        <v>100</v>
      </c>
      <c r="J83" s="2" t="s">
        <v>2292</v>
      </c>
      <c r="K83" s="113" t="s">
        <v>918</v>
      </c>
      <c r="L83" s="113" t="s">
        <v>918</v>
      </c>
    </row>
    <row r="84" spans="1:12" x14ac:dyDescent="0.45">
      <c r="A84" s="163" t="str">
        <f t="shared" si="2"/>
        <v>産業（製造業）鉄鋼業製鉄業、製鋼・製鋼圧延業等※1製鋼工程その他</v>
      </c>
      <c r="B84" s="161">
        <f t="shared" si="3"/>
        <v>78</v>
      </c>
      <c r="C84" s="37" t="s">
        <v>710</v>
      </c>
      <c r="D84" s="37" t="s">
        <v>711</v>
      </c>
      <c r="E84" s="37" t="s">
        <v>741</v>
      </c>
      <c r="F84" s="37" t="s">
        <v>12</v>
      </c>
      <c r="G84" s="37" t="s">
        <v>13</v>
      </c>
      <c r="H84" s="37" t="s">
        <v>713</v>
      </c>
      <c r="I84" s="37" t="s">
        <v>100</v>
      </c>
      <c r="J84" s="2" t="s">
        <v>842</v>
      </c>
      <c r="K84" s="113" t="s">
        <v>918</v>
      </c>
      <c r="L84" s="113" t="s">
        <v>918</v>
      </c>
    </row>
    <row r="85" spans="1:12" x14ac:dyDescent="0.45">
      <c r="A85" s="163" t="str">
        <f t="shared" si="2"/>
        <v>産業（製造業）鉄鋼業製鉄業、製鋼・製鋼圧延業等※1製鋼工程その他</v>
      </c>
      <c r="B85" s="161">
        <f t="shared" si="3"/>
        <v>79</v>
      </c>
      <c r="C85" s="37" t="s">
        <v>710</v>
      </c>
      <c r="D85" s="37" t="s">
        <v>711</v>
      </c>
      <c r="E85" s="37" t="s">
        <v>741</v>
      </c>
      <c r="F85" s="37" t="s">
        <v>12</v>
      </c>
      <c r="G85" s="37" t="s">
        <v>13</v>
      </c>
      <c r="H85" s="37" t="s">
        <v>713</v>
      </c>
      <c r="I85" s="37" t="s">
        <v>100</v>
      </c>
      <c r="J85" s="2" t="s">
        <v>848</v>
      </c>
      <c r="K85" s="113" t="s">
        <v>918</v>
      </c>
      <c r="L85" s="113" t="s">
        <v>918</v>
      </c>
    </row>
    <row r="86" spans="1:12" x14ac:dyDescent="0.45">
      <c r="A86" s="163" t="str">
        <f t="shared" si="2"/>
        <v>産業（製造業）鉄鋼業製鉄業、製鋼・製鋼圧延業等※1製鋼工程その他</v>
      </c>
      <c r="B86" s="161">
        <f t="shared" si="3"/>
        <v>80</v>
      </c>
      <c r="C86" s="37" t="s">
        <v>710</v>
      </c>
      <c r="D86" s="37" t="s">
        <v>711</v>
      </c>
      <c r="E86" s="37" t="s">
        <v>741</v>
      </c>
      <c r="F86" s="37" t="s">
        <v>12</v>
      </c>
      <c r="G86" s="37" t="s">
        <v>13</v>
      </c>
      <c r="H86" s="37" t="s">
        <v>713</v>
      </c>
      <c r="I86" s="37" t="s">
        <v>100</v>
      </c>
      <c r="J86" s="2" t="s">
        <v>854</v>
      </c>
      <c r="K86" s="113" t="s">
        <v>918</v>
      </c>
      <c r="L86" s="113" t="s">
        <v>918</v>
      </c>
    </row>
    <row r="87" spans="1:12" x14ac:dyDescent="0.45">
      <c r="A87" s="163" t="str">
        <f t="shared" si="2"/>
        <v>産業（製造業）鉄鋼業製鉄業、製鋼・製鋼圧延業等※1圧延・金属加工・表面処理工程燃焼設備</v>
      </c>
      <c r="B87" s="161">
        <f t="shared" si="3"/>
        <v>81</v>
      </c>
      <c r="C87" s="2" t="s">
        <v>710</v>
      </c>
      <c r="D87" s="2" t="s">
        <v>711</v>
      </c>
      <c r="E87" s="2" t="s">
        <v>741</v>
      </c>
      <c r="F87" s="2" t="s">
        <v>12</v>
      </c>
      <c r="G87" s="2" t="s">
        <v>13</v>
      </c>
      <c r="H87" s="2" t="s">
        <v>901</v>
      </c>
      <c r="I87" s="2" t="s">
        <v>70</v>
      </c>
      <c r="J87" s="2" t="s">
        <v>2293</v>
      </c>
      <c r="K87" s="113" t="s">
        <v>918</v>
      </c>
      <c r="L87" s="113" t="s">
        <v>918</v>
      </c>
    </row>
    <row r="88" spans="1:12" x14ac:dyDescent="0.45">
      <c r="A88" s="163" t="str">
        <f t="shared" si="2"/>
        <v>産業（製造業）鉄鋼業製鉄業、製鋼・製鋼圧延業等※1圧延・金属加工・表面処理工程燃焼設備</v>
      </c>
      <c r="B88" s="161">
        <f t="shared" si="3"/>
        <v>82</v>
      </c>
      <c r="C88" s="2" t="s">
        <v>710</v>
      </c>
      <c r="D88" s="2" t="s">
        <v>711</v>
      </c>
      <c r="E88" s="2" t="s">
        <v>741</v>
      </c>
      <c r="F88" s="2" t="s">
        <v>12</v>
      </c>
      <c r="G88" s="2" t="s">
        <v>13</v>
      </c>
      <c r="H88" s="2" t="s">
        <v>901</v>
      </c>
      <c r="I88" s="2" t="s">
        <v>70</v>
      </c>
      <c r="J88" s="2" t="s">
        <v>2294</v>
      </c>
      <c r="K88" s="113" t="s">
        <v>918</v>
      </c>
      <c r="L88" s="113" t="s">
        <v>918</v>
      </c>
    </row>
    <row r="89" spans="1:12" x14ac:dyDescent="0.45">
      <c r="A89" s="163" t="str">
        <f t="shared" si="2"/>
        <v>産業（製造業）鉄鋼業製鉄業、製鋼・製鋼圧延業等※1圧延・金属加工・表面処理工程熱利用設備</v>
      </c>
      <c r="B89" s="161">
        <f t="shared" si="3"/>
        <v>83</v>
      </c>
      <c r="C89" s="37" t="s">
        <v>710</v>
      </c>
      <c r="D89" s="37" t="s">
        <v>711</v>
      </c>
      <c r="E89" s="37" t="s">
        <v>741</v>
      </c>
      <c r="F89" s="37" t="s">
        <v>12</v>
      </c>
      <c r="G89" s="37" t="s">
        <v>13</v>
      </c>
      <c r="H89" s="37" t="s">
        <v>901</v>
      </c>
      <c r="I89" s="37" t="s">
        <v>82</v>
      </c>
      <c r="J89" s="2" t="s">
        <v>767</v>
      </c>
      <c r="K89" s="113" t="s">
        <v>918</v>
      </c>
      <c r="L89" s="113" t="s">
        <v>918</v>
      </c>
    </row>
    <row r="90" spans="1:12" x14ac:dyDescent="0.45">
      <c r="A90" s="163" t="str">
        <f t="shared" si="2"/>
        <v>産業（製造業）鉄鋼業製鉄業、製鋼・製鋼圧延業等※1圧延・金属加工・表面処理工程熱利用設備</v>
      </c>
      <c r="B90" s="161">
        <f t="shared" si="3"/>
        <v>84</v>
      </c>
      <c r="C90" s="37" t="s">
        <v>710</v>
      </c>
      <c r="D90" s="37" t="s">
        <v>711</v>
      </c>
      <c r="E90" s="37" t="s">
        <v>741</v>
      </c>
      <c r="F90" s="37" t="s">
        <v>12</v>
      </c>
      <c r="G90" s="37" t="s">
        <v>13</v>
      </c>
      <c r="H90" s="37" t="s">
        <v>901</v>
      </c>
      <c r="I90" s="37" t="s">
        <v>82</v>
      </c>
      <c r="J90" s="2" t="s">
        <v>791</v>
      </c>
      <c r="K90" s="113" t="s">
        <v>918</v>
      </c>
      <c r="L90" s="113" t="s">
        <v>918</v>
      </c>
    </row>
    <row r="91" spans="1:12" x14ac:dyDescent="0.45">
      <c r="A91" s="163" t="str">
        <f t="shared" si="2"/>
        <v>産業（製造業）鉄鋼業製鉄業、製鋼・製鋼圧延業等※1圧延・金属加工・表面処理工程熱利用設備</v>
      </c>
      <c r="B91" s="161">
        <f t="shared" si="3"/>
        <v>85</v>
      </c>
      <c r="C91" s="37" t="s">
        <v>710</v>
      </c>
      <c r="D91" s="37" t="s">
        <v>711</v>
      </c>
      <c r="E91" s="37" t="s">
        <v>741</v>
      </c>
      <c r="F91" s="37" t="s">
        <v>12</v>
      </c>
      <c r="G91" s="37" t="s">
        <v>13</v>
      </c>
      <c r="H91" s="37" t="s">
        <v>901</v>
      </c>
      <c r="I91" s="37" t="s">
        <v>82</v>
      </c>
      <c r="J91" s="2" t="s">
        <v>815</v>
      </c>
      <c r="K91" s="113" t="s">
        <v>918</v>
      </c>
      <c r="L91" s="113" t="s">
        <v>918</v>
      </c>
    </row>
    <row r="92" spans="1:12" x14ac:dyDescent="0.45">
      <c r="A92" s="163" t="str">
        <f t="shared" si="2"/>
        <v>産業（製造業）鉄鋼業製鉄業、製鋼・製鋼圧延業等※1圧延・金属加工・表面処理工程熱利用設備</v>
      </c>
      <c r="B92" s="161">
        <f t="shared" si="3"/>
        <v>86</v>
      </c>
      <c r="C92" s="2" t="s">
        <v>710</v>
      </c>
      <c r="D92" s="2" t="s">
        <v>711</v>
      </c>
      <c r="E92" s="2" t="s">
        <v>741</v>
      </c>
      <c r="F92" s="2" t="s">
        <v>12</v>
      </c>
      <c r="G92" s="2" t="s">
        <v>13</v>
      </c>
      <c r="H92" s="2" t="s">
        <v>901</v>
      </c>
      <c r="I92" s="2" t="s">
        <v>82</v>
      </c>
      <c r="J92" s="2" t="s">
        <v>2295</v>
      </c>
      <c r="K92" s="113" t="s">
        <v>918</v>
      </c>
      <c r="L92" s="113" t="s">
        <v>918</v>
      </c>
    </row>
    <row r="93" spans="1:12" x14ac:dyDescent="0.45">
      <c r="A93" s="163" t="str">
        <f t="shared" si="2"/>
        <v>産業（製造業）鉄鋼業製鉄業、製鋼・製鋼圧延業等※1圧延・金属加工・表面処理工程熱利用設備</v>
      </c>
      <c r="B93" s="161">
        <f t="shared" si="3"/>
        <v>87</v>
      </c>
      <c r="C93" s="2" t="s">
        <v>710</v>
      </c>
      <c r="D93" s="2" t="s">
        <v>711</v>
      </c>
      <c r="E93" s="2" t="s">
        <v>741</v>
      </c>
      <c r="F93" s="2" t="s">
        <v>12</v>
      </c>
      <c r="G93" s="2" t="s">
        <v>13</v>
      </c>
      <c r="H93" s="2" t="s">
        <v>901</v>
      </c>
      <c r="I93" s="2" t="s">
        <v>82</v>
      </c>
      <c r="J93" s="2" t="s">
        <v>2296</v>
      </c>
      <c r="K93" s="113" t="s">
        <v>918</v>
      </c>
      <c r="L93" s="113" t="s">
        <v>918</v>
      </c>
    </row>
    <row r="94" spans="1:12" x14ac:dyDescent="0.45">
      <c r="A94" s="163" t="str">
        <f t="shared" si="2"/>
        <v>産業（製造業）鉄鋼業製鉄業、製鋼・製鋼圧延業等※1圧延・金属加工・表面処理工程熱利用設備</v>
      </c>
      <c r="B94" s="161">
        <f t="shared" si="3"/>
        <v>88</v>
      </c>
      <c r="C94" s="37" t="s">
        <v>710</v>
      </c>
      <c r="D94" s="37" t="s">
        <v>711</v>
      </c>
      <c r="E94" s="37" t="s">
        <v>741</v>
      </c>
      <c r="F94" s="37" t="s">
        <v>12</v>
      </c>
      <c r="G94" s="37" t="s">
        <v>13</v>
      </c>
      <c r="H94" s="37" t="s">
        <v>901</v>
      </c>
      <c r="I94" s="37" t="s">
        <v>82</v>
      </c>
      <c r="J94" s="2" t="s">
        <v>844</v>
      </c>
      <c r="K94" s="113" t="s">
        <v>918</v>
      </c>
      <c r="L94" s="113" t="s">
        <v>918</v>
      </c>
    </row>
    <row r="95" spans="1:12" x14ac:dyDescent="0.45">
      <c r="A95" s="163" t="str">
        <f t="shared" si="2"/>
        <v>産業（製造業）鉄鋼業製鉄業、製鋼・製鋼圧延業等※1圧延・金属加工・表面処理工程熱利用設備</v>
      </c>
      <c r="B95" s="161">
        <f t="shared" si="3"/>
        <v>89</v>
      </c>
      <c r="C95" s="2" t="s">
        <v>710</v>
      </c>
      <c r="D95" s="2" t="s">
        <v>711</v>
      </c>
      <c r="E95" s="2" t="s">
        <v>741</v>
      </c>
      <c r="F95" s="2" t="s">
        <v>12</v>
      </c>
      <c r="G95" s="2" t="s">
        <v>13</v>
      </c>
      <c r="H95" s="2" t="s">
        <v>901</v>
      </c>
      <c r="I95" s="2" t="s">
        <v>82</v>
      </c>
      <c r="J95" s="2" t="s">
        <v>2297</v>
      </c>
      <c r="K95" s="113" t="s">
        <v>918</v>
      </c>
      <c r="L95" s="113" t="s">
        <v>918</v>
      </c>
    </row>
    <row r="96" spans="1:12" x14ac:dyDescent="0.45">
      <c r="A96" s="163" t="str">
        <f t="shared" si="2"/>
        <v>産業（製造業）鉄鋼業製鉄業、製鋼・製鋼圧延業等※1圧延・金属加工・表面処理工程熱利用設備</v>
      </c>
      <c r="B96" s="161">
        <f t="shared" si="3"/>
        <v>90</v>
      </c>
      <c r="C96" s="2" t="s">
        <v>710</v>
      </c>
      <c r="D96" s="2" t="s">
        <v>711</v>
      </c>
      <c r="E96" s="2" t="s">
        <v>741</v>
      </c>
      <c r="F96" s="2" t="s">
        <v>12</v>
      </c>
      <c r="G96" s="2" t="s">
        <v>13</v>
      </c>
      <c r="H96" s="2" t="s">
        <v>901</v>
      </c>
      <c r="I96" s="2" t="s">
        <v>82</v>
      </c>
      <c r="J96" s="2" t="s">
        <v>2298</v>
      </c>
      <c r="K96" s="113" t="s">
        <v>918</v>
      </c>
      <c r="L96" s="113" t="s">
        <v>918</v>
      </c>
    </row>
    <row r="97" spans="1:12" x14ac:dyDescent="0.45">
      <c r="A97" s="163" t="str">
        <f t="shared" si="2"/>
        <v>産業（製造業）鉄鋼業製鉄業、製鋼・製鋼圧延業等※1圧延・金属加工・表面処理工程熱利用設備</v>
      </c>
      <c r="B97" s="161">
        <f t="shared" si="3"/>
        <v>91</v>
      </c>
      <c r="C97" s="37" t="s">
        <v>710</v>
      </c>
      <c r="D97" s="37" t="s">
        <v>711</v>
      </c>
      <c r="E97" s="37" t="s">
        <v>741</v>
      </c>
      <c r="F97" s="37" t="s">
        <v>12</v>
      </c>
      <c r="G97" s="37" t="s">
        <v>13</v>
      </c>
      <c r="H97" s="37" t="s">
        <v>901</v>
      </c>
      <c r="I97" s="37" t="s">
        <v>82</v>
      </c>
      <c r="J97" s="2" t="s">
        <v>862</v>
      </c>
      <c r="K97" s="113" t="s">
        <v>918</v>
      </c>
      <c r="L97" s="113" t="s">
        <v>918</v>
      </c>
    </row>
    <row r="98" spans="1:12" x14ac:dyDescent="0.45">
      <c r="A98" s="163" t="str">
        <f t="shared" si="2"/>
        <v>産業（製造業）鉄鋼業製鉄業、製鋼・製鋼圧延業等※1圧延・金属加工・表面処理工程熱利用設備</v>
      </c>
      <c r="B98" s="161">
        <f t="shared" si="3"/>
        <v>92</v>
      </c>
      <c r="C98" s="2" t="s">
        <v>710</v>
      </c>
      <c r="D98" s="2" t="s">
        <v>711</v>
      </c>
      <c r="E98" s="2" t="s">
        <v>741</v>
      </c>
      <c r="F98" s="2" t="s">
        <v>12</v>
      </c>
      <c r="G98" s="2" t="s">
        <v>13</v>
      </c>
      <c r="H98" s="2" t="s">
        <v>901</v>
      </c>
      <c r="I98" s="2" t="s">
        <v>82</v>
      </c>
      <c r="J98" s="2" t="s">
        <v>2299</v>
      </c>
      <c r="K98" s="113" t="s">
        <v>918</v>
      </c>
      <c r="L98" s="113" t="s">
        <v>918</v>
      </c>
    </row>
    <row r="99" spans="1:12" x14ac:dyDescent="0.45">
      <c r="A99" s="163" t="str">
        <f t="shared" si="2"/>
        <v>産業（製造業）鉄鋼業製鉄業、製鋼・製鋼圧延業等※1圧延・金属加工・表面処理工程熱利用設備</v>
      </c>
      <c r="B99" s="161">
        <f t="shared" si="3"/>
        <v>93</v>
      </c>
      <c r="C99" s="2" t="s">
        <v>710</v>
      </c>
      <c r="D99" s="2" t="s">
        <v>711</v>
      </c>
      <c r="E99" s="2" t="s">
        <v>741</v>
      </c>
      <c r="F99" s="2" t="s">
        <v>12</v>
      </c>
      <c r="G99" s="2" t="s">
        <v>13</v>
      </c>
      <c r="H99" s="2" t="s">
        <v>901</v>
      </c>
      <c r="I99" s="2" t="s">
        <v>82</v>
      </c>
      <c r="J99" s="2" t="s">
        <v>2300</v>
      </c>
      <c r="K99" s="113" t="s">
        <v>918</v>
      </c>
      <c r="L99" s="113" t="s">
        <v>918</v>
      </c>
    </row>
    <row r="100" spans="1:12" x14ac:dyDescent="0.45">
      <c r="A100" s="163" t="str">
        <f t="shared" si="2"/>
        <v>産業（製造業）鉄鋼業製鉄業、製鋼・製鋼圧延業等※1圧延・金属加工・表面処理工程省エネルギー型製造プロセス</v>
      </c>
      <c r="B100" s="161">
        <f t="shared" si="3"/>
        <v>94</v>
      </c>
      <c r="C100" s="37" t="s">
        <v>710</v>
      </c>
      <c r="D100" s="37" t="s">
        <v>711</v>
      </c>
      <c r="E100" s="37" t="s">
        <v>741</v>
      </c>
      <c r="F100" s="37" t="s">
        <v>12</v>
      </c>
      <c r="G100" s="37" t="s">
        <v>13</v>
      </c>
      <c r="H100" s="37" t="s">
        <v>901</v>
      </c>
      <c r="I100" s="37" t="s">
        <v>900</v>
      </c>
      <c r="J100" s="2" t="s">
        <v>768</v>
      </c>
      <c r="K100" s="113" t="s">
        <v>918</v>
      </c>
      <c r="L100" s="113" t="s">
        <v>918</v>
      </c>
    </row>
    <row r="101" spans="1:12" x14ac:dyDescent="0.45">
      <c r="A101" s="163" t="str">
        <f t="shared" si="2"/>
        <v>産業（製造業）鉄鋼業製鉄業、製鋼・製鋼圧延業等※1圧延・金属加工・表面処理工程省エネルギー型製造プロセス</v>
      </c>
      <c r="B101" s="161">
        <f t="shared" si="3"/>
        <v>95</v>
      </c>
      <c r="C101" s="37" t="s">
        <v>710</v>
      </c>
      <c r="D101" s="37" t="s">
        <v>711</v>
      </c>
      <c r="E101" s="37" t="s">
        <v>741</v>
      </c>
      <c r="F101" s="37" t="s">
        <v>12</v>
      </c>
      <c r="G101" s="37" t="s">
        <v>13</v>
      </c>
      <c r="H101" s="37" t="s">
        <v>901</v>
      </c>
      <c r="I101" s="37" t="s">
        <v>900</v>
      </c>
      <c r="J101" s="2" t="s">
        <v>792</v>
      </c>
      <c r="K101" s="113" t="s">
        <v>918</v>
      </c>
      <c r="L101" s="113" t="s">
        <v>918</v>
      </c>
    </row>
    <row r="102" spans="1:12" x14ac:dyDescent="0.45">
      <c r="A102" s="163" t="str">
        <f t="shared" si="2"/>
        <v>産業（製造業）鉄鋼業製鉄業、製鋼・製鋼圧延業等※1圧延・金属加工・表面処理工程省エネルギー型製造プロセス</v>
      </c>
      <c r="B102" s="161">
        <f t="shared" si="3"/>
        <v>96</v>
      </c>
      <c r="C102" s="37" t="s">
        <v>710</v>
      </c>
      <c r="D102" s="37" t="s">
        <v>711</v>
      </c>
      <c r="E102" s="37" t="s">
        <v>741</v>
      </c>
      <c r="F102" s="37" t="s">
        <v>12</v>
      </c>
      <c r="G102" s="37" t="s">
        <v>13</v>
      </c>
      <c r="H102" s="37" t="s">
        <v>901</v>
      </c>
      <c r="I102" s="37" t="s">
        <v>900</v>
      </c>
      <c r="J102" s="2" t="s">
        <v>816</v>
      </c>
      <c r="K102" s="113" t="s">
        <v>918</v>
      </c>
      <c r="L102" s="113" t="s">
        <v>918</v>
      </c>
    </row>
    <row r="103" spans="1:12" x14ac:dyDescent="0.45">
      <c r="A103" s="163" t="str">
        <f t="shared" si="2"/>
        <v>産業（製造業）鉄鋼業製鉄業、製鋼・製鋼圧延業等※1圧延・金属加工・表面処理工程省エネルギー型製造プロセス</v>
      </c>
      <c r="B103" s="161">
        <f t="shared" si="3"/>
        <v>97</v>
      </c>
      <c r="C103" s="37" t="s">
        <v>710</v>
      </c>
      <c r="D103" s="37" t="s">
        <v>711</v>
      </c>
      <c r="E103" s="37" t="s">
        <v>741</v>
      </c>
      <c r="F103" s="37" t="s">
        <v>12</v>
      </c>
      <c r="G103" s="37" t="s">
        <v>13</v>
      </c>
      <c r="H103" s="37" t="s">
        <v>901</v>
      </c>
      <c r="I103" s="37" t="s">
        <v>900</v>
      </c>
      <c r="J103" s="2" t="s">
        <v>833</v>
      </c>
      <c r="K103" s="113" t="s">
        <v>918</v>
      </c>
      <c r="L103" s="113" t="s">
        <v>918</v>
      </c>
    </row>
    <row r="104" spans="1:12" x14ac:dyDescent="0.45">
      <c r="A104" s="163" t="str">
        <f t="shared" si="2"/>
        <v>産業（製造業）鉄鋼業製鉄業、製鋼・製鋼圧延業等※1圧延・金属加工・表面処理工程省エネルギー型製造プロセス</v>
      </c>
      <c r="B104" s="161">
        <f t="shared" si="3"/>
        <v>98</v>
      </c>
      <c r="C104" s="37" t="s">
        <v>710</v>
      </c>
      <c r="D104" s="37" t="s">
        <v>711</v>
      </c>
      <c r="E104" s="37" t="s">
        <v>741</v>
      </c>
      <c r="F104" s="37" t="s">
        <v>12</v>
      </c>
      <c r="G104" s="37" t="s">
        <v>13</v>
      </c>
      <c r="H104" s="37" t="s">
        <v>901</v>
      </c>
      <c r="I104" s="37" t="s">
        <v>900</v>
      </c>
      <c r="J104" s="2" t="s">
        <v>843</v>
      </c>
      <c r="K104" s="113" t="s">
        <v>918</v>
      </c>
      <c r="L104" s="113" t="s">
        <v>918</v>
      </c>
    </row>
    <row r="105" spans="1:12" x14ac:dyDescent="0.45">
      <c r="A105" s="163" t="str">
        <f t="shared" si="2"/>
        <v>産業（製造業）鉄鋼業製鉄業、製鋼・製鋼圧延業等※1圧延・金属加工・表面処理工程省エネルギー型製造プロセス</v>
      </c>
      <c r="B105" s="161">
        <f t="shared" si="3"/>
        <v>99</v>
      </c>
      <c r="C105" s="37" t="s">
        <v>710</v>
      </c>
      <c r="D105" s="37" t="s">
        <v>711</v>
      </c>
      <c r="E105" s="37" t="s">
        <v>741</v>
      </c>
      <c r="F105" s="37" t="s">
        <v>12</v>
      </c>
      <c r="G105" s="37" t="s">
        <v>13</v>
      </c>
      <c r="H105" s="37" t="s">
        <v>901</v>
      </c>
      <c r="I105" s="37" t="s">
        <v>900</v>
      </c>
      <c r="J105" s="2" t="s">
        <v>849</v>
      </c>
      <c r="K105" s="113" t="s">
        <v>918</v>
      </c>
      <c r="L105" s="113" t="s">
        <v>918</v>
      </c>
    </row>
    <row r="106" spans="1:12" x14ac:dyDescent="0.45">
      <c r="A106" s="163" t="str">
        <f t="shared" si="2"/>
        <v>産業（製造業）鉄鋼業製鉄業、製鋼・製鋼圧延業等※1圧延・金属加工・表面処理工程省エネルギー型製造プロセス</v>
      </c>
      <c r="B106" s="161">
        <f t="shared" si="3"/>
        <v>100</v>
      </c>
      <c r="C106" s="37" t="s">
        <v>710</v>
      </c>
      <c r="D106" s="37" t="s">
        <v>711</v>
      </c>
      <c r="E106" s="37" t="s">
        <v>741</v>
      </c>
      <c r="F106" s="37" t="s">
        <v>12</v>
      </c>
      <c r="G106" s="37" t="s">
        <v>13</v>
      </c>
      <c r="H106" s="37" t="s">
        <v>901</v>
      </c>
      <c r="I106" s="37" t="s">
        <v>900</v>
      </c>
      <c r="J106" s="2" t="s">
        <v>855</v>
      </c>
      <c r="K106" s="113" t="s">
        <v>918</v>
      </c>
      <c r="L106" s="113" t="s">
        <v>918</v>
      </c>
    </row>
    <row r="107" spans="1:12" x14ac:dyDescent="0.45">
      <c r="A107" s="163" t="str">
        <f t="shared" si="2"/>
        <v>産業（製造業）鉄鋼業製鉄業、製鋼・製鋼圧延業等※1圧延・金属加工・表面処理工程省エネルギー型製造プロセス</v>
      </c>
      <c r="B107" s="161">
        <f t="shared" si="3"/>
        <v>101</v>
      </c>
      <c r="C107" s="37" t="s">
        <v>710</v>
      </c>
      <c r="D107" s="37" t="s">
        <v>711</v>
      </c>
      <c r="E107" s="37" t="s">
        <v>741</v>
      </c>
      <c r="F107" s="37" t="s">
        <v>12</v>
      </c>
      <c r="G107" s="37" t="s">
        <v>13</v>
      </c>
      <c r="H107" s="37" t="s">
        <v>901</v>
      </c>
      <c r="I107" s="37" t="s">
        <v>900</v>
      </c>
      <c r="J107" s="2" t="s">
        <v>3045</v>
      </c>
      <c r="K107" s="113" t="s">
        <v>918</v>
      </c>
      <c r="L107" s="113" t="s">
        <v>918</v>
      </c>
    </row>
    <row r="108" spans="1:12" x14ac:dyDescent="0.45">
      <c r="A108" s="163" t="str">
        <f t="shared" si="2"/>
        <v>産業（製造業）鉄鋼業製鉄業、製鋼・製鋼圧延業等※1圧延・金属加工・表面処理工程省エネルギー型製造プロセス</v>
      </c>
      <c r="B108" s="161">
        <f t="shared" si="3"/>
        <v>102</v>
      </c>
      <c r="C108" s="37" t="s">
        <v>710</v>
      </c>
      <c r="D108" s="37" t="s">
        <v>711</v>
      </c>
      <c r="E108" s="37" t="s">
        <v>741</v>
      </c>
      <c r="F108" s="37" t="s">
        <v>12</v>
      </c>
      <c r="G108" s="37" t="s">
        <v>13</v>
      </c>
      <c r="H108" s="37" t="s">
        <v>901</v>
      </c>
      <c r="I108" s="37" t="s">
        <v>900</v>
      </c>
      <c r="J108" s="2" t="s">
        <v>865</v>
      </c>
      <c r="K108" s="113" t="s">
        <v>918</v>
      </c>
      <c r="L108" s="113" t="s">
        <v>918</v>
      </c>
    </row>
    <row r="109" spans="1:12" x14ac:dyDescent="0.45">
      <c r="A109" s="163" t="str">
        <f t="shared" si="2"/>
        <v>産業（製造業）鉄鋼業製鉄業、製鋼・製鋼圧延業等※1圧延・金属加工・表面処理工程省エネルギー型製造プロセス</v>
      </c>
      <c r="B109" s="161">
        <f t="shared" si="3"/>
        <v>103</v>
      </c>
      <c r="C109" s="37" t="s">
        <v>710</v>
      </c>
      <c r="D109" s="37" t="s">
        <v>711</v>
      </c>
      <c r="E109" s="37" t="s">
        <v>741</v>
      </c>
      <c r="F109" s="37" t="s">
        <v>12</v>
      </c>
      <c r="G109" s="37" t="s">
        <v>13</v>
      </c>
      <c r="H109" s="37" t="s">
        <v>901</v>
      </c>
      <c r="I109" s="37" t="s">
        <v>900</v>
      </c>
      <c r="J109" s="2" t="s">
        <v>867</v>
      </c>
      <c r="K109" s="113" t="s">
        <v>918</v>
      </c>
      <c r="L109" s="113" t="s">
        <v>918</v>
      </c>
    </row>
    <row r="110" spans="1:12" x14ac:dyDescent="0.45">
      <c r="A110" s="163" t="str">
        <f t="shared" si="2"/>
        <v>産業（製造業）鉄鋼業製鉄業、製鋼・製鋼圧延業等※1圧延・金属加工・表面処理工程その他</v>
      </c>
      <c r="B110" s="161">
        <f t="shared" si="3"/>
        <v>104</v>
      </c>
      <c r="C110" s="37" t="s">
        <v>710</v>
      </c>
      <c r="D110" s="37" t="s">
        <v>711</v>
      </c>
      <c r="E110" s="37" t="s">
        <v>741</v>
      </c>
      <c r="F110" s="37" t="s">
        <v>12</v>
      </c>
      <c r="G110" s="37" t="s">
        <v>13</v>
      </c>
      <c r="H110" s="37" t="s">
        <v>901</v>
      </c>
      <c r="I110" s="37" t="s">
        <v>100</v>
      </c>
      <c r="J110" s="2" t="s">
        <v>793</v>
      </c>
      <c r="K110" s="113" t="s">
        <v>918</v>
      </c>
      <c r="L110" s="113" t="s">
        <v>918</v>
      </c>
    </row>
    <row r="111" spans="1:12" x14ac:dyDescent="0.45">
      <c r="A111" s="163" t="str">
        <f t="shared" si="2"/>
        <v>産業（製造業）鉄鋼業製鉄業、製鋼・製鋼圧延業等※1圧延・金属加工・表面処理工程その他</v>
      </c>
      <c r="B111" s="161">
        <f t="shared" si="3"/>
        <v>105</v>
      </c>
      <c r="C111" s="37" t="s">
        <v>710</v>
      </c>
      <c r="D111" s="37" t="s">
        <v>711</v>
      </c>
      <c r="E111" s="37" t="s">
        <v>741</v>
      </c>
      <c r="F111" s="37" t="s">
        <v>12</v>
      </c>
      <c r="G111" s="37" t="s">
        <v>13</v>
      </c>
      <c r="H111" s="37" t="s">
        <v>901</v>
      </c>
      <c r="I111" s="37" t="s">
        <v>100</v>
      </c>
      <c r="J111" s="2" t="s">
        <v>817</v>
      </c>
      <c r="K111" s="113" t="s">
        <v>918</v>
      </c>
      <c r="L111" s="113" t="s">
        <v>918</v>
      </c>
    </row>
    <row r="112" spans="1:12" x14ac:dyDescent="0.45">
      <c r="A112" s="163" t="str">
        <f t="shared" si="2"/>
        <v>産業（製造業）鉄鋼業製鉄業、製鋼・製鋼圧延業等※1フェロアロイ製造工程燃焼設備</v>
      </c>
      <c r="B112" s="161">
        <f t="shared" si="3"/>
        <v>106</v>
      </c>
      <c r="C112" s="2" t="s">
        <v>710</v>
      </c>
      <c r="D112" s="2" t="s">
        <v>711</v>
      </c>
      <c r="E112" s="2" t="s">
        <v>741</v>
      </c>
      <c r="F112" s="2" t="s">
        <v>12</v>
      </c>
      <c r="G112" s="2" t="s">
        <v>13</v>
      </c>
      <c r="H112" s="2" t="s">
        <v>714</v>
      </c>
      <c r="I112" s="2" t="s">
        <v>70</v>
      </c>
      <c r="J112" s="2" t="s">
        <v>786</v>
      </c>
      <c r="K112" s="113" t="s">
        <v>918</v>
      </c>
      <c r="L112" s="113" t="s">
        <v>918</v>
      </c>
    </row>
    <row r="113" spans="1:12" x14ac:dyDescent="0.45">
      <c r="A113" s="163" t="str">
        <f t="shared" si="2"/>
        <v>産業（製造業）鉄鋼業製鉄業、製鋼・製鋼圧延業等※1フェロアロイ製造工程熱利用設備</v>
      </c>
      <c r="B113" s="161">
        <f t="shared" si="3"/>
        <v>107</v>
      </c>
      <c r="C113" s="2" t="s">
        <v>710</v>
      </c>
      <c r="D113" s="2" t="s">
        <v>711</v>
      </c>
      <c r="E113" s="2" t="s">
        <v>741</v>
      </c>
      <c r="F113" s="2" t="s">
        <v>12</v>
      </c>
      <c r="G113" s="2" t="s">
        <v>13</v>
      </c>
      <c r="H113" s="2" t="s">
        <v>714</v>
      </c>
      <c r="I113" s="2" t="s">
        <v>82</v>
      </c>
      <c r="J113" s="2" t="s">
        <v>2301</v>
      </c>
      <c r="K113" s="113" t="s">
        <v>918</v>
      </c>
      <c r="L113" s="113" t="s">
        <v>918</v>
      </c>
    </row>
    <row r="114" spans="1:12" x14ac:dyDescent="0.45">
      <c r="A114" s="163" t="str">
        <f t="shared" si="2"/>
        <v>産業（製造業）鉄鋼業製鉄業、製鋼・製鋼圧延業等※1フェロアロイ製造工程廃熱回収設備</v>
      </c>
      <c r="B114" s="161">
        <f t="shared" si="3"/>
        <v>108</v>
      </c>
      <c r="C114" s="2" t="s">
        <v>710</v>
      </c>
      <c r="D114" s="2" t="s">
        <v>711</v>
      </c>
      <c r="E114" s="2" t="s">
        <v>741</v>
      </c>
      <c r="F114" s="2" t="s">
        <v>12</v>
      </c>
      <c r="G114" s="2" t="s">
        <v>13</v>
      </c>
      <c r="H114" s="2" t="s">
        <v>714</v>
      </c>
      <c r="I114" s="2" t="s">
        <v>521</v>
      </c>
      <c r="J114" s="2" t="s">
        <v>2302</v>
      </c>
      <c r="K114" s="113" t="s">
        <v>918</v>
      </c>
      <c r="L114" s="113" t="s">
        <v>918</v>
      </c>
    </row>
    <row r="115" spans="1:12" x14ac:dyDescent="0.45">
      <c r="A115" s="163" t="str">
        <f t="shared" si="2"/>
        <v>産業（製造業）鉄鋼業製鉄業、製鋼・製鋼圧延業等※1フェロアロイ製造工程廃熱回収設備</v>
      </c>
      <c r="B115" s="161">
        <f t="shared" si="3"/>
        <v>109</v>
      </c>
      <c r="C115" s="2" t="s">
        <v>710</v>
      </c>
      <c r="D115" s="2" t="s">
        <v>711</v>
      </c>
      <c r="E115" s="2" t="s">
        <v>741</v>
      </c>
      <c r="F115" s="2" t="s">
        <v>12</v>
      </c>
      <c r="G115" s="2" t="s">
        <v>13</v>
      </c>
      <c r="H115" s="2" t="s">
        <v>714</v>
      </c>
      <c r="I115" s="2" t="s">
        <v>521</v>
      </c>
      <c r="J115" s="2" t="s">
        <v>2303</v>
      </c>
      <c r="K115" s="113" t="s">
        <v>918</v>
      </c>
      <c r="L115" s="113" t="s">
        <v>918</v>
      </c>
    </row>
    <row r="116" spans="1:12" x14ac:dyDescent="0.45">
      <c r="A116" s="163" t="str">
        <f t="shared" si="2"/>
        <v>産業（製造業）鉄鋼業製鉄業、製鋼・製鋼圧延業等※1フェロアロイ製造工程廃熱回収設備</v>
      </c>
      <c r="B116" s="161">
        <f t="shared" si="3"/>
        <v>110</v>
      </c>
      <c r="C116" s="2" t="s">
        <v>710</v>
      </c>
      <c r="D116" s="2" t="s">
        <v>711</v>
      </c>
      <c r="E116" s="2" t="s">
        <v>741</v>
      </c>
      <c r="F116" s="2" t="s">
        <v>12</v>
      </c>
      <c r="G116" s="2" t="s">
        <v>13</v>
      </c>
      <c r="H116" s="2" t="s">
        <v>714</v>
      </c>
      <c r="I116" s="2" t="s">
        <v>521</v>
      </c>
      <c r="J116" s="2" t="s">
        <v>2304</v>
      </c>
      <c r="K116" s="113" t="s">
        <v>918</v>
      </c>
      <c r="L116" s="113" t="s">
        <v>918</v>
      </c>
    </row>
    <row r="117" spans="1:12" x14ac:dyDescent="0.45">
      <c r="A117" s="163" t="str">
        <f t="shared" si="2"/>
        <v>産業（製造業）鉄鋼業製鉄業、製鋼・製鋼圧延業等※1フェロアロイ製造工程廃熱回収設備</v>
      </c>
      <c r="B117" s="161">
        <f t="shared" si="3"/>
        <v>111</v>
      </c>
      <c r="C117" s="2" t="s">
        <v>710</v>
      </c>
      <c r="D117" s="2" t="s">
        <v>711</v>
      </c>
      <c r="E117" s="2" t="s">
        <v>741</v>
      </c>
      <c r="F117" s="2" t="s">
        <v>12</v>
      </c>
      <c r="G117" s="2" t="s">
        <v>13</v>
      </c>
      <c r="H117" s="2" t="s">
        <v>714</v>
      </c>
      <c r="I117" s="2" t="s">
        <v>521</v>
      </c>
      <c r="J117" s="2" t="s">
        <v>2305</v>
      </c>
      <c r="K117" s="113" t="s">
        <v>918</v>
      </c>
      <c r="L117" s="113" t="s">
        <v>918</v>
      </c>
    </row>
    <row r="118" spans="1:12" x14ac:dyDescent="0.45">
      <c r="A118" s="163" t="str">
        <f t="shared" si="2"/>
        <v>産業（製造業）鉄鋼業製鉄業、製鋼・製鋼圧延業等※1フェロアロイ製造工程廃熱回収設備</v>
      </c>
      <c r="B118" s="161">
        <f t="shared" si="3"/>
        <v>112</v>
      </c>
      <c r="C118" s="2" t="s">
        <v>710</v>
      </c>
      <c r="D118" s="2" t="s">
        <v>711</v>
      </c>
      <c r="E118" s="2" t="s">
        <v>741</v>
      </c>
      <c r="F118" s="2" t="s">
        <v>12</v>
      </c>
      <c r="G118" s="2" t="s">
        <v>13</v>
      </c>
      <c r="H118" s="2" t="s">
        <v>714</v>
      </c>
      <c r="I118" s="2" t="s">
        <v>521</v>
      </c>
      <c r="J118" s="2" t="s">
        <v>2306</v>
      </c>
      <c r="K118" s="113" t="s">
        <v>918</v>
      </c>
      <c r="L118" s="113" t="s">
        <v>918</v>
      </c>
    </row>
    <row r="119" spans="1:12" x14ac:dyDescent="0.45">
      <c r="A119" s="163" t="str">
        <f t="shared" si="2"/>
        <v>産業（製造業）鉄鋼業製鉄業、製鋼・製鋼圧延業等※1フェロアロイ製造工程廃熱回収設備</v>
      </c>
      <c r="B119" s="161">
        <f t="shared" si="3"/>
        <v>113</v>
      </c>
      <c r="C119" s="2" t="s">
        <v>710</v>
      </c>
      <c r="D119" s="2" t="s">
        <v>711</v>
      </c>
      <c r="E119" s="2" t="s">
        <v>741</v>
      </c>
      <c r="F119" s="2" t="s">
        <v>12</v>
      </c>
      <c r="G119" s="2" t="s">
        <v>13</v>
      </c>
      <c r="H119" s="2" t="s">
        <v>714</v>
      </c>
      <c r="I119" s="2" t="s">
        <v>521</v>
      </c>
      <c r="J119" s="2" t="s">
        <v>2307</v>
      </c>
      <c r="K119" s="113" t="s">
        <v>918</v>
      </c>
      <c r="L119" s="113" t="s">
        <v>918</v>
      </c>
    </row>
    <row r="120" spans="1:12" x14ac:dyDescent="0.45">
      <c r="A120" s="163" t="str">
        <f t="shared" si="2"/>
        <v>産業（製造業）鉄鋼業製鉄業、製鋼・製鋼圧延業等※1フェロアロイ製造工程廃熱回収設備</v>
      </c>
      <c r="B120" s="161">
        <f t="shared" si="3"/>
        <v>114</v>
      </c>
      <c r="C120" s="2" t="s">
        <v>710</v>
      </c>
      <c r="D120" s="2" t="s">
        <v>711</v>
      </c>
      <c r="E120" s="2" t="s">
        <v>741</v>
      </c>
      <c r="F120" s="2" t="s">
        <v>12</v>
      </c>
      <c r="G120" s="2" t="s">
        <v>13</v>
      </c>
      <c r="H120" s="2" t="s">
        <v>714</v>
      </c>
      <c r="I120" s="2" t="s">
        <v>521</v>
      </c>
      <c r="J120" s="2" t="s">
        <v>2308</v>
      </c>
      <c r="K120" s="113" t="s">
        <v>918</v>
      </c>
      <c r="L120" s="113" t="s">
        <v>918</v>
      </c>
    </row>
    <row r="121" spans="1:12" x14ac:dyDescent="0.45">
      <c r="A121" s="163" t="str">
        <f t="shared" si="2"/>
        <v>産業（製造業）鉄鋼業製鉄業、製鋼・製鋼圧延業等※1フェロアロイ製造工程省エネルギー型製造プロセス</v>
      </c>
      <c r="B121" s="161">
        <f t="shared" si="3"/>
        <v>115</v>
      </c>
      <c r="C121" s="2" t="s">
        <v>710</v>
      </c>
      <c r="D121" s="2" t="s">
        <v>711</v>
      </c>
      <c r="E121" s="2" t="s">
        <v>741</v>
      </c>
      <c r="F121" s="2" t="s">
        <v>12</v>
      </c>
      <c r="G121" s="2" t="s">
        <v>13</v>
      </c>
      <c r="H121" s="2" t="s">
        <v>714</v>
      </c>
      <c r="I121" s="2" t="s">
        <v>900</v>
      </c>
      <c r="J121" s="2" t="s">
        <v>2309</v>
      </c>
      <c r="K121" s="113" t="s">
        <v>918</v>
      </c>
      <c r="L121" s="113" t="s">
        <v>918</v>
      </c>
    </row>
    <row r="122" spans="1:12" x14ac:dyDescent="0.45">
      <c r="A122" s="163" t="str">
        <f t="shared" si="2"/>
        <v>産業（製造業）鉄鋼業製鉄業、製鋼・製鋼圧延業等※1フェロアロイ製造工程省エネルギー型製造プロセス</v>
      </c>
      <c r="B122" s="161">
        <f t="shared" si="3"/>
        <v>116</v>
      </c>
      <c r="C122" s="2" t="s">
        <v>710</v>
      </c>
      <c r="D122" s="2" t="s">
        <v>711</v>
      </c>
      <c r="E122" s="2" t="s">
        <v>741</v>
      </c>
      <c r="F122" s="2" t="s">
        <v>12</v>
      </c>
      <c r="G122" s="2" t="s">
        <v>13</v>
      </c>
      <c r="H122" s="2" t="s">
        <v>714</v>
      </c>
      <c r="I122" s="2" t="s">
        <v>900</v>
      </c>
      <c r="J122" s="2" t="s">
        <v>2310</v>
      </c>
      <c r="K122" s="113" t="s">
        <v>918</v>
      </c>
      <c r="L122" s="113" t="s">
        <v>918</v>
      </c>
    </row>
    <row r="123" spans="1:12" x14ac:dyDescent="0.45">
      <c r="A123" s="163" t="str">
        <f t="shared" si="2"/>
        <v>産業（製造業）鉄鋼業製鉄業、製鋼・製鋼圧延業等※1フェロアロイ製造工程省エネルギー型製造プロセス</v>
      </c>
      <c r="B123" s="161">
        <f t="shared" si="3"/>
        <v>117</v>
      </c>
      <c r="C123" s="2" t="s">
        <v>710</v>
      </c>
      <c r="D123" s="2" t="s">
        <v>711</v>
      </c>
      <c r="E123" s="2" t="s">
        <v>741</v>
      </c>
      <c r="F123" s="2" t="s">
        <v>12</v>
      </c>
      <c r="G123" s="2" t="s">
        <v>13</v>
      </c>
      <c r="H123" s="2" t="s">
        <v>714</v>
      </c>
      <c r="I123" s="2" t="s">
        <v>900</v>
      </c>
      <c r="J123" s="2" t="s">
        <v>2311</v>
      </c>
      <c r="K123" s="113" t="s">
        <v>918</v>
      </c>
      <c r="L123" s="113" t="s">
        <v>918</v>
      </c>
    </row>
    <row r="124" spans="1:12" x14ac:dyDescent="0.45">
      <c r="A124" s="163" t="str">
        <f t="shared" si="2"/>
        <v>産業（製造業）鉄鋼業製鉄業、製鋼・製鋼圧延業等※1フェロアロイ製造工程その他</v>
      </c>
      <c r="B124" s="161">
        <f t="shared" si="3"/>
        <v>118</v>
      </c>
      <c r="C124" s="37" t="s">
        <v>710</v>
      </c>
      <c r="D124" s="37" t="s">
        <v>711</v>
      </c>
      <c r="E124" s="37" t="s">
        <v>741</v>
      </c>
      <c r="F124" s="37" t="s">
        <v>12</v>
      </c>
      <c r="G124" s="37" t="s">
        <v>13</v>
      </c>
      <c r="H124" s="37" t="s">
        <v>714</v>
      </c>
      <c r="I124" s="37" t="s">
        <v>100</v>
      </c>
      <c r="J124" s="2" t="s">
        <v>769</v>
      </c>
      <c r="K124" s="113" t="s">
        <v>918</v>
      </c>
      <c r="L124" s="113" t="s">
        <v>918</v>
      </c>
    </row>
    <row r="125" spans="1:12" x14ac:dyDescent="0.45">
      <c r="A125" s="163" t="str">
        <f t="shared" si="2"/>
        <v>産業（製造業）鉄鋼業製鉄業、製鋼・製鋼圧延業等※1フェロアロイ製造工程その他</v>
      </c>
      <c r="B125" s="161">
        <f t="shared" si="3"/>
        <v>119</v>
      </c>
      <c r="C125" s="37" t="s">
        <v>710</v>
      </c>
      <c r="D125" s="37" t="s">
        <v>711</v>
      </c>
      <c r="E125" s="37" t="s">
        <v>741</v>
      </c>
      <c r="F125" s="37" t="s">
        <v>12</v>
      </c>
      <c r="G125" s="37" t="s">
        <v>13</v>
      </c>
      <c r="H125" s="37" t="s">
        <v>714</v>
      </c>
      <c r="I125" s="37" t="s">
        <v>100</v>
      </c>
      <c r="J125" s="2" t="s">
        <v>794</v>
      </c>
      <c r="K125" s="113" t="s">
        <v>918</v>
      </c>
      <c r="L125" s="113" t="s">
        <v>918</v>
      </c>
    </row>
    <row r="126" spans="1:12" x14ac:dyDescent="0.45">
      <c r="A126" s="163" t="str">
        <f t="shared" si="2"/>
        <v>産業（製造業）鉄鋼業製鉄業、製鋼・製鋼圧延業等※1フェロアロイ製造工程その他</v>
      </c>
      <c r="B126" s="161">
        <f t="shared" si="3"/>
        <v>120</v>
      </c>
      <c r="C126" s="37" t="s">
        <v>710</v>
      </c>
      <c r="D126" s="37" t="s">
        <v>711</v>
      </c>
      <c r="E126" s="37" t="s">
        <v>741</v>
      </c>
      <c r="F126" s="37" t="s">
        <v>12</v>
      </c>
      <c r="G126" s="37" t="s">
        <v>13</v>
      </c>
      <c r="H126" s="37" t="s">
        <v>714</v>
      </c>
      <c r="I126" s="37" t="s">
        <v>100</v>
      </c>
      <c r="J126" s="2" t="s">
        <v>818</v>
      </c>
      <c r="K126" s="113" t="s">
        <v>918</v>
      </c>
      <c r="L126" s="113" t="s">
        <v>918</v>
      </c>
    </row>
    <row r="127" spans="1:12" x14ac:dyDescent="0.45">
      <c r="A127" s="163" t="str">
        <f t="shared" si="2"/>
        <v>産業（製造業）鉄鋼業製鉄業、製鋼・製鋼圧延業等※1伸線工程、引抜工程、鋳鉄管製造工程燃焼設備</v>
      </c>
      <c r="B127" s="161">
        <f t="shared" si="3"/>
        <v>121</v>
      </c>
      <c r="C127" s="2" t="s">
        <v>710</v>
      </c>
      <c r="D127" s="2" t="s">
        <v>711</v>
      </c>
      <c r="E127" s="2" t="s">
        <v>741</v>
      </c>
      <c r="F127" s="2" t="s">
        <v>12</v>
      </c>
      <c r="G127" s="2" t="s">
        <v>13</v>
      </c>
      <c r="H127" s="2" t="s">
        <v>902</v>
      </c>
      <c r="I127" s="2" t="s">
        <v>70</v>
      </c>
      <c r="J127" s="2" t="s">
        <v>2312</v>
      </c>
      <c r="K127" s="113" t="s">
        <v>918</v>
      </c>
      <c r="L127" s="113" t="s">
        <v>918</v>
      </c>
    </row>
    <row r="128" spans="1:12" x14ac:dyDescent="0.45">
      <c r="A128" s="163" t="str">
        <f t="shared" si="2"/>
        <v>産業（製造業）鉄鋼業製鉄業、製鋼・製鋼圧延業等※1伸線工程、引抜工程、鋳鉄管製造工程燃焼設備</v>
      </c>
      <c r="B128" s="161">
        <f t="shared" si="3"/>
        <v>122</v>
      </c>
      <c r="C128" s="2" t="s">
        <v>710</v>
      </c>
      <c r="D128" s="2" t="s">
        <v>711</v>
      </c>
      <c r="E128" s="2" t="s">
        <v>741</v>
      </c>
      <c r="F128" s="2" t="s">
        <v>12</v>
      </c>
      <c r="G128" s="2" t="s">
        <v>13</v>
      </c>
      <c r="H128" s="2" t="s">
        <v>902</v>
      </c>
      <c r="I128" s="2" t="s">
        <v>70</v>
      </c>
      <c r="J128" s="2" t="s">
        <v>2313</v>
      </c>
      <c r="K128" s="113" t="s">
        <v>918</v>
      </c>
      <c r="L128" s="113" t="s">
        <v>918</v>
      </c>
    </row>
    <row r="129" spans="1:12" x14ac:dyDescent="0.45">
      <c r="A129" s="163" t="str">
        <f t="shared" si="2"/>
        <v>産業（製造業）鉄鋼業製鉄業、製鋼・製鋼圧延業等※1伸線工程、引抜工程、鋳鉄管製造工程燃焼設備</v>
      </c>
      <c r="B129" s="161">
        <f t="shared" si="3"/>
        <v>123</v>
      </c>
      <c r="C129" s="37" t="s">
        <v>710</v>
      </c>
      <c r="D129" s="37" t="s">
        <v>711</v>
      </c>
      <c r="E129" s="37" t="s">
        <v>741</v>
      </c>
      <c r="F129" s="37" t="s">
        <v>12</v>
      </c>
      <c r="G129" s="37" t="s">
        <v>13</v>
      </c>
      <c r="H129" s="37" t="s">
        <v>902</v>
      </c>
      <c r="I129" s="37" t="s">
        <v>70</v>
      </c>
      <c r="J129" s="2" t="s">
        <v>856</v>
      </c>
      <c r="K129" s="113" t="s">
        <v>918</v>
      </c>
      <c r="L129" s="113" t="s">
        <v>918</v>
      </c>
    </row>
    <row r="130" spans="1:12" x14ac:dyDescent="0.45">
      <c r="A130" s="163" t="str">
        <f t="shared" si="2"/>
        <v>産業（製造業）鉄鋼業製鉄業、製鋼・製鋼圧延業等※1伸線工程、引抜工程、鋳鉄管製造工程燃焼設備</v>
      </c>
      <c r="B130" s="161">
        <f t="shared" si="3"/>
        <v>124</v>
      </c>
      <c r="C130" s="37" t="s">
        <v>710</v>
      </c>
      <c r="D130" s="37" t="s">
        <v>711</v>
      </c>
      <c r="E130" s="37" t="s">
        <v>741</v>
      </c>
      <c r="F130" s="37" t="s">
        <v>12</v>
      </c>
      <c r="G130" s="37" t="s">
        <v>13</v>
      </c>
      <c r="H130" s="37" t="s">
        <v>902</v>
      </c>
      <c r="I130" s="37" t="s">
        <v>70</v>
      </c>
      <c r="J130" s="2" t="s">
        <v>861</v>
      </c>
      <c r="K130" s="113" t="s">
        <v>918</v>
      </c>
      <c r="L130" s="113" t="s">
        <v>918</v>
      </c>
    </row>
    <row r="131" spans="1:12" x14ac:dyDescent="0.45">
      <c r="A131" s="163" t="str">
        <f t="shared" si="2"/>
        <v>産業（製造業）鉄鋼業製鉄業、製鋼・製鋼圧延業等※1伸線工程、引抜工程、鋳鉄管製造工程燃焼設備</v>
      </c>
      <c r="B131" s="161">
        <f t="shared" si="3"/>
        <v>125</v>
      </c>
      <c r="C131" s="2" t="s">
        <v>710</v>
      </c>
      <c r="D131" s="2" t="s">
        <v>711</v>
      </c>
      <c r="E131" s="2" t="s">
        <v>741</v>
      </c>
      <c r="F131" s="2" t="s">
        <v>12</v>
      </c>
      <c r="G131" s="2" t="s">
        <v>13</v>
      </c>
      <c r="H131" s="2" t="s">
        <v>902</v>
      </c>
      <c r="I131" s="2" t="s">
        <v>70</v>
      </c>
      <c r="J131" s="2" t="s">
        <v>2314</v>
      </c>
      <c r="K131" s="113" t="s">
        <v>918</v>
      </c>
      <c r="L131" s="113" t="s">
        <v>918</v>
      </c>
    </row>
    <row r="132" spans="1:12" x14ac:dyDescent="0.45">
      <c r="A132" s="163" t="str">
        <f t="shared" si="2"/>
        <v>産業（製造業）鉄鋼業製鉄業、製鋼・製鋼圧延業等※1伸線工程、引抜工程、鋳鉄管製造工程燃焼設備</v>
      </c>
      <c r="B132" s="161">
        <f t="shared" si="3"/>
        <v>126</v>
      </c>
      <c r="C132" s="37" t="s">
        <v>710</v>
      </c>
      <c r="D132" s="37" t="s">
        <v>711</v>
      </c>
      <c r="E132" s="37" t="s">
        <v>741</v>
      </c>
      <c r="F132" s="37" t="s">
        <v>12</v>
      </c>
      <c r="G132" s="37" t="s">
        <v>13</v>
      </c>
      <c r="H132" s="37" t="s">
        <v>902</v>
      </c>
      <c r="I132" s="37" t="s">
        <v>70</v>
      </c>
      <c r="J132" s="2" t="s">
        <v>868</v>
      </c>
      <c r="K132" s="113" t="s">
        <v>918</v>
      </c>
      <c r="L132" s="113" t="s">
        <v>918</v>
      </c>
    </row>
    <row r="133" spans="1:12" x14ac:dyDescent="0.45">
      <c r="A133" s="163" t="str">
        <f t="shared" si="2"/>
        <v>産業（製造業）鉄鋼業製鉄業、製鋼・製鋼圧延業等※1伸線工程、引抜工程、鋳鉄管製造工程燃焼設備</v>
      </c>
      <c r="B133" s="161">
        <f t="shared" si="3"/>
        <v>127</v>
      </c>
      <c r="C133" s="37" t="s">
        <v>710</v>
      </c>
      <c r="D133" s="37" t="s">
        <v>711</v>
      </c>
      <c r="E133" s="37" t="s">
        <v>741</v>
      </c>
      <c r="F133" s="37" t="s">
        <v>12</v>
      </c>
      <c r="G133" s="37" t="s">
        <v>13</v>
      </c>
      <c r="H133" s="37" t="s">
        <v>902</v>
      </c>
      <c r="I133" s="37" t="s">
        <v>70</v>
      </c>
      <c r="J133" s="2" t="s">
        <v>875</v>
      </c>
      <c r="K133" s="113" t="s">
        <v>918</v>
      </c>
      <c r="L133" s="113" t="s">
        <v>918</v>
      </c>
    </row>
    <row r="134" spans="1:12" x14ac:dyDescent="0.45">
      <c r="A134" s="163" t="str">
        <f t="shared" si="2"/>
        <v>産業（製造業）鉄鋼業製鉄業、製鋼・製鋼圧延業等※1伸線工程、引抜工程、鋳鉄管製造工程燃焼設備</v>
      </c>
      <c r="B134" s="161">
        <f t="shared" si="3"/>
        <v>128</v>
      </c>
      <c r="C134" s="37" t="s">
        <v>710</v>
      </c>
      <c r="D134" s="37" t="s">
        <v>711</v>
      </c>
      <c r="E134" s="37" t="s">
        <v>741</v>
      </c>
      <c r="F134" s="37" t="s">
        <v>12</v>
      </c>
      <c r="G134" s="37" t="s">
        <v>13</v>
      </c>
      <c r="H134" s="37" t="s">
        <v>902</v>
      </c>
      <c r="I134" s="37" t="s">
        <v>70</v>
      </c>
      <c r="J134" s="2" t="s">
        <v>872</v>
      </c>
      <c r="K134" s="113" t="s">
        <v>918</v>
      </c>
      <c r="L134" s="113" t="s">
        <v>918</v>
      </c>
    </row>
    <row r="135" spans="1:12" x14ac:dyDescent="0.45">
      <c r="A135" s="163" t="str">
        <f t="shared" si="2"/>
        <v>産業（製造業）鉄鋼業製鉄業、製鋼・製鋼圧延業等※1伸線工程、引抜工程、鋳鉄管製造工程燃焼設備</v>
      </c>
      <c r="B135" s="161">
        <f t="shared" si="3"/>
        <v>129</v>
      </c>
      <c r="C135" s="37" t="s">
        <v>710</v>
      </c>
      <c r="D135" s="37" t="s">
        <v>711</v>
      </c>
      <c r="E135" s="37" t="s">
        <v>741</v>
      </c>
      <c r="F135" s="37" t="s">
        <v>12</v>
      </c>
      <c r="G135" s="37" t="s">
        <v>13</v>
      </c>
      <c r="H135" s="37" t="s">
        <v>902</v>
      </c>
      <c r="I135" s="37" t="s">
        <v>70</v>
      </c>
      <c r="J135" s="2" t="s">
        <v>873</v>
      </c>
      <c r="K135" s="113" t="s">
        <v>918</v>
      </c>
      <c r="L135" s="113" t="s">
        <v>918</v>
      </c>
    </row>
    <row r="136" spans="1:12" x14ac:dyDescent="0.45">
      <c r="A136" s="163" t="str">
        <f t="shared" ref="A136:A199" si="4">C136&amp;D136&amp;E136&amp;H136&amp;I136</f>
        <v>産業（製造業）鉄鋼業製鉄業、製鋼・製鋼圧延業等※1伸線工程、引抜工程、鋳鉄管製造工程燃焼設備</v>
      </c>
      <c r="B136" s="161">
        <f t="shared" ref="B136:B199" si="5">ROW(B136)-6</f>
        <v>130</v>
      </c>
      <c r="C136" s="2" t="s">
        <v>710</v>
      </c>
      <c r="D136" s="2" t="s">
        <v>711</v>
      </c>
      <c r="E136" s="2" t="s">
        <v>741</v>
      </c>
      <c r="F136" s="2" t="s">
        <v>12</v>
      </c>
      <c r="G136" s="2" t="s">
        <v>13</v>
      </c>
      <c r="H136" s="2" t="s">
        <v>902</v>
      </c>
      <c r="I136" s="2" t="s">
        <v>70</v>
      </c>
      <c r="J136" s="2" t="s">
        <v>2315</v>
      </c>
      <c r="K136" s="113" t="s">
        <v>918</v>
      </c>
      <c r="L136" s="113" t="s">
        <v>918</v>
      </c>
    </row>
    <row r="137" spans="1:12" x14ac:dyDescent="0.45">
      <c r="A137" s="163" t="str">
        <f t="shared" si="4"/>
        <v>産業（製造業）鉄鋼業製鉄業、製鋼・製鋼圧延業等※1伸線工程、引抜工程、鋳鉄管製造工程熱利用設備</v>
      </c>
      <c r="B137" s="161">
        <f t="shared" si="5"/>
        <v>131</v>
      </c>
      <c r="C137" s="2" t="s">
        <v>710</v>
      </c>
      <c r="D137" s="2" t="s">
        <v>711</v>
      </c>
      <c r="E137" s="2" t="s">
        <v>741</v>
      </c>
      <c r="F137" s="2" t="s">
        <v>12</v>
      </c>
      <c r="G137" s="2" t="s">
        <v>13</v>
      </c>
      <c r="H137" s="2" t="s">
        <v>902</v>
      </c>
      <c r="I137" s="2" t="s">
        <v>82</v>
      </c>
      <c r="J137" s="2" t="s">
        <v>2316</v>
      </c>
      <c r="K137" s="113" t="s">
        <v>918</v>
      </c>
      <c r="L137" s="113" t="s">
        <v>918</v>
      </c>
    </row>
    <row r="138" spans="1:12" x14ac:dyDescent="0.45">
      <c r="A138" s="163" t="str">
        <f t="shared" si="4"/>
        <v>産業（製造業）鉄鋼業製鉄業、製鋼・製鋼圧延業等※1伸線工程、引抜工程、鋳鉄管製造工程熱利用設備</v>
      </c>
      <c r="B138" s="161">
        <f t="shared" si="5"/>
        <v>132</v>
      </c>
      <c r="C138" s="2" t="s">
        <v>710</v>
      </c>
      <c r="D138" s="2" t="s">
        <v>711</v>
      </c>
      <c r="E138" s="2" t="s">
        <v>741</v>
      </c>
      <c r="F138" s="2" t="s">
        <v>12</v>
      </c>
      <c r="G138" s="2" t="s">
        <v>13</v>
      </c>
      <c r="H138" s="2" t="s">
        <v>902</v>
      </c>
      <c r="I138" s="2" t="s">
        <v>82</v>
      </c>
      <c r="J138" s="2" t="s">
        <v>2317</v>
      </c>
      <c r="K138" s="113" t="s">
        <v>918</v>
      </c>
      <c r="L138" s="113" t="s">
        <v>918</v>
      </c>
    </row>
    <row r="139" spans="1:12" x14ac:dyDescent="0.45">
      <c r="A139" s="163" t="str">
        <f t="shared" si="4"/>
        <v>産業（製造業）鉄鋼業製鉄業、製鋼・製鋼圧延業等※1伸線工程、引抜工程、鋳鉄管製造工程熱利用設備</v>
      </c>
      <c r="B139" s="161">
        <f t="shared" si="5"/>
        <v>133</v>
      </c>
      <c r="C139" s="2" t="s">
        <v>710</v>
      </c>
      <c r="D139" s="2" t="s">
        <v>711</v>
      </c>
      <c r="E139" s="2" t="s">
        <v>741</v>
      </c>
      <c r="F139" s="2" t="s">
        <v>12</v>
      </c>
      <c r="G139" s="2" t="s">
        <v>13</v>
      </c>
      <c r="H139" s="2" t="s">
        <v>902</v>
      </c>
      <c r="I139" s="2" t="s">
        <v>82</v>
      </c>
      <c r="J139" s="2" t="s">
        <v>2318</v>
      </c>
      <c r="K139" s="113" t="s">
        <v>918</v>
      </c>
      <c r="L139" s="113" t="s">
        <v>918</v>
      </c>
    </row>
    <row r="140" spans="1:12" x14ac:dyDescent="0.45">
      <c r="A140" s="163" t="str">
        <f t="shared" si="4"/>
        <v>産業（製造業）鉄鋼業製鉄業、製鋼・製鋼圧延業等※1伸線工程、引抜工程、鋳鉄管製造工程廃熱回収設備</v>
      </c>
      <c r="B140" s="161">
        <f t="shared" si="5"/>
        <v>134</v>
      </c>
      <c r="C140" s="2" t="s">
        <v>710</v>
      </c>
      <c r="D140" s="2" t="s">
        <v>711</v>
      </c>
      <c r="E140" s="2" t="s">
        <v>741</v>
      </c>
      <c r="F140" s="2" t="s">
        <v>12</v>
      </c>
      <c r="G140" s="2" t="s">
        <v>13</v>
      </c>
      <c r="H140" s="2" t="s">
        <v>902</v>
      </c>
      <c r="I140" s="2" t="s">
        <v>521</v>
      </c>
      <c r="J140" s="2" t="s">
        <v>2319</v>
      </c>
      <c r="K140" s="113" t="s">
        <v>918</v>
      </c>
      <c r="L140" s="113" t="s">
        <v>918</v>
      </c>
    </row>
    <row r="141" spans="1:12" x14ac:dyDescent="0.45">
      <c r="A141" s="163" t="str">
        <f t="shared" si="4"/>
        <v>産業（製造業）鉄鋼業製鉄業、製鋼・製鋼圧延業等※1伸線工程、引抜工程、鋳鉄管製造工程廃熱回収設備</v>
      </c>
      <c r="B141" s="161">
        <f t="shared" si="5"/>
        <v>135</v>
      </c>
      <c r="C141" s="2" t="s">
        <v>710</v>
      </c>
      <c r="D141" s="2" t="s">
        <v>711</v>
      </c>
      <c r="E141" s="2" t="s">
        <v>741</v>
      </c>
      <c r="F141" s="2" t="s">
        <v>12</v>
      </c>
      <c r="G141" s="2" t="s">
        <v>13</v>
      </c>
      <c r="H141" s="2" t="s">
        <v>902</v>
      </c>
      <c r="I141" s="2" t="s">
        <v>521</v>
      </c>
      <c r="J141" s="2" t="s">
        <v>2320</v>
      </c>
      <c r="K141" s="113" t="s">
        <v>918</v>
      </c>
      <c r="L141" s="113" t="s">
        <v>918</v>
      </c>
    </row>
    <row r="142" spans="1:12" x14ac:dyDescent="0.45">
      <c r="A142" s="163" t="str">
        <f t="shared" si="4"/>
        <v>産業（製造業）鉄鋼業製鉄業、製鋼・製鋼圧延業等※1伸線工程、引抜工程、鋳鉄管製造工程廃熱回収設備</v>
      </c>
      <c r="B142" s="161">
        <f t="shared" si="5"/>
        <v>136</v>
      </c>
      <c r="C142" s="2" t="s">
        <v>710</v>
      </c>
      <c r="D142" s="2" t="s">
        <v>711</v>
      </c>
      <c r="E142" s="2" t="s">
        <v>741</v>
      </c>
      <c r="F142" s="2" t="s">
        <v>12</v>
      </c>
      <c r="G142" s="2" t="s">
        <v>13</v>
      </c>
      <c r="H142" s="2" t="s">
        <v>902</v>
      </c>
      <c r="I142" s="2" t="s">
        <v>521</v>
      </c>
      <c r="J142" s="2" t="s">
        <v>2321</v>
      </c>
      <c r="K142" s="113" t="s">
        <v>918</v>
      </c>
      <c r="L142" s="113" t="s">
        <v>918</v>
      </c>
    </row>
    <row r="143" spans="1:12" x14ac:dyDescent="0.45">
      <c r="A143" s="163" t="str">
        <f t="shared" si="4"/>
        <v>産業（製造業）鉄鋼業製鉄業、製鋼・製鋼圧延業等※1伸線工程、引抜工程、鋳鉄管製造工程省エネルギー型製造プロセス</v>
      </c>
      <c r="B143" s="161">
        <f t="shared" si="5"/>
        <v>137</v>
      </c>
      <c r="C143" s="2" t="s">
        <v>710</v>
      </c>
      <c r="D143" s="2" t="s">
        <v>711</v>
      </c>
      <c r="E143" s="2" t="s">
        <v>741</v>
      </c>
      <c r="F143" s="2" t="s">
        <v>12</v>
      </c>
      <c r="G143" s="2" t="s">
        <v>13</v>
      </c>
      <c r="H143" s="2" t="s">
        <v>902</v>
      </c>
      <c r="I143" s="2" t="s">
        <v>900</v>
      </c>
      <c r="J143" s="2" t="s">
        <v>2322</v>
      </c>
      <c r="K143" s="113" t="s">
        <v>918</v>
      </c>
      <c r="L143" s="113" t="s">
        <v>918</v>
      </c>
    </row>
    <row r="144" spans="1:12" x14ac:dyDescent="0.45">
      <c r="A144" s="163" t="str">
        <f t="shared" si="4"/>
        <v>産業（製造業）鉄鋼業製鉄業、製鋼・製鋼圧延業等※1伸線工程、引抜工程、鋳鉄管製造工程省エネルギー型製造プロセス</v>
      </c>
      <c r="B144" s="161">
        <f t="shared" si="5"/>
        <v>138</v>
      </c>
      <c r="C144" s="2" t="s">
        <v>710</v>
      </c>
      <c r="D144" s="2" t="s">
        <v>711</v>
      </c>
      <c r="E144" s="2" t="s">
        <v>741</v>
      </c>
      <c r="F144" s="2" t="s">
        <v>12</v>
      </c>
      <c r="G144" s="2" t="s">
        <v>13</v>
      </c>
      <c r="H144" s="2" t="s">
        <v>902</v>
      </c>
      <c r="I144" s="2" t="s">
        <v>900</v>
      </c>
      <c r="J144" s="2" t="s">
        <v>2323</v>
      </c>
      <c r="K144" s="113" t="s">
        <v>918</v>
      </c>
      <c r="L144" s="113" t="s">
        <v>918</v>
      </c>
    </row>
    <row r="145" spans="1:12" x14ac:dyDescent="0.45">
      <c r="A145" s="163" t="str">
        <f t="shared" si="4"/>
        <v>産業（製造業）鉄鋼業製鉄業、製鋼・製鋼圧延業等※1その他の主要エネルギー消費設備廃熱回収設備</v>
      </c>
      <c r="B145" s="161">
        <f t="shared" si="5"/>
        <v>139</v>
      </c>
      <c r="C145" s="2" t="s">
        <v>710</v>
      </c>
      <c r="D145" s="2" t="s">
        <v>711</v>
      </c>
      <c r="E145" s="2" t="s">
        <v>741</v>
      </c>
      <c r="F145" s="2" t="s">
        <v>12</v>
      </c>
      <c r="G145" s="2" t="s">
        <v>13</v>
      </c>
      <c r="H145" s="2" t="s">
        <v>682</v>
      </c>
      <c r="I145" s="2" t="s">
        <v>521</v>
      </c>
      <c r="J145" s="2" t="s">
        <v>2324</v>
      </c>
      <c r="K145" s="113" t="s">
        <v>918</v>
      </c>
      <c r="L145" s="113" t="s">
        <v>918</v>
      </c>
    </row>
    <row r="146" spans="1:12" x14ac:dyDescent="0.45">
      <c r="A146" s="163" t="str">
        <f t="shared" si="4"/>
        <v>産業（製造業）鉄鋼業製鉄業、製鋼・製鋼圧延業等※1その他の主要エネルギー消費設備コージェネレーション設備</v>
      </c>
      <c r="B146" s="161">
        <f t="shared" si="5"/>
        <v>140</v>
      </c>
      <c r="C146" s="2" t="s">
        <v>710</v>
      </c>
      <c r="D146" s="2" t="s">
        <v>711</v>
      </c>
      <c r="E146" s="2" t="s">
        <v>741</v>
      </c>
      <c r="F146" s="2" t="s">
        <v>12</v>
      </c>
      <c r="G146" s="2" t="s">
        <v>13</v>
      </c>
      <c r="H146" s="2" t="s">
        <v>682</v>
      </c>
      <c r="I146" s="2" t="s">
        <v>103</v>
      </c>
      <c r="J146" s="2" t="s">
        <v>2325</v>
      </c>
      <c r="K146" s="113" t="s">
        <v>918</v>
      </c>
      <c r="L146" s="113" t="s">
        <v>918</v>
      </c>
    </row>
    <row r="147" spans="1:12" x14ac:dyDescent="0.45">
      <c r="A147" s="163" t="str">
        <f t="shared" si="4"/>
        <v>産業（製造業）鉄鋼業製鉄業、製鋼・製鋼圧延業等※1その他の主要エネルギー消費設備電気使用設備</v>
      </c>
      <c r="B147" s="161">
        <f t="shared" si="5"/>
        <v>141</v>
      </c>
      <c r="C147" s="2" t="s">
        <v>710</v>
      </c>
      <c r="D147" s="2" t="s">
        <v>711</v>
      </c>
      <c r="E147" s="2" t="s">
        <v>741</v>
      </c>
      <c r="F147" s="2" t="s">
        <v>12</v>
      </c>
      <c r="G147" s="2" t="s">
        <v>13</v>
      </c>
      <c r="H147" s="2" t="s">
        <v>682</v>
      </c>
      <c r="I147" s="2" t="s">
        <v>110</v>
      </c>
      <c r="J147" s="2" t="s">
        <v>2326</v>
      </c>
      <c r="K147" s="113" t="s">
        <v>918</v>
      </c>
      <c r="L147" s="113" t="s">
        <v>918</v>
      </c>
    </row>
    <row r="148" spans="1:12" x14ac:dyDescent="0.45">
      <c r="A148" s="163" t="str">
        <f t="shared" si="4"/>
        <v>産業（製造業）鉄鋼業製鉄業、製鋼・製鋼圧延業等※1その他の主要エネルギー消費設備その他</v>
      </c>
      <c r="B148" s="161">
        <f t="shared" si="5"/>
        <v>142</v>
      </c>
      <c r="C148" s="2" t="s">
        <v>710</v>
      </c>
      <c r="D148" s="2" t="s">
        <v>711</v>
      </c>
      <c r="E148" s="2" t="s">
        <v>741</v>
      </c>
      <c r="F148" s="2" t="s">
        <v>12</v>
      </c>
      <c r="G148" s="2" t="s">
        <v>13</v>
      </c>
      <c r="H148" s="2" t="s">
        <v>682</v>
      </c>
      <c r="I148" s="2" t="s">
        <v>100</v>
      </c>
      <c r="J148" s="2" t="s">
        <v>2327</v>
      </c>
      <c r="K148" s="113" t="s">
        <v>918</v>
      </c>
      <c r="L148" s="113" t="s">
        <v>918</v>
      </c>
    </row>
    <row r="149" spans="1:12" x14ac:dyDescent="0.45">
      <c r="A149" s="163" t="str">
        <f t="shared" si="4"/>
        <v>産業（製造業）鉄鋼業銑鉄鋳物製造業、可鍛鋳鉄製造業溶解工程燃焼設備</v>
      </c>
      <c r="B149" s="161">
        <f t="shared" si="5"/>
        <v>143</v>
      </c>
      <c r="C149" s="37" t="s">
        <v>710</v>
      </c>
      <c r="D149" s="37" t="s">
        <v>711</v>
      </c>
      <c r="E149" s="37" t="s">
        <v>903</v>
      </c>
      <c r="F149" s="37" t="s">
        <v>12</v>
      </c>
      <c r="G149" s="37" t="s">
        <v>13</v>
      </c>
      <c r="H149" s="37" t="s">
        <v>717</v>
      </c>
      <c r="I149" s="37" t="s">
        <v>70</v>
      </c>
      <c r="J149" s="2" t="s">
        <v>795</v>
      </c>
      <c r="K149" s="113" t="s">
        <v>918</v>
      </c>
      <c r="L149" s="113" t="s">
        <v>918</v>
      </c>
    </row>
    <row r="150" spans="1:12" x14ac:dyDescent="0.45">
      <c r="A150" s="163" t="str">
        <f t="shared" si="4"/>
        <v>産業（製造業）鉄鋼業銑鉄鋳物製造業、可鍛鋳鉄製造業溶解工程熱利用設備</v>
      </c>
      <c r="B150" s="161">
        <f t="shared" si="5"/>
        <v>144</v>
      </c>
      <c r="C150" s="2" t="s">
        <v>710</v>
      </c>
      <c r="D150" s="2" t="s">
        <v>711</v>
      </c>
      <c r="E150" s="2" t="s">
        <v>903</v>
      </c>
      <c r="F150" s="2" t="s">
        <v>12</v>
      </c>
      <c r="G150" s="2" t="s">
        <v>13</v>
      </c>
      <c r="H150" s="2" t="s">
        <v>717</v>
      </c>
      <c r="I150" s="2" t="s">
        <v>82</v>
      </c>
      <c r="J150" s="2" t="s">
        <v>2328</v>
      </c>
      <c r="K150" s="113" t="s">
        <v>918</v>
      </c>
      <c r="L150" s="113" t="s">
        <v>918</v>
      </c>
    </row>
    <row r="151" spans="1:12" x14ac:dyDescent="0.45">
      <c r="A151" s="163" t="str">
        <f t="shared" si="4"/>
        <v>産業（製造業）鉄鋼業銑鉄鋳物製造業、可鍛鋳鉄製造業溶解工程熱利用設備</v>
      </c>
      <c r="B151" s="161">
        <f t="shared" si="5"/>
        <v>145</v>
      </c>
      <c r="C151" s="2" t="s">
        <v>710</v>
      </c>
      <c r="D151" s="2" t="s">
        <v>711</v>
      </c>
      <c r="E151" s="2" t="s">
        <v>903</v>
      </c>
      <c r="F151" s="2" t="s">
        <v>12</v>
      </c>
      <c r="G151" s="2" t="s">
        <v>13</v>
      </c>
      <c r="H151" s="2" t="s">
        <v>717</v>
      </c>
      <c r="I151" s="2" t="s">
        <v>82</v>
      </c>
      <c r="J151" s="2" t="s">
        <v>2329</v>
      </c>
      <c r="K151" s="113" t="s">
        <v>918</v>
      </c>
      <c r="L151" s="113" t="s">
        <v>918</v>
      </c>
    </row>
    <row r="152" spans="1:12" x14ac:dyDescent="0.45">
      <c r="A152" s="163" t="str">
        <f t="shared" si="4"/>
        <v>産業（製造業）鉄鋼業銑鉄鋳物製造業、可鍛鋳鉄製造業溶解工程廃熱回収設備</v>
      </c>
      <c r="B152" s="161">
        <f t="shared" si="5"/>
        <v>146</v>
      </c>
      <c r="C152" s="37" t="s">
        <v>710</v>
      </c>
      <c r="D152" s="37" t="s">
        <v>711</v>
      </c>
      <c r="E152" s="37" t="s">
        <v>903</v>
      </c>
      <c r="F152" s="37" t="s">
        <v>12</v>
      </c>
      <c r="G152" s="37" t="s">
        <v>13</v>
      </c>
      <c r="H152" s="37" t="s">
        <v>717</v>
      </c>
      <c r="I152" s="37" t="s">
        <v>521</v>
      </c>
      <c r="J152" s="2" t="s">
        <v>770</v>
      </c>
      <c r="K152" s="113" t="s">
        <v>918</v>
      </c>
      <c r="L152" s="113" t="s">
        <v>918</v>
      </c>
    </row>
    <row r="153" spans="1:12" x14ac:dyDescent="0.45">
      <c r="A153" s="163" t="str">
        <f t="shared" si="4"/>
        <v>産業（製造業）鉄鋼業銑鉄鋳物製造業、可鍛鋳鉄製造業溶解工程廃熱回収設備</v>
      </c>
      <c r="B153" s="161">
        <f t="shared" si="5"/>
        <v>147</v>
      </c>
      <c r="C153" s="37" t="s">
        <v>710</v>
      </c>
      <c r="D153" s="37" t="s">
        <v>711</v>
      </c>
      <c r="E153" s="37" t="s">
        <v>903</v>
      </c>
      <c r="F153" s="37" t="s">
        <v>12</v>
      </c>
      <c r="G153" s="37" t="s">
        <v>13</v>
      </c>
      <c r="H153" s="37" t="s">
        <v>717</v>
      </c>
      <c r="I153" s="37" t="s">
        <v>521</v>
      </c>
      <c r="J153" s="2" t="s">
        <v>796</v>
      </c>
      <c r="K153" s="113" t="s">
        <v>918</v>
      </c>
      <c r="L153" s="113" t="s">
        <v>918</v>
      </c>
    </row>
    <row r="154" spans="1:12" x14ac:dyDescent="0.45">
      <c r="A154" s="163" t="str">
        <f t="shared" si="4"/>
        <v>産業（製造業）鉄鋼業銑鉄鋳物製造業、可鍛鋳鉄製造業溶解工程電気使用設備</v>
      </c>
      <c r="B154" s="161">
        <f t="shared" si="5"/>
        <v>148</v>
      </c>
      <c r="C154" s="2" t="s">
        <v>710</v>
      </c>
      <c r="D154" s="2" t="s">
        <v>711</v>
      </c>
      <c r="E154" s="2" t="s">
        <v>903</v>
      </c>
      <c r="F154" s="2" t="s">
        <v>12</v>
      </c>
      <c r="G154" s="2" t="s">
        <v>13</v>
      </c>
      <c r="H154" s="2" t="s">
        <v>717</v>
      </c>
      <c r="I154" s="2" t="s">
        <v>110</v>
      </c>
      <c r="J154" s="2" t="s">
        <v>2330</v>
      </c>
      <c r="K154" s="113" t="s">
        <v>918</v>
      </c>
      <c r="L154" s="113" t="s">
        <v>918</v>
      </c>
    </row>
    <row r="155" spans="1:12" x14ac:dyDescent="0.45">
      <c r="A155" s="163" t="str">
        <f t="shared" si="4"/>
        <v>産業（製造業）鉄鋼業銑鉄鋳物製造業、可鍛鋳鉄製造業溶解工程その他</v>
      </c>
      <c r="B155" s="161">
        <f t="shared" si="5"/>
        <v>149</v>
      </c>
      <c r="C155" s="2" t="s">
        <v>710</v>
      </c>
      <c r="D155" s="2" t="s">
        <v>711</v>
      </c>
      <c r="E155" s="2" t="s">
        <v>903</v>
      </c>
      <c r="F155" s="2" t="s">
        <v>12</v>
      </c>
      <c r="G155" s="2" t="s">
        <v>13</v>
      </c>
      <c r="H155" s="2" t="s">
        <v>717</v>
      </c>
      <c r="I155" s="2" t="s">
        <v>100</v>
      </c>
      <c r="J155" s="2" t="s">
        <v>2331</v>
      </c>
      <c r="K155" s="113" t="s">
        <v>918</v>
      </c>
      <c r="L155" s="113" t="s">
        <v>918</v>
      </c>
    </row>
    <row r="156" spans="1:12" x14ac:dyDescent="0.45">
      <c r="A156" s="163" t="str">
        <f t="shared" si="4"/>
        <v>産業（製造業）鉄鋼業銑鉄鋳物製造業、可鍛鋳鉄製造業溶解工程その他</v>
      </c>
      <c r="B156" s="161">
        <f t="shared" si="5"/>
        <v>150</v>
      </c>
      <c r="C156" s="2" t="s">
        <v>710</v>
      </c>
      <c r="D156" s="2" t="s">
        <v>711</v>
      </c>
      <c r="E156" s="2" t="s">
        <v>903</v>
      </c>
      <c r="F156" s="2" t="s">
        <v>12</v>
      </c>
      <c r="G156" s="2" t="s">
        <v>13</v>
      </c>
      <c r="H156" s="2" t="s">
        <v>717</v>
      </c>
      <c r="I156" s="2" t="s">
        <v>100</v>
      </c>
      <c r="J156" s="2" t="s">
        <v>2332</v>
      </c>
      <c r="K156" s="113" t="s">
        <v>918</v>
      </c>
      <c r="L156" s="113" t="s">
        <v>918</v>
      </c>
    </row>
    <row r="157" spans="1:12" x14ac:dyDescent="0.45">
      <c r="A157" s="163" t="str">
        <f t="shared" si="4"/>
        <v>産業（製造業）鉄鋼業銑鉄鋳物製造業、可鍛鋳鉄製造業鋳造工程（造型、中子、注湯、調砂、型バラシ）電気使用設備</v>
      </c>
      <c r="B157" s="161">
        <f t="shared" si="5"/>
        <v>151</v>
      </c>
      <c r="C157" s="2" t="s">
        <v>710</v>
      </c>
      <c r="D157" s="2" t="s">
        <v>711</v>
      </c>
      <c r="E157" s="2" t="s">
        <v>903</v>
      </c>
      <c r="F157" s="2" t="s">
        <v>12</v>
      </c>
      <c r="G157" s="2" t="s">
        <v>13</v>
      </c>
      <c r="H157" s="2" t="s">
        <v>2333</v>
      </c>
      <c r="I157" s="2" t="s">
        <v>110</v>
      </c>
      <c r="J157" s="2" t="s">
        <v>2334</v>
      </c>
      <c r="K157" s="113" t="s">
        <v>918</v>
      </c>
      <c r="L157" s="113" t="s">
        <v>918</v>
      </c>
    </row>
    <row r="158" spans="1:12" x14ac:dyDescent="0.45">
      <c r="A158" s="163" t="str">
        <f t="shared" si="4"/>
        <v>産業（製造業）鉄鋼業銑鉄鋳物製造業、可鍛鋳鉄製造業鋳造工程（造型、中子、注湯、調砂、型バラシ）その他</v>
      </c>
      <c r="B158" s="161">
        <f t="shared" si="5"/>
        <v>152</v>
      </c>
      <c r="C158" s="2" t="s">
        <v>710</v>
      </c>
      <c r="D158" s="2" t="s">
        <v>711</v>
      </c>
      <c r="E158" s="2" t="s">
        <v>903</v>
      </c>
      <c r="F158" s="2" t="s">
        <v>12</v>
      </c>
      <c r="G158" s="2" t="s">
        <v>13</v>
      </c>
      <c r="H158" s="2" t="s">
        <v>2333</v>
      </c>
      <c r="I158" s="2" t="s">
        <v>100</v>
      </c>
      <c r="J158" s="2" t="s">
        <v>2335</v>
      </c>
      <c r="K158" s="113" t="s">
        <v>918</v>
      </c>
      <c r="L158" s="113" t="s">
        <v>918</v>
      </c>
    </row>
    <row r="159" spans="1:12" x14ac:dyDescent="0.45">
      <c r="A159" s="163" t="str">
        <f t="shared" si="4"/>
        <v>産業（製造業）鉄鋼業銑鉄鋳物製造業、可鍛鋳鉄製造業鋳造工程（造型、中子、注湯、調砂、型バラシ）その他</v>
      </c>
      <c r="B159" s="161">
        <f t="shared" si="5"/>
        <v>153</v>
      </c>
      <c r="C159" s="2" t="s">
        <v>710</v>
      </c>
      <c r="D159" s="2" t="s">
        <v>711</v>
      </c>
      <c r="E159" s="2" t="s">
        <v>903</v>
      </c>
      <c r="F159" s="2" t="s">
        <v>12</v>
      </c>
      <c r="G159" s="2" t="s">
        <v>13</v>
      </c>
      <c r="H159" s="2" t="s">
        <v>2333</v>
      </c>
      <c r="I159" s="2" t="s">
        <v>100</v>
      </c>
      <c r="J159" s="2" t="s">
        <v>2336</v>
      </c>
      <c r="K159" s="113" t="s">
        <v>918</v>
      </c>
      <c r="L159" s="113" t="s">
        <v>918</v>
      </c>
    </row>
    <row r="160" spans="1:12" x14ac:dyDescent="0.45">
      <c r="A160" s="163" t="str">
        <f t="shared" si="4"/>
        <v>産業（製造業）鉄鋼業銑鉄鋳物製造業、可鍛鋳鉄製造業鋳造工程（造型、中子、注湯、調砂、型バラシ）その他</v>
      </c>
      <c r="B160" s="161">
        <f t="shared" si="5"/>
        <v>154</v>
      </c>
      <c r="C160" s="2" t="s">
        <v>710</v>
      </c>
      <c r="D160" s="2" t="s">
        <v>711</v>
      </c>
      <c r="E160" s="2" t="s">
        <v>903</v>
      </c>
      <c r="F160" s="2" t="s">
        <v>12</v>
      </c>
      <c r="G160" s="2" t="s">
        <v>13</v>
      </c>
      <c r="H160" s="2" t="s">
        <v>2333</v>
      </c>
      <c r="I160" s="2" t="s">
        <v>100</v>
      </c>
      <c r="J160" s="2" t="s">
        <v>2337</v>
      </c>
      <c r="K160" s="113" t="s">
        <v>918</v>
      </c>
      <c r="L160" s="113" t="s">
        <v>918</v>
      </c>
    </row>
    <row r="161" spans="1:12" x14ac:dyDescent="0.45">
      <c r="A161" s="163" t="str">
        <f t="shared" si="4"/>
        <v>産業（製造業）鉄鋼業銑鉄鋳物製造業、可鍛鋳鉄製造業仕上工程（堰折、鋳仕上、検査、塗装）その他</v>
      </c>
      <c r="B161" s="161">
        <f t="shared" si="5"/>
        <v>155</v>
      </c>
      <c r="C161" s="2" t="s">
        <v>710</v>
      </c>
      <c r="D161" s="2" t="s">
        <v>711</v>
      </c>
      <c r="E161" s="2" t="s">
        <v>903</v>
      </c>
      <c r="F161" s="2" t="s">
        <v>12</v>
      </c>
      <c r="G161" s="2" t="s">
        <v>13</v>
      </c>
      <c r="H161" s="2" t="s">
        <v>2338</v>
      </c>
      <c r="I161" s="2" t="s">
        <v>100</v>
      </c>
      <c r="J161" s="2" t="s">
        <v>2272</v>
      </c>
      <c r="K161" s="113" t="s">
        <v>918</v>
      </c>
      <c r="L161" s="113" t="s">
        <v>918</v>
      </c>
    </row>
    <row r="162" spans="1:12" x14ac:dyDescent="0.45">
      <c r="A162" s="163" t="str">
        <f t="shared" si="4"/>
        <v>産業（製造業）鉄鋼業銑鉄鋳物製造業、可鍛鋳鉄製造業その他の主要エネルギー消費設備その他</v>
      </c>
      <c r="B162" s="161">
        <f t="shared" si="5"/>
        <v>156</v>
      </c>
      <c r="C162" s="2" t="s">
        <v>710</v>
      </c>
      <c r="D162" s="2" t="s">
        <v>711</v>
      </c>
      <c r="E162" s="2" t="s">
        <v>903</v>
      </c>
      <c r="F162" s="2" t="s">
        <v>12</v>
      </c>
      <c r="G162" s="2" t="s">
        <v>13</v>
      </c>
      <c r="H162" s="2" t="s">
        <v>682</v>
      </c>
      <c r="I162" s="2" t="s">
        <v>100</v>
      </c>
      <c r="J162" s="2" t="s">
        <v>2339</v>
      </c>
      <c r="K162" s="113" t="s">
        <v>918</v>
      </c>
      <c r="L162" s="113" t="s">
        <v>918</v>
      </c>
    </row>
    <row r="163" spans="1:12" x14ac:dyDescent="0.45">
      <c r="A163" s="163" t="str">
        <f t="shared" si="4"/>
        <v>産業（製造業）鉄鋼業鋳鋼製造業製鋼工程燃焼設備</v>
      </c>
      <c r="B163" s="161">
        <f t="shared" si="5"/>
        <v>157</v>
      </c>
      <c r="C163" s="37" t="s">
        <v>710</v>
      </c>
      <c r="D163" s="37" t="s">
        <v>711</v>
      </c>
      <c r="E163" s="37" t="s">
        <v>904</v>
      </c>
      <c r="F163" s="37" t="s">
        <v>12</v>
      </c>
      <c r="G163" s="37" t="s">
        <v>13</v>
      </c>
      <c r="H163" s="37" t="s">
        <v>713</v>
      </c>
      <c r="I163" s="37" t="s">
        <v>70</v>
      </c>
      <c r="J163" s="2" t="s">
        <v>2266</v>
      </c>
      <c r="K163" s="113" t="s">
        <v>918</v>
      </c>
      <c r="L163" s="113" t="s">
        <v>918</v>
      </c>
    </row>
    <row r="164" spans="1:12" x14ac:dyDescent="0.45">
      <c r="A164" s="163" t="str">
        <f t="shared" si="4"/>
        <v>産業（製造業）鉄鋼業鋳鋼製造業製鋼工程熱利用設備</v>
      </c>
      <c r="B164" s="161">
        <f t="shared" si="5"/>
        <v>158</v>
      </c>
      <c r="C164" s="2" t="s">
        <v>710</v>
      </c>
      <c r="D164" s="2" t="s">
        <v>711</v>
      </c>
      <c r="E164" s="2" t="s">
        <v>904</v>
      </c>
      <c r="F164" s="2" t="s">
        <v>12</v>
      </c>
      <c r="G164" s="2" t="s">
        <v>13</v>
      </c>
      <c r="H164" s="2" t="s">
        <v>713</v>
      </c>
      <c r="I164" s="2" t="s">
        <v>82</v>
      </c>
      <c r="J164" s="2" t="s">
        <v>2340</v>
      </c>
      <c r="K164" s="113" t="s">
        <v>918</v>
      </c>
      <c r="L164" s="113" t="s">
        <v>918</v>
      </c>
    </row>
    <row r="165" spans="1:12" x14ac:dyDescent="0.45">
      <c r="A165" s="163" t="str">
        <f t="shared" si="4"/>
        <v>産業（製造業）鉄鋼業鋳鋼製造業製鋼工程熱利用設備</v>
      </c>
      <c r="B165" s="161">
        <f t="shared" si="5"/>
        <v>159</v>
      </c>
      <c r="C165" s="37" t="s">
        <v>710</v>
      </c>
      <c r="D165" s="37" t="s">
        <v>711</v>
      </c>
      <c r="E165" s="37" t="s">
        <v>904</v>
      </c>
      <c r="F165" s="37" t="s">
        <v>12</v>
      </c>
      <c r="G165" s="37" t="s">
        <v>13</v>
      </c>
      <c r="H165" s="37" t="s">
        <v>713</v>
      </c>
      <c r="I165" s="37" t="s">
        <v>82</v>
      </c>
      <c r="J165" s="2" t="s">
        <v>819</v>
      </c>
      <c r="K165" s="113" t="s">
        <v>918</v>
      </c>
      <c r="L165" s="113" t="s">
        <v>918</v>
      </c>
    </row>
    <row r="166" spans="1:12" x14ac:dyDescent="0.45">
      <c r="A166" s="163" t="str">
        <f t="shared" si="4"/>
        <v>産業（製造業）鉄鋼業鋳鋼製造業製鋼工程廃熱回収設備</v>
      </c>
      <c r="B166" s="161">
        <f t="shared" si="5"/>
        <v>160</v>
      </c>
      <c r="C166" s="2" t="s">
        <v>710</v>
      </c>
      <c r="D166" s="2" t="s">
        <v>711</v>
      </c>
      <c r="E166" s="2" t="s">
        <v>904</v>
      </c>
      <c r="F166" s="2" t="s">
        <v>12</v>
      </c>
      <c r="G166" s="2" t="s">
        <v>13</v>
      </c>
      <c r="H166" s="2" t="s">
        <v>713</v>
      </c>
      <c r="I166" s="2" t="s">
        <v>521</v>
      </c>
      <c r="J166" s="2" t="s">
        <v>2341</v>
      </c>
      <c r="K166" s="113" t="s">
        <v>918</v>
      </c>
      <c r="L166" s="113" t="s">
        <v>918</v>
      </c>
    </row>
    <row r="167" spans="1:12" x14ac:dyDescent="0.45">
      <c r="A167" s="163" t="str">
        <f t="shared" si="4"/>
        <v>産業（製造業）鉄鋼業鋳鋼製造業製鋼工程電気使用設備</v>
      </c>
      <c r="B167" s="161">
        <f t="shared" si="5"/>
        <v>161</v>
      </c>
      <c r="C167" s="37" t="s">
        <v>710</v>
      </c>
      <c r="D167" s="37" t="s">
        <v>711</v>
      </c>
      <c r="E167" s="37" t="s">
        <v>904</v>
      </c>
      <c r="F167" s="37" t="s">
        <v>12</v>
      </c>
      <c r="G167" s="37" t="s">
        <v>13</v>
      </c>
      <c r="H167" s="37" t="s">
        <v>713</v>
      </c>
      <c r="I167" s="37" t="s">
        <v>110</v>
      </c>
      <c r="J167" s="2" t="s">
        <v>738</v>
      </c>
      <c r="K167" s="113" t="s">
        <v>918</v>
      </c>
      <c r="L167" s="113" t="s">
        <v>918</v>
      </c>
    </row>
    <row r="168" spans="1:12" x14ac:dyDescent="0.45">
      <c r="A168" s="163" t="str">
        <f t="shared" si="4"/>
        <v>産業（製造業）鉄鋼業鋳鋼製造業製鋼工程その他</v>
      </c>
      <c r="B168" s="161">
        <f t="shared" si="5"/>
        <v>162</v>
      </c>
      <c r="C168" s="2" t="s">
        <v>710</v>
      </c>
      <c r="D168" s="2" t="s">
        <v>711</v>
      </c>
      <c r="E168" s="2" t="s">
        <v>904</v>
      </c>
      <c r="F168" s="2" t="s">
        <v>12</v>
      </c>
      <c r="G168" s="2" t="s">
        <v>13</v>
      </c>
      <c r="H168" s="2" t="s">
        <v>713</v>
      </c>
      <c r="I168" s="2" t="s">
        <v>100</v>
      </c>
      <c r="J168" s="2" t="s">
        <v>814</v>
      </c>
      <c r="K168" s="113" t="s">
        <v>918</v>
      </c>
      <c r="L168" s="113" t="s">
        <v>918</v>
      </c>
    </row>
    <row r="169" spans="1:12" x14ac:dyDescent="0.45">
      <c r="A169" s="163" t="str">
        <f t="shared" si="4"/>
        <v>産業（製造業）鉄鋼業鋳鋼製造業製鋼工程その他</v>
      </c>
      <c r="B169" s="161">
        <f t="shared" si="5"/>
        <v>163</v>
      </c>
      <c r="C169" s="2" t="s">
        <v>710</v>
      </c>
      <c r="D169" s="2" t="s">
        <v>711</v>
      </c>
      <c r="E169" s="2" t="s">
        <v>904</v>
      </c>
      <c r="F169" s="2" t="s">
        <v>12</v>
      </c>
      <c r="G169" s="2" t="s">
        <v>13</v>
      </c>
      <c r="H169" s="2" t="s">
        <v>713</v>
      </c>
      <c r="I169" s="2" t="s">
        <v>100</v>
      </c>
      <c r="J169" s="2" t="s">
        <v>2292</v>
      </c>
      <c r="K169" s="113" t="s">
        <v>918</v>
      </c>
      <c r="L169" s="113" t="s">
        <v>918</v>
      </c>
    </row>
    <row r="170" spans="1:12" x14ac:dyDescent="0.45">
      <c r="A170" s="163" t="str">
        <f t="shared" si="4"/>
        <v>産業（製造業）鉄鋼業鋳鋼製造業製鋼工程その他</v>
      </c>
      <c r="B170" s="161">
        <f t="shared" si="5"/>
        <v>164</v>
      </c>
      <c r="C170" s="2" t="s">
        <v>710</v>
      </c>
      <c r="D170" s="2" t="s">
        <v>711</v>
      </c>
      <c r="E170" s="2" t="s">
        <v>904</v>
      </c>
      <c r="F170" s="2" t="s">
        <v>12</v>
      </c>
      <c r="G170" s="2" t="s">
        <v>13</v>
      </c>
      <c r="H170" s="2" t="s">
        <v>713</v>
      </c>
      <c r="I170" s="2" t="s">
        <v>100</v>
      </c>
      <c r="J170" s="2" t="s">
        <v>2342</v>
      </c>
      <c r="K170" s="113" t="s">
        <v>918</v>
      </c>
      <c r="L170" s="113" t="s">
        <v>918</v>
      </c>
    </row>
    <row r="171" spans="1:12" x14ac:dyDescent="0.45">
      <c r="A171" s="163" t="str">
        <f t="shared" si="4"/>
        <v>産業（製造業）鉄鋼業鋳鋼製造業鋳造工程（造型、中子、注湯、調砂、型バラシ）電気使用設備</v>
      </c>
      <c r="B171" s="161">
        <f t="shared" si="5"/>
        <v>165</v>
      </c>
      <c r="C171" s="2" t="s">
        <v>710</v>
      </c>
      <c r="D171" s="2" t="s">
        <v>711</v>
      </c>
      <c r="E171" s="2" t="s">
        <v>904</v>
      </c>
      <c r="F171" s="2" t="s">
        <v>12</v>
      </c>
      <c r="G171" s="2" t="s">
        <v>13</v>
      </c>
      <c r="H171" s="2" t="s">
        <v>2333</v>
      </c>
      <c r="I171" s="2" t="s">
        <v>110</v>
      </c>
      <c r="J171" s="2" t="s">
        <v>2343</v>
      </c>
      <c r="K171" s="113" t="s">
        <v>918</v>
      </c>
      <c r="L171" s="113" t="s">
        <v>918</v>
      </c>
    </row>
    <row r="172" spans="1:12" x14ac:dyDescent="0.45">
      <c r="A172" s="163" t="str">
        <f t="shared" si="4"/>
        <v>産業（製造業）鉄鋼業鋳鋼製造業鋳造工程（造型、中子、注湯、調砂、型バラシ）電気使用設備</v>
      </c>
      <c r="B172" s="161">
        <f t="shared" si="5"/>
        <v>166</v>
      </c>
      <c r="C172" s="2" t="s">
        <v>710</v>
      </c>
      <c r="D172" s="2" t="s">
        <v>711</v>
      </c>
      <c r="E172" s="2" t="s">
        <v>904</v>
      </c>
      <c r="F172" s="2" t="s">
        <v>12</v>
      </c>
      <c r="G172" s="2" t="s">
        <v>13</v>
      </c>
      <c r="H172" s="2" t="s">
        <v>2333</v>
      </c>
      <c r="I172" s="2" t="s">
        <v>110</v>
      </c>
      <c r="J172" s="2" t="s">
        <v>2344</v>
      </c>
      <c r="K172" s="113" t="s">
        <v>918</v>
      </c>
      <c r="L172" s="113" t="s">
        <v>918</v>
      </c>
    </row>
    <row r="173" spans="1:12" x14ac:dyDescent="0.45">
      <c r="A173" s="163" t="str">
        <f t="shared" si="4"/>
        <v>産業（製造業）鉄鋼業鋳鋼製造業鋳造工程（造型、中子、注湯、調砂、型バラシ）その他</v>
      </c>
      <c r="B173" s="161">
        <f t="shared" si="5"/>
        <v>167</v>
      </c>
      <c r="C173" s="2" t="s">
        <v>710</v>
      </c>
      <c r="D173" s="2" t="s">
        <v>711</v>
      </c>
      <c r="E173" s="2" t="s">
        <v>904</v>
      </c>
      <c r="F173" s="2" t="s">
        <v>12</v>
      </c>
      <c r="G173" s="2" t="s">
        <v>13</v>
      </c>
      <c r="H173" s="2" t="s">
        <v>2333</v>
      </c>
      <c r="I173" s="2" t="s">
        <v>100</v>
      </c>
      <c r="J173" s="2" t="s">
        <v>2345</v>
      </c>
      <c r="K173" s="113" t="s">
        <v>918</v>
      </c>
      <c r="L173" s="113" t="s">
        <v>918</v>
      </c>
    </row>
    <row r="174" spans="1:12" x14ac:dyDescent="0.45">
      <c r="A174" s="163" t="str">
        <f t="shared" si="4"/>
        <v>産業（製造業）鉄鋼業鋳鋼製造業鋳造工程（造型、中子、注湯、調砂、型バラシ）その他</v>
      </c>
      <c r="B174" s="161">
        <f t="shared" si="5"/>
        <v>168</v>
      </c>
      <c r="C174" s="2" t="s">
        <v>710</v>
      </c>
      <c r="D174" s="2" t="s">
        <v>711</v>
      </c>
      <c r="E174" s="2" t="s">
        <v>904</v>
      </c>
      <c r="F174" s="2" t="s">
        <v>12</v>
      </c>
      <c r="G174" s="2" t="s">
        <v>13</v>
      </c>
      <c r="H174" s="2" t="s">
        <v>2333</v>
      </c>
      <c r="I174" s="2" t="s">
        <v>100</v>
      </c>
      <c r="J174" s="2" t="s">
        <v>2346</v>
      </c>
      <c r="K174" s="113" t="s">
        <v>918</v>
      </c>
      <c r="L174" s="113" t="s">
        <v>918</v>
      </c>
    </row>
    <row r="175" spans="1:12" x14ac:dyDescent="0.45">
      <c r="A175" s="163" t="str">
        <f t="shared" si="4"/>
        <v>産業（製造業）鉄鋼業鋳鋼製造業鋳造工程（造型、中子、注湯、調砂、型バラシ）その他</v>
      </c>
      <c r="B175" s="161">
        <f t="shared" si="5"/>
        <v>169</v>
      </c>
      <c r="C175" s="2" t="s">
        <v>710</v>
      </c>
      <c r="D175" s="2" t="s">
        <v>711</v>
      </c>
      <c r="E175" s="2" t="s">
        <v>904</v>
      </c>
      <c r="F175" s="2" t="s">
        <v>12</v>
      </c>
      <c r="G175" s="2" t="s">
        <v>13</v>
      </c>
      <c r="H175" s="2" t="s">
        <v>2333</v>
      </c>
      <c r="I175" s="2" t="s">
        <v>100</v>
      </c>
      <c r="J175" s="2" t="s">
        <v>2347</v>
      </c>
      <c r="K175" s="113" t="s">
        <v>918</v>
      </c>
      <c r="L175" s="113" t="s">
        <v>918</v>
      </c>
    </row>
    <row r="176" spans="1:12" x14ac:dyDescent="0.45">
      <c r="A176" s="163" t="str">
        <f t="shared" si="4"/>
        <v>産業（製造業）鉄鋼業鋳鋼製造業鋳仕上工程鋳仕上設備</v>
      </c>
      <c r="B176" s="161">
        <f t="shared" si="5"/>
        <v>170</v>
      </c>
      <c r="C176" s="2" t="s">
        <v>710</v>
      </c>
      <c r="D176" s="2" t="s">
        <v>711</v>
      </c>
      <c r="E176" s="2" t="s">
        <v>904</v>
      </c>
      <c r="F176" s="2" t="s">
        <v>12</v>
      </c>
      <c r="G176" s="2" t="s">
        <v>13</v>
      </c>
      <c r="H176" s="2" t="s">
        <v>2270</v>
      </c>
      <c r="I176" s="2" t="s">
        <v>2271</v>
      </c>
      <c r="J176" s="2" t="s">
        <v>2272</v>
      </c>
      <c r="K176" s="113" t="s">
        <v>918</v>
      </c>
      <c r="L176" s="113" t="s">
        <v>918</v>
      </c>
    </row>
    <row r="177" spans="1:12" x14ac:dyDescent="0.45">
      <c r="A177" s="163" t="str">
        <f t="shared" si="4"/>
        <v>産業（製造業）鉄鋼業鋳鋼製造業機械加工工程機械加工設備</v>
      </c>
      <c r="B177" s="161">
        <f t="shared" si="5"/>
        <v>171</v>
      </c>
      <c r="C177" s="2" t="s">
        <v>710</v>
      </c>
      <c r="D177" s="2" t="s">
        <v>711</v>
      </c>
      <c r="E177" s="2" t="s">
        <v>904</v>
      </c>
      <c r="F177" s="2" t="s">
        <v>12</v>
      </c>
      <c r="G177" s="2" t="s">
        <v>13</v>
      </c>
      <c r="H177" s="2" t="s">
        <v>2274</v>
      </c>
      <c r="I177" s="2" t="s">
        <v>2275</v>
      </c>
      <c r="J177" s="2" t="s">
        <v>2348</v>
      </c>
      <c r="K177" s="113" t="s">
        <v>918</v>
      </c>
      <c r="L177" s="113" t="s">
        <v>918</v>
      </c>
    </row>
    <row r="178" spans="1:12" x14ac:dyDescent="0.45">
      <c r="A178" s="163" t="str">
        <f t="shared" si="4"/>
        <v>産業（製造業）鉄鋼業鋳鋼製造業その他の主要エネルギー消費設備廃熱回収設備</v>
      </c>
      <c r="B178" s="161">
        <f t="shared" si="5"/>
        <v>172</v>
      </c>
      <c r="C178" s="2" t="s">
        <v>710</v>
      </c>
      <c r="D178" s="2" t="s">
        <v>711</v>
      </c>
      <c r="E178" s="2" t="s">
        <v>904</v>
      </c>
      <c r="F178" s="2" t="s">
        <v>12</v>
      </c>
      <c r="G178" s="2" t="s">
        <v>13</v>
      </c>
      <c r="H178" s="2" t="s">
        <v>682</v>
      </c>
      <c r="I178" s="2" t="s">
        <v>521</v>
      </c>
      <c r="J178" s="2" t="s">
        <v>2324</v>
      </c>
      <c r="K178" s="113" t="s">
        <v>918</v>
      </c>
      <c r="L178" s="113" t="s">
        <v>918</v>
      </c>
    </row>
    <row r="179" spans="1:12" x14ac:dyDescent="0.45">
      <c r="A179" s="163" t="str">
        <f t="shared" si="4"/>
        <v>産業（製造業）鉄鋼業鍛工品製造業素材切断工程切断設備</v>
      </c>
      <c r="B179" s="161">
        <f t="shared" si="5"/>
        <v>173</v>
      </c>
      <c r="C179" s="2" t="s">
        <v>710</v>
      </c>
      <c r="D179" s="2" t="s">
        <v>711</v>
      </c>
      <c r="E179" s="2" t="s">
        <v>2349</v>
      </c>
      <c r="F179" s="2" t="s">
        <v>12</v>
      </c>
      <c r="G179" s="2" t="s">
        <v>13</v>
      </c>
      <c r="H179" s="2" t="s">
        <v>2276</v>
      </c>
      <c r="I179" s="2" t="s">
        <v>2277</v>
      </c>
      <c r="J179" s="2" t="s">
        <v>3046</v>
      </c>
      <c r="K179" s="113" t="s">
        <v>918</v>
      </c>
      <c r="L179" s="113" t="s">
        <v>918</v>
      </c>
    </row>
    <row r="180" spans="1:12" x14ac:dyDescent="0.45">
      <c r="A180" s="163" t="str">
        <f t="shared" si="4"/>
        <v>産業（製造業）鉄鋼業鍛工品製造業素材切断工程切断設備</v>
      </c>
      <c r="B180" s="161">
        <f t="shared" si="5"/>
        <v>174</v>
      </c>
      <c r="C180" s="2" t="s">
        <v>710</v>
      </c>
      <c r="D180" s="2" t="s">
        <v>711</v>
      </c>
      <c r="E180" s="2" t="s">
        <v>2349</v>
      </c>
      <c r="F180" s="2" t="s">
        <v>12</v>
      </c>
      <c r="G180" s="2" t="s">
        <v>13</v>
      </c>
      <c r="H180" s="2" t="s">
        <v>2276</v>
      </c>
      <c r="I180" s="2" t="s">
        <v>2277</v>
      </c>
      <c r="J180" s="2" t="s">
        <v>2350</v>
      </c>
      <c r="K180" s="113" t="s">
        <v>918</v>
      </c>
      <c r="L180" s="113" t="s">
        <v>918</v>
      </c>
    </row>
    <row r="181" spans="1:12" x14ac:dyDescent="0.45">
      <c r="A181" s="163" t="str">
        <f t="shared" si="4"/>
        <v>産業（製造業）鉄鋼業鍛工品製造業素材切断工程切断設備</v>
      </c>
      <c r="B181" s="161">
        <f t="shared" si="5"/>
        <v>175</v>
      </c>
      <c r="C181" s="2" t="s">
        <v>710</v>
      </c>
      <c r="D181" s="2" t="s">
        <v>711</v>
      </c>
      <c r="E181" s="2" t="s">
        <v>2349</v>
      </c>
      <c r="F181" s="2" t="s">
        <v>12</v>
      </c>
      <c r="G181" s="2" t="s">
        <v>13</v>
      </c>
      <c r="H181" s="2" t="s">
        <v>2276</v>
      </c>
      <c r="I181" s="2" t="s">
        <v>2277</v>
      </c>
      <c r="J181" s="2" t="s">
        <v>2351</v>
      </c>
      <c r="K181" s="113" t="s">
        <v>918</v>
      </c>
      <c r="L181" s="113" t="s">
        <v>918</v>
      </c>
    </row>
    <row r="182" spans="1:12" x14ac:dyDescent="0.45">
      <c r="A182" s="163" t="str">
        <f t="shared" si="4"/>
        <v>産業（製造業）鉄鋼業鍛工品製造業素材切断工程切断設備</v>
      </c>
      <c r="B182" s="161">
        <f t="shared" si="5"/>
        <v>176</v>
      </c>
      <c r="C182" s="2" t="s">
        <v>710</v>
      </c>
      <c r="D182" s="2" t="s">
        <v>711</v>
      </c>
      <c r="E182" s="2" t="s">
        <v>2349</v>
      </c>
      <c r="F182" s="2" t="s">
        <v>12</v>
      </c>
      <c r="G182" s="2" t="s">
        <v>13</v>
      </c>
      <c r="H182" s="2" t="s">
        <v>2276</v>
      </c>
      <c r="I182" s="2" t="s">
        <v>2277</v>
      </c>
      <c r="J182" s="2" t="s">
        <v>2352</v>
      </c>
      <c r="K182" s="113" t="s">
        <v>918</v>
      </c>
      <c r="L182" s="113" t="s">
        <v>918</v>
      </c>
    </row>
    <row r="183" spans="1:12" x14ac:dyDescent="0.45">
      <c r="A183" s="163" t="str">
        <f t="shared" si="4"/>
        <v>産業（製造業）鉄鋼業鍛工品製造業加熱工程加熱設備</v>
      </c>
      <c r="B183" s="161">
        <f t="shared" si="5"/>
        <v>177</v>
      </c>
      <c r="C183" s="2" t="s">
        <v>710</v>
      </c>
      <c r="D183" s="2" t="s">
        <v>711</v>
      </c>
      <c r="E183" s="2" t="s">
        <v>2349</v>
      </c>
      <c r="F183" s="2" t="s">
        <v>12</v>
      </c>
      <c r="G183" s="2" t="s">
        <v>13</v>
      </c>
      <c r="H183" s="2" t="s">
        <v>718</v>
      </c>
      <c r="I183" s="2" t="s">
        <v>2278</v>
      </c>
      <c r="J183" s="2" t="s">
        <v>2353</v>
      </c>
      <c r="K183" s="113" t="s">
        <v>918</v>
      </c>
      <c r="L183" s="113" t="s">
        <v>918</v>
      </c>
    </row>
    <row r="184" spans="1:12" x14ac:dyDescent="0.45">
      <c r="A184" s="163" t="str">
        <f t="shared" si="4"/>
        <v>産業（製造業）鉄鋼業鍛工品製造業加熱工程加熱設備</v>
      </c>
      <c r="B184" s="161">
        <f t="shared" si="5"/>
        <v>178</v>
      </c>
      <c r="C184" s="2" t="s">
        <v>710</v>
      </c>
      <c r="D184" s="2" t="s">
        <v>711</v>
      </c>
      <c r="E184" s="2" t="s">
        <v>2349</v>
      </c>
      <c r="F184" s="2" t="s">
        <v>12</v>
      </c>
      <c r="G184" s="2" t="s">
        <v>13</v>
      </c>
      <c r="H184" s="2" t="s">
        <v>718</v>
      </c>
      <c r="I184" s="2" t="s">
        <v>2278</v>
      </c>
      <c r="J184" s="2" t="s">
        <v>2354</v>
      </c>
      <c r="K184" s="113" t="s">
        <v>918</v>
      </c>
      <c r="L184" s="113" t="s">
        <v>918</v>
      </c>
    </row>
    <row r="185" spans="1:12" x14ac:dyDescent="0.45">
      <c r="A185" s="163" t="str">
        <f t="shared" si="4"/>
        <v>産業（製造業）鉄鋼業鍛工品製造業鍛造工程鍛造設備</v>
      </c>
      <c r="B185" s="161">
        <f t="shared" si="5"/>
        <v>179</v>
      </c>
      <c r="C185" s="2" t="s">
        <v>710</v>
      </c>
      <c r="D185" s="2" t="s">
        <v>711</v>
      </c>
      <c r="E185" s="2" t="s">
        <v>2349</v>
      </c>
      <c r="F185" s="2" t="s">
        <v>12</v>
      </c>
      <c r="G185" s="2" t="s">
        <v>13</v>
      </c>
      <c r="H185" s="2" t="s">
        <v>2279</v>
      </c>
      <c r="I185" s="2" t="s">
        <v>2280</v>
      </c>
      <c r="J185" s="2" t="s">
        <v>2355</v>
      </c>
      <c r="K185" s="113" t="s">
        <v>918</v>
      </c>
      <c r="L185" s="113" t="s">
        <v>918</v>
      </c>
    </row>
    <row r="186" spans="1:12" x14ac:dyDescent="0.45">
      <c r="A186" s="163" t="str">
        <f t="shared" si="4"/>
        <v>産業（製造業）鉄鋼業鍛工品製造業鍛造工程鍛造設備</v>
      </c>
      <c r="B186" s="161">
        <f t="shared" si="5"/>
        <v>180</v>
      </c>
      <c r="C186" s="2" t="s">
        <v>710</v>
      </c>
      <c r="D186" s="2" t="s">
        <v>711</v>
      </c>
      <c r="E186" s="2" t="s">
        <v>2349</v>
      </c>
      <c r="F186" s="2" t="s">
        <v>12</v>
      </c>
      <c r="G186" s="2" t="s">
        <v>13</v>
      </c>
      <c r="H186" s="2" t="s">
        <v>2279</v>
      </c>
      <c r="I186" s="2" t="s">
        <v>2280</v>
      </c>
      <c r="J186" s="2" t="s">
        <v>2356</v>
      </c>
      <c r="K186" s="113" t="s">
        <v>918</v>
      </c>
      <c r="L186" s="113" t="s">
        <v>918</v>
      </c>
    </row>
    <row r="187" spans="1:12" x14ac:dyDescent="0.45">
      <c r="A187" s="163" t="str">
        <f t="shared" si="4"/>
        <v>産業（製造業）鉄鋼業鍛工品製造業鍛造工程鍛造設備</v>
      </c>
      <c r="B187" s="161">
        <f t="shared" si="5"/>
        <v>181</v>
      </c>
      <c r="C187" s="2" t="s">
        <v>710</v>
      </c>
      <c r="D187" s="2" t="s">
        <v>711</v>
      </c>
      <c r="E187" s="2" t="s">
        <v>2349</v>
      </c>
      <c r="F187" s="2" t="s">
        <v>12</v>
      </c>
      <c r="G187" s="2" t="s">
        <v>13</v>
      </c>
      <c r="H187" s="2" t="s">
        <v>2279</v>
      </c>
      <c r="I187" s="2" t="s">
        <v>2280</v>
      </c>
      <c r="J187" s="2" t="s">
        <v>2357</v>
      </c>
      <c r="K187" s="113" t="s">
        <v>918</v>
      </c>
      <c r="L187" s="113" t="s">
        <v>918</v>
      </c>
    </row>
    <row r="188" spans="1:12" x14ac:dyDescent="0.45">
      <c r="A188" s="163" t="str">
        <f t="shared" si="4"/>
        <v>産業（製造業）鉄鋼業鍛工品製造業鍛造工程鍛造設備</v>
      </c>
      <c r="B188" s="161">
        <f t="shared" si="5"/>
        <v>182</v>
      </c>
      <c r="C188" s="2" t="s">
        <v>710</v>
      </c>
      <c r="D188" s="2" t="s">
        <v>711</v>
      </c>
      <c r="E188" s="2" t="s">
        <v>2349</v>
      </c>
      <c r="F188" s="2" t="s">
        <v>12</v>
      </c>
      <c r="G188" s="2" t="s">
        <v>13</v>
      </c>
      <c r="H188" s="2" t="s">
        <v>2279</v>
      </c>
      <c r="I188" s="2" t="s">
        <v>2280</v>
      </c>
      <c r="J188" s="2" t="s">
        <v>2358</v>
      </c>
      <c r="K188" s="113" t="s">
        <v>918</v>
      </c>
      <c r="L188" s="113" t="s">
        <v>918</v>
      </c>
    </row>
    <row r="189" spans="1:12" x14ac:dyDescent="0.45">
      <c r="A189" s="163" t="str">
        <f t="shared" si="4"/>
        <v>産業（製造業）鉄鋼業鍛工品製造業鍛造工程鍛造設備</v>
      </c>
      <c r="B189" s="161">
        <f t="shared" si="5"/>
        <v>183</v>
      </c>
      <c r="C189" s="2" t="s">
        <v>710</v>
      </c>
      <c r="D189" s="2" t="s">
        <v>711</v>
      </c>
      <c r="E189" s="2" t="s">
        <v>2349</v>
      </c>
      <c r="F189" s="2" t="s">
        <v>12</v>
      </c>
      <c r="G189" s="2" t="s">
        <v>13</v>
      </c>
      <c r="H189" s="2" t="s">
        <v>2279</v>
      </c>
      <c r="I189" s="2" t="s">
        <v>2280</v>
      </c>
      <c r="J189" s="2" t="s">
        <v>2359</v>
      </c>
      <c r="K189" s="113" t="s">
        <v>918</v>
      </c>
      <c r="L189" s="113" t="s">
        <v>918</v>
      </c>
    </row>
    <row r="190" spans="1:12" x14ac:dyDescent="0.45">
      <c r="A190" s="163" t="str">
        <f t="shared" si="4"/>
        <v>産業（製造業）鉄鋼業鍛工品製造業鍛造工程鍛造設備</v>
      </c>
      <c r="B190" s="161">
        <f t="shared" si="5"/>
        <v>184</v>
      </c>
      <c r="C190" s="2" t="s">
        <v>710</v>
      </c>
      <c r="D190" s="2" t="s">
        <v>711</v>
      </c>
      <c r="E190" s="2" t="s">
        <v>2349</v>
      </c>
      <c r="F190" s="2" t="s">
        <v>12</v>
      </c>
      <c r="G190" s="2" t="s">
        <v>13</v>
      </c>
      <c r="H190" s="2" t="s">
        <v>2279</v>
      </c>
      <c r="I190" s="2" t="s">
        <v>2280</v>
      </c>
      <c r="J190" s="2" t="s">
        <v>2360</v>
      </c>
      <c r="K190" s="113" t="s">
        <v>918</v>
      </c>
      <c r="L190" s="113" t="s">
        <v>918</v>
      </c>
    </row>
    <row r="191" spans="1:12" x14ac:dyDescent="0.45">
      <c r="A191" s="163" t="str">
        <f t="shared" si="4"/>
        <v>産業（製造業）鉄鋼業鍛工品製造業鍛造工程鍛造設備</v>
      </c>
      <c r="B191" s="161">
        <f t="shared" si="5"/>
        <v>185</v>
      </c>
      <c r="C191" s="2" t="s">
        <v>710</v>
      </c>
      <c r="D191" s="2" t="s">
        <v>711</v>
      </c>
      <c r="E191" s="2" t="s">
        <v>2349</v>
      </c>
      <c r="F191" s="2" t="s">
        <v>12</v>
      </c>
      <c r="G191" s="2" t="s">
        <v>13</v>
      </c>
      <c r="H191" s="2" t="s">
        <v>2279</v>
      </c>
      <c r="I191" s="2" t="s">
        <v>2280</v>
      </c>
      <c r="J191" s="2" t="s">
        <v>2361</v>
      </c>
      <c r="K191" s="113" t="s">
        <v>918</v>
      </c>
      <c r="L191" s="113" t="s">
        <v>918</v>
      </c>
    </row>
    <row r="192" spans="1:12" x14ac:dyDescent="0.45">
      <c r="A192" s="163" t="str">
        <f t="shared" si="4"/>
        <v>産業（製造業）鉄鋼業鍛工品製造業鍛造工程鍛造設備</v>
      </c>
      <c r="B192" s="161">
        <f t="shared" si="5"/>
        <v>186</v>
      </c>
      <c r="C192" s="2" t="s">
        <v>710</v>
      </c>
      <c r="D192" s="2" t="s">
        <v>711</v>
      </c>
      <c r="E192" s="2" t="s">
        <v>2349</v>
      </c>
      <c r="F192" s="2" t="s">
        <v>12</v>
      </c>
      <c r="G192" s="2" t="s">
        <v>13</v>
      </c>
      <c r="H192" s="2" t="s">
        <v>2279</v>
      </c>
      <c r="I192" s="2" t="s">
        <v>2280</v>
      </c>
      <c r="J192" s="2" t="s">
        <v>2362</v>
      </c>
      <c r="K192" s="113" t="s">
        <v>918</v>
      </c>
      <c r="L192" s="113" t="s">
        <v>918</v>
      </c>
    </row>
    <row r="193" spans="1:12" x14ac:dyDescent="0.45">
      <c r="A193" s="163" t="str">
        <f t="shared" si="4"/>
        <v>産業（製造業）鉄鋼業鍛工品製造業鍛造工程鍛造設備</v>
      </c>
      <c r="B193" s="161">
        <f t="shared" si="5"/>
        <v>187</v>
      </c>
      <c r="C193" s="2" t="s">
        <v>710</v>
      </c>
      <c r="D193" s="2" t="s">
        <v>711</v>
      </c>
      <c r="E193" s="2" t="s">
        <v>2349</v>
      </c>
      <c r="F193" s="2" t="s">
        <v>12</v>
      </c>
      <c r="G193" s="2" t="s">
        <v>13</v>
      </c>
      <c r="H193" s="2" t="s">
        <v>2279</v>
      </c>
      <c r="I193" s="2" t="s">
        <v>2280</v>
      </c>
      <c r="J193" s="2" t="s">
        <v>2363</v>
      </c>
      <c r="K193" s="113" t="s">
        <v>918</v>
      </c>
      <c r="L193" s="113" t="s">
        <v>918</v>
      </c>
    </row>
    <row r="194" spans="1:12" x14ac:dyDescent="0.45">
      <c r="A194" s="163" t="str">
        <f t="shared" si="4"/>
        <v>産業（製造業）鉄鋼業鍛工品製造業熱処理工程熱処理設備</v>
      </c>
      <c r="B194" s="161">
        <f t="shared" si="5"/>
        <v>188</v>
      </c>
      <c r="C194" s="2" t="s">
        <v>710</v>
      </c>
      <c r="D194" s="2" t="s">
        <v>711</v>
      </c>
      <c r="E194" s="2" t="s">
        <v>2349</v>
      </c>
      <c r="F194" s="2" t="s">
        <v>12</v>
      </c>
      <c r="G194" s="2" t="s">
        <v>13</v>
      </c>
      <c r="H194" s="2" t="s">
        <v>2269</v>
      </c>
      <c r="I194" s="2" t="s">
        <v>2273</v>
      </c>
      <c r="J194" s="2" t="s">
        <v>2364</v>
      </c>
      <c r="K194" s="113" t="s">
        <v>918</v>
      </c>
      <c r="L194" s="113" t="s">
        <v>918</v>
      </c>
    </row>
    <row r="195" spans="1:12" x14ac:dyDescent="0.45">
      <c r="A195" s="163" t="str">
        <f t="shared" si="4"/>
        <v>産業（製造業）鉄鋼業鍛工品製造業型成形・加工工程型彫設備、表面処理設備</v>
      </c>
      <c r="B195" s="161">
        <f t="shared" si="5"/>
        <v>189</v>
      </c>
      <c r="C195" s="2" t="s">
        <v>710</v>
      </c>
      <c r="D195" s="2" t="s">
        <v>711</v>
      </c>
      <c r="E195" s="2" t="s">
        <v>2349</v>
      </c>
      <c r="F195" s="2" t="s">
        <v>12</v>
      </c>
      <c r="G195" s="2" t="s">
        <v>13</v>
      </c>
      <c r="H195" s="2" t="s">
        <v>2281</v>
      </c>
      <c r="I195" s="2" t="s">
        <v>2365</v>
      </c>
      <c r="J195" s="2" t="s">
        <v>3047</v>
      </c>
      <c r="K195" s="113" t="s">
        <v>918</v>
      </c>
      <c r="L195" s="113" t="s">
        <v>918</v>
      </c>
    </row>
    <row r="196" spans="1:12" x14ac:dyDescent="0.45">
      <c r="A196" s="163" t="str">
        <f t="shared" si="4"/>
        <v>産業（製造業）鉄鋼業鍛工品製造業型成形・加工工程型彫設備、表面処理設備</v>
      </c>
      <c r="B196" s="161">
        <f t="shared" si="5"/>
        <v>190</v>
      </c>
      <c r="C196" s="2" t="s">
        <v>710</v>
      </c>
      <c r="D196" s="2" t="s">
        <v>711</v>
      </c>
      <c r="E196" s="2" t="s">
        <v>2349</v>
      </c>
      <c r="F196" s="2" t="s">
        <v>12</v>
      </c>
      <c r="G196" s="2" t="s">
        <v>13</v>
      </c>
      <c r="H196" s="2" t="s">
        <v>2281</v>
      </c>
      <c r="I196" s="2" t="s">
        <v>2365</v>
      </c>
      <c r="J196" s="2" t="s">
        <v>2366</v>
      </c>
      <c r="K196" s="113" t="s">
        <v>918</v>
      </c>
      <c r="L196" s="113" t="s">
        <v>918</v>
      </c>
    </row>
    <row r="197" spans="1:12" x14ac:dyDescent="0.45">
      <c r="A197" s="163" t="str">
        <f t="shared" si="4"/>
        <v>産業（製造業）鉄鋼業鍛工品製造業型成形・加工工程型彫設備、表面処理設備</v>
      </c>
      <c r="B197" s="161">
        <f t="shared" si="5"/>
        <v>191</v>
      </c>
      <c r="C197" s="2" t="s">
        <v>710</v>
      </c>
      <c r="D197" s="2" t="s">
        <v>711</v>
      </c>
      <c r="E197" s="2" t="s">
        <v>2349</v>
      </c>
      <c r="F197" s="2" t="s">
        <v>12</v>
      </c>
      <c r="G197" s="2" t="s">
        <v>13</v>
      </c>
      <c r="H197" s="2" t="s">
        <v>2281</v>
      </c>
      <c r="I197" s="2" t="s">
        <v>2365</v>
      </c>
      <c r="J197" s="2" t="s">
        <v>2367</v>
      </c>
      <c r="K197" s="113" t="s">
        <v>918</v>
      </c>
      <c r="L197" s="113" t="s">
        <v>918</v>
      </c>
    </row>
    <row r="198" spans="1:12" x14ac:dyDescent="0.45">
      <c r="A198" s="163" t="str">
        <f t="shared" si="4"/>
        <v>産業（製造業）鉄鋼業鍛工品製造業型成形・加工工程型彫設備、表面処理設備</v>
      </c>
      <c r="B198" s="161">
        <f t="shared" si="5"/>
        <v>192</v>
      </c>
      <c r="C198" s="2" t="s">
        <v>710</v>
      </c>
      <c r="D198" s="2" t="s">
        <v>711</v>
      </c>
      <c r="E198" s="2" t="s">
        <v>2349</v>
      </c>
      <c r="F198" s="2" t="s">
        <v>12</v>
      </c>
      <c r="G198" s="2" t="s">
        <v>13</v>
      </c>
      <c r="H198" s="2" t="s">
        <v>2281</v>
      </c>
      <c r="I198" s="2" t="s">
        <v>2365</v>
      </c>
      <c r="J198" s="2" t="s">
        <v>2368</v>
      </c>
      <c r="K198" s="113" t="s">
        <v>918</v>
      </c>
      <c r="L198" s="113" t="s">
        <v>918</v>
      </c>
    </row>
    <row r="199" spans="1:12" x14ac:dyDescent="0.45">
      <c r="A199" s="163" t="str">
        <f t="shared" si="4"/>
        <v>産業（製造業）鉄鋼業鍛工品製造業仕上・検査工程仕上設備</v>
      </c>
      <c r="B199" s="161">
        <f t="shared" si="5"/>
        <v>193</v>
      </c>
      <c r="C199" s="2" t="s">
        <v>710</v>
      </c>
      <c r="D199" s="2" t="s">
        <v>711</v>
      </c>
      <c r="E199" s="2" t="s">
        <v>2349</v>
      </c>
      <c r="F199" s="2" t="s">
        <v>12</v>
      </c>
      <c r="G199" s="2" t="s">
        <v>13</v>
      </c>
      <c r="H199" s="2" t="s">
        <v>2282</v>
      </c>
      <c r="I199" s="2" t="s">
        <v>2283</v>
      </c>
      <c r="J199" s="2" t="s">
        <v>2272</v>
      </c>
      <c r="K199" s="113" t="s">
        <v>918</v>
      </c>
      <c r="L199" s="113" t="s">
        <v>918</v>
      </c>
    </row>
    <row r="200" spans="1:12" x14ac:dyDescent="0.45">
      <c r="A200" s="163" t="str">
        <f t="shared" ref="A200:A263" si="6">C200&amp;D200&amp;E200&amp;H200&amp;I200</f>
        <v>産業（製造業）鉄鋼業鍛工品製造業その他の主要エネルギー消費設備廃熱回収設備</v>
      </c>
      <c r="B200" s="161">
        <f t="shared" ref="B200:B263" si="7">ROW(B200)-6</f>
        <v>194</v>
      </c>
      <c r="C200" s="2" t="s">
        <v>710</v>
      </c>
      <c r="D200" s="2" t="s">
        <v>711</v>
      </c>
      <c r="E200" s="2" t="s">
        <v>2349</v>
      </c>
      <c r="F200" s="2" t="s">
        <v>12</v>
      </c>
      <c r="G200" s="2" t="s">
        <v>13</v>
      </c>
      <c r="H200" s="2" t="s">
        <v>682</v>
      </c>
      <c r="I200" s="2" t="s">
        <v>521</v>
      </c>
      <c r="J200" s="2" t="s">
        <v>2324</v>
      </c>
      <c r="K200" s="113" t="s">
        <v>918</v>
      </c>
      <c r="L200" s="113" t="s">
        <v>918</v>
      </c>
    </row>
    <row r="201" spans="1:12" x14ac:dyDescent="0.45">
      <c r="A201" s="163" t="str">
        <f t="shared" si="6"/>
        <v>産業（製造業）鉄鋼業鍛鋼製造業製鋼工程燃焼設備</v>
      </c>
      <c r="B201" s="161">
        <f t="shared" si="7"/>
        <v>195</v>
      </c>
      <c r="C201" s="2" t="s">
        <v>710</v>
      </c>
      <c r="D201" s="2" t="s">
        <v>711</v>
      </c>
      <c r="E201" s="2" t="s">
        <v>905</v>
      </c>
      <c r="F201" s="2" t="s">
        <v>12</v>
      </c>
      <c r="G201" s="2" t="s">
        <v>13</v>
      </c>
      <c r="H201" s="2" t="s">
        <v>713</v>
      </c>
      <c r="I201" s="2" t="s">
        <v>70</v>
      </c>
      <c r="J201" s="2" t="s">
        <v>2266</v>
      </c>
      <c r="K201" s="113" t="s">
        <v>918</v>
      </c>
      <c r="L201" s="113" t="s">
        <v>918</v>
      </c>
    </row>
    <row r="202" spans="1:12" x14ac:dyDescent="0.45">
      <c r="A202" s="163" t="str">
        <f t="shared" si="6"/>
        <v>産業（製造業）鉄鋼業鍛鋼製造業製鋼工程燃焼設備</v>
      </c>
      <c r="B202" s="161">
        <f t="shared" si="7"/>
        <v>196</v>
      </c>
      <c r="C202" s="2" t="s">
        <v>710</v>
      </c>
      <c r="D202" s="2" t="s">
        <v>711</v>
      </c>
      <c r="E202" s="2" t="s">
        <v>905</v>
      </c>
      <c r="F202" s="2" t="s">
        <v>12</v>
      </c>
      <c r="G202" s="2" t="s">
        <v>13</v>
      </c>
      <c r="H202" s="2" t="s">
        <v>713</v>
      </c>
      <c r="I202" s="2" t="s">
        <v>70</v>
      </c>
      <c r="J202" s="2" t="s">
        <v>2369</v>
      </c>
      <c r="K202" s="113" t="s">
        <v>918</v>
      </c>
      <c r="L202" s="113" t="s">
        <v>918</v>
      </c>
    </row>
    <row r="203" spans="1:12" x14ac:dyDescent="0.45">
      <c r="A203" s="163" t="str">
        <f t="shared" si="6"/>
        <v>産業（製造業）鉄鋼業鍛鋼製造業製鋼工程熱利用設備</v>
      </c>
      <c r="B203" s="161">
        <f t="shared" si="7"/>
        <v>197</v>
      </c>
      <c r="C203" s="2" t="s">
        <v>710</v>
      </c>
      <c r="D203" s="2" t="s">
        <v>711</v>
      </c>
      <c r="E203" s="2" t="s">
        <v>905</v>
      </c>
      <c r="F203" s="2" t="s">
        <v>12</v>
      </c>
      <c r="G203" s="2" t="s">
        <v>13</v>
      </c>
      <c r="H203" s="2" t="s">
        <v>713</v>
      </c>
      <c r="I203" s="2" t="s">
        <v>82</v>
      </c>
      <c r="J203" s="2" t="s">
        <v>819</v>
      </c>
      <c r="K203" s="113" t="s">
        <v>918</v>
      </c>
      <c r="L203" s="113" t="s">
        <v>918</v>
      </c>
    </row>
    <row r="204" spans="1:12" x14ac:dyDescent="0.45">
      <c r="A204" s="163" t="str">
        <f t="shared" si="6"/>
        <v>産業（製造業）鉄鋼業鍛鋼製造業製鋼工程熱利用設備</v>
      </c>
      <c r="B204" s="161">
        <f t="shared" si="7"/>
        <v>198</v>
      </c>
      <c r="C204" s="2" t="s">
        <v>710</v>
      </c>
      <c r="D204" s="2" t="s">
        <v>711</v>
      </c>
      <c r="E204" s="2" t="s">
        <v>905</v>
      </c>
      <c r="F204" s="2" t="s">
        <v>12</v>
      </c>
      <c r="G204" s="2" t="s">
        <v>13</v>
      </c>
      <c r="H204" s="2" t="s">
        <v>713</v>
      </c>
      <c r="I204" s="2" t="s">
        <v>82</v>
      </c>
      <c r="J204" s="2" t="s">
        <v>2370</v>
      </c>
      <c r="K204" s="113" t="s">
        <v>918</v>
      </c>
      <c r="L204" s="113" t="s">
        <v>918</v>
      </c>
    </row>
    <row r="205" spans="1:12" x14ac:dyDescent="0.45">
      <c r="A205" s="163" t="str">
        <f t="shared" si="6"/>
        <v>産業（製造業）鉄鋼業鍛鋼製造業製鋼工程熱利用設備</v>
      </c>
      <c r="B205" s="161">
        <f t="shared" si="7"/>
        <v>199</v>
      </c>
      <c r="C205" s="2" t="s">
        <v>710</v>
      </c>
      <c r="D205" s="2" t="s">
        <v>711</v>
      </c>
      <c r="E205" s="2" t="s">
        <v>905</v>
      </c>
      <c r="F205" s="2" t="s">
        <v>12</v>
      </c>
      <c r="G205" s="2" t="s">
        <v>13</v>
      </c>
      <c r="H205" s="2" t="s">
        <v>713</v>
      </c>
      <c r="I205" s="2" t="s">
        <v>82</v>
      </c>
      <c r="J205" s="2" t="s">
        <v>2371</v>
      </c>
      <c r="K205" s="113" t="s">
        <v>918</v>
      </c>
      <c r="L205" s="113" t="s">
        <v>918</v>
      </c>
    </row>
    <row r="206" spans="1:12" x14ac:dyDescent="0.45">
      <c r="A206" s="163" t="str">
        <f t="shared" si="6"/>
        <v>産業（製造業）鉄鋼業鍛鋼製造業製鋼工程廃熱回収設備</v>
      </c>
      <c r="B206" s="161">
        <f t="shared" si="7"/>
        <v>200</v>
      </c>
      <c r="C206" s="2" t="s">
        <v>710</v>
      </c>
      <c r="D206" s="2" t="s">
        <v>711</v>
      </c>
      <c r="E206" s="2" t="s">
        <v>905</v>
      </c>
      <c r="F206" s="2" t="s">
        <v>12</v>
      </c>
      <c r="G206" s="2" t="s">
        <v>13</v>
      </c>
      <c r="H206" s="2" t="s">
        <v>713</v>
      </c>
      <c r="I206" s="2" t="s">
        <v>521</v>
      </c>
      <c r="J206" s="2" t="s">
        <v>2341</v>
      </c>
      <c r="K206" s="113" t="s">
        <v>918</v>
      </c>
      <c r="L206" s="113" t="s">
        <v>918</v>
      </c>
    </row>
    <row r="207" spans="1:12" x14ac:dyDescent="0.45">
      <c r="A207" s="163" t="str">
        <f t="shared" si="6"/>
        <v>産業（製造業）鉄鋼業鍛鋼製造業製鋼工程省エネルギー型製造プロセス</v>
      </c>
      <c r="B207" s="161">
        <f t="shared" si="7"/>
        <v>201</v>
      </c>
      <c r="C207" s="2" t="s">
        <v>710</v>
      </c>
      <c r="D207" s="2" t="s">
        <v>711</v>
      </c>
      <c r="E207" s="2" t="s">
        <v>905</v>
      </c>
      <c r="F207" s="2" t="s">
        <v>12</v>
      </c>
      <c r="G207" s="2" t="s">
        <v>13</v>
      </c>
      <c r="H207" s="2" t="s">
        <v>713</v>
      </c>
      <c r="I207" s="2" t="s">
        <v>900</v>
      </c>
      <c r="J207" s="2" t="s">
        <v>2372</v>
      </c>
      <c r="K207" s="113" t="s">
        <v>918</v>
      </c>
      <c r="L207" s="113" t="s">
        <v>918</v>
      </c>
    </row>
    <row r="208" spans="1:12" x14ac:dyDescent="0.45">
      <c r="A208" s="163" t="str">
        <f t="shared" si="6"/>
        <v>産業（製造業）鉄鋼業鍛鋼製造業製鋼工程省エネルギー型製造プロセス</v>
      </c>
      <c r="B208" s="161">
        <f t="shared" si="7"/>
        <v>202</v>
      </c>
      <c r="C208" s="2" t="s">
        <v>710</v>
      </c>
      <c r="D208" s="2" t="s">
        <v>711</v>
      </c>
      <c r="E208" s="2" t="s">
        <v>905</v>
      </c>
      <c r="F208" s="2" t="s">
        <v>12</v>
      </c>
      <c r="G208" s="2" t="s">
        <v>13</v>
      </c>
      <c r="H208" s="2" t="s">
        <v>713</v>
      </c>
      <c r="I208" s="2" t="s">
        <v>900</v>
      </c>
      <c r="J208" s="2" t="s">
        <v>2373</v>
      </c>
      <c r="K208" s="113" t="s">
        <v>918</v>
      </c>
      <c r="L208" s="113" t="s">
        <v>918</v>
      </c>
    </row>
    <row r="209" spans="1:12" x14ac:dyDescent="0.45">
      <c r="A209" s="163" t="str">
        <f t="shared" si="6"/>
        <v>産業（製造業）鉄鋼業鍛鋼製造業製鋼工程省エネルギー型製造プロセス</v>
      </c>
      <c r="B209" s="161">
        <f t="shared" si="7"/>
        <v>203</v>
      </c>
      <c r="C209" s="2" t="s">
        <v>710</v>
      </c>
      <c r="D209" s="2" t="s">
        <v>711</v>
      </c>
      <c r="E209" s="2" t="s">
        <v>905</v>
      </c>
      <c r="F209" s="2" t="s">
        <v>12</v>
      </c>
      <c r="G209" s="2" t="s">
        <v>13</v>
      </c>
      <c r="H209" s="2" t="s">
        <v>713</v>
      </c>
      <c r="I209" s="2" t="s">
        <v>900</v>
      </c>
      <c r="J209" s="2" t="s">
        <v>2374</v>
      </c>
      <c r="K209" s="113" t="s">
        <v>918</v>
      </c>
      <c r="L209" s="113" t="s">
        <v>918</v>
      </c>
    </row>
    <row r="210" spans="1:12" x14ac:dyDescent="0.45">
      <c r="A210" s="163" t="str">
        <f t="shared" si="6"/>
        <v>産業（製造業）鉄鋼業鍛鋼製造業製鋼工程省エネルギー型製造プロセス</v>
      </c>
      <c r="B210" s="161">
        <f t="shared" si="7"/>
        <v>204</v>
      </c>
      <c r="C210" s="2" t="s">
        <v>710</v>
      </c>
      <c r="D210" s="2" t="s">
        <v>711</v>
      </c>
      <c r="E210" s="2" t="s">
        <v>905</v>
      </c>
      <c r="F210" s="2" t="s">
        <v>12</v>
      </c>
      <c r="G210" s="2" t="s">
        <v>13</v>
      </c>
      <c r="H210" s="2" t="s">
        <v>713</v>
      </c>
      <c r="I210" s="2" t="s">
        <v>900</v>
      </c>
      <c r="J210" s="2" t="s">
        <v>2375</v>
      </c>
      <c r="K210" s="113" t="s">
        <v>918</v>
      </c>
      <c r="L210" s="113" t="s">
        <v>918</v>
      </c>
    </row>
    <row r="211" spans="1:12" x14ac:dyDescent="0.45">
      <c r="A211" s="163" t="str">
        <f t="shared" si="6"/>
        <v>産業（製造業）鉄鋼業鍛鋼製造業製鋼工程その他</v>
      </c>
      <c r="B211" s="161">
        <f t="shared" si="7"/>
        <v>205</v>
      </c>
      <c r="C211" s="2" t="s">
        <v>710</v>
      </c>
      <c r="D211" s="2" t="s">
        <v>711</v>
      </c>
      <c r="E211" s="2" t="s">
        <v>905</v>
      </c>
      <c r="F211" s="2" t="s">
        <v>12</v>
      </c>
      <c r="G211" s="2" t="s">
        <v>13</v>
      </c>
      <c r="H211" s="2" t="s">
        <v>713</v>
      </c>
      <c r="I211" s="2" t="s">
        <v>100</v>
      </c>
      <c r="J211" s="2" t="s">
        <v>814</v>
      </c>
      <c r="K211" s="113" t="s">
        <v>918</v>
      </c>
      <c r="L211" s="113" t="s">
        <v>918</v>
      </c>
    </row>
    <row r="212" spans="1:12" x14ac:dyDescent="0.45">
      <c r="A212" s="163" t="str">
        <f t="shared" si="6"/>
        <v>産業（製造業）鉄鋼業鍛鋼製造業製鋼工程その他</v>
      </c>
      <c r="B212" s="161">
        <f t="shared" si="7"/>
        <v>206</v>
      </c>
      <c r="C212" s="2" t="s">
        <v>710</v>
      </c>
      <c r="D212" s="2" t="s">
        <v>711</v>
      </c>
      <c r="E212" s="2" t="s">
        <v>905</v>
      </c>
      <c r="F212" s="2" t="s">
        <v>12</v>
      </c>
      <c r="G212" s="2" t="s">
        <v>13</v>
      </c>
      <c r="H212" s="2" t="s">
        <v>713</v>
      </c>
      <c r="I212" s="2" t="s">
        <v>100</v>
      </c>
      <c r="J212" s="2" t="s">
        <v>2376</v>
      </c>
      <c r="K212" s="113" t="s">
        <v>918</v>
      </c>
      <c r="L212" s="113" t="s">
        <v>918</v>
      </c>
    </row>
    <row r="213" spans="1:12" x14ac:dyDescent="0.45">
      <c r="A213" s="163" t="str">
        <f t="shared" si="6"/>
        <v>産業（製造業）鉄鋼業鍛鋼製造業製鋼工程その他</v>
      </c>
      <c r="B213" s="161">
        <f t="shared" si="7"/>
        <v>207</v>
      </c>
      <c r="C213" s="2" t="s">
        <v>710</v>
      </c>
      <c r="D213" s="2" t="s">
        <v>711</v>
      </c>
      <c r="E213" s="2" t="s">
        <v>905</v>
      </c>
      <c r="F213" s="2" t="s">
        <v>12</v>
      </c>
      <c r="G213" s="2" t="s">
        <v>13</v>
      </c>
      <c r="H213" s="2" t="s">
        <v>713</v>
      </c>
      <c r="I213" s="2" t="s">
        <v>100</v>
      </c>
      <c r="J213" s="2" t="s">
        <v>2292</v>
      </c>
      <c r="K213" s="113" t="s">
        <v>918</v>
      </c>
      <c r="L213" s="113" t="s">
        <v>918</v>
      </c>
    </row>
    <row r="214" spans="1:12" x14ac:dyDescent="0.45">
      <c r="A214" s="163" t="str">
        <f t="shared" si="6"/>
        <v>産業（製造業）鉄鋼業鍛鋼製造業製鋼工程その他</v>
      </c>
      <c r="B214" s="161">
        <f t="shared" si="7"/>
        <v>208</v>
      </c>
      <c r="C214" s="2" t="s">
        <v>710</v>
      </c>
      <c r="D214" s="2" t="s">
        <v>711</v>
      </c>
      <c r="E214" s="2" t="s">
        <v>905</v>
      </c>
      <c r="F214" s="2" t="s">
        <v>12</v>
      </c>
      <c r="G214" s="2" t="s">
        <v>13</v>
      </c>
      <c r="H214" s="2" t="s">
        <v>713</v>
      </c>
      <c r="I214" s="2" t="s">
        <v>100</v>
      </c>
      <c r="J214" s="2" t="s">
        <v>2342</v>
      </c>
      <c r="K214" s="113" t="s">
        <v>918</v>
      </c>
      <c r="L214" s="113" t="s">
        <v>918</v>
      </c>
    </row>
    <row r="215" spans="1:12" x14ac:dyDescent="0.45">
      <c r="A215" s="163" t="str">
        <f t="shared" si="6"/>
        <v>産業（製造業）鉄鋼業鍛鋼製造業製鋼工程その他</v>
      </c>
      <c r="B215" s="161">
        <f t="shared" si="7"/>
        <v>209</v>
      </c>
      <c r="C215" s="2" t="s">
        <v>710</v>
      </c>
      <c r="D215" s="2" t="s">
        <v>711</v>
      </c>
      <c r="E215" s="2" t="s">
        <v>905</v>
      </c>
      <c r="F215" s="2" t="s">
        <v>12</v>
      </c>
      <c r="G215" s="2" t="s">
        <v>13</v>
      </c>
      <c r="H215" s="2" t="s">
        <v>713</v>
      </c>
      <c r="I215" s="2" t="s">
        <v>100</v>
      </c>
      <c r="J215" s="2" t="s">
        <v>848</v>
      </c>
      <c r="K215" s="113" t="s">
        <v>918</v>
      </c>
      <c r="L215" s="113" t="s">
        <v>918</v>
      </c>
    </row>
    <row r="216" spans="1:12" x14ac:dyDescent="0.45">
      <c r="A216" s="163" t="str">
        <f t="shared" si="6"/>
        <v>産業（製造業）鉄鋼業鍛鋼製造業造塊工程熱利用設備</v>
      </c>
      <c r="B216" s="161">
        <f t="shared" si="7"/>
        <v>210</v>
      </c>
      <c r="C216" s="2" t="s">
        <v>710</v>
      </c>
      <c r="D216" s="2" t="s">
        <v>711</v>
      </c>
      <c r="E216" s="2" t="s">
        <v>905</v>
      </c>
      <c r="F216" s="2" t="s">
        <v>12</v>
      </c>
      <c r="G216" s="2" t="s">
        <v>13</v>
      </c>
      <c r="H216" s="2" t="s">
        <v>2284</v>
      </c>
      <c r="I216" s="2" t="s">
        <v>82</v>
      </c>
      <c r="J216" s="2" t="s">
        <v>2377</v>
      </c>
      <c r="K216" s="113" t="s">
        <v>918</v>
      </c>
      <c r="L216" s="113" t="s">
        <v>918</v>
      </c>
    </row>
    <row r="217" spans="1:12" x14ac:dyDescent="0.45">
      <c r="A217" s="163" t="str">
        <f t="shared" si="6"/>
        <v>産業（製造業）鉄鋼業鍛鋼製造業造塊工程熱利用設備</v>
      </c>
      <c r="B217" s="161">
        <f t="shared" si="7"/>
        <v>211</v>
      </c>
      <c r="C217" s="2" t="s">
        <v>710</v>
      </c>
      <c r="D217" s="2" t="s">
        <v>711</v>
      </c>
      <c r="E217" s="2" t="s">
        <v>905</v>
      </c>
      <c r="F217" s="2" t="s">
        <v>12</v>
      </c>
      <c r="G217" s="2" t="s">
        <v>13</v>
      </c>
      <c r="H217" s="2" t="s">
        <v>2284</v>
      </c>
      <c r="I217" s="2" t="s">
        <v>82</v>
      </c>
      <c r="J217" s="2" t="s">
        <v>2378</v>
      </c>
      <c r="K217" s="113" t="s">
        <v>918</v>
      </c>
      <c r="L217" s="113" t="s">
        <v>918</v>
      </c>
    </row>
    <row r="218" spans="1:12" x14ac:dyDescent="0.45">
      <c r="A218" s="163" t="str">
        <f t="shared" si="6"/>
        <v>産業（製造業）鉄鋼業鍛鋼製造業加熱工程熱利用設備</v>
      </c>
      <c r="B218" s="161">
        <f t="shared" si="7"/>
        <v>212</v>
      </c>
      <c r="C218" s="2" t="s">
        <v>710</v>
      </c>
      <c r="D218" s="2" t="s">
        <v>711</v>
      </c>
      <c r="E218" s="2" t="s">
        <v>905</v>
      </c>
      <c r="F218" s="2" t="s">
        <v>12</v>
      </c>
      <c r="G218" s="2" t="s">
        <v>13</v>
      </c>
      <c r="H218" s="2" t="s">
        <v>718</v>
      </c>
      <c r="I218" s="2" t="s">
        <v>82</v>
      </c>
      <c r="J218" s="2" t="s">
        <v>2379</v>
      </c>
      <c r="K218" s="113" t="s">
        <v>918</v>
      </c>
      <c r="L218" s="113" t="s">
        <v>918</v>
      </c>
    </row>
    <row r="219" spans="1:12" x14ac:dyDescent="0.45">
      <c r="A219" s="163" t="str">
        <f t="shared" si="6"/>
        <v>産業（製造業）鉄鋼業鍛鋼製造業加熱工程熱利用設備</v>
      </c>
      <c r="B219" s="161">
        <f t="shared" si="7"/>
        <v>213</v>
      </c>
      <c r="C219" s="2" t="s">
        <v>710</v>
      </c>
      <c r="D219" s="2" t="s">
        <v>711</v>
      </c>
      <c r="E219" s="2" t="s">
        <v>905</v>
      </c>
      <c r="F219" s="2" t="s">
        <v>12</v>
      </c>
      <c r="G219" s="2" t="s">
        <v>13</v>
      </c>
      <c r="H219" s="2" t="s">
        <v>718</v>
      </c>
      <c r="I219" s="2" t="s">
        <v>82</v>
      </c>
      <c r="J219" s="2" t="s">
        <v>2380</v>
      </c>
      <c r="K219" s="113" t="s">
        <v>918</v>
      </c>
      <c r="L219" s="113" t="s">
        <v>918</v>
      </c>
    </row>
    <row r="220" spans="1:12" x14ac:dyDescent="0.45">
      <c r="A220" s="163" t="str">
        <f t="shared" si="6"/>
        <v>産業（製造業）鉄鋼業鍛鋼製造業加熱工程熱利用設備</v>
      </c>
      <c r="B220" s="161">
        <f t="shared" si="7"/>
        <v>214</v>
      </c>
      <c r="C220" s="2" t="s">
        <v>710</v>
      </c>
      <c r="D220" s="2" t="s">
        <v>711</v>
      </c>
      <c r="E220" s="2" t="s">
        <v>905</v>
      </c>
      <c r="F220" s="2" t="s">
        <v>12</v>
      </c>
      <c r="G220" s="2" t="s">
        <v>13</v>
      </c>
      <c r="H220" s="2" t="s">
        <v>718</v>
      </c>
      <c r="I220" s="2" t="s">
        <v>82</v>
      </c>
      <c r="J220" s="2" t="s">
        <v>2381</v>
      </c>
      <c r="K220" s="113" t="s">
        <v>918</v>
      </c>
      <c r="L220" s="113" t="s">
        <v>918</v>
      </c>
    </row>
    <row r="221" spans="1:12" x14ac:dyDescent="0.45">
      <c r="A221" s="163" t="str">
        <f t="shared" si="6"/>
        <v>産業（製造業）鉄鋼業鍛鋼製造業加熱工程熱利用設備</v>
      </c>
      <c r="B221" s="161">
        <f t="shared" si="7"/>
        <v>215</v>
      </c>
      <c r="C221" s="37" t="s">
        <v>710</v>
      </c>
      <c r="D221" s="37" t="s">
        <v>711</v>
      </c>
      <c r="E221" s="37" t="s">
        <v>905</v>
      </c>
      <c r="F221" s="37" t="s">
        <v>12</v>
      </c>
      <c r="G221" s="37" t="s">
        <v>13</v>
      </c>
      <c r="H221" s="37" t="s">
        <v>718</v>
      </c>
      <c r="I221" s="37" t="s">
        <v>82</v>
      </c>
      <c r="J221" s="2" t="s">
        <v>844</v>
      </c>
      <c r="K221" s="113" t="s">
        <v>918</v>
      </c>
      <c r="L221" s="113" t="s">
        <v>918</v>
      </c>
    </row>
    <row r="222" spans="1:12" x14ac:dyDescent="0.45">
      <c r="A222" s="163" t="str">
        <f t="shared" si="6"/>
        <v>産業（製造業）鉄鋼業鍛鋼製造業加熱工程熱利用設備</v>
      </c>
      <c r="B222" s="161">
        <f t="shared" si="7"/>
        <v>216</v>
      </c>
      <c r="C222" s="37" t="s">
        <v>710</v>
      </c>
      <c r="D222" s="37" t="s">
        <v>711</v>
      </c>
      <c r="E222" s="37" t="s">
        <v>905</v>
      </c>
      <c r="F222" s="37" t="s">
        <v>12</v>
      </c>
      <c r="G222" s="37" t="s">
        <v>13</v>
      </c>
      <c r="H222" s="37" t="s">
        <v>718</v>
      </c>
      <c r="I222" s="37" t="s">
        <v>82</v>
      </c>
      <c r="J222" s="2" t="s">
        <v>862</v>
      </c>
      <c r="K222" s="113" t="s">
        <v>918</v>
      </c>
      <c r="L222" s="113" t="s">
        <v>918</v>
      </c>
    </row>
    <row r="223" spans="1:12" x14ac:dyDescent="0.45">
      <c r="A223" s="163" t="str">
        <f t="shared" si="6"/>
        <v>産業（製造業）鉄鋼業鍛鋼製造業加熱工程省エネルギー型製造プロセス</v>
      </c>
      <c r="B223" s="161">
        <f t="shared" si="7"/>
        <v>217</v>
      </c>
      <c r="C223" s="2" t="s">
        <v>710</v>
      </c>
      <c r="D223" s="2" t="s">
        <v>711</v>
      </c>
      <c r="E223" s="2" t="s">
        <v>905</v>
      </c>
      <c r="F223" s="2" t="s">
        <v>12</v>
      </c>
      <c r="G223" s="2" t="s">
        <v>13</v>
      </c>
      <c r="H223" s="2" t="s">
        <v>718</v>
      </c>
      <c r="I223" s="2" t="s">
        <v>900</v>
      </c>
      <c r="J223" s="2" t="s">
        <v>2285</v>
      </c>
      <c r="K223" s="113" t="s">
        <v>918</v>
      </c>
      <c r="L223" s="113" t="s">
        <v>918</v>
      </c>
    </row>
    <row r="224" spans="1:12" x14ac:dyDescent="0.45">
      <c r="A224" s="163" t="str">
        <f t="shared" si="6"/>
        <v>産業（製造業）鉄鋼業鍛鋼製造業加熱工程その他</v>
      </c>
      <c r="B224" s="161">
        <f t="shared" si="7"/>
        <v>218</v>
      </c>
      <c r="C224" s="2" t="s">
        <v>710</v>
      </c>
      <c r="D224" s="2" t="s">
        <v>711</v>
      </c>
      <c r="E224" s="2" t="s">
        <v>905</v>
      </c>
      <c r="F224" s="2" t="s">
        <v>12</v>
      </c>
      <c r="G224" s="2" t="s">
        <v>13</v>
      </c>
      <c r="H224" s="2" t="s">
        <v>718</v>
      </c>
      <c r="I224" s="2" t="s">
        <v>100</v>
      </c>
      <c r="J224" s="2" t="s">
        <v>2286</v>
      </c>
      <c r="K224" s="113" t="s">
        <v>918</v>
      </c>
      <c r="L224" s="113" t="s">
        <v>918</v>
      </c>
    </row>
    <row r="225" spans="1:12" x14ac:dyDescent="0.45">
      <c r="A225" s="163" t="str">
        <f t="shared" si="6"/>
        <v>産業（製造業）鉄鋼業鍛鋼製造業熱処理工程燃焼設備</v>
      </c>
      <c r="B225" s="161">
        <f t="shared" si="7"/>
        <v>219</v>
      </c>
      <c r="C225" s="2" t="s">
        <v>710</v>
      </c>
      <c r="D225" s="2" t="s">
        <v>711</v>
      </c>
      <c r="E225" s="2" t="s">
        <v>905</v>
      </c>
      <c r="F225" s="2" t="s">
        <v>12</v>
      </c>
      <c r="G225" s="2" t="s">
        <v>13</v>
      </c>
      <c r="H225" s="2" t="s">
        <v>2269</v>
      </c>
      <c r="I225" s="2" t="s">
        <v>70</v>
      </c>
      <c r="J225" s="2" t="s">
        <v>2382</v>
      </c>
      <c r="K225" s="113" t="s">
        <v>918</v>
      </c>
      <c r="L225" s="113" t="s">
        <v>918</v>
      </c>
    </row>
    <row r="226" spans="1:12" x14ac:dyDescent="0.45">
      <c r="A226" s="163" t="str">
        <f t="shared" si="6"/>
        <v>産業（製造業）鉄鋼業鍛鋼製造業熱処理工程燃焼設備</v>
      </c>
      <c r="B226" s="161">
        <f t="shared" si="7"/>
        <v>220</v>
      </c>
      <c r="C226" s="2" t="s">
        <v>710</v>
      </c>
      <c r="D226" s="2" t="s">
        <v>711</v>
      </c>
      <c r="E226" s="2" t="s">
        <v>905</v>
      </c>
      <c r="F226" s="2" t="s">
        <v>12</v>
      </c>
      <c r="G226" s="2" t="s">
        <v>13</v>
      </c>
      <c r="H226" s="2" t="s">
        <v>2269</v>
      </c>
      <c r="I226" s="2" t="s">
        <v>70</v>
      </c>
      <c r="J226" s="2" t="s">
        <v>2383</v>
      </c>
      <c r="K226" s="113" t="s">
        <v>918</v>
      </c>
      <c r="L226" s="113" t="s">
        <v>918</v>
      </c>
    </row>
    <row r="227" spans="1:12" x14ac:dyDescent="0.45">
      <c r="A227" s="163" t="str">
        <f t="shared" si="6"/>
        <v>産業（製造業）鉄鋼業鍛鋼製造業機械加工工程機械加工設備</v>
      </c>
      <c r="B227" s="161">
        <f t="shared" si="7"/>
        <v>221</v>
      </c>
      <c r="C227" s="2" t="s">
        <v>710</v>
      </c>
      <c r="D227" s="2" t="s">
        <v>711</v>
      </c>
      <c r="E227" s="2" t="s">
        <v>905</v>
      </c>
      <c r="F227" s="2" t="s">
        <v>12</v>
      </c>
      <c r="G227" s="2" t="s">
        <v>13</v>
      </c>
      <c r="H227" s="2" t="s">
        <v>2274</v>
      </c>
      <c r="I227" s="2" t="s">
        <v>2275</v>
      </c>
      <c r="J227" s="2" t="s">
        <v>2384</v>
      </c>
      <c r="K227" s="113" t="s">
        <v>918</v>
      </c>
      <c r="L227" s="113" t="s">
        <v>918</v>
      </c>
    </row>
    <row r="228" spans="1:12" x14ac:dyDescent="0.45">
      <c r="A228" s="163" t="str">
        <f t="shared" si="6"/>
        <v>産業（製造業）鉄鋼業鍛鋼製造業その他の主要エネルギー消費設備廃熱回収設備</v>
      </c>
      <c r="B228" s="161">
        <f t="shared" si="7"/>
        <v>222</v>
      </c>
      <c r="C228" s="2" t="s">
        <v>710</v>
      </c>
      <c r="D228" s="2" t="s">
        <v>711</v>
      </c>
      <c r="E228" s="2" t="s">
        <v>905</v>
      </c>
      <c r="F228" s="2" t="s">
        <v>12</v>
      </c>
      <c r="G228" s="2" t="s">
        <v>13</v>
      </c>
      <c r="H228" s="2" t="s">
        <v>682</v>
      </c>
      <c r="I228" s="2" t="s">
        <v>521</v>
      </c>
      <c r="J228" s="2" t="s">
        <v>2324</v>
      </c>
      <c r="K228" s="113" t="s">
        <v>918</v>
      </c>
      <c r="L228" s="113" t="s">
        <v>918</v>
      </c>
    </row>
    <row r="229" spans="1:12" x14ac:dyDescent="0.45">
      <c r="A229" s="163" t="str">
        <f t="shared" si="6"/>
        <v>産業（製造業）パルプ製造業及び紙製造業パルプ化工程（クラフトパルプ（KP））熱利用設備</v>
      </c>
      <c r="B229" s="161">
        <f t="shared" si="7"/>
        <v>223</v>
      </c>
      <c r="C229" s="38" t="s">
        <v>710</v>
      </c>
      <c r="D229" s="360" t="s">
        <v>719</v>
      </c>
      <c r="E229" s="360"/>
      <c r="F229" s="133" t="s">
        <v>12</v>
      </c>
      <c r="G229" s="133" t="s">
        <v>13</v>
      </c>
      <c r="H229" s="38" t="s">
        <v>3048</v>
      </c>
      <c r="I229" s="38" t="s">
        <v>679</v>
      </c>
      <c r="J229" s="41" t="s">
        <v>771</v>
      </c>
      <c r="K229" s="113" t="s">
        <v>918</v>
      </c>
      <c r="L229" s="113" t="s">
        <v>918</v>
      </c>
    </row>
    <row r="230" spans="1:12" x14ac:dyDescent="0.45">
      <c r="A230" s="163" t="str">
        <f t="shared" si="6"/>
        <v>産業（製造業）パルプ製造業及び紙製造業パルプ化工程（クラフトパルプ（KP））熱利用設備</v>
      </c>
      <c r="B230" s="161">
        <f t="shared" si="7"/>
        <v>224</v>
      </c>
      <c r="C230" s="38" t="s">
        <v>710</v>
      </c>
      <c r="D230" s="360" t="s">
        <v>719</v>
      </c>
      <c r="E230" s="360"/>
      <c r="F230" s="133" t="s">
        <v>12</v>
      </c>
      <c r="G230" s="133" t="s">
        <v>13</v>
      </c>
      <c r="H230" s="38" t="s">
        <v>3048</v>
      </c>
      <c r="I230" s="38" t="s">
        <v>679</v>
      </c>
      <c r="J230" s="41" t="s">
        <v>797</v>
      </c>
      <c r="K230" s="113" t="s">
        <v>918</v>
      </c>
      <c r="L230" s="113" t="s">
        <v>918</v>
      </c>
    </row>
    <row r="231" spans="1:12" x14ac:dyDescent="0.45">
      <c r="A231" s="163" t="str">
        <f t="shared" si="6"/>
        <v>産業（製造業）パルプ製造業及び紙製造業パルプ化工程（クラフトパルプ（KP））熱利用設備</v>
      </c>
      <c r="B231" s="161">
        <f t="shared" si="7"/>
        <v>225</v>
      </c>
      <c r="C231" s="38" t="s">
        <v>710</v>
      </c>
      <c r="D231" s="360" t="s">
        <v>719</v>
      </c>
      <c r="E231" s="360"/>
      <c r="F231" s="133" t="s">
        <v>12</v>
      </c>
      <c r="G231" s="133" t="s">
        <v>13</v>
      </c>
      <c r="H231" s="38" t="s">
        <v>3048</v>
      </c>
      <c r="I231" s="38" t="s">
        <v>679</v>
      </c>
      <c r="J231" s="41" t="s">
        <v>820</v>
      </c>
      <c r="K231" s="113" t="s">
        <v>918</v>
      </c>
      <c r="L231" s="113" t="s">
        <v>918</v>
      </c>
    </row>
    <row r="232" spans="1:12" x14ac:dyDescent="0.45">
      <c r="A232" s="163" t="str">
        <f t="shared" si="6"/>
        <v>産業（製造業）パルプ製造業及び紙製造業パルプ化工程（クラフトパルプ（KP））熱利用設備</v>
      </c>
      <c r="B232" s="161">
        <f t="shared" si="7"/>
        <v>226</v>
      </c>
      <c r="C232" s="38" t="s">
        <v>710</v>
      </c>
      <c r="D232" s="360" t="s">
        <v>719</v>
      </c>
      <c r="E232" s="360"/>
      <c r="F232" s="133" t="s">
        <v>12</v>
      </c>
      <c r="G232" s="133" t="s">
        <v>13</v>
      </c>
      <c r="H232" s="38" t="s">
        <v>3048</v>
      </c>
      <c r="I232" s="38" t="s">
        <v>679</v>
      </c>
      <c r="J232" s="41" t="s">
        <v>834</v>
      </c>
      <c r="K232" s="113" t="s">
        <v>918</v>
      </c>
      <c r="L232" s="113" t="s">
        <v>918</v>
      </c>
    </row>
    <row r="233" spans="1:12" x14ac:dyDescent="0.45">
      <c r="A233" s="163" t="str">
        <f t="shared" si="6"/>
        <v>産業（製造業）パルプ製造業及び紙製造業パルプ化工程（クラフトパルプ（KP））電気利用設備</v>
      </c>
      <c r="B233" s="161">
        <f t="shared" si="7"/>
        <v>227</v>
      </c>
      <c r="C233" s="38" t="s">
        <v>710</v>
      </c>
      <c r="D233" s="360" t="s">
        <v>719</v>
      </c>
      <c r="E233" s="360"/>
      <c r="F233" s="133" t="s">
        <v>12</v>
      </c>
      <c r="G233" s="133" t="s">
        <v>13</v>
      </c>
      <c r="H233" s="38" t="s">
        <v>3048</v>
      </c>
      <c r="I233" s="38" t="s">
        <v>721</v>
      </c>
      <c r="J233" s="41" t="s">
        <v>772</v>
      </c>
      <c r="K233" s="113" t="s">
        <v>918</v>
      </c>
      <c r="L233" s="113" t="s">
        <v>918</v>
      </c>
    </row>
    <row r="234" spans="1:12" x14ac:dyDescent="0.45">
      <c r="A234" s="163" t="str">
        <f t="shared" si="6"/>
        <v>産業（製造業）パルプ製造業及び紙製造業パルプ化工程（クラフトパルプ（KP））電気利用設備</v>
      </c>
      <c r="B234" s="161">
        <f t="shared" si="7"/>
        <v>228</v>
      </c>
      <c r="C234" s="38" t="s">
        <v>710</v>
      </c>
      <c r="D234" s="360" t="s">
        <v>719</v>
      </c>
      <c r="E234" s="360"/>
      <c r="F234" s="133" t="s">
        <v>12</v>
      </c>
      <c r="G234" s="133" t="s">
        <v>13</v>
      </c>
      <c r="H234" s="38" t="s">
        <v>3048</v>
      </c>
      <c r="I234" s="38" t="s">
        <v>721</v>
      </c>
      <c r="J234" s="41" t="s">
        <v>798</v>
      </c>
      <c r="K234" s="113" t="s">
        <v>918</v>
      </c>
      <c r="L234" s="113" t="s">
        <v>918</v>
      </c>
    </row>
    <row r="235" spans="1:12" x14ac:dyDescent="0.45">
      <c r="A235" s="163" t="str">
        <f t="shared" si="6"/>
        <v>産業（製造業）パルプ製造業及び紙製造業パルプ化工程（クラフトパルプ（KP））電気利用設備</v>
      </c>
      <c r="B235" s="161">
        <f t="shared" si="7"/>
        <v>229</v>
      </c>
      <c r="C235" s="38" t="s">
        <v>710</v>
      </c>
      <c r="D235" s="360" t="s">
        <v>719</v>
      </c>
      <c r="E235" s="360"/>
      <c r="F235" s="133" t="s">
        <v>12</v>
      </c>
      <c r="G235" s="133" t="s">
        <v>13</v>
      </c>
      <c r="H235" s="38" t="s">
        <v>3048</v>
      </c>
      <c r="I235" s="38" t="s">
        <v>721</v>
      </c>
      <c r="J235" s="41" t="s">
        <v>821</v>
      </c>
      <c r="K235" s="113" t="s">
        <v>918</v>
      </c>
      <c r="L235" s="113" t="s">
        <v>918</v>
      </c>
    </row>
    <row r="236" spans="1:12" x14ac:dyDescent="0.45">
      <c r="A236" s="163" t="str">
        <f t="shared" si="6"/>
        <v>産業（製造業）パルプ製造業及び紙製造業パルプ化工程（クラフトパルプ（KP））電気利用設備</v>
      </c>
      <c r="B236" s="161">
        <f t="shared" si="7"/>
        <v>230</v>
      </c>
      <c r="C236" s="38" t="s">
        <v>710</v>
      </c>
      <c r="D236" s="360" t="s">
        <v>719</v>
      </c>
      <c r="E236" s="360"/>
      <c r="F236" s="133" t="s">
        <v>12</v>
      </c>
      <c r="G236" s="133" t="s">
        <v>13</v>
      </c>
      <c r="H236" s="38" t="s">
        <v>3048</v>
      </c>
      <c r="I236" s="38" t="s">
        <v>721</v>
      </c>
      <c r="J236" s="41" t="s">
        <v>835</v>
      </c>
      <c r="K236" s="113" t="s">
        <v>918</v>
      </c>
      <c r="L236" s="113" t="s">
        <v>918</v>
      </c>
    </row>
    <row r="237" spans="1:12" x14ac:dyDescent="0.45">
      <c r="A237" s="163" t="str">
        <f t="shared" si="6"/>
        <v>産業（製造業）パルプ製造業及び紙製造業パルプ化工程（クラフトパルプ（KP））電気利用設備</v>
      </c>
      <c r="B237" s="161">
        <f t="shared" si="7"/>
        <v>231</v>
      </c>
      <c r="C237" s="38" t="s">
        <v>710</v>
      </c>
      <c r="D237" s="360" t="s">
        <v>719</v>
      </c>
      <c r="E237" s="360"/>
      <c r="F237" s="133" t="s">
        <v>12</v>
      </c>
      <c r="G237" s="133" t="s">
        <v>13</v>
      </c>
      <c r="H237" s="38" t="s">
        <v>3048</v>
      </c>
      <c r="I237" s="38" t="s">
        <v>721</v>
      </c>
      <c r="J237" s="41" t="s">
        <v>773</v>
      </c>
      <c r="K237" s="113" t="s">
        <v>918</v>
      </c>
      <c r="L237" s="113" t="s">
        <v>918</v>
      </c>
    </row>
    <row r="238" spans="1:12" x14ac:dyDescent="0.45">
      <c r="A238" s="163" t="str">
        <f t="shared" si="6"/>
        <v>産業（製造業）パルプ製造業及び紙製造業パルプ化工程（クラフトパルプ（KP））電気利用設備</v>
      </c>
      <c r="B238" s="161">
        <f t="shared" si="7"/>
        <v>232</v>
      </c>
      <c r="C238" s="38" t="s">
        <v>710</v>
      </c>
      <c r="D238" s="360" t="s">
        <v>719</v>
      </c>
      <c r="E238" s="360"/>
      <c r="F238" s="133" t="s">
        <v>12</v>
      </c>
      <c r="G238" s="133" t="s">
        <v>13</v>
      </c>
      <c r="H238" s="38" t="s">
        <v>3048</v>
      </c>
      <c r="I238" s="38" t="s">
        <v>721</v>
      </c>
      <c r="J238" s="41" t="s">
        <v>850</v>
      </c>
      <c r="K238" s="113" t="s">
        <v>918</v>
      </c>
      <c r="L238" s="113" t="s">
        <v>918</v>
      </c>
    </row>
    <row r="239" spans="1:12" x14ac:dyDescent="0.45">
      <c r="A239" s="163" t="str">
        <f t="shared" si="6"/>
        <v>産業（製造業）パルプ製造業及び紙製造業パルプ化工程（クラフトパルプ（KP））省エネルギー型製造プロセス</v>
      </c>
      <c r="B239" s="161">
        <f t="shared" si="7"/>
        <v>233</v>
      </c>
      <c r="C239" s="38" t="s">
        <v>710</v>
      </c>
      <c r="D239" s="360" t="s">
        <v>719</v>
      </c>
      <c r="E239" s="360"/>
      <c r="F239" s="133" t="s">
        <v>12</v>
      </c>
      <c r="G239" s="133" t="s">
        <v>13</v>
      </c>
      <c r="H239" s="38" t="s">
        <v>3048</v>
      </c>
      <c r="I239" s="133" t="s">
        <v>712</v>
      </c>
      <c r="J239" s="41" t="s">
        <v>722</v>
      </c>
      <c r="K239" s="113" t="s">
        <v>918</v>
      </c>
      <c r="L239" s="113" t="s">
        <v>918</v>
      </c>
    </row>
    <row r="240" spans="1:12" x14ac:dyDescent="0.45">
      <c r="A240" s="163" t="str">
        <f t="shared" si="6"/>
        <v>産業（製造業）パルプ製造業及び紙製造業パルプ化工程（機械パルプ）熱利用設備</v>
      </c>
      <c r="B240" s="161">
        <f t="shared" si="7"/>
        <v>234</v>
      </c>
      <c r="C240" s="38" t="s">
        <v>710</v>
      </c>
      <c r="D240" s="360" t="s">
        <v>719</v>
      </c>
      <c r="E240" s="360"/>
      <c r="F240" s="133" t="s">
        <v>12</v>
      </c>
      <c r="G240" s="133" t="s">
        <v>13</v>
      </c>
      <c r="H240" s="38" t="s">
        <v>881</v>
      </c>
      <c r="I240" s="133" t="s">
        <v>679</v>
      </c>
      <c r="J240" s="38" t="s">
        <v>723</v>
      </c>
      <c r="K240" s="113" t="s">
        <v>918</v>
      </c>
      <c r="L240" s="113" t="s">
        <v>918</v>
      </c>
    </row>
    <row r="241" spans="1:12" x14ac:dyDescent="0.45">
      <c r="A241" s="163" t="str">
        <f t="shared" si="6"/>
        <v>産業（製造業）パルプ製造業及び紙製造業パルプ化工程（機械パルプ）廃熱回収設備</v>
      </c>
      <c r="B241" s="161">
        <f t="shared" si="7"/>
        <v>235</v>
      </c>
      <c r="C241" s="38" t="s">
        <v>710</v>
      </c>
      <c r="D241" s="360" t="s">
        <v>719</v>
      </c>
      <c r="E241" s="360"/>
      <c r="F241" s="133" t="s">
        <v>12</v>
      </c>
      <c r="G241" s="133" t="s">
        <v>13</v>
      </c>
      <c r="H241" s="38" t="s">
        <v>881</v>
      </c>
      <c r="I241" s="133" t="s">
        <v>720</v>
      </c>
      <c r="J241" s="41" t="s">
        <v>3049</v>
      </c>
      <c r="K241" s="113" t="s">
        <v>918</v>
      </c>
      <c r="L241" s="113" t="s">
        <v>918</v>
      </c>
    </row>
    <row r="242" spans="1:12" x14ac:dyDescent="0.45">
      <c r="A242" s="163" t="str">
        <f t="shared" si="6"/>
        <v>産業（製造業）パルプ製造業及び紙製造業パルプ化工程（機械パルプ）電気使用設備</v>
      </c>
      <c r="B242" s="161">
        <f t="shared" si="7"/>
        <v>236</v>
      </c>
      <c r="C242" s="38" t="s">
        <v>710</v>
      </c>
      <c r="D242" s="360" t="s">
        <v>719</v>
      </c>
      <c r="E242" s="360"/>
      <c r="F242" s="133" t="s">
        <v>12</v>
      </c>
      <c r="G242" s="133" t="s">
        <v>13</v>
      </c>
      <c r="H242" s="38" t="s">
        <v>881</v>
      </c>
      <c r="I242" s="38" t="s">
        <v>681</v>
      </c>
      <c r="J242" s="41" t="s">
        <v>773</v>
      </c>
      <c r="K242" s="113" t="s">
        <v>918</v>
      </c>
      <c r="L242" s="113" t="s">
        <v>918</v>
      </c>
    </row>
    <row r="243" spans="1:12" x14ac:dyDescent="0.45">
      <c r="A243" s="163" t="str">
        <f t="shared" si="6"/>
        <v>産業（製造業）パルプ製造業及び紙製造業パルプ化工程（機械パルプ）電気使用設備</v>
      </c>
      <c r="B243" s="161">
        <f t="shared" si="7"/>
        <v>237</v>
      </c>
      <c r="C243" s="38" t="s">
        <v>710</v>
      </c>
      <c r="D243" s="360" t="s">
        <v>719</v>
      </c>
      <c r="E243" s="360"/>
      <c r="F243" s="133" t="s">
        <v>12</v>
      </c>
      <c r="G243" s="133" t="s">
        <v>13</v>
      </c>
      <c r="H243" s="38" t="s">
        <v>881</v>
      </c>
      <c r="I243" s="38" t="s">
        <v>681</v>
      </c>
      <c r="J243" s="41" t="s">
        <v>2529</v>
      </c>
      <c r="K243" s="113" t="s">
        <v>918</v>
      </c>
      <c r="L243" s="113" t="s">
        <v>918</v>
      </c>
    </row>
    <row r="244" spans="1:12" x14ac:dyDescent="0.45">
      <c r="A244" s="163" t="str">
        <f t="shared" si="6"/>
        <v>産業（製造業）パルプ製造業及び紙製造業パルプ化工程（機械パルプ）電気使用設備</v>
      </c>
      <c r="B244" s="161">
        <f t="shared" si="7"/>
        <v>238</v>
      </c>
      <c r="C244" s="38" t="s">
        <v>710</v>
      </c>
      <c r="D244" s="360" t="s">
        <v>719</v>
      </c>
      <c r="E244" s="360"/>
      <c r="F244" s="133" t="s">
        <v>12</v>
      </c>
      <c r="G244" s="133" t="s">
        <v>13</v>
      </c>
      <c r="H244" s="38" t="s">
        <v>881</v>
      </c>
      <c r="I244" s="38" t="s">
        <v>681</v>
      </c>
      <c r="J244" s="41" t="s">
        <v>822</v>
      </c>
      <c r="K244" s="113" t="s">
        <v>918</v>
      </c>
      <c r="L244" s="113" t="s">
        <v>918</v>
      </c>
    </row>
    <row r="245" spans="1:12" x14ac:dyDescent="0.45">
      <c r="A245" s="163" t="str">
        <f t="shared" si="6"/>
        <v>産業（製造業）パルプ製造業及び紙製造業パルプ化工程（古紙パルプ）電気使用設備</v>
      </c>
      <c r="B245" s="161">
        <f t="shared" si="7"/>
        <v>239</v>
      </c>
      <c r="C245" s="38" t="s">
        <v>710</v>
      </c>
      <c r="D245" s="360" t="s">
        <v>719</v>
      </c>
      <c r="E245" s="360"/>
      <c r="F245" s="133" t="s">
        <v>12</v>
      </c>
      <c r="G245" s="133" t="s">
        <v>13</v>
      </c>
      <c r="H245" s="38" t="s">
        <v>883</v>
      </c>
      <c r="I245" s="38" t="s">
        <v>681</v>
      </c>
      <c r="J245" s="41" t="s">
        <v>774</v>
      </c>
      <c r="K245" s="113" t="s">
        <v>918</v>
      </c>
      <c r="L245" s="113" t="s">
        <v>918</v>
      </c>
    </row>
    <row r="246" spans="1:12" x14ac:dyDescent="0.45">
      <c r="A246" s="163" t="str">
        <f t="shared" si="6"/>
        <v>産業（製造業）パルプ製造業及び紙製造業パルプ化工程（古紙パルプ）電気使用設備</v>
      </c>
      <c r="B246" s="161">
        <f t="shared" si="7"/>
        <v>240</v>
      </c>
      <c r="C246" s="38" t="s">
        <v>710</v>
      </c>
      <c r="D246" s="360" t="s">
        <v>719</v>
      </c>
      <c r="E246" s="360"/>
      <c r="F246" s="133" t="s">
        <v>12</v>
      </c>
      <c r="G246" s="133" t="s">
        <v>13</v>
      </c>
      <c r="H246" s="38" t="s">
        <v>883</v>
      </c>
      <c r="I246" s="38" t="s">
        <v>681</v>
      </c>
      <c r="J246" s="41" t="s">
        <v>3050</v>
      </c>
      <c r="K246" s="113" t="s">
        <v>918</v>
      </c>
      <c r="L246" s="113" t="s">
        <v>918</v>
      </c>
    </row>
    <row r="247" spans="1:12" x14ac:dyDescent="0.45">
      <c r="A247" s="163" t="str">
        <f t="shared" si="6"/>
        <v>産業（製造業）パルプ製造業及び紙製造業パルプ化工程（古紙パルプ）電気使用設備</v>
      </c>
      <c r="B247" s="161">
        <f t="shared" si="7"/>
        <v>241</v>
      </c>
      <c r="C247" s="38" t="s">
        <v>710</v>
      </c>
      <c r="D247" s="360" t="s">
        <v>719</v>
      </c>
      <c r="E247" s="360"/>
      <c r="F247" s="133" t="s">
        <v>12</v>
      </c>
      <c r="G247" s="133" t="s">
        <v>13</v>
      </c>
      <c r="H247" s="38" t="s">
        <v>883</v>
      </c>
      <c r="I247" s="38" t="s">
        <v>681</v>
      </c>
      <c r="J247" s="41" t="s">
        <v>823</v>
      </c>
      <c r="K247" s="113" t="s">
        <v>918</v>
      </c>
      <c r="L247" s="113" t="s">
        <v>918</v>
      </c>
    </row>
    <row r="248" spans="1:12" x14ac:dyDescent="0.45">
      <c r="A248" s="163" t="str">
        <f t="shared" si="6"/>
        <v>産業（製造業）パルプ製造業及び紙製造業パルプ化工程（古紙パルプ）電気使用設備</v>
      </c>
      <c r="B248" s="161">
        <f t="shared" si="7"/>
        <v>242</v>
      </c>
      <c r="C248" s="38" t="s">
        <v>710</v>
      </c>
      <c r="D248" s="360" t="s">
        <v>719</v>
      </c>
      <c r="E248" s="360"/>
      <c r="F248" s="133" t="s">
        <v>12</v>
      </c>
      <c r="G248" s="133" t="s">
        <v>13</v>
      </c>
      <c r="H248" s="38" t="s">
        <v>883</v>
      </c>
      <c r="I248" s="38" t="s">
        <v>681</v>
      </c>
      <c r="J248" s="41" t="s">
        <v>836</v>
      </c>
      <c r="K248" s="113" t="s">
        <v>918</v>
      </c>
      <c r="L248" s="113" t="s">
        <v>918</v>
      </c>
    </row>
    <row r="249" spans="1:12" x14ac:dyDescent="0.45">
      <c r="A249" s="163" t="str">
        <f t="shared" si="6"/>
        <v>産業（製造業）パルプ製造業及び紙製造業パルプ化工程（古紙パルプ）電気使用設備</v>
      </c>
      <c r="B249" s="161">
        <f t="shared" si="7"/>
        <v>243</v>
      </c>
      <c r="C249" s="38" t="s">
        <v>710</v>
      </c>
      <c r="D249" s="360" t="s">
        <v>719</v>
      </c>
      <c r="E249" s="360"/>
      <c r="F249" s="133" t="s">
        <v>12</v>
      </c>
      <c r="G249" s="133" t="s">
        <v>13</v>
      </c>
      <c r="H249" s="38" t="s">
        <v>883</v>
      </c>
      <c r="I249" s="38" t="s">
        <v>681</v>
      </c>
      <c r="J249" s="41" t="s">
        <v>2530</v>
      </c>
      <c r="K249" s="113" t="s">
        <v>918</v>
      </c>
      <c r="L249" s="113" t="s">
        <v>918</v>
      </c>
    </row>
    <row r="250" spans="1:12" x14ac:dyDescent="0.45">
      <c r="A250" s="163" t="str">
        <f t="shared" si="6"/>
        <v>産業（製造業）パルプ製造業及び紙製造業パルプ化工程（古紙パルプ）電気使用設備</v>
      </c>
      <c r="B250" s="161">
        <f t="shared" si="7"/>
        <v>244</v>
      </c>
      <c r="C250" s="38" t="s">
        <v>710</v>
      </c>
      <c r="D250" s="360" t="s">
        <v>719</v>
      </c>
      <c r="E250" s="360"/>
      <c r="F250" s="133" t="s">
        <v>12</v>
      </c>
      <c r="G250" s="133" t="s">
        <v>13</v>
      </c>
      <c r="H250" s="38" t="s">
        <v>883</v>
      </c>
      <c r="I250" s="38" t="s">
        <v>681</v>
      </c>
      <c r="J250" s="41" t="s">
        <v>773</v>
      </c>
      <c r="K250" s="113" t="s">
        <v>918</v>
      </c>
      <c r="L250" s="113" t="s">
        <v>918</v>
      </c>
    </row>
    <row r="251" spans="1:12" x14ac:dyDescent="0.45">
      <c r="A251" s="163" t="str">
        <f t="shared" si="6"/>
        <v>産業（製造業）パルプ製造業及び紙製造業パルプ化工程（古紙パルプ）電気使用設備</v>
      </c>
      <c r="B251" s="161">
        <f t="shared" si="7"/>
        <v>245</v>
      </c>
      <c r="C251" s="38" t="s">
        <v>710</v>
      </c>
      <c r="D251" s="360" t="s">
        <v>719</v>
      </c>
      <c r="E251" s="360"/>
      <c r="F251" s="133" t="s">
        <v>12</v>
      </c>
      <c r="G251" s="133" t="s">
        <v>13</v>
      </c>
      <c r="H251" s="38" t="s">
        <v>883</v>
      </c>
      <c r="I251" s="38" t="s">
        <v>681</v>
      </c>
      <c r="J251" s="41" t="s">
        <v>857</v>
      </c>
      <c r="K251" s="113" t="s">
        <v>918</v>
      </c>
      <c r="L251" s="113" t="s">
        <v>918</v>
      </c>
    </row>
    <row r="252" spans="1:12" x14ac:dyDescent="0.45">
      <c r="A252" s="163" t="str">
        <f t="shared" si="6"/>
        <v>産業（製造業）パルプ製造業及び紙製造業抄紙工程熱利用設備</v>
      </c>
      <c r="B252" s="161">
        <f t="shared" si="7"/>
        <v>246</v>
      </c>
      <c r="C252" s="38" t="s">
        <v>710</v>
      </c>
      <c r="D252" s="360" t="s">
        <v>719</v>
      </c>
      <c r="E252" s="360"/>
      <c r="F252" s="133" t="s">
        <v>12</v>
      </c>
      <c r="G252" s="133" t="s">
        <v>13</v>
      </c>
      <c r="H252" s="38" t="s">
        <v>885</v>
      </c>
      <c r="I252" s="38" t="s">
        <v>679</v>
      </c>
      <c r="J252" s="41" t="s">
        <v>2755</v>
      </c>
      <c r="K252" s="113" t="s">
        <v>918</v>
      </c>
      <c r="L252" s="113" t="s">
        <v>918</v>
      </c>
    </row>
    <row r="253" spans="1:12" x14ac:dyDescent="0.45">
      <c r="A253" s="163" t="str">
        <f t="shared" si="6"/>
        <v>産業（製造業）パルプ製造業及び紙製造業抄紙工程熱利用設備</v>
      </c>
      <c r="B253" s="161">
        <f t="shared" si="7"/>
        <v>247</v>
      </c>
      <c r="C253" s="38" t="s">
        <v>710</v>
      </c>
      <c r="D253" s="360" t="s">
        <v>719</v>
      </c>
      <c r="E253" s="360"/>
      <c r="F253" s="133" t="s">
        <v>12</v>
      </c>
      <c r="G253" s="133" t="s">
        <v>13</v>
      </c>
      <c r="H253" s="38" t="s">
        <v>885</v>
      </c>
      <c r="I253" s="38" t="s">
        <v>679</v>
      </c>
      <c r="J253" s="41" t="s">
        <v>800</v>
      </c>
      <c r="K253" s="113" t="s">
        <v>918</v>
      </c>
      <c r="L253" s="113" t="s">
        <v>918</v>
      </c>
    </row>
    <row r="254" spans="1:12" x14ac:dyDescent="0.45">
      <c r="A254" s="163" t="str">
        <f t="shared" si="6"/>
        <v>産業（製造業）パルプ製造業及び紙製造業抄紙工程熱利用設備</v>
      </c>
      <c r="B254" s="161">
        <f t="shared" si="7"/>
        <v>248</v>
      </c>
      <c r="C254" s="38" t="s">
        <v>710</v>
      </c>
      <c r="D254" s="360" t="s">
        <v>719</v>
      </c>
      <c r="E254" s="360"/>
      <c r="F254" s="133" t="s">
        <v>12</v>
      </c>
      <c r="G254" s="133" t="s">
        <v>13</v>
      </c>
      <c r="H254" s="38" t="s">
        <v>885</v>
      </c>
      <c r="I254" s="38" t="s">
        <v>679</v>
      </c>
      <c r="J254" s="41" t="s">
        <v>824</v>
      </c>
      <c r="K254" s="113" t="s">
        <v>918</v>
      </c>
      <c r="L254" s="113" t="s">
        <v>918</v>
      </c>
    </row>
    <row r="255" spans="1:12" x14ac:dyDescent="0.45">
      <c r="A255" s="163" t="str">
        <f t="shared" si="6"/>
        <v>産業（製造業）パルプ製造業及び紙製造業抄紙工程熱利用設備</v>
      </c>
      <c r="B255" s="161">
        <f t="shared" si="7"/>
        <v>249</v>
      </c>
      <c r="C255" s="38" t="s">
        <v>710</v>
      </c>
      <c r="D255" s="360" t="s">
        <v>719</v>
      </c>
      <c r="E255" s="360"/>
      <c r="F255" s="133" t="s">
        <v>12</v>
      </c>
      <c r="G255" s="133" t="s">
        <v>13</v>
      </c>
      <c r="H255" s="38" t="s">
        <v>885</v>
      </c>
      <c r="I255" s="38" t="s">
        <v>679</v>
      </c>
      <c r="J255" s="41" t="s">
        <v>837</v>
      </c>
      <c r="K255" s="113" t="s">
        <v>918</v>
      </c>
      <c r="L255" s="113" t="s">
        <v>918</v>
      </c>
    </row>
    <row r="256" spans="1:12" x14ac:dyDescent="0.45">
      <c r="A256" s="163" t="str">
        <f t="shared" si="6"/>
        <v>産業（製造業）パルプ製造業及び紙製造業抄紙工程熱利用設備</v>
      </c>
      <c r="B256" s="161">
        <f t="shared" si="7"/>
        <v>250</v>
      </c>
      <c r="C256" s="38" t="s">
        <v>710</v>
      </c>
      <c r="D256" s="360" t="s">
        <v>719</v>
      </c>
      <c r="E256" s="360"/>
      <c r="F256" s="133" t="s">
        <v>12</v>
      </c>
      <c r="G256" s="133" t="s">
        <v>13</v>
      </c>
      <c r="H256" s="38" t="s">
        <v>885</v>
      </c>
      <c r="I256" s="38" t="s">
        <v>679</v>
      </c>
      <c r="J256" s="41" t="s">
        <v>845</v>
      </c>
      <c r="K256" s="113" t="s">
        <v>918</v>
      </c>
      <c r="L256" s="113" t="s">
        <v>918</v>
      </c>
    </row>
    <row r="257" spans="1:12" x14ac:dyDescent="0.45">
      <c r="A257" s="163" t="str">
        <f t="shared" si="6"/>
        <v>産業（製造業）パルプ製造業及び紙製造業抄紙工程熱利用設備</v>
      </c>
      <c r="B257" s="161">
        <f t="shared" si="7"/>
        <v>251</v>
      </c>
      <c r="C257" s="38" t="s">
        <v>710</v>
      </c>
      <c r="D257" s="360" t="s">
        <v>719</v>
      </c>
      <c r="E257" s="360"/>
      <c r="F257" s="133" t="s">
        <v>12</v>
      </c>
      <c r="G257" s="133" t="s">
        <v>13</v>
      </c>
      <c r="H257" s="38" t="s">
        <v>885</v>
      </c>
      <c r="I257" s="38" t="s">
        <v>679</v>
      </c>
      <c r="J257" s="41" t="s">
        <v>851</v>
      </c>
      <c r="K257" s="113" t="s">
        <v>918</v>
      </c>
      <c r="L257" s="113" t="s">
        <v>918</v>
      </c>
    </row>
    <row r="258" spans="1:12" x14ac:dyDescent="0.45">
      <c r="A258" s="163" t="str">
        <f t="shared" si="6"/>
        <v>産業（製造業）パルプ製造業及び紙製造業抄紙工程熱利用設備</v>
      </c>
      <c r="B258" s="161">
        <f t="shared" si="7"/>
        <v>252</v>
      </c>
      <c r="C258" s="38" t="s">
        <v>710</v>
      </c>
      <c r="D258" s="360" t="s">
        <v>719</v>
      </c>
      <c r="E258" s="360"/>
      <c r="F258" s="133" t="s">
        <v>12</v>
      </c>
      <c r="G258" s="133" t="s">
        <v>13</v>
      </c>
      <c r="H258" s="38" t="s">
        <v>885</v>
      </c>
      <c r="I258" s="38" t="s">
        <v>679</v>
      </c>
      <c r="J258" s="41" t="s">
        <v>858</v>
      </c>
      <c r="K258" s="113" t="s">
        <v>918</v>
      </c>
      <c r="L258" s="113" t="s">
        <v>918</v>
      </c>
    </row>
    <row r="259" spans="1:12" x14ac:dyDescent="0.45">
      <c r="A259" s="163" t="str">
        <f t="shared" si="6"/>
        <v>産業（製造業）パルプ製造業及び紙製造業抄紙工程熱利用設備</v>
      </c>
      <c r="B259" s="161">
        <f t="shared" si="7"/>
        <v>253</v>
      </c>
      <c r="C259" s="38" t="s">
        <v>710</v>
      </c>
      <c r="D259" s="360" t="s">
        <v>719</v>
      </c>
      <c r="E259" s="360"/>
      <c r="F259" s="133" t="s">
        <v>12</v>
      </c>
      <c r="G259" s="133" t="s">
        <v>13</v>
      </c>
      <c r="H259" s="38" t="s">
        <v>885</v>
      </c>
      <c r="I259" s="38" t="s">
        <v>679</v>
      </c>
      <c r="J259" s="41" t="s">
        <v>863</v>
      </c>
      <c r="K259" s="113" t="s">
        <v>918</v>
      </c>
      <c r="L259" s="113" t="s">
        <v>918</v>
      </c>
    </row>
    <row r="260" spans="1:12" x14ac:dyDescent="0.45">
      <c r="A260" s="163" t="str">
        <f t="shared" si="6"/>
        <v>産業（製造業）パルプ製造業及び紙製造業抄紙工程熱利用設備</v>
      </c>
      <c r="B260" s="161">
        <f t="shared" si="7"/>
        <v>254</v>
      </c>
      <c r="C260" s="38" t="s">
        <v>710</v>
      </c>
      <c r="D260" s="360" t="s">
        <v>719</v>
      </c>
      <c r="E260" s="360"/>
      <c r="F260" s="133" t="s">
        <v>12</v>
      </c>
      <c r="G260" s="133" t="s">
        <v>13</v>
      </c>
      <c r="H260" s="38" t="s">
        <v>885</v>
      </c>
      <c r="I260" s="38" t="s">
        <v>679</v>
      </c>
      <c r="J260" s="41" t="s">
        <v>866</v>
      </c>
      <c r="K260" s="113" t="s">
        <v>918</v>
      </c>
      <c r="L260" s="113" t="s">
        <v>918</v>
      </c>
    </row>
    <row r="261" spans="1:12" x14ac:dyDescent="0.45">
      <c r="A261" s="163" t="str">
        <f t="shared" si="6"/>
        <v>産業（製造業）パルプ製造業及び紙製造業抄紙工程熱利用設備</v>
      </c>
      <c r="B261" s="161">
        <f t="shared" si="7"/>
        <v>255</v>
      </c>
      <c r="C261" s="38" t="s">
        <v>710</v>
      </c>
      <c r="D261" s="360" t="s">
        <v>719</v>
      </c>
      <c r="E261" s="360"/>
      <c r="F261" s="133" t="s">
        <v>12</v>
      </c>
      <c r="G261" s="133" t="s">
        <v>13</v>
      </c>
      <c r="H261" s="38" t="s">
        <v>885</v>
      </c>
      <c r="I261" s="38" t="s">
        <v>679</v>
      </c>
      <c r="J261" s="41" t="s">
        <v>869</v>
      </c>
      <c r="K261" s="113" t="s">
        <v>918</v>
      </c>
      <c r="L261" s="113" t="s">
        <v>918</v>
      </c>
    </row>
    <row r="262" spans="1:12" x14ac:dyDescent="0.45">
      <c r="A262" s="163" t="str">
        <f t="shared" si="6"/>
        <v>産業（製造業）パルプ製造業及び紙製造業抄紙工程熱利用設備</v>
      </c>
      <c r="B262" s="161">
        <f t="shared" si="7"/>
        <v>256</v>
      </c>
      <c r="C262" s="38" t="s">
        <v>710</v>
      </c>
      <c r="D262" s="360" t="s">
        <v>719</v>
      </c>
      <c r="E262" s="360"/>
      <c r="F262" s="133" t="s">
        <v>12</v>
      </c>
      <c r="G262" s="133" t="s">
        <v>13</v>
      </c>
      <c r="H262" s="38" t="s">
        <v>885</v>
      </c>
      <c r="I262" s="38" t="s">
        <v>679</v>
      </c>
      <c r="J262" s="41" t="s">
        <v>874</v>
      </c>
      <c r="K262" s="113" t="s">
        <v>918</v>
      </c>
      <c r="L262" s="113" t="s">
        <v>918</v>
      </c>
    </row>
    <row r="263" spans="1:12" x14ac:dyDescent="0.45">
      <c r="A263" s="163" t="str">
        <f t="shared" si="6"/>
        <v>産業（製造業）パルプ製造業及び紙製造業抄紙工程廃熱回収設備</v>
      </c>
      <c r="B263" s="161">
        <f t="shared" si="7"/>
        <v>257</v>
      </c>
      <c r="C263" s="38" t="s">
        <v>710</v>
      </c>
      <c r="D263" s="360" t="s">
        <v>719</v>
      </c>
      <c r="E263" s="360"/>
      <c r="F263" s="133" t="s">
        <v>12</v>
      </c>
      <c r="G263" s="133" t="s">
        <v>13</v>
      </c>
      <c r="H263" s="38" t="s">
        <v>885</v>
      </c>
      <c r="I263" s="38" t="s">
        <v>720</v>
      </c>
      <c r="J263" s="41" t="s">
        <v>775</v>
      </c>
      <c r="K263" s="113" t="s">
        <v>918</v>
      </c>
      <c r="L263" s="113" t="s">
        <v>918</v>
      </c>
    </row>
    <row r="264" spans="1:12" x14ac:dyDescent="0.45">
      <c r="A264" s="163" t="str">
        <f t="shared" ref="A264:A323" si="8">C264&amp;D264&amp;E264&amp;H264&amp;I264</f>
        <v>産業（製造業）パルプ製造業及び紙製造業抄紙工程電気使用設備</v>
      </c>
      <c r="B264" s="161">
        <f t="shared" ref="B264:B323" si="9">ROW(B264)-6</f>
        <v>258</v>
      </c>
      <c r="C264" s="38" t="s">
        <v>710</v>
      </c>
      <c r="D264" s="360" t="s">
        <v>719</v>
      </c>
      <c r="E264" s="360"/>
      <c r="F264" s="133" t="s">
        <v>12</v>
      </c>
      <c r="G264" s="133" t="s">
        <v>13</v>
      </c>
      <c r="H264" s="38" t="s">
        <v>885</v>
      </c>
      <c r="I264" s="38" t="s">
        <v>681</v>
      </c>
      <c r="J264" s="41" t="s">
        <v>776</v>
      </c>
      <c r="K264" s="113" t="s">
        <v>918</v>
      </c>
      <c r="L264" s="113" t="s">
        <v>918</v>
      </c>
    </row>
    <row r="265" spans="1:12" x14ac:dyDescent="0.45">
      <c r="A265" s="163" t="str">
        <f t="shared" si="8"/>
        <v>産業（製造業）パルプ製造業及び紙製造業抄紙工程電気使用設備</v>
      </c>
      <c r="B265" s="161">
        <f t="shared" si="9"/>
        <v>259</v>
      </c>
      <c r="C265" s="38" t="s">
        <v>710</v>
      </c>
      <c r="D265" s="360" t="s">
        <v>719</v>
      </c>
      <c r="E265" s="360"/>
      <c r="F265" s="133" t="s">
        <v>12</v>
      </c>
      <c r="G265" s="133" t="s">
        <v>13</v>
      </c>
      <c r="H265" s="38" t="s">
        <v>885</v>
      </c>
      <c r="I265" s="38" t="s">
        <v>681</v>
      </c>
      <c r="J265" s="41" t="s">
        <v>801</v>
      </c>
      <c r="K265" s="113" t="s">
        <v>918</v>
      </c>
      <c r="L265" s="113" t="s">
        <v>918</v>
      </c>
    </row>
    <row r="266" spans="1:12" x14ac:dyDescent="0.45">
      <c r="A266" s="163" t="str">
        <f t="shared" si="8"/>
        <v>産業（製造業）パルプ製造業及び紙製造業抄紙工程電気使用設備</v>
      </c>
      <c r="B266" s="161">
        <f t="shared" si="9"/>
        <v>260</v>
      </c>
      <c r="C266" s="38" t="s">
        <v>710</v>
      </c>
      <c r="D266" s="360" t="s">
        <v>719</v>
      </c>
      <c r="E266" s="360"/>
      <c r="F266" s="133" t="s">
        <v>12</v>
      </c>
      <c r="G266" s="133" t="s">
        <v>13</v>
      </c>
      <c r="H266" s="38" t="s">
        <v>885</v>
      </c>
      <c r="I266" s="38" t="s">
        <v>681</v>
      </c>
      <c r="J266" s="41" t="s">
        <v>825</v>
      </c>
      <c r="K266" s="113" t="s">
        <v>918</v>
      </c>
      <c r="L266" s="113" t="s">
        <v>918</v>
      </c>
    </row>
    <row r="267" spans="1:12" x14ac:dyDescent="0.45">
      <c r="A267" s="163" t="str">
        <f t="shared" si="8"/>
        <v>産業（製造業）パルプ製造業及び紙製造業抄紙工程電気使用設備</v>
      </c>
      <c r="B267" s="161">
        <f t="shared" si="9"/>
        <v>261</v>
      </c>
      <c r="C267" s="38" t="s">
        <v>710</v>
      </c>
      <c r="D267" s="360" t="s">
        <v>719</v>
      </c>
      <c r="E267" s="360"/>
      <c r="F267" s="133" t="s">
        <v>12</v>
      </c>
      <c r="G267" s="133" t="s">
        <v>13</v>
      </c>
      <c r="H267" s="38" t="s">
        <v>885</v>
      </c>
      <c r="I267" s="38" t="s">
        <v>681</v>
      </c>
      <c r="J267" s="41" t="s">
        <v>799</v>
      </c>
      <c r="K267" s="113" t="s">
        <v>918</v>
      </c>
      <c r="L267" s="113" t="s">
        <v>918</v>
      </c>
    </row>
    <row r="268" spans="1:12" x14ac:dyDescent="0.45">
      <c r="A268" s="163" t="str">
        <f t="shared" si="8"/>
        <v>産業（製造業）パルプ製造業及び紙製造業抄紙工程電気使用設備</v>
      </c>
      <c r="B268" s="161">
        <f t="shared" si="9"/>
        <v>262</v>
      </c>
      <c r="C268" s="38" t="s">
        <v>710</v>
      </c>
      <c r="D268" s="360" t="s">
        <v>719</v>
      </c>
      <c r="E268" s="360"/>
      <c r="F268" s="133" t="s">
        <v>12</v>
      </c>
      <c r="G268" s="133" t="s">
        <v>13</v>
      </c>
      <c r="H268" s="38" t="s">
        <v>885</v>
      </c>
      <c r="I268" s="38" t="s">
        <v>681</v>
      </c>
      <c r="J268" s="41" t="s">
        <v>822</v>
      </c>
      <c r="K268" s="113" t="s">
        <v>918</v>
      </c>
      <c r="L268" s="113" t="s">
        <v>918</v>
      </c>
    </row>
    <row r="269" spans="1:12" x14ac:dyDescent="0.45">
      <c r="A269" s="163" t="str">
        <f t="shared" si="8"/>
        <v>産業（製造業）パルプ製造業及び紙製造業抄紙工程電気使用設備</v>
      </c>
      <c r="B269" s="161">
        <f t="shared" si="9"/>
        <v>263</v>
      </c>
      <c r="C269" s="38" t="s">
        <v>710</v>
      </c>
      <c r="D269" s="360" t="s">
        <v>719</v>
      </c>
      <c r="E269" s="360"/>
      <c r="F269" s="133" t="s">
        <v>12</v>
      </c>
      <c r="G269" s="133" t="s">
        <v>13</v>
      </c>
      <c r="H269" s="38" t="s">
        <v>885</v>
      </c>
      <c r="I269" s="38" t="s">
        <v>681</v>
      </c>
      <c r="J269" s="41" t="s">
        <v>773</v>
      </c>
      <c r="K269" s="113" t="s">
        <v>918</v>
      </c>
      <c r="L269" s="113" t="s">
        <v>918</v>
      </c>
    </row>
    <row r="270" spans="1:12" x14ac:dyDescent="0.45">
      <c r="A270" s="163" t="str">
        <f t="shared" si="8"/>
        <v>産業（製造業）パルプ製造業及び紙製造業抄紙工程電気使用設備</v>
      </c>
      <c r="B270" s="161">
        <f t="shared" si="9"/>
        <v>264</v>
      </c>
      <c r="C270" s="38" t="s">
        <v>710</v>
      </c>
      <c r="D270" s="360" t="s">
        <v>719</v>
      </c>
      <c r="E270" s="360"/>
      <c r="F270" s="133" t="s">
        <v>12</v>
      </c>
      <c r="G270" s="133" t="s">
        <v>13</v>
      </c>
      <c r="H270" s="38" t="s">
        <v>885</v>
      </c>
      <c r="I270" s="38" t="s">
        <v>681</v>
      </c>
      <c r="J270" s="41" t="s">
        <v>859</v>
      </c>
      <c r="K270" s="113" t="s">
        <v>918</v>
      </c>
      <c r="L270" s="113" t="s">
        <v>918</v>
      </c>
    </row>
    <row r="271" spans="1:12" x14ac:dyDescent="0.45">
      <c r="A271" s="163" t="str">
        <f t="shared" si="8"/>
        <v>産業（製造業）パルプ製造業及び紙製造業抄紙工程電気使用設備</v>
      </c>
      <c r="B271" s="161">
        <f t="shared" si="9"/>
        <v>265</v>
      </c>
      <c r="C271" s="38" t="s">
        <v>710</v>
      </c>
      <c r="D271" s="360" t="s">
        <v>719</v>
      </c>
      <c r="E271" s="360"/>
      <c r="F271" s="133" t="s">
        <v>12</v>
      </c>
      <c r="G271" s="133" t="s">
        <v>13</v>
      </c>
      <c r="H271" s="38" t="s">
        <v>885</v>
      </c>
      <c r="I271" s="38" t="s">
        <v>681</v>
      </c>
      <c r="J271" s="41" t="s">
        <v>864</v>
      </c>
      <c r="K271" s="113" t="s">
        <v>918</v>
      </c>
      <c r="L271" s="113" t="s">
        <v>918</v>
      </c>
    </row>
    <row r="272" spans="1:12" x14ac:dyDescent="0.45">
      <c r="A272" s="163" t="str">
        <f t="shared" si="8"/>
        <v>産業（製造業）パルプ製造業及び紙製造業抄紙工程省エネルギー型製造プロセス</v>
      </c>
      <c r="B272" s="161">
        <f t="shared" si="9"/>
        <v>266</v>
      </c>
      <c r="C272" s="38" t="s">
        <v>710</v>
      </c>
      <c r="D272" s="360" t="s">
        <v>719</v>
      </c>
      <c r="E272" s="360"/>
      <c r="F272" s="133" t="s">
        <v>12</v>
      </c>
      <c r="G272" s="133" t="s">
        <v>13</v>
      </c>
      <c r="H272" s="38" t="s">
        <v>885</v>
      </c>
      <c r="I272" s="38" t="s">
        <v>712</v>
      </c>
      <c r="J272" s="41" t="s">
        <v>777</v>
      </c>
      <c r="K272" s="113" t="s">
        <v>918</v>
      </c>
      <c r="L272" s="113" t="s">
        <v>918</v>
      </c>
    </row>
    <row r="273" spans="1:12" x14ac:dyDescent="0.45">
      <c r="A273" s="163" t="str">
        <f t="shared" si="8"/>
        <v>産業（製造業）パルプ製造業及び紙製造業抄紙工程省エネルギー型製造プロセス</v>
      </c>
      <c r="B273" s="161">
        <f t="shared" si="9"/>
        <v>267</v>
      </c>
      <c r="C273" s="38" t="s">
        <v>710</v>
      </c>
      <c r="D273" s="360" t="s">
        <v>719</v>
      </c>
      <c r="E273" s="360"/>
      <c r="F273" s="133" t="s">
        <v>12</v>
      </c>
      <c r="G273" s="133" t="s">
        <v>13</v>
      </c>
      <c r="H273" s="38" t="s">
        <v>885</v>
      </c>
      <c r="I273" s="38" t="s">
        <v>712</v>
      </c>
      <c r="J273" s="41" t="s">
        <v>802</v>
      </c>
      <c r="K273" s="113" t="s">
        <v>918</v>
      </c>
      <c r="L273" s="113" t="s">
        <v>918</v>
      </c>
    </row>
    <row r="274" spans="1:12" x14ac:dyDescent="0.45">
      <c r="A274" s="163" t="str">
        <f t="shared" si="8"/>
        <v>産業（製造業）パルプ製造業及び紙製造業動力工程（重油、石炭、都市ガス、固形燃料等）燃焼設備</v>
      </c>
      <c r="B274" s="161">
        <f t="shared" si="9"/>
        <v>268</v>
      </c>
      <c r="C274" s="38" t="s">
        <v>710</v>
      </c>
      <c r="D274" s="360" t="s">
        <v>719</v>
      </c>
      <c r="E274" s="360"/>
      <c r="F274" s="133" t="s">
        <v>12</v>
      </c>
      <c r="G274" s="133" t="s">
        <v>13</v>
      </c>
      <c r="H274" s="38" t="s">
        <v>887</v>
      </c>
      <c r="I274" s="38" t="s">
        <v>724</v>
      </c>
      <c r="J274" s="41" t="s">
        <v>838</v>
      </c>
      <c r="K274" s="113" t="s">
        <v>918</v>
      </c>
      <c r="L274" s="113" t="s">
        <v>918</v>
      </c>
    </row>
    <row r="275" spans="1:12" x14ac:dyDescent="0.45">
      <c r="A275" s="163" t="str">
        <f t="shared" si="8"/>
        <v>産業（製造業）パルプ製造業及び紙製造業動力工程（重油、石炭、都市ガス、固形燃料等）熱利用設備</v>
      </c>
      <c r="B275" s="161">
        <f t="shared" si="9"/>
        <v>269</v>
      </c>
      <c r="C275" s="38" t="s">
        <v>710</v>
      </c>
      <c r="D275" s="360" t="s">
        <v>719</v>
      </c>
      <c r="E275" s="360"/>
      <c r="F275" s="133" t="s">
        <v>12</v>
      </c>
      <c r="G275" s="133" t="s">
        <v>13</v>
      </c>
      <c r="H275" s="38" t="s">
        <v>887</v>
      </c>
      <c r="I275" s="38" t="s">
        <v>679</v>
      </c>
      <c r="J275" s="41" t="s">
        <v>778</v>
      </c>
      <c r="K275" s="113" t="s">
        <v>918</v>
      </c>
      <c r="L275" s="113" t="s">
        <v>918</v>
      </c>
    </row>
    <row r="276" spans="1:12" x14ac:dyDescent="0.45">
      <c r="A276" s="163" t="str">
        <f t="shared" si="8"/>
        <v>産業（製造業）パルプ製造業及び紙製造業動力工程（回収黒液）燃焼設備</v>
      </c>
      <c r="B276" s="161">
        <f t="shared" si="9"/>
        <v>270</v>
      </c>
      <c r="C276" s="38" t="s">
        <v>710</v>
      </c>
      <c r="D276" s="360" t="s">
        <v>719</v>
      </c>
      <c r="E276" s="360"/>
      <c r="F276" s="133" t="s">
        <v>12</v>
      </c>
      <c r="G276" s="133" t="s">
        <v>13</v>
      </c>
      <c r="H276" s="38" t="s">
        <v>889</v>
      </c>
      <c r="I276" s="38" t="s">
        <v>724</v>
      </c>
      <c r="J276" s="41" t="s">
        <v>826</v>
      </c>
      <c r="K276" s="113" t="s">
        <v>918</v>
      </c>
      <c r="L276" s="113" t="s">
        <v>918</v>
      </c>
    </row>
    <row r="277" spans="1:12" x14ac:dyDescent="0.45">
      <c r="A277" s="163" t="str">
        <f t="shared" si="8"/>
        <v>産業（製造業）パルプ製造業及び紙製造業動力工程（回収黒液）熱利用設備</v>
      </c>
      <c r="B277" s="161">
        <f t="shared" si="9"/>
        <v>271</v>
      </c>
      <c r="C277" s="38" t="s">
        <v>710</v>
      </c>
      <c r="D277" s="360" t="s">
        <v>719</v>
      </c>
      <c r="E277" s="360"/>
      <c r="F277" s="133" t="s">
        <v>12</v>
      </c>
      <c r="G277" s="133" t="s">
        <v>13</v>
      </c>
      <c r="H277" s="38" t="s">
        <v>889</v>
      </c>
      <c r="I277" s="38" t="s">
        <v>679</v>
      </c>
      <c r="J277" s="41" t="s">
        <v>779</v>
      </c>
      <c r="K277" s="113" t="s">
        <v>918</v>
      </c>
      <c r="L277" s="113" t="s">
        <v>918</v>
      </c>
    </row>
    <row r="278" spans="1:12" x14ac:dyDescent="0.45">
      <c r="A278" s="163" t="str">
        <f t="shared" si="8"/>
        <v>産業（製造業）パルプ製造業及び紙製造業動力工程（回収黒液）熱利用設備</v>
      </c>
      <c r="B278" s="161">
        <f t="shared" si="9"/>
        <v>272</v>
      </c>
      <c r="C278" s="38" t="s">
        <v>710</v>
      </c>
      <c r="D278" s="360" t="s">
        <v>719</v>
      </c>
      <c r="E278" s="360"/>
      <c r="F278" s="133" t="s">
        <v>12</v>
      </c>
      <c r="G278" s="133" t="s">
        <v>13</v>
      </c>
      <c r="H278" s="38" t="s">
        <v>889</v>
      </c>
      <c r="I278" s="38" t="s">
        <v>679</v>
      </c>
      <c r="J278" s="41" t="s">
        <v>803</v>
      </c>
      <c r="K278" s="113" t="s">
        <v>918</v>
      </c>
      <c r="L278" s="113" t="s">
        <v>918</v>
      </c>
    </row>
    <row r="279" spans="1:12" x14ac:dyDescent="0.45">
      <c r="A279" s="163" t="str">
        <f t="shared" si="8"/>
        <v>産業（製造業）パルプ製造業及び紙製造業動力工程（回収黒液）熱利用設備</v>
      </c>
      <c r="B279" s="161">
        <f t="shared" si="9"/>
        <v>273</v>
      </c>
      <c r="C279" s="38" t="s">
        <v>710</v>
      </c>
      <c r="D279" s="360" t="s">
        <v>719</v>
      </c>
      <c r="E279" s="360"/>
      <c r="F279" s="133" t="s">
        <v>12</v>
      </c>
      <c r="G279" s="133" t="s">
        <v>13</v>
      </c>
      <c r="H279" s="38" t="s">
        <v>889</v>
      </c>
      <c r="I279" s="38" t="s">
        <v>679</v>
      </c>
      <c r="J279" s="41" t="s">
        <v>827</v>
      </c>
      <c r="K279" s="113" t="s">
        <v>918</v>
      </c>
      <c r="L279" s="113" t="s">
        <v>918</v>
      </c>
    </row>
    <row r="280" spans="1:12" x14ac:dyDescent="0.45">
      <c r="A280" s="163" t="str">
        <f t="shared" si="8"/>
        <v>産業（製造業）パルプ製造業及び紙製造業動力工程（回収黒液）熱利用設備</v>
      </c>
      <c r="B280" s="161">
        <f t="shared" si="9"/>
        <v>274</v>
      </c>
      <c r="C280" s="38" t="s">
        <v>710</v>
      </c>
      <c r="D280" s="360" t="s">
        <v>719</v>
      </c>
      <c r="E280" s="360"/>
      <c r="F280" s="133" t="s">
        <v>12</v>
      </c>
      <c r="G280" s="133" t="s">
        <v>13</v>
      </c>
      <c r="H280" s="38" t="s">
        <v>889</v>
      </c>
      <c r="I280" s="38" t="s">
        <v>679</v>
      </c>
      <c r="J280" s="41" t="s">
        <v>852</v>
      </c>
      <c r="K280" s="113" t="s">
        <v>918</v>
      </c>
      <c r="L280" s="113" t="s">
        <v>918</v>
      </c>
    </row>
    <row r="281" spans="1:12" x14ac:dyDescent="0.45">
      <c r="A281" s="163" t="str">
        <f t="shared" si="8"/>
        <v>産業（製造業）パルプ製造業及び紙製造業動力工程（回収黒液）廃熱回収設備</v>
      </c>
      <c r="B281" s="161">
        <f t="shared" si="9"/>
        <v>275</v>
      </c>
      <c r="C281" s="38" t="s">
        <v>710</v>
      </c>
      <c r="D281" s="360" t="s">
        <v>719</v>
      </c>
      <c r="E281" s="360"/>
      <c r="F281" s="133" t="s">
        <v>12</v>
      </c>
      <c r="G281" s="133" t="s">
        <v>13</v>
      </c>
      <c r="H281" s="38" t="s">
        <v>889</v>
      </c>
      <c r="I281" s="38" t="s">
        <v>720</v>
      </c>
      <c r="J281" s="41" t="s">
        <v>779</v>
      </c>
      <c r="K281" s="113" t="s">
        <v>918</v>
      </c>
      <c r="L281" s="113" t="s">
        <v>918</v>
      </c>
    </row>
    <row r="282" spans="1:12" x14ac:dyDescent="0.45">
      <c r="A282" s="163" t="str">
        <f t="shared" si="8"/>
        <v>産業（製造業）パルプ製造業及び紙製造業動力工程（回収黒液）廃熱回収設備</v>
      </c>
      <c r="B282" s="161">
        <f t="shared" si="9"/>
        <v>276</v>
      </c>
      <c r="C282" s="38" t="s">
        <v>710</v>
      </c>
      <c r="D282" s="360" t="s">
        <v>719</v>
      </c>
      <c r="E282" s="360"/>
      <c r="F282" s="133" t="s">
        <v>12</v>
      </c>
      <c r="G282" s="133" t="s">
        <v>13</v>
      </c>
      <c r="H282" s="38" t="s">
        <v>889</v>
      </c>
      <c r="I282" s="38" t="s">
        <v>720</v>
      </c>
      <c r="J282" s="41" t="s">
        <v>803</v>
      </c>
      <c r="K282" s="113" t="s">
        <v>918</v>
      </c>
      <c r="L282" s="113" t="s">
        <v>918</v>
      </c>
    </row>
    <row r="283" spans="1:12" x14ac:dyDescent="0.45">
      <c r="A283" s="163" t="str">
        <f t="shared" si="8"/>
        <v>産業（製造業）パルプ製造業及び紙製造業動力工程（回収黒液）廃熱回収設備</v>
      </c>
      <c r="B283" s="161">
        <f t="shared" si="9"/>
        <v>277</v>
      </c>
      <c r="C283" s="38" t="s">
        <v>710</v>
      </c>
      <c r="D283" s="360" t="s">
        <v>719</v>
      </c>
      <c r="E283" s="360"/>
      <c r="F283" s="133" t="s">
        <v>12</v>
      </c>
      <c r="G283" s="133" t="s">
        <v>13</v>
      </c>
      <c r="H283" s="38" t="s">
        <v>889</v>
      </c>
      <c r="I283" s="38" t="s">
        <v>720</v>
      </c>
      <c r="J283" s="41" t="s">
        <v>827</v>
      </c>
      <c r="K283" s="113" t="s">
        <v>918</v>
      </c>
      <c r="L283" s="113" t="s">
        <v>918</v>
      </c>
    </row>
    <row r="284" spans="1:12" x14ac:dyDescent="0.45">
      <c r="A284" s="163" t="str">
        <f t="shared" si="8"/>
        <v>産業（製造業）パルプ製造業及び紙製造業動力工程（回収黒液）廃熱回収設備</v>
      </c>
      <c r="B284" s="161">
        <f t="shared" si="9"/>
        <v>278</v>
      </c>
      <c r="C284" s="38" t="s">
        <v>710</v>
      </c>
      <c r="D284" s="360" t="s">
        <v>719</v>
      </c>
      <c r="E284" s="360"/>
      <c r="F284" s="133" t="s">
        <v>12</v>
      </c>
      <c r="G284" s="133" t="s">
        <v>13</v>
      </c>
      <c r="H284" s="38" t="s">
        <v>889</v>
      </c>
      <c r="I284" s="38" t="s">
        <v>720</v>
      </c>
      <c r="J284" s="41" t="s">
        <v>852</v>
      </c>
      <c r="K284" s="113" t="s">
        <v>918</v>
      </c>
      <c r="L284" s="113" t="s">
        <v>918</v>
      </c>
    </row>
    <row r="285" spans="1:12" x14ac:dyDescent="0.45">
      <c r="A285" s="163" t="str">
        <f t="shared" si="8"/>
        <v>産業（製造業）パルプ製造業及び紙製造業動力工程（回収黒液）コージェネレーション設備</v>
      </c>
      <c r="B285" s="161">
        <f t="shared" si="9"/>
        <v>279</v>
      </c>
      <c r="C285" s="38" t="s">
        <v>710</v>
      </c>
      <c r="D285" s="360" t="s">
        <v>719</v>
      </c>
      <c r="E285" s="360"/>
      <c r="F285" s="133" t="s">
        <v>12</v>
      </c>
      <c r="G285" s="133" t="s">
        <v>13</v>
      </c>
      <c r="H285" s="38" t="s">
        <v>889</v>
      </c>
      <c r="I285" s="38" t="s">
        <v>716</v>
      </c>
      <c r="J285" s="41" t="s">
        <v>780</v>
      </c>
      <c r="K285" s="113" t="s">
        <v>918</v>
      </c>
      <c r="L285" s="113" t="s">
        <v>918</v>
      </c>
    </row>
    <row r="286" spans="1:12" x14ac:dyDescent="0.45">
      <c r="A286" s="163" t="str">
        <f t="shared" si="8"/>
        <v>産業（製造業）パルプ製造業及び紙製造業共通工程※2その他</v>
      </c>
      <c r="B286" s="161">
        <f t="shared" si="9"/>
        <v>280</v>
      </c>
      <c r="C286" s="38" t="s">
        <v>710</v>
      </c>
      <c r="D286" s="360" t="s">
        <v>719</v>
      </c>
      <c r="E286" s="360"/>
      <c r="F286" s="133" t="s">
        <v>12</v>
      </c>
      <c r="G286" s="133" t="s">
        <v>13</v>
      </c>
      <c r="H286" s="38" t="s">
        <v>751</v>
      </c>
      <c r="I286" s="38" t="s">
        <v>97</v>
      </c>
      <c r="J286" s="41" t="s">
        <v>804</v>
      </c>
      <c r="K286" s="113" t="s">
        <v>918</v>
      </c>
      <c r="L286" s="113" t="s">
        <v>918</v>
      </c>
    </row>
    <row r="287" spans="1:12" x14ac:dyDescent="0.45">
      <c r="A287" s="163" t="str">
        <f t="shared" si="8"/>
        <v>産業（製造業）パルプ製造業及び紙製造業その他の主要エネルギー消費設備電気使用設備</v>
      </c>
      <c r="B287" s="161">
        <f t="shared" si="9"/>
        <v>281</v>
      </c>
      <c r="C287" s="38" t="s">
        <v>710</v>
      </c>
      <c r="D287" s="360" t="s">
        <v>719</v>
      </c>
      <c r="E287" s="360"/>
      <c r="F287" s="133" t="s">
        <v>12</v>
      </c>
      <c r="G287" s="133" t="s">
        <v>13</v>
      </c>
      <c r="H287" s="38" t="s">
        <v>715</v>
      </c>
      <c r="I287" s="38" t="s">
        <v>681</v>
      </c>
      <c r="J287" s="41" t="s">
        <v>781</v>
      </c>
      <c r="K287" s="113" t="s">
        <v>918</v>
      </c>
      <c r="L287" s="113" t="s">
        <v>918</v>
      </c>
    </row>
    <row r="288" spans="1:12" x14ac:dyDescent="0.45">
      <c r="A288" s="163" t="str">
        <f t="shared" si="8"/>
        <v>産業（製造業）パルプ製造業及び紙製造業その他の主要エネルギー消費設備電気使用設備</v>
      </c>
      <c r="B288" s="161">
        <f t="shared" si="9"/>
        <v>282</v>
      </c>
      <c r="C288" s="38" t="s">
        <v>710</v>
      </c>
      <c r="D288" s="360" t="s">
        <v>719</v>
      </c>
      <c r="E288" s="360"/>
      <c r="F288" s="133" t="s">
        <v>12</v>
      </c>
      <c r="G288" s="133" t="s">
        <v>13</v>
      </c>
      <c r="H288" s="38" t="s">
        <v>715</v>
      </c>
      <c r="I288" s="38" t="s">
        <v>681</v>
      </c>
      <c r="J288" s="41" t="s">
        <v>805</v>
      </c>
      <c r="K288" s="113" t="s">
        <v>918</v>
      </c>
      <c r="L288" s="113" t="s">
        <v>918</v>
      </c>
    </row>
    <row r="289" spans="1:12" x14ac:dyDescent="0.45">
      <c r="A289" s="163" t="str">
        <f t="shared" si="8"/>
        <v>産業（製造業）パルプ製造業及び紙製造業その他の主要エネルギー消費設備電気使用設備</v>
      </c>
      <c r="B289" s="161">
        <f t="shared" si="9"/>
        <v>283</v>
      </c>
      <c r="C289" s="38" t="s">
        <v>710</v>
      </c>
      <c r="D289" s="360" t="s">
        <v>719</v>
      </c>
      <c r="E289" s="360"/>
      <c r="F289" s="133" t="s">
        <v>12</v>
      </c>
      <c r="G289" s="133" t="s">
        <v>13</v>
      </c>
      <c r="H289" s="38" t="s">
        <v>715</v>
      </c>
      <c r="I289" s="38" t="s">
        <v>681</v>
      </c>
      <c r="J289" s="41" t="s">
        <v>828</v>
      </c>
      <c r="K289" s="113" t="s">
        <v>918</v>
      </c>
      <c r="L289" s="113" t="s">
        <v>918</v>
      </c>
    </row>
    <row r="290" spans="1:12" x14ac:dyDescent="0.45">
      <c r="A290" s="163" t="str">
        <f t="shared" si="8"/>
        <v>産業（製造業）パルプ製造業及び紙製造業その他の主要エネルギー消費設備電気使用設備</v>
      </c>
      <c r="B290" s="161">
        <f t="shared" si="9"/>
        <v>284</v>
      </c>
      <c r="C290" s="38" t="s">
        <v>710</v>
      </c>
      <c r="D290" s="360" t="s">
        <v>719</v>
      </c>
      <c r="E290" s="360"/>
      <c r="F290" s="133" t="s">
        <v>12</v>
      </c>
      <c r="G290" s="133" t="s">
        <v>13</v>
      </c>
      <c r="H290" s="38" t="s">
        <v>715</v>
      </c>
      <c r="I290" s="38" t="s">
        <v>681</v>
      </c>
      <c r="J290" s="41" t="s">
        <v>839</v>
      </c>
      <c r="K290" s="113" t="s">
        <v>918</v>
      </c>
      <c r="L290" s="113" t="s">
        <v>918</v>
      </c>
    </row>
    <row r="291" spans="1:12" x14ac:dyDescent="0.45">
      <c r="A291" s="163" t="str">
        <f t="shared" si="8"/>
        <v>産業（製造業）石油化学系基礎製品製造業（ナフサ分解プラント）ナフサ分解工程燃焼設備</v>
      </c>
      <c r="B291" s="161">
        <f t="shared" si="9"/>
        <v>285</v>
      </c>
      <c r="C291" s="38" t="s">
        <v>710</v>
      </c>
      <c r="D291" s="38" t="s">
        <v>725</v>
      </c>
      <c r="E291" s="40" t="s">
        <v>726</v>
      </c>
      <c r="F291" s="133" t="s">
        <v>12</v>
      </c>
      <c r="G291" s="133" t="s">
        <v>13</v>
      </c>
      <c r="H291" s="38" t="s">
        <v>755</v>
      </c>
      <c r="I291" s="38" t="s">
        <v>724</v>
      </c>
      <c r="J291" s="41" t="s">
        <v>846</v>
      </c>
      <c r="K291" s="113" t="s">
        <v>918</v>
      </c>
      <c r="L291" s="113" t="s">
        <v>918</v>
      </c>
    </row>
    <row r="292" spans="1:12" x14ac:dyDescent="0.45">
      <c r="A292" s="163" t="str">
        <f t="shared" si="8"/>
        <v>産業（製造業）石油化学系基礎製品製造業（ナフサ分解プラント）ナフサ分解工程燃焼設備</v>
      </c>
      <c r="B292" s="161">
        <f t="shared" si="9"/>
        <v>286</v>
      </c>
      <c r="C292" s="38" t="s">
        <v>710</v>
      </c>
      <c r="D292" s="38" t="s">
        <v>725</v>
      </c>
      <c r="E292" s="40" t="s">
        <v>726</v>
      </c>
      <c r="F292" s="133" t="s">
        <v>12</v>
      </c>
      <c r="G292" s="133" t="s">
        <v>13</v>
      </c>
      <c r="H292" s="38" t="s">
        <v>755</v>
      </c>
      <c r="I292" s="38" t="s">
        <v>724</v>
      </c>
      <c r="J292" s="41" t="s">
        <v>2824</v>
      </c>
      <c r="K292" s="113" t="s">
        <v>918</v>
      </c>
      <c r="L292" s="113" t="s">
        <v>918</v>
      </c>
    </row>
    <row r="293" spans="1:12" x14ac:dyDescent="0.45">
      <c r="A293" s="163" t="str">
        <f t="shared" si="8"/>
        <v>産業（製造業）石油化学系基礎製品製造業（ナフサ分解プラント）ナフサ分解工程燃焼設備</v>
      </c>
      <c r="B293" s="161">
        <f t="shared" si="9"/>
        <v>287</v>
      </c>
      <c r="C293" s="38" t="s">
        <v>710</v>
      </c>
      <c r="D293" s="38" t="s">
        <v>725</v>
      </c>
      <c r="E293" s="40" t="s">
        <v>726</v>
      </c>
      <c r="F293" s="133" t="s">
        <v>12</v>
      </c>
      <c r="G293" s="133" t="s">
        <v>13</v>
      </c>
      <c r="H293" s="38" t="s">
        <v>755</v>
      </c>
      <c r="I293" s="38" t="s">
        <v>724</v>
      </c>
      <c r="J293" s="41" t="s">
        <v>860</v>
      </c>
      <c r="K293" s="113" t="s">
        <v>918</v>
      </c>
      <c r="L293" s="113" t="s">
        <v>918</v>
      </c>
    </row>
    <row r="294" spans="1:12" x14ac:dyDescent="0.45">
      <c r="A294" s="163" t="str">
        <f t="shared" si="8"/>
        <v>産業（製造業）石油化学系基礎製品製造業（ナフサ分解プラント）ナフサ分解工程熱利用設備</v>
      </c>
      <c r="B294" s="161">
        <f t="shared" si="9"/>
        <v>288</v>
      </c>
      <c r="C294" s="38" t="s">
        <v>710</v>
      </c>
      <c r="D294" s="38" t="s">
        <v>725</v>
      </c>
      <c r="E294" s="40" t="s">
        <v>726</v>
      </c>
      <c r="F294" s="133" t="s">
        <v>12</v>
      </c>
      <c r="G294" s="133" t="s">
        <v>13</v>
      </c>
      <c r="H294" s="38" t="s">
        <v>755</v>
      </c>
      <c r="I294" s="38" t="s">
        <v>679</v>
      </c>
      <c r="J294" s="41" t="s">
        <v>2839</v>
      </c>
      <c r="K294" s="113" t="s">
        <v>918</v>
      </c>
      <c r="L294" s="113" t="s">
        <v>918</v>
      </c>
    </row>
    <row r="295" spans="1:12" x14ac:dyDescent="0.45">
      <c r="A295" s="163" t="str">
        <f t="shared" si="8"/>
        <v>産業（製造業）石油化学系基礎製品製造業（ナフサ分解プラント）高温分離工程熱利用設備</v>
      </c>
      <c r="B295" s="161">
        <f t="shared" si="9"/>
        <v>289</v>
      </c>
      <c r="C295" s="38" t="s">
        <v>710</v>
      </c>
      <c r="D295" s="38" t="s">
        <v>725</v>
      </c>
      <c r="E295" s="40" t="s">
        <v>726</v>
      </c>
      <c r="F295" s="133" t="s">
        <v>12</v>
      </c>
      <c r="G295" s="133" t="s">
        <v>13</v>
      </c>
      <c r="H295" s="38" t="s">
        <v>757</v>
      </c>
      <c r="I295" s="38" t="s">
        <v>679</v>
      </c>
      <c r="J295" s="41" t="s">
        <v>782</v>
      </c>
      <c r="K295" s="113" t="s">
        <v>918</v>
      </c>
      <c r="L295" s="113" t="s">
        <v>918</v>
      </c>
    </row>
    <row r="296" spans="1:12" x14ac:dyDescent="0.45">
      <c r="A296" s="163" t="str">
        <f t="shared" si="8"/>
        <v>産業（製造業）石油化学系基礎製品製造業（ナフサ分解プラント）高温分離工程熱利用設備</v>
      </c>
      <c r="B296" s="161">
        <f t="shared" si="9"/>
        <v>290</v>
      </c>
      <c r="C296" s="38" t="s">
        <v>710</v>
      </c>
      <c r="D296" s="38" t="s">
        <v>725</v>
      </c>
      <c r="E296" s="40" t="s">
        <v>726</v>
      </c>
      <c r="F296" s="133" t="s">
        <v>12</v>
      </c>
      <c r="G296" s="133" t="s">
        <v>13</v>
      </c>
      <c r="H296" s="38" t="s">
        <v>757</v>
      </c>
      <c r="I296" s="38" t="s">
        <v>679</v>
      </c>
      <c r="J296" s="41" t="s">
        <v>806</v>
      </c>
      <c r="K296" s="113" t="s">
        <v>918</v>
      </c>
      <c r="L296" s="113" t="s">
        <v>918</v>
      </c>
    </row>
    <row r="297" spans="1:12" x14ac:dyDescent="0.45">
      <c r="A297" s="163" t="str">
        <f t="shared" si="8"/>
        <v>産業（製造業）石油化学系基礎製品製造業（ナフサ分解プラント）高温分離工程熱利用設備</v>
      </c>
      <c r="B297" s="161">
        <f t="shared" si="9"/>
        <v>291</v>
      </c>
      <c r="C297" s="38" t="s">
        <v>710</v>
      </c>
      <c r="D297" s="38" t="s">
        <v>725</v>
      </c>
      <c r="E297" s="40" t="s">
        <v>726</v>
      </c>
      <c r="F297" s="133" t="s">
        <v>12</v>
      </c>
      <c r="G297" s="133" t="s">
        <v>13</v>
      </c>
      <c r="H297" s="38" t="s">
        <v>757</v>
      </c>
      <c r="I297" s="38" t="s">
        <v>679</v>
      </c>
      <c r="J297" s="41" t="s">
        <v>829</v>
      </c>
      <c r="K297" s="113" t="s">
        <v>918</v>
      </c>
      <c r="L297" s="113" t="s">
        <v>918</v>
      </c>
    </row>
    <row r="298" spans="1:12" x14ac:dyDescent="0.45">
      <c r="A298" s="163" t="str">
        <f t="shared" si="8"/>
        <v>産業（製造業）石油化学系基礎製品製造業（ナフサ分解プラント）高温分離工程熱利用設備</v>
      </c>
      <c r="B298" s="161">
        <f t="shared" si="9"/>
        <v>292</v>
      </c>
      <c r="C298" s="38" t="s">
        <v>710</v>
      </c>
      <c r="D298" s="38" t="s">
        <v>725</v>
      </c>
      <c r="E298" s="40" t="s">
        <v>726</v>
      </c>
      <c r="F298" s="133" t="s">
        <v>12</v>
      </c>
      <c r="G298" s="133" t="s">
        <v>13</v>
      </c>
      <c r="H298" s="38" t="s">
        <v>757</v>
      </c>
      <c r="I298" s="38" t="s">
        <v>679</v>
      </c>
      <c r="J298" s="134" t="s">
        <v>876</v>
      </c>
      <c r="K298" s="113" t="s">
        <v>918</v>
      </c>
      <c r="L298" s="113" t="s">
        <v>918</v>
      </c>
    </row>
    <row r="299" spans="1:12" x14ac:dyDescent="0.45">
      <c r="A299" s="163" t="str">
        <f t="shared" si="8"/>
        <v>産業（製造業）石油化学系基礎製品製造業（ナフサ分解プラント）高温分離工程廃熱回収設備</v>
      </c>
      <c r="B299" s="161">
        <f t="shared" si="9"/>
        <v>293</v>
      </c>
      <c r="C299" s="38" t="s">
        <v>710</v>
      </c>
      <c r="D299" s="38" t="s">
        <v>725</v>
      </c>
      <c r="E299" s="40" t="s">
        <v>726</v>
      </c>
      <c r="F299" s="133" t="s">
        <v>12</v>
      </c>
      <c r="G299" s="133" t="s">
        <v>13</v>
      </c>
      <c r="H299" s="38" t="s">
        <v>757</v>
      </c>
      <c r="I299" s="38" t="s">
        <v>720</v>
      </c>
      <c r="J299" s="41" t="s">
        <v>783</v>
      </c>
      <c r="K299" s="113" t="s">
        <v>918</v>
      </c>
      <c r="L299" s="113" t="s">
        <v>918</v>
      </c>
    </row>
    <row r="300" spans="1:12" x14ac:dyDescent="0.45">
      <c r="A300" s="163" t="str">
        <f t="shared" si="8"/>
        <v>産業（製造業）石油化学系基礎製品製造業（ナフサ分解プラント）低温分離工程熱利用設備</v>
      </c>
      <c r="B300" s="161">
        <f t="shared" si="9"/>
        <v>294</v>
      </c>
      <c r="C300" s="38" t="s">
        <v>710</v>
      </c>
      <c r="D300" s="38" t="s">
        <v>725</v>
      </c>
      <c r="E300" s="40" t="s">
        <v>726</v>
      </c>
      <c r="F300" s="133" t="s">
        <v>12</v>
      </c>
      <c r="G300" s="133" t="s">
        <v>13</v>
      </c>
      <c r="H300" s="38" t="s">
        <v>759</v>
      </c>
      <c r="I300" s="38" t="s">
        <v>679</v>
      </c>
      <c r="J300" s="134" t="s">
        <v>878</v>
      </c>
      <c r="K300" s="113" t="s">
        <v>918</v>
      </c>
      <c r="L300" s="113" t="s">
        <v>918</v>
      </c>
    </row>
    <row r="301" spans="1:12" x14ac:dyDescent="0.45">
      <c r="A301" s="163" t="str">
        <f t="shared" si="8"/>
        <v>産業（製造業）石油化学系基礎製品製造業（ナフサ分解プラント）低温分離工程熱利用設備</v>
      </c>
      <c r="B301" s="161">
        <f t="shared" si="9"/>
        <v>295</v>
      </c>
      <c r="C301" s="38" t="s">
        <v>710</v>
      </c>
      <c r="D301" s="38" t="s">
        <v>725</v>
      </c>
      <c r="E301" s="40" t="s">
        <v>726</v>
      </c>
      <c r="F301" s="133" t="s">
        <v>12</v>
      </c>
      <c r="G301" s="133" t="s">
        <v>13</v>
      </c>
      <c r="H301" s="38" t="s">
        <v>759</v>
      </c>
      <c r="I301" s="38" t="s">
        <v>679</v>
      </c>
      <c r="J301" s="41" t="s">
        <v>807</v>
      </c>
      <c r="K301" s="113" t="s">
        <v>918</v>
      </c>
      <c r="L301" s="113" t="s">
        <v>918</v>
      </c>
    </row>
    <row r="302" spans="1:12" x14ac:dyDescent="0.45">
      <c r="A302" s="163" t="str">
        <f t="shared" si="8"/>
        <v>産業（製造業）石油化学系基礎製品製造業（ナフサ分解プラント）低温分離工程熱利用設備</v>
      </c>
      <c r="B302" s="161">
        <f t="shared" si="9"/>
        <v>296</v>
      </c>
      <c r="C302" s="38" t="s">
        <v>710</v>
      </c>
      <c r="D302" s="38" t="s">
        <v>725</v>
      </c>
      <c r="E302" s="40" t="s">
        <v>726</v>
      </c>
      <c r="F302" s="133" t="s">
        <v>12</v>
      </c>
      <c r="G302" s="133" t="s">
        <v>13</v>
      </c>
      <c r="H302" s="38" t="s">
        <v>759</v>
      </c>
      <c r="I302" s="38" t="s">
        <v>679</v>
      </c>
      <c r="J302" s="41" t="s">
        <v>808</v>
      </c>
      <c r="K302" s="113" t="s">
        <v>918</v>
      </c>
      <c r="L302" s="113" t="s">
        <v>918</v>
      </c>
    </row>
    <row r="303" spans="1:12" x14ac:dyDescent="0.45">
      <c r="A303" s="163" t="str">
        <f t="shared" si="8"/>
        <v>産業（製造業）石油化学系基礎製品製造業（ナフサ分解プラント）低温分離工程熱利用設備</v>
      </c>
      <c r="B303" s="161">
        <f t="shared" si="9"/>
        <v>297</v>
      </c>
      <c r="C303" s="38" t="s">
        <v>710</v>
      </c>
      <c r="D303" s="38" t="s">
        <v>725</v>
      </c>
      <c r="E303" s="40" t="s">
        <v>726</v>
      </c>
      <c r="F303" s="133" t="s">
        <v>12</v>
      </c>
      <c r="G303" s="133" t="s">
        <v>13</v>
      </c>
      <c r="H303" s="38" t="s">
        <v>759</v>
      </c>
      <c r="I303" s="38" t="s">
        <v>679</v>
      </c>
      <c r="J303" s="134" t="s">
        <v>2825</v>
      </c>
      <c r="K303" s="113" t="s">
        <v>918</v>
      </c>
      <c r="L303" s="113" t="s">
        <v>918</v>
      </c>
    </row>
    <row r="304" spans="1:12" x14ac:dyDescent="0.45">
      <c r="A304" s="163" t="str">
        <f t="shared" si="8"/>
        <v>産業（製造業）石油化学系基礎製品製造業（その他のプラント）分離操作工程熱利用設備</v>
      </c>
      <c r="B304" s="161">
        <f t="shared" si="9"/>
        <v>298</v>
      </c>
      <c r="C304" s="38" t="s">
        <v>710</v>
      </c>
      <c r="D304" s="38" t="s">
        <v>725</v>
      </c>
      <c r="E304" s="40" t="s">
        <v>727</v>
      </c>
      <c r="F304" s="133" t="s">
        <v>12</v>
      </c>
      <c r="G304" s="133" t="s">
        <v>13</v>
      </c>
      <c r="H304" s="38" t="s">
        <v>761</v>
      </c>
      <c r="I304" s="38" t="s">
        <v>679</v>
      </c>
      <c r="J304" s="134" t="s">
        <v>877</v>
      </c>
      <c r="K304" s="113" t="s">
        <v>918</v>
      </c>
      <c r="L304" s="113" t="s">
        <v>918</v>
      </c>
    </row>
    <row r="305" spans="1:13" x14ac:dyDescent="0.45">
      <c r="A305" s="163" t="str">
        <f t="shared" si="8"/>
        <v>産業（製造業）石油化学系基礎製品製造業（その他のプラント）分離操作工程熱利用設備</v>
      </c>
      <c r="B305" s="161">
        <f>ROW(B305)-6</f>
        <v>299</v>
      </c>
      <c r="C305" s="38" t="s">
        <v>710</v>
      </c>
      <c r="D305" s="38" t="s">
        <v>725</v>
      </c>
      <c r="E305" s="40" t="s">
        <v>727</v>
      </c>
      <c r="F305" s="133" t="s">
        <v>12</v>
      </c>
      <c r="G305" s="133" t="s">
        <v>13</v>
      </c>
      <c r="H305" s="38" t="s">
        <v>761</v>
      </c>
      <c r="I305" s="38" t="s">
        <v>679</v>
      </c>
      <c r="J305" s="134" t="s">
        <v>2826</v>
      </c>
      <c r="K305" s="113" t="s">
        <v>918</v>
      </c>
      <c r="L305" s="113" t="s">
        <v>918</v>
      </c>
    </row>
    <row r="306" spans="1:13" x14ac:dyDescent="0.45">
      <c r="A306" s="163" t="str">
        <f t="shared" si="8"/>
        <v>産業（製造業）石油化学系基礎製品製造業（その他のプラント）分離操作工程熱利用設備</v>
      </c>
      <c r="B306" s="161">
        <f>ROW(B306)-6</f>
        <v>300</v>
      </c>
      <c r="C306" s="38" t="s">
        <v>710</v>
      </c>
      <c r="D306" s="38" t="s">
        <v>725</v>
      </c>
      <c r="E306" s="40" t="s">
        <v>727</v>
      </c>
      <c r="F306" s="133" t="s">
        <v>12</v>
      </c>
      <c r="G306" s="133" t="s">
        <v>13</v>
      </c>
      <c r="H306" s="38" t="s">
        <v>761</v>
      </c>
      <c r="I306" s="38" t="s">
        <v>679</v>
      </c>
      <c r="J306" s="134" t="s">
        <v>2827</v>
      </c>
      <c r="K306" s="113" t="s">
        <v>918</v>
      </c>
      <c r="L306" s="113" t="s">
        <v>918</v>
      </c>
    </row>
    <row r="307" spans="1:13" x14ac:dyDescent="0.45">
      <c r="A307" s="163" t="str">
        <f t="shared" si="8"/>
        <v>産業（製造業）石油化学系基礎製品製造業（その他のプラント）分離操作工程熱利用設備</v>
      </c>
      <c r="B307" s="161">
        <f t="shared" si="9"/>
        <v>301</v>
      </c>
      <c r="C307" s="38" t="s">
        <v>710</v>
      </c>
      <c r="D307" s="38" t="s">
        <v>725</v>
      </c>
      <c r="E307" s="40" t="s">
        <v>727</v>
      </c>
      <c r="F307" s="133" t="s">
        <v>12</v>
      </c>
      <c r="G307" s="133" t="s">
        <v>13</v>
      </c>
      <c r="H307" s="38" t="s">
        <v>761</v>
      </c>
      <c r="I307" s="38" t="s">
        <v>679</v>
      </c>
      <c r="J307" s="134" t="s">
        <v>2828</v>
      </c>
      <c r="K307" s="113" t="s">
        <v>918</v>
      </c>
      <c r="L307" s="113" t="s">
        <v>918</v>
      </c>
    </row>
    <row r="308" spans="1:13" x14ac:dyDescent="0.45">
      <c r="A308" s="163" t="str">
        <f t="shared" si="8"/>
        <v>産業（製造業）石油化学系基礎製品製造業（その他のプラント）吸着分離操作工程その他</v>
      </c>
      <c r="B308" s="161">
        <f>ROW(B308)-6</f>
        <v>302</v>
      </c>
      <c r="C308" s="38" t="s">
        <v>710</v>
      </c>
      <c r="D308" s="38" t="s">
        <v>725</v>
      </c>
      <c r="E308" s="40" t="s">
        <v>727</v>
      </c>
      <c r="F308" s="133" t="s">
        <v>12</v>
      </c>
      <c r="G308" s="133" t="s">
        <v>13</v>
      </c>
      <c r="H308" s="38" t="s">
        <v>2855</v>
      </c>
      <c r="I308" s="38" t="s">
        <v>97</v>
      </c>
      <c r="J308" s="134" t="s">
        <v>2856</v>
      </c>
      <c r="K308" s="113" t="s">
        <v>918</v>
      </c>
      <c r="L308" s="113" t="s">
        <v>918</v>
      </c>
    </row>
    <row r="309" spans="1:13" x14ac:dyDescent="0.45">
      <c r="A309" s="163" t="str">
        <f t="shared" si="8"/>
        <v>産業（製造業）石油化学系基礎製品製造業（その他のプラント）モノマー精製工程その他</v>
      </c>
      <c r="B309" s="161">
        <v>303</v>
      </c>
      <c r="C309" s="38" t="s">
        <v>710</v>
      </c>
      <c r="D309" s="38" t="s">
        <v>725</v>
      </c>
      <c r="E309" s="40" t="s">
        <v>727</v>
      </c>
      <c r="F309" s="133" t="s">
        <v>12</v>
      </c>
      <c r="G309" s="133" t="s">
        <v>13</v>
      </c>
      <c r="H309" s="38" t="s">
        <v>2840</v>
      </c>
      <c r="I309" s="38" t="s">
        <v>97</v>
      </c>
      <c r="J309" s="134" t="s">
        <v>2845</v>
      </c>
      <c r="K309" s="113" t="s">
        <v>918</v>
      </c>
      <c r="L309" s="113" t="s">
        <v>918</v>
      </c>
      <c r="M309" s="138"/>
    </row>
    <row r="310" spans="1:13" x14ac:dyDescent="0.45">
      <c r="A310" s="163" t="str">
        <f t="shared" si="8"/>
        <v>産業（製造業）石油化学系基礎製品製造業（その他のプラント）その他の主要エネルギー消費設備熱利用設備</v>
      </c>
      <c r="B310" s="161">
        <f>ROW(B310)-6</f>
        <v>304</v>
      </c>
      <c r="C310" s="38" t="s">
        <v>710</v>
      </c>
      <c r="D310" s="38" t="s">
        <v>725</v>
      </c>
      <c r="E310" s="40" t="s">
        <v>727</v>
      </c>
      <c r="F310" s="133" t="s">
        <v>12</v>
      </c>
      <c r="G310" s="133" t="s">
        <v>13</v>
      </c>
      <c r="H310" s="38" t="s">
        <v>715</v>
      </c>
      <c r="I310" s="38" t="s">
        <v>679</v>
      </c>
      <c r="J310" s="134" t="s">
        <v>2829</v>
      </c>
      <c r="K310" s="113" t="s">
        <v>918</v>
      </c>
      <c r="L310" s="113" t="s">
        <v>918</v>
      </c>
    </row>
    <row r="311" spans="1:13" x14ac:dyDescent="0.45">
      <c r="A311" s="163" t="str">
        <f t="shared" si="8"/>
        <v>産業（製造業）石油化学系基礎製品製造業（その他のプラント）その他の主要エネルギー消費設備熱利用設備</v>
      </c>
      <c r="B311" s="161">
        <f>ROW(B311)-6</f>
        <v>305</v>
      </c>
      <c r="C311" s="38" t="s">
        <v>710</v>
      </c>
      <c r="D311" s="38" t="s">
        <v>725</v>
      </c>
      <c r="E311" s="40" t="s">
        <v>727</v>
      </c>
      <c r="F311" s="133" t="s">
        <v>12</v>
      </c>
      <c r="G311" s="133" t="s">
        <v>13</v>
      </c>
      <c r="H311" s="38" t="s">
        <v>715</v>
      </c>
      <c r="I311" s="38" t="s">
        <v>679</v>
      </c>
      <c r="J311" s="134" t="s">
        <v>2830</v>
      </c>
      <c r="K311" s="113" t="s">
        <v>918</v>
      </c>
      <c r="L311" s="113" t="s">
        <v>918</v>
      </c>
    </row>
    <row r="312" spans="1:13" x14ac:dyDescent="0.45">
      <c r="A312" s="163" t="str">
        <f t="shared" si="8"/>
        <v>産業（製造業）セメント製造業原料粉砕工程原料粉砕設備</v>
      </c>
      <c r="B312" s="161">
        <f t="shared" si="9"/>
        <v>306</v>
      </c>
      <c r="C312" s="38" t="s">
        <v>710</v>
      </c>
      <c r="D312" s="360" t="s">
        <v>728</v>
      </c>
      <c r="E312" s="360"/>
      <c r="F312" s="133" t="s">
        <v>12</v>
      </c>
      <c r="G312" s="133" t="s">
        <v>13</v>
      </c>
      <c r="H312" s="133" t="s">
        <v>729</v>
      </c>
      <c r="I312" s="133" t="s">
        <v>730</v>
      </c>
      <c r="J312" s="41" t="s">
        <v>784</v>
      </c>
      <c r="K312" s="113" t="s">
        <v>918</v>
      </c>
      <c r="L312" s="113" t="s">
        <v>918</v>
      </c>
    </row>
    <row r="313" spans="1:13" x14ac:dyDescent="0.45">
      <c r="A313" s="163" t="str">
        <f t="shared" si="8"/>
        <v>産業（製造業）セメント製造業原料粉砕工程原料粉砕設備</v>
      </c>
      <c r="B313" s="161">
        <f t="shared" si="9"/>
        <v>307</v>
      </c>
      <c r="C313" s="38" t="s">
        <v>710</v>
      </c>
      <c r="D313" s="360" t="s">
        <v>728</v>
      </c>
      <c r="E313" s="360"/>
      <c r="F313" s="133" t="s">
        <v>12</v>
      </c>
      <c r="G313" s="133" t="s">
        <v>13</v>
      </c>
      <c r="H313" s="133" t="s">
        <v>729</v>
      </c>
      <c r="I313" s="133" t="s">
        <v>730</v>
      </c>
      <c r="J313" s="41" t="s">
        <v>809</v>
      </c>
      <c r="K313" s="113" t="s">
        <v>918</v>
      </c>
      <c r="L313" s="113" t="s">
        <v>918</v>
      </c>
    </row>
    <row r="314" spans="1:13" x14ac:dyDescent="0.45">
      <c r="A314" s="163" t="str">
        <f t="shared" si="8"/>
        <v>産業（製造業）セメント製造業焼成工程石炭粉砕設備</v>
      </c>
      <c r="B314" s="161">
        <f t="shared" si="9"/>
        <v>308</v>
      </c>
      <c r="C314" s="38" t="s">
        <v>710</v>
      </c>
      <c r="D314" s="360" t="s">
        <v>728</v>
      </c>
      <c r="E314" s="360"/>
      <c r="F314" s="133" t="s">
        <v>12</v>
      </c>
      <c r="G314" s="133" t="s">
        <v>13</v>
      </c>
      <c r="H314" s="133" t="s">
        <v>731</v>
      </c>
      <c r="I314" s="133" t="s">
        <v>732</v>
      </c>
      <c r="J314" s="41" t="s">
        <v>784</v>
      </c>
      <c r="K314" s="113" t="s">
        <v>918</v>
      </c>
      <c r="L314" s="113" t="s">
        <v>918</v>
      </c>
    </row>
    <row r="315" spans="1:13" x14ac:dyDescent="0.45">
      <c r="A315" s="163" t="str">
        <f t="shared" si="8"/>
        <v>産業（製造業）セメント製造業焼成工程石炭粉砕設備</v>
      </c>
      <c r="B315" s="161">
        <f t="shared" si="9"/>
        <v>309</v>
      </c>
      <c r="C315" s="38" t="s">
        <v>710</v>
      </c>
      <c r="D315" s="360" t="s">
        <v>728</v>
      </c>
      <c r="E315" s="360"/>
      <c r="F315" s="133" t="s">
        <v>12</v>
      </c>
      <c r="G315" s="133" t="s">
        <v>13</v>
      </c>
      <c r="H315" s="133" t="s">
        <v>731</v>
      </c>
      <c r="I315" s="133" t="s">
        <v>732</v>
      </c>
      <c r="J315" s="41" t="s">
        <v>809</v>
      </c>
      <c r="K315" s="113" t="s">
        <v>918</v>
      </c>
      <c r="L315" s="113" t="s">
        <v>918</v>
      </c>
    </row>
    <row r="316" spans="1:13" x14ac:dyDescent="0.45">
      <c r="A316" s="163" t="str">
        <f t="shared" si="8"/>
        <v>産業（製造業）セメント製造業焼成工程排熱回収設備</v>
      </c>
      <c r="B316" s="161">
        <f t="shared" si="9"/>
        <v>310</v>
      </c>
      <c r="C316" s="38" t="s">
        <v>710</v>
      </c>
      <c r="D316" s="360" t="s">
        <v>728</v>
      </c>
      <c r="E316" s="360"/>
      <c r="F316" s="133" t="s">
        <v>12</v>
      </c>
      <c r="G316" s="133" t="s">
        <v>13</v>
      </c>
      <c r="H316" s="133" t="s">
        <v>731</v>
      </c>
      <c r="I316" s="133" t="s">
        <v>733</v>
      </c>
      <c r="J316" s="41" t="s">
        <v>3051</v>
      </c>
      <c r="K316" s="113" t="s">
        <v>918</v>
      </c>
      <c r="L316" s="113" t="s">
        <v>918</v>
      </c>
    </row>
    <row r="317" spans="1:13" x14ac:dyDescent="0.45">
      <c r="A317" s="163" t="str">
        <f t="shared" si="8"/>
        <v>産業（製造業）セメント製造業焼成工程排熱回収設備</v>
      </c>
      <c r="B317" s="161">
        <f t="shared" si="9"/>
        <v>311</v>
      </c>
      <c r="C317" s="38" t="s">
        <v>710</v>
      </c>
      <c r="D317" s="360" t="s">
        <v>728</v>
      </c>
      <c r="E317" s="360"/>
      <c r="F317" s="133" t="s">
        <v>12</v>
      </c>
      <c r="G317" s="133" t="s">
        <v>13</v>
      </c>
      <c r="H317" s="133" t="s">
        <v>731</v>
      </c>
      <c r="I317" s="133" t="s">
        <v>733</v>
      </c>
      <c r="J317" s="41" t="s">
        <v>830</v>
      </c>
      <c r="K317" s="113" t="s">
        <v>918</v>
      </c>
      <c r="L317" s="113" t="s">
        <v>918</v>
      </c>
    </row>
    <row r="318" spans="1:13" x14ac:dyDescent="0.45">
      <c r="A318" s="163" t="str">
        <f t="shared" si="8"/>
        <v>産業（製造業）セメント製造業焼成工程廃棄物燃料利用設備</v>
      </c>
      <c r="B318" s="161">
        <f t="shared" si="9"/>
        <v>312</v>
      </c>
      <c r="C318" s="38" t="s">
        <v>710</v>
      </c>
      <c r="D318" s="360" t="s">
        <v>728</v>
      </c>
      <c r="E318" s="360"/>
      <c r="F318" s="133" t="s">
        <v>12</v>
      </c>
      <c r="G318" s="133" t="s">
        <v>13</v>
      </c>
      <c r="H318" s="133" t="s">
        <v>731</v>
      </c>
      <c r="I318" s="133" t="s">
        <v>734</v>
      </c>
      <c r="J318" s="41" t="s">
        <v>3052</v>
      </c>
      <c r="K318" s="113" t="s">
        <v>918</v>
      </c>
      <c r="L318" s="113" t="s">
        <v>918</v>
      </c>
    </row>
    <row r="319" spans="1:13" x14ac:dyDescent="0.45">
      <c r="A319" s="163" t="str">
        <f t="shared" si="8"/>
        <v>産業（製造業）セメント製造業焼成工程廃棄物燃料利用設備</v>
      </c>
      <c r="B319" s="161">
        <f t="shared" si="9"/>
        <v>313</v>
      </c>
      <c r="C319" s="38" t="s">
        <v>710</v>
      </c>
      <c r="D319" s="360" t="s">
        <v>728</v>
      </c>
      <c r="E319" s="360"/>
      <c r="F319" s="133" t="s">
        <v>12</v>
      </c>
      <c r="G319" s="133" t="s">
        <v>13</v>
      </c>
      <c r="H319" s="133" t="s">
        <v>731</v>
      </c>
      <c r="I319" s="133" t="s">
        <v>734</v>
      </c>
      <c r="J319" s="41" t="s">
        <v>2831</v>
      </c>
      <c r="K319" s="113" t="s">
        <v>918</v>
      </c>
      <c r="L319" s="113" t="s">
        <v>918</v>
      </c>
    </row>
    <row r="320" spans="1:13" x14ac:dyDescent="0.45">
      <c r="A320" s="163" t="str">
        <f t="shared" si="8"/>
        <v>産業（製造業）セメント製造業仕上工程クリンカー粉砕設備</v>
      </c>
      <c r="B320" s="161">
        <f t="shared" si="9"/>
        <v>314</v>
      </c>
      <c r="C320" s="38" t="s">
        <v>710</v>
      </c>
      <c r="D320" s="360" t="s">
        <v>728</v>
      </c>
      <c r="E320" s="360"/>
      <c r="F320" s="133" t="s">
        <v>12</v>
      </c>
      <c r="G320" s="133" t="s">
        <v>13</v>
      </c>
      <c r="H320" s="133" t="s">
        <v>3053</v>
      </c>
      <c r="I320" s="133" t="s">
        <v>735</v>
      </c>
      <c r="J320" s="41" t="s">
        <v>785</v>
      </c>
      <c r="K320" s="113" t="s">
        <v>918</v>
      </c>
      <c r="L320" s="113" t="s">
        <v>918</v>
      </c>
    </row>
    <row r="321" spans="1:12" x14ac:dyDescent="0.45">
      <c r="A321" s="163" t="str">
        <f t="shared" si="8"/>
        <v>産業（製造業）セメント製造業仕上工程クリンカー粉砕設備</v>
      </c>
      <c r="B321" s="161">
        <f t="shared" si="9"/>
        <v>315</v>
      </c>
      <c r="C321" s="38" t="s">
        <v>710</v>
      </c>
      <c r="D321" s="360" t="s">
        <v>728</v>
      </c>
      <c r="E321" s="360"/>
      <c r="F321" s="133" t="s">
        <v>12</v>
      </c>
      <c r="G321" s="133" t="s">
        <v>13</v>
      </c>
      <c r="H321" s="133" t="s">
        <v>3053</v>
      </c>
      <c r="I321" s="133" t="s">
        <v>735</v>
      </c>
      <c r="J321" s="41" t="s">
        <v>809</v>
      </c>
      <c r="K321" s="113" t="s">
        <v>918</v>
      </c>
      <c r="L321" s="113" t="s">
        <v>918</v>
      </c>
    </row>
    <row r="322" spans="1:12" x14ac:dyDescent="0.45">
      <c r="A322" s="163" t="str">
        <f t="shared" si="8"/>
        <v>産業（製造業）セメント製造業仕上工程スラグ粉砕設備</v>
      </c>
      <c r="B322" s="161">
        <f t="shared" si="9"/>
        <v>316</v>
      </c>
      <c r="C322" s="38" t="s">
        <v>710</v>
      </c>
      <c r="D322" s="360" t="s">
        <v>728</v>
      </c>
      <c r="E322" s="360"/>
      <c r="F322" s="133" t="s">
        <v>12</v>
      </c>
      <c r="G322" s="133" t="s">
        <v>13</v>
      </c>
      <c r="H322" s="133" t="s">
        <v>3053</v>
      </c>
      <c r="I322" s="133" t="s">
        <v>736</v>
      </c>
      <c r="J322" s="41" t="s">
        <v>784</v>
      </c>
      <c r="K322" s="113" t="s">
        <v>918</v>
      </c>
      <c r="L322" s="113" t="s">
        <v>918</v>
      </c>
    </row>
    <row r="323" spans="1:12" x14ac:dyDescent="0.45">
      <c r="A323" s="163" t="str">
        <f t="shared" si="8"/>
        <v>産業（製造業）セメント製造業仕上工程スラグ粉砕設備</v>
      </c>
      <c r="B323" s="161">
        <f t="shared" si="9"/>
        <v>317</v>
      </c>
      <c r="C323" s="38" t="s">
        <v>710</v>
      </c>
      <c r="D323" s="360" t="s">
        <v>728</v>
      </c>
      <c r="E323" s="360"/>
      <c r="F323" s="133" t="s">
        <v>12</v>
      </c>
      <c r="G323" s="133" t="s">
        <v>13</v>
      </c>
      <c r="H323" s="133" t="s">
        <v>3053</v>
      </c>
      <c r="I323" s="133" t="s">
        <v>736</v>
      </c>
      <c r="J323" s="41" t="s">
        <v>809</v>
      </c>
      <c r="K323" s="113" t="s">
        <v>918</v>
      </c>
      <c r="L323" s="113" t="s">
        <v>918</v>
      </c>
    </row>
    <row r="324" spans="1:12" x14ac:dyDescent="0.45">
      <c r="B324" s="30" t="s">
        <v>740</v>
      </c>
      <c r="C324" s="93" t="s">
        <v>739</v>
      </c>
    </row>
    <row r="325" spans="1:12" x14ac:dyDescent="0.45">
      <c r="B325" s="30" t="s">
        <v>753</v>
      </c>
      <c r="C325" s="30" t="s">
        <v>752</v>
      </c>
    </row>
    <row r="326" spans="1:12" x14ac:dyDescent="0.45"/>
  </sheetData>
  <sheetProtection algorithmName="SHA-512" hashValue="zjNXQpQNKtAPZ6mghvvudxJ+wOHxDUH+dv/PgI4zb2ffJ4mAkfodu+vp9XOX20QuVGmmUKLGKAraYGSLYVbhDQ==" saltValue="FTRgOiVoZQ+5Ykw4sh0Lgw==" spinCount="100000" sheet="1" objects="1" scenarios="1"/>
  <mergeCells count="93">
    <mergeCell ref="L5:L6"/>
    <mergeCell ref="J5:J6"/>
    <mergeCell ref="I5:I6"/>
    <mergeCell ref="K5:K6"/>
    <mergeCell ref="D232:E232"/>
    <mergeCell ref="H5:H6"/>
    <mergeCell ref="F5:G5"/>
    <mergeCell ref="D11:E11"/>
    <mergeCell ref="D12:E12"/>
    <mergeCell ref="D13:E13"/>
    <mergeCell ref="D14:E14"/>
    <mergeCell ref="D17:E17"/>
    <mergeCell ref="D18:E18"/>
    <mergeCell ref="D30:E30"/>
    <mergeCell ref="B5:B6"/>
    <mergeCell ref="C5:C6"/>
    <mergeCell ref="D5:E6"/>
    <mergeCell ref="D15:E15"/>
    <mergeCell ref="D16:E16"/>
    <mergeCell ref="D242:E242"/>
    <mergeCell ref="D243:E243"/>
    <mergeCell ref="D229:E229"/>
    <mergeCell ref="D230:E230"/>
    <mergeCell ref="D39:E39"/>
    <mergeCell ref="D237:E237"/>
    <mergeCell ref="D238:E238"/>
    <mergeCell ref="D239:E239"/>
    <mergeCell ref="D240:E240"/>
    <mergeCell ref="D241:E241"/>
    <mergeCell ref="D234:E234"/>
    <mergeCell ref="D235:E235"/>
    <mergeCell ref="D236:E236"/>
    <mergeCell ref="D231:E231"/>
    <mergeCell ref="D233:E233"/>
    <mergeCell ref="D261:E261"/>
    <mergeCell ref="D253:E253"/>
    <mergeCell ref="D254:E254"/>
    <mergeCell ref="D255:E255"/>
    <mergeCell ref="D256:E256"/>
    <mergeCell ref="D257:E257"/>
    <mergeCell ref="D258:E258"/>
    <mergeCell ref="D259:E259"/>
    <mergeCell ref="D260:E260"/>
    <mergeCell ref="D244:E244"/>
    <mergeCell ref="D245:E245"/>
    <mergeCell ref="D246:E246"/>
    <mergeCell ref="D252:E252"/>
    <mergeCell ref="D247:E247"/>
    <mergeCell ref="D248:E248"/>
    <mergeCell ref="D249:E249"/>
    <mergeCell ref="D250:E250"/>
    <mergeCell ref="D251:E251"/>
    <mergeCell ref="D268:E268"/>
    <mergeCell ref="D269:E269"/>
    <mergeCell ref="D270:E270"/>
    <mergeCell ref="D271:E271"/>
    <mergeCell ref="D262:E262"/>
    <mergeCell ref="D263:E263"/>
    <mergeCell ref="D264:E264"/>
    <mergeCell ref="D265:E265"/>
    <mergeCell ref="D266:E266"/>
    <mergeCell ref="D267:E267"/>
    <mergeCell ref="D277:E277"/>
    <mergeCell ref="D278:E278"/>
    <mergeCell ref="D279:E279"/>
    <mergeCell ref="D280:E280"/>
    <mergeCell ref="D281:E281"/>
    <mergeCell ref="D272:E272"/>
    <mergeCell ref="D273:E273"/>
    <mergeCell ref="D274:E274"/>
    <mergeCell ref="D275:E275"/>
    <mergeCell ref="D276:E276"/>
    <mergeCell ref="D287:E287"/>
    <mergeCell ref="D288:E288"/>
    <mergeCell ref="D314:E314"/>
    <mergeCell ref="D315:E315"/>
    <mergeCell ref="D316:E316"/>
    <mergeCell ref="D282:E282"/>
    <mergeCell ref="D283:E283"/>
    <mergeCell ref="D284:E284"/>
    <mergeCell ref="D285:E285"/>
    <mergeCell ref="D286:E286"/>
    <mergeCell ref="D323:E323"/>
    <mergeCell ref="D318:E318"/>
    <mergeCell ref="D319:E319"/>
    <mergeCell ref="D320:E320"/>
    <mergeCell ref="D321:E321"/>
    <mergeCell ref="D322:E322"/>
    <mergeCell ref="D317:E317"/>
    <mergeCell ref="D289:E289"/>
    <mergeCell ref="D290:E290"/>
    <mergeCell ref="D312:E312"/>
    <mergeCell ref="D313:E313"/>
  </mergeCells>
  <phoneticPr fontId="5"/>
  <pageMargins left="0.70866141732283472" right="0.70866141732283472" top="0.74803149606299213" bottom="0.74803149606299213" header="0.31496062992125984" footer="0.31496062992125984"/>
  <pageSetup paperSize="8" scale="43" fitToHeight="0" orientation="portrait" r:id="rId1"/>
  <ignoredErrors>
    <ignoredError sqref="B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57"/>
  <sheetViews>
    <sheetView showGridLines="0" zoomScale="60" zoomScaleNormal="60" workbookViewId="0">
      <pane xSplit="5" ySplit="6" topLeftCell="F166" activePane="bottomRight" state="frozen"/>
      <selection activeCell="L1" sqref="L1:XFD1048576"/>
      <selection pane="topRight" activeCell="L1" sqref="L1:XFD1048576"/>
      <selection pane="bottomLeft" activeCell="L1" sqref="L1:XFD1048576"/>
      <selection pane="bottomRight" activeCell="B166" sqref="B166"/>
    </sheetView>
  </sheetViews>
  <sheetFormatPr defaultColWidth="0" defaultRowHeight="14.25" zeroHeight="1" x14ac:dyDescent="0.45"/>
  <cols>
    <col min="1" max="1" width="8.64453125" style="33" customWidth="1"/>
    <col min="2" max="2" width="9" style="30" customWidth="1"/>
    <col min="3" max="3" width="14.234375" style="30" customWidth="1"/>
    <col min="4" max="4" width="13.3515625" style="30" customWidth="1"/>
    <col min="5" max="5" width="16" style="30" bestFit="1" customWidth="1"/>
    <col min="6" max="6" width="31.46875" style="30" bestFit="1" customWidth="1"/>
    <col min="7" max="7" width="30.05859375" style="30" customWidth="1"/>
    <col min="8" max="8" width="19.46875" style="30" bestFit="1" customWidth="1"/>
    <col min="9" max="9" width="121.234375" style="11" bestFit="1" customWidth="1"/>
    <col min="10" max="10" width="9.234375" style="11" bestFit="1" customWidth="1"/>
    <col min="11" max="11" width="9.46875" style="11" bestFit="1" customWidth="1"/>
    <col min="12" max="12" width="8.64453125" customWidth="1"/>
    <col min="13" max="16384" width="8.64453125" hidden="1"/>
  </cols>
  <sheetData>
    <row r="1" spans="1:11" ht="22.15" x14ac:dyDescent="0.45">
      <c r="B1" s="27">
        <v>1.2</v>
      </c>
      <c r="C1" s="29" t="s">
        <v>656</v>
      </c>
      <c r="D1"/>
      <c r="E1"/>
      <c r="F1"/>
      <c r="G1"/>
      <c r="H1"/>
    </row>
    <row r="2" spans="1:11" ht="22.15" x14ac:dyDescent="0.45">
      <c r="B2" s="28" t="s">
        <v>662</v>
      </c>
      <c r="C2" s="29" t="s">
        <v>653</v>
      </c>
      <c r="D2"/>
      <c r="E2"/>
      <c r="F2"/>
      <c r="G2"/>
      <c r="H2"/>
    </row>
    <row r="3" spans="1:11" ht="22.15" x14ac:dyDescent="0.45">
      <c r="B3" s="28" t="s">
        <v>664</v>
      </c>
      <c r="C3" s="29" t="s">
        <v>2245</v>
      </c>
      <c r="D3"/>
      <c r="E3"/>
      <c r="F3"/>
      <c r="G3"/>
      <c r="H3"/>
    </row>
    <row r="4" spans="1:11" x14ac:dyDescent="0.45"/>
    <row r="5" spans="1:11" x14ac:dyDescent="0.45">
      <c r="B5" s="369" t="s">
        <v>1834</v>
      </c>
      <c r="C5" s="370" t="s">
        <v>2650</v>
      </c>
      <c r="D5" s="357" t="s">
        <v>2</v>
      </c>
      <c r="E5" s="357"/>
      <c r="F5" s="369" t="s">
        <v>676</v>
      </c>
      <c r="G5" s="369" t="s">
        <v>4</v>
      </c>
      <c r="H5" s="369"/>
      <c r="I5" s="367" t="s">
        <v>5</v>
      </c>
      <c r="J5" s="357" t="s">
        <v>2864</v>
      </c>
      <c r="K5" s="357" t="s">
        <v>673</v>
      </c>
    </row>
    <row r="6" spans="1:11" x14ac:dyDescent="0.45">
      <c r="B6" s="369"/>
      <c r="C6" s="370"/>
      <c r="D6" s="88" t="s">
        <v>7</v>
      </c>
      <c r="E6" s="88" t="s">
        <v>8</v>
      </c>
      <c r="F6" s="369"/>
      <c r="G6" s="369"/>
      <c r="H6" s="369"/>
      <c r="I6" s="367"/>
      <c r="J6" s="357"/>
      <c r="K6" s="357"/>
    </row>
    <row r="7" spans="1:11" x14ac:dyDescent="0.45">
      <c r="A7" s="164" t="str">
        <f t="shared" ref="A7:A35" si="0">C7&amp;F7&amp;G7&amp;H7</f>
        <v>上水道・工業用水道取水・導水工程ポンプ設備</v>
      </c>
      <c r="B7" s="161">
        <f>ROW(B7)-6</f>
        <v>1</v>
      </c>
      <c r="C7" s="92" t="s">
        <v>1878</v>
      </c>
      <c r="D7" s="134" t="s">
        <v>12</v>
      </c>
      <c r="E7" s="134" t="s">
        <v>13</v>
      </c>
      <c r="F7" s="73" t="s">
        <v>1911</v>
      </c>
      <c r="G7" s="218" t="s">
        <v>1912</v>
      </c>
      <c r="H7" s="218"/>
      <c r="I7" s="133" t="s">
        <v>1879</v>
      </c>
      <c r="J7" s="131" t="s">
        <v>636</v>
      </c>
      <c r="K7" s="131" t="s">
        <v>636</v>
      </c>
    </row>
    <row r="8" spans="1:11" x14ac:dyDescent="0.45">
      <c r="A8" s="164" t="str">
        <f t="shared" si="0"/>
        <v>上水道・工業用水道取水・導水工程ポンプ設備</v>
      </c>
      <c r="B8" s="161">
        <f t="shared" ref="B8:B71" si="1">ROW(B8)-6</f>
        <v>2</v>
      </c>
      <c r="C8" s="92" t="s">
        <v>1878</v>
      </c>
      <c r="D8" s="134" t="s">
        <v>12</v>
      </c>
      <c r="E8" s="134" t="s">
        <v>13</v>
      </c>
      <c r="F8" s="73" t="s">
        <v>1911</v>
      </c>
      <c r="G8" s="218" t="s">
        <v>1912</v>
      </c>
      <c r="H8" s="218"/>
      <c r="I8" s="133" t="s">
        <v>1880</v>
      </c>
      <c r="J8" s="131" t="s">
        <v>636</v>
      </c>
      <c r="K8" s="131" t="s">
        <v>636</v>
      </c>
    </row>
    <row r="9" spans="1:11" x14ac:dyDescent="0.45">
      <c r="A9" s="164" t="str">
        <f t="shared" si="0"/>
        <v>上水道・工業用水道取水・導水工程ポンプ設備</v>
      </c>
      <c r="B9" s="161">
        <f t="shared" si="1"/>
        <v>3</v>
      </c>
      <c r="C9" s="92" t="s">
        <v>1878</v>
      </c>
      <c r="D9" s="134" t="s">
        <v>12</v>
      </c>
      <c r="E9" s="134" t="s">
        <v>13</v>
      </c>
      <c r="F9" s="73" t="s">
        <v>1911</v>
      </c>
      <c r="G9" s="218" t="s">
        <v>1912</v>
      </c>
      <c r="H9" s="218"/>
      <c r="I9" s="133" t="s">
        <v>1881</v>
      </c>
      <c r="J9" s="131" t="s">
        <v>636</v>
      </c>
      <c r="K9" s="131" t="s">
        <v>636</v>
      </c>
    </row>
    <row r="10" spans="1:11" x14ac:dyDescent="0.45">
      <c r="A10" s="164" t="str">
        <f t="shared" si="0"/>
        <v>上水道・工業用水道取水・導水工程ポンプ設備</v>
      </c>
      <c r="B10" s="161">
        <f t="shared" si="1"/>
        <v>4</v>
      </c>
      <c r="C10" s="92" t="s">
        <v>1878</v>
      </c>
      <c r="D10" s="134" t="s">
        <v>12</v>
      </c>
      <c r="E10" s="134" t="s">
        <v>13</v>
      </c>
      <c r="F10" s="73" t="s">
        <v>1911</v>
      </c>
      <c r="G10" s="218" t="s">
        <v>1912</v>
      </c>
      <c r="H10" s="218"/>
      <c r="I10" s="133" t="s">
        <v>2882</v>
      </c>
      <c r="J10" s="131" t="s">
        <v>636</v>
      </c>
      <c r="K10" s="131" t="s">
        <v>636</v>
      </c>
    </row>
    <row r="11" spans="1:11" x14ac:dyDescent="0.45">
      <c r="A11" s="164" t="str">
        <f t="shared" si="0"/>
        <v>上水道・工業用水道取水・導水工程除塵機</v>
      </c>
      <c r="B11" s="161">
        <f t="shared" si="1"/>
        <v>5</v>
      </c>
      <c r="C11" s="92" t="s">
        <v>1878</v>
      </c>
      <c r="D11" s="134" t="s">
        <v>12</v>
      </c>
      <c r="E11" s="134" t="s">
        <v>13</v>
      </c>
      <c r="F11" s="73" t="s">
        <v>1911</v>
      </c>
      <c r="G11" s="218" t="s">
        <v>1913</v>
      </c>
      <c r="H11" s="218"/>
      <c r="I11" s="133" t="s">
        <v>2883</v>
      </c>
      <c r="J11" s="131" t="s">
        <v>636</v>
      </c>
      <c r="K11" s="131" t="s">
        <v>636</v>
      </c>
    </row>
    <row r="12" spans="1:11" x14ac:dyDescent="0.45">
      <c r="A12" s="164" t="str">
        <f t="shared" si="0"/>
        <v>上水道・工業用水道取水・導水工程除塵機</v>
      </c>
      <c r="B12" s="161">
        <f t="shared" si="1"/>
        <v>6</v>
      </c>
      <c r="C12" s="92" t="s">
        <v>1878</v>
      </c>
      <c r="D12" s="134" t="s">
        <v>12</v>
      </c>
      <c r="E12" s="134" t="s">
        <v>13</v>
      </c>
      <c r="F12" s="73" t="s">
        <v>1911</v>
      </c>
      <c r="G12" s="218" t="s">
        <v>1913</v>
      </c>
      <c r="H12" s="218"/>
      <c r="I12" s="133" t="s">
        <v>2884</v>
      </c>
      <c r="J12" s="131" t="s">
        <v>636</v>
      </c>
      <c r="K12" s="131" t="s">
        <v>636</v>
      </c>
    </row>
    <row r="13" spans="1:11" x14ac:dyDescent="0.45">
      <c r="A13" s="164" t="str">
        <f t="shared" si="0"/>
        <v>上水道・工業用水道沈でん・ろ過工程凝集池設備</v>
      </c>
      <c r="B13" s="161">
        <f t="shared" si="1"/>
        <v>7</v>
      </c>
      <c r="C13" s="92" t="s">
        <v>1878</v>
      </c>
      <c r="D13" s="134" t="s">
        <v>12</v>
      </c>
      <c r="E13" s="134" t="s">
        <v>13</v>
      </c>
      <c r="F13" s="74" t="s">
        <v>1914</v>
      </c>
      <c r="G13" s="218" t="s">
        <v>2134</v>
      </c>
      <c r="H13" s="218"/>
      <c r="I13" s="133" t="s">
        <v>1882</v>
      </c>
      <c r="J13" s="131" t="s">
        <v>636</v>
      </c>
      <c r="K13" s="131" t="s">
        <v>636</v>
      </c>
    </row>
    <row r="14" spans="1:11" x14ac:dyDescent="0.45">
      <c r="A14" s="164" t="str">
        <f t="shared" si="0"/>
        <v>上水道・工業用水道沈でん・ろ過工程凝集池設備</v>
      </c>
      <c r="B14" s="161">
        <f t="shared" si="1"/>
        <v>8</v>
      </c>
      <c r="C14" s="92" t="s">
        <v>1878</v>
      </c>
      <c r="D14" s="134" t="s">
        <v>12</v>
      </c>
      <c r="E14" s="134" t="s">
        <v>13</v>
      </c>
      <c r="F14" s="74" t="s">
        <v>1914</v>
      </c>
      <c r="G14" s="218" t="s">
        <v>2134</v>
      </c>
      <c r="H14" s="218"/>
      <c r="I14" s="133" t="s">
        <v>1883</v>
      </c>
      <c r="J14" s="131" t="s">
        <v>636</v>
      </c>
      <c r="K14" s="131" t="s">
        <v>636</v>
      </c>
    </row>
    <row r="15" spans="1:11" x14ac:dyDescent="0.45">
      <c r="A15" s="164" t="str">
        <f t="shared" si="0"/>
        <v>上水道・工業用水道沈でん・ろ過工程沈でん設備</v>
      </c>
      <c r="B15" s="161">
        <f t="shared" si="1"/>
        <v>9</v>
      </c>
      <c r="C15" s="92" t="s">
        <v>1878</v>
      </c>
      <c r="D15" s="134" t="s">
        <v>12</v>
      </c>
      <c r="E15" s="134" t="s">
        <v>13</v>
      </c>
      <c r="F15" s="74" t="s">
        <v>1914</v>
      </c>
      <c r="G15" s="218" t="s">
        <v>2135</v>
      </c>
      <c r="H15" s="218"/>
      <c r="I15" s="133" t="s">
        <v>1884</v>
      </c>
      <c r="J15" s="131" t="s">
        <v>636</v>
      </c>
      <c r="K15" s="131" t="s">
        <v>636</v>
      </c>
    </row>
    <row r="16" spans="1:11" x14ac:dyDescent="0.45">
      <c r="A16" s="164" t="str">
        <f t="shared" si="0"/>
        <v>上水道・工業用水道沈でん・ろ過工程沈でん設備</v>
      </c>
      <c r="B16" s="161">
        <f t="shared" si="1"/>
        <v>10</v>
      </c>
      <c r="C16" s="92" t="s">
        <v>1878</v>
      </c>
      <c r="D16" s="134" t="s">
        <v>12</v>
      </c>
      <c r="E16" s="134" t="s">
        <v>13</v>
      </c>
      <c r="F16" s="74" t="s">
        <v>1914</v>
      </c>
      <c r="G16" s="218" t="s">
        <v>2135</v>
      </c>
      <c r="H16" s="218"/>
      <c r="I16" s="133" t="s">
        <v>2885</v>
      </c>
      <c r="J16" s="131" t="s">
        <v>636</v>
      </c>
      <c r="K16" s="131" t="s">
        <v>636</v>
      </c>
    </row>
    <row r="17" spans="1:11" x14ac:dyDescent="0.45">
      <c r="A17" s="164" t="str">
        <f t="shared" si="0"/>
        <v>上水道・工業用水道沈でん・ろ過工程沈でん設備</v>
      </c>
      <c r="B17" s="161">
        <f t="shared" si="1"/>
        <v>11</v>
      </c>
      <c r="C17" s="92" t="s">
        <v>1878</v>
      </c>
      <c r="D17" s="134" t="s">
        <v>12</v>
      </c>
      <c r="E17" s="134" t="s">
        <v>13</v>
      </c>
      <c r="F17" s="74" t="s">
        <v>1914</v>
      </c>
      <c r="G17" s="218" t="s">
        <v>2135</v>
      </c>
      <c r="H17" s="218"/>
      <c r="I17" s="133" t="s">
        <v>1885</v>
      </c>
      <c r="J17" s="131" t="s">
        <v>636</v>
      </c>
      <c r="K17" s="131" t="s">
        <v>636</v>
      </c>
    </row>
    <row r="18" spans="1:11" x14ac:dyDescent="0.45">
      <c r="A18" s="164" t="str">
        <f t="shared" si="0"/>
        <v>上水道・工業用水道沈でん・ろ過工程ろ過池設備</v>
      </c>
      <c r="B18" s="161">
        <f t="shared" si="1"/>
        <v>12</v>
      </c>
      <c r="C18" s="92" t="s">
        <v>1878</v>
      </c>
      <c r="D18" s="134" t="s">
        <v>12</v>
      </c>
      <c r="E18" s="134" t="s">
        <v>13</v>
      </c>
      <c r="F18" s="74" t="s">
        <v>1914</v>
      </c>
      <c r="G18" s="218" t="s">
        <v>2136</v>
      </c>
      <c r="H18" s="218"/>
      <c r="I18" s="133" t="s">
        <v>2886</v>
      </c>
      <c r="J18" s="131" t="s">
        <v>636</v>
      </c>
      <c r="K18" s="131" t="s">
        <v>636</v>
      </c>
    </row>
    <row r="19" spans="1:11" x14ac:dyDescent="0.45">
      <c r="A19" s="164" t="str">
        <f t="shared" si="0"/>
        <v>上水道・工業用水道沈でん・ろ過工程ろ過池設備</v>
      </c>
      <c r="B19" s="161">
        <f t="shared" si="1"/>
        <v>13</v>
      </c>
      <c r="C19" s="92" t="s">
        <v>1878</v>
      </c>
      <c r="D19" s="134" t="s">
        <v>12</v>
      </c>
      <c r="E19" s="134" t="s">
        <v>13</v>
      </c>
      <c r="F19" s="74" t="s">
        <v>1914</v>
      </c>
      <c r="G19" s="218" t="s">
        <v>2136</v>
      </c>
      <c r="H19" s="218"/>
      <c r="I19" s="133" t="s">
        <v>2887</v>
      </c>
      <c r="J19" s="131" t="s">
        <v>636</v>
      </c>
      <c r="K19" s="131" t="s">
        <v>636</v>
      </c>
    </row>
    <row r="20" spans="1:11" x14ac:dyDescent="0.45">
      <c r="A20" s="164" t="str">
        <f t="shared" si="0"/>
        <v>上水道・工業用水道沈でん・ろ過工程ろ過池設備</v>
      </c>
      <c r="B20" s="161">
        <f t="shared" si="1"/>
        <v>14</v>
      </c>
      <c r="C20" s="92" t="s">
        <v>1878</v>
      </c>
      <c r="D20" s="134" t="s">
        <v>12</v>
      </c>
      <c r="E20" s="134" t="s">
        <v>13</v>
      </c>
      <c r="F20" s="74" t="s">
        <v>1914</v>
      </c>
      <c r="G20" s="218" t="s">
        <v>2136</v>
      </c>
      <c r="H20" s="218"/>
      <c r="I20" s="133" t="s">
        <v>1886</v>
      </c>
      <c r="J20" s="131" t="s">
        <v>636</v>
      </c>
      <c r="K20" s="131" t="s">
        <v>636</v>
      </c>
    </row>
    <row r="21" spans="1:11" x14ac:dyDescent="0.45">
      <c r="A21" s="164" t="str">
        <f t="shared" si="0"/>
        <v>上水道・工業用水道沈でん・ろ過工程膜ろ過設備</v>
      </c>
      <c r="B21" s="161">
        <f t="shared" si="1"/>
        <v>15</v>
      </c>
      <c r="C21" s="92" t="s">
        <v>1878</v>
      </c>
      <c r="D21" s="134" t="s">
        <v>12</v>
      </c>
      <c r="E21" s="134" t="s">
        <v>13</v>
      </c>
      <c r="F21" s="74" t="s">
        <v>1914</v>
      </c>
      <c r="G21" s="218" t="s">
        <v>2137</v>
      </c>
      <c r="H21" s="218"/>
      <c r="I21" s="133" t="s">
        <v>1887</v>
      </c>
      <c r="J21" s="131" t="s">
        <v>636</v>
      </c>
      <c r="K21" s="131" t="s">
        <v>636</v>
      </c>
    </row>
    <row r="22" spans="1:11" x14ac:dyDescent="0.45">
      <c r="A22" s="164" t="str">
        <f t="shared" si="0"/>
        <v>上水道・工業用水道沈でん・ろ過工程膜ろ過設備</v>
      </c>
      <c r="B22" s="161">
        <f t="shared" si="1"/>
        <v>16</v>
      </c>
      <c r="C22" s="92" t="s">
        <v>1878</v>
      </c>
      <c r="D22" s="134" t="s">
        <v>12</v>
      </c>
      <c r="E22" s="134" t="s">
        <v>13</v>
      </c>
      <c r="F22" s="74" t="s">
        <v>1914</v>
      </c>
      <c r="G22" s="218" t="s">
        <v>2137</v>
      </c>
      <c r="H22" s="218"/>
      <c r="I22" s="133" t="s">
        <v>2888</v>
      </c>
      <c r="J22" s="131" t="s">
        <v>636</v>
      </c>
      <c r="K22" s="131" t="s">
        <v>636</v>
      </c>
    </row>
    <row r="23" spans="1:11" x14ac:dyDescent="0.45">
      <c r="A23" s="164" t="str">
        <f t="shared" si="0"/>
        <v>上水道・工業用水道沈でん・ろ過工程膜ろ過設備</v>
      </c>
      <c r="B23" s="161">
        <f t="shared" si="1"/>
        <v>17</v>
      </c>
      <c r="C23" s="92" t="s">
        <v>1878</v>
      </c>
      <c r="D23" s="134" t="s">
        <v>12</v>
      </c>
      <c r="E23" s="134" t="s">
        <v>13</v>
      </c>
      <c r="F23" s="74" t="s">
        <v>1914</v>
      </c>
      <c r="G23" s="218" t="s">
        <v>2137</v>
      </c>
      <c r="H23" s="218"/>
      <c r="I23" s="133" t="s">
        <v>1888</v>
      </c>
      <c r="J23" s="131" t="s">
        <v>636</v>
      </c>
      <c r="K23" s="131" t="s">
        <v>636</v>
      </c>
    </row>
    <row r="24" spans="1:11" x14ac:dyDescent="0.45">
      <c r="A24" s="164" t="str">
        <f t="shared" si="0"/>
        <v>上水道・工業用水道沈でん・ろ過工程膜ろ過設備</v>
      </c>
      <c r="B24" s="161">
        <f t="shared" si="1"/>
        <v>18</v>
      </c>
      <c r="C24" s="92" t="s">
        <v>1878</v>
      </c>
      <c r="D24" s="134" t="s">
        <v>12</v>
      </c>
      <c r="E24" s="134" t="s">
        <v>13</v>
      </c>
      <c r="F24" s="74" t="s">
        <v>1914</v>
      </c>
      <c r="G24" s="218" t="s">
        <v>2137</v>
      </c>
      <c r="H24" s="218"/>
      <c r="I24" s="133" t="s">
        <v>1889</v>
      </c>
      <c r="J24" s="131" t="s">
        <v>636</v>
      </c>
      <c r="K24" s="131" t="s">
        <v>636</v>
      </c>
    </row>
    <row r="25" spans="1:11" x14ac:dyDescent="0.45">
      <c r="A25" s="164" t="str">
        <f t="shared" si="0"/>
        <v>上水道・工業用水道沈でん・ろ過工程膜ろ過設備</v>
      </c>
      <c r="B25" s="161">
        <f t="shared" si="1"/>
        <v>19</v>
      </c>
      <c r="C25" s="92" t="s">
        <v>1878</v>
      </c>
      <c r="D25" s="134" t="s">
        <v>12</v>
      </c>
      <c r="E25" s="134" t="s">
        <v>13</v>
      </c>
      <c r="F25" s="74" t="s">
        <v>1914</v>
      </c>
      <c r="G25" s="218" t="s">
        <v>2137</v>
      </c>
      <c r="H25" s="218"/>
      <c r="I25" s="133" t="s">
        <v>1890</v>
      </c>
      <c r="J25" s="131" t="s">
        <v>636</v>
      </c>
      <c r="K25" s="131" t="s">
        <v>636</v>
      </c>
    </row>
    <row r="26" spans="1:11" x14ac:dyDescent="0.45">
      <c r="A26" s="164" t="str">
        <f t="shared" si="0"/>
        <v>上水道・工業用水道沈でん・ろ過工程薬品注入設備</v>
      </c>
      <c r="B26" s="161">
        <f t="shared" si="1"/>
        <v>20</v>
      </c>
      <c r="C26" s="92" t="s">
        <v>1878</v>
      </c>
      <c r="D26" s="134" t="s">
        <v>12</v>
      </c>
      <c r="E26" s="134" t="s">
        <v>13</v>
      </c>
      <c r="F26" s="74" t="s">
        <v>1914</v>
      </c>
      <c r="G26" s="218" t="s">
        <v>2138</v>
      </c>
      <c r="H26" s="218"/>
      <c r="I26" s="133" t="s">
        <v>1891</v>
      </c>
      <c r="J26" s="131" t="s">
        <v>636</v>
      </c>
      <c r="K26" s="131" t="s">
        <v>636</v>
      </c>
    </row>
    <row r="27" spans="1:11" x14ac:dyDescent="0.45">
      <c r="A27" s="164" t="str">
        <f t="shared" si="0"/>
        <v>上水道・工業用水道沈でん・ろ過工程薬品注入設備</v>
      </c>
      <c r="B27" s="161">
        <f t="shared" si="1"/>
        <v>21</v>
      </c>
      <c r="C27" s="92" t="s">
        <v>1878</v>
      </c>
      <c r="D27" s="134" t="s">
        <v>12</v>
      </c>
      <c r="E27" s="134" t="s">
        <v>13</v>
      </c>
      <c r="F27" s="74" t="s">
        <v>1914</v>
      </c>
      <c r="G27" s="218" t="s">
        <v>2138</v>
      </c>
      <c r="H27" s="218"/>
      <c r="I27" s="133" t="s">
        <v>1892</v>
      </c>
      <c r="J27" s="131" t="s">
        <v>636</v>
      </c>
      <c r="K27" s="131" t="s">
        <v>636</v>
      </c>
    </row>
    <row r="28" spans="1:11" x14ac:dyDescent="0.45">
      <c r="A28" s="164" t="str">
        <f t="shared" si="0"/>
        <v>上水道・工業用水道沈でん・ろ過工程薬品注入設備</v>
      </c>
      <c r="B28" s="161">
        <f t="shared" si="1"/>
        <v>22</v>
      </c>
      <c r="C28" s="92" t="s">
        <v>1878</v>
      </c>
      <c r="D28" s="134" t="s">
        <v>12</v>
      </c>
      <c r="E28" s="134" t="s">
        <v>13</v>
      </c>
      <c r="F28" s="74" t="s">
        <v>1914</v>
      </c>
      <c r="G28" s="218" t="s">
        <v>2138</v>
      </c>
      <c r="H28" s="218"/>
      <c r="I28" s="133" t="s">
        <v>1893</v>
      </c>
      <c r="J28" s="131" t="s">
        <v>636</v>
      </c>
      <c r="K28" s="131" t="s">
        <v>636</v>
      </c>
    </row>
    <row r="29" spans="1:11" x14ac:dyDescent="0.45">
      <c r="A29" s="164" t="str">
        <f t="shared" si="0"/>
        <v>上水道・工業用水道沈でん・ろ過工程薬品注入設備</v>
      </c>
      <c r="B29" s="161">
        <f t="shared" si="1"/>
        <v>23</v>
      </c>
      <c r="C29" s="92" t="s">
        <v>1878</v>
      </c>
      <c r="D29" s="134" t="s">
        <v>12</v>
      </c>
      <c r="E29" s="134" t="s">
        <v>13</v>
      </c>
      <c r="F29" s="74" t="s">
        <v>1914</v>
      </c>
      <c r="G29" s="218" t="s">
        <v>2138</v>
      </c>
      <c r="H29" s="218"/>
      <c r="I29" s="133" t="s">
        <v>1894</v>
      </c>
      <c r="J29" s="131" t="s">
        <v>636</v>
      </c>
      <c r="K29" s="131" t="s">
        <v>636</v>
      </c>
    </row>
    <row r="30" spans="1:11" x14ac:dyDescent="0.45">
      <c r="A30" s="164" t="str">
        <f t="shared" si="0"/>
        <v>上水道・工業用水道沈でん・ろ過工程薬品注入設備</v>
      </c>
      <c r="B30" s="161">
        <f t="shared" si="1"/>
        <v>24</v>
      </c>
      <c r="C30" s="92" t="s">
        <v>1878</v>
      </c>
      <c r="D30" s="134" t="s">
        <v>12</v>
      </c>
      <c r="E30" s="134" t="s">
        <v>13</v>
      </c>
      <c r="F30" s="74" t="s">
        <v>1914</v>
      </c>
      <c r="G30" s="218" t="s">
        <v>2138</v>
      </c>
      <c r="H30" s="218"/>
      <c r="I30" s="133" t="s">
        <v>1895</v>
      </c>
      <c r="J30" s="131" t="s">
        <v>636</v>
      </c>
      <c r="K30" s="131" t="s">
        <v>636</v>
      </c>
    </row>
    <row r="31" spans="1:11" x14ac:dyDescent="0.45">
      <c r="A31" s="164" t="str">
        <f t="shared" si="0"/>
        <v>上水道・工業用水道高度浄水工程オゾン処理設備</v>
      </c>
      <c r="B31" s="161">
        <f t="shared" si="1"/>
        <v>25</v>
      </c>
      <c r="C31" s="92" t="s">
        <v>1878</v>
      </c>
      <c r="D31" s="134" t="s">
        <v>12</v>
      </c>
      <c r="E31" s="134" t="s">
        <v>13</v>
      </c>
      <c r="F31" s="73" t="s">
        <v>1915</v>
      </c>
      <c r="G31" s="218" t="s">
        <v>2139</v>
      </c>
      <c r="H31" s="218"/>
      <c r="I31" s="133" t="s">
        <v>2889</v>
      </c>
      <c r="J31" s="131" t="s">
        <v>636</v>
      </c>
      <c r="K31" s="131" t="s">
        <v>636</v>
      </c>
    </row>
    <row r="32" spans="1:11" x14ac:dyDescent="0.45">
      <c r="A32" s="164" t="str">
        <f t="shared" si="0"/>
        <v>上水道・工業用水道高度浄水工程オゾン処理設備</v>
      </c>
      <c r="B32" s="161">
        <f t="shared" si="1"/>
        <v>26</v>
      </c>
      <c r="C32" s="92" t="s">
        <v>1878</v>
      </c>
      <c r="D32" s="134" t="s">
        <v>12</v>
      </c>
      <c r="E32" s="134" t="s">
        <v>13</v>
      </c>
      <c r="F32" s="73" t="s">
        <v>1915</v>
      </c>
      <c r="G32" s="218" t="s">
        <v>2139</v>
      </c>
      <c r="H32" s="218"/>
      <c r="I32" s="133" t="s">
        <v>1896</v>
      </c>
      <c r="J32" s="131" t="s">
        <v>636</v>
      </c>
      <c r="K32" s="131" t="s">
        <v>636</v>
      </c>
    </row>
    <row r="33" spans="1:11" x14ac:dyDescent="0.45">
      <c r="A33" s="164" t="str">
        <f t="shared" si="0"/>
        <v>上水道・工業用水道高度浄水工程オゾン処理設備</v>
      </c>
      <c r="B33" s="161">
        <f t="shared" si="1"/>
        <v>27</v>
      </c>
      <c r="C33" s="92" t="s">
        <v>1878</v>
      </c>
      <c r="D33" s="134" t="s">
        <v>12</v>
      </c>
      <c r="E33" s="134" t="s">
        <v>13</v>
      </c>
      <c r="F33" s="73" t="s">
        <v>1915</v>
      </c>
      <c r="G33" s="218" t="s">
        <v>2139</v>
      </c>
      <c r="H33" s="218"/>
      <c r="I33" s="133" t="s">
        <v>1897</v>
      </c>
      <c r="J33" s="131" t="s">
        <v>636</v>
      </c>
      <c r="K33" s="131" t="s">
        <v>636</v>
      </c>
    </row>
    <row r="34" spans="1:11" x14ac:dyDescent="0.45">
      <c r="A34" s="164" t="str">
        <f t="shared" si="0"/>
        <v>上水道・工業用水道高度浄水工程オゾン処理設備</v>
      </c>
      <c r="B34" s="161">
        <f t="shared" si="1"/>
        <v>28</v>
      </c>
      <c r="C34" s="92" t="s">
        <v>1878</v>
      </c>
      <c r="D34" s="134" t="s">
        <v>12</v>
      </c>
      <c r="E34" s="134" t="s">
        <v>13</v>
      </c>
      <c r="F34" s="73" t="s">
        <v>1915</v>
      </c>
      <c r="G34" s="218" t="s">
        <v>2139</v>
      </c>
      <c r="H34" s="218"/>
      <c r="I34" s="133" t="s">
        <v>1898</v>
      </c>
      <c r="J34" s="131" t="s">
        <v>636</v>
      </c>
      <c r="K34" s="131" t="s">
        <v>636</v>
      </c>
    </row>
    <row r="35" spans="1:11" x14ac:dyDescent="0.45">
      <c r="A35" s="164" t="str">
        <f t="shared" si="0"/>
        <v>上水道・工業用水道高度浄水工程紫外線処理設備</v>
      </c>
      <c r="B35" s="161">
        <f t="shared" si="1"/>
        <v>29</v>
      </c>
      <c r="C35" s="92" t="s">
        <v>1878</v>
      </c>
      <c r="D35" s="134" t="s">
        <v>12</v>
      </c>
      <c r="E35" s="134" t="s">
        <v>13</v>
      </c>
      <c r="F35" s="73" t="s">
        <v>1915</v>
      </c>
      <c r="G35" s="218" t="s">
        <v>2140</v>
      </c>
      <c r="H35" s="218"/>
      <c r="I35" s="133" t="s">
        <v>1928</v>
      </c>
      <c r="J35" s="131" t="s">
        <v>636</v>
      </c>
      <c r="K35" s="131" t="s">
        <v>636</v>
      </c>
    </row>
    <row r="36" spans="1:11" x14ac:dyDescent="0.45">
      <c r="A36" s="164" t="str">
        <f t="shared" ref="A36:A100" si="2">C36&amp;F36&amp;G36&amp;H36</f>
        <v>上水道・工業用水道高度浄水工程紫外線処理設備</v>
      </c>
      <c r="B36" s="161">
        <f t="shared" si="1"/>
        <v>30</v>
      </c>
      <c r="C36" s="92" t="s">
        <v>1878</v>
      </c>
      <c r="D36" s="134" t="s">
        <v>12</v>
      </c>
      <c r="E36" s="134" t="s">
        <v>13</v>
      </c>
      <c r="F36" s="73" t="s">
        <v>1915</v>
      </c>
      <c r="G36" s="218" t="s">
        <v>2140</v>
      </c>
      <c r="H36" s="218"/>
      <c r="I36" s="133" t="s">
        <v>2891</v>
      </c>
      <c r="J36" s="131" t="s">
        <v>636</v>
      </c>
      <c r="K36" s="131" t="s">
        <v>636</v>
      </c>
    </row>
    <row r="37" spans="1:11" x14ac:dyDescent="0.45">
      <c r="A37" s="164" t="str">
        <f t="shared" si="2"/>
        <v>上水道・工業用水道高度浄水工程粒状活性炭ろ過池設備</v>
      </c>
      <c r="B37" s="161">
        <f t="shared" si="1"/>
        <v>31</v>
      </c>
      <c r="C37" s="92" t="s">
        <v>1878</v>
      </c>
      <c r="D37" s="134" t="s">
        <v>12</v>
      </c>
      <c r="E37" s="134" t="s">
        <v>13</v>
      </c>
      <c r="F37" s="73" t="s">
        <v>1915</v>
      </c>
      <c r="G37" s="218" t="s">
        <v>2141</v>
      </c>
      <c r="H37" s="218"/>
      <c r="I37" s="133" t="s">
        <v>2890</v>
      </c>
      <c r="J37" s="131" t="s">
        <v>636</v>
      </c>
      <c r="K37" s="131" t="s">
        <v>636</v>
      </c>
    </row>
    <row r="38" spans="1:11" x14ac:dyDescent="0.45">
      <c r="A38" s="164" t="str">
        <f t="shared" si="2"/>
        <v>上水道・工業用水道高度浄水工程粒状活性炭ろ過池設備</v>
      </c>
      <c r="B38" s="161">
        <f t="shared" si="1"/>
        <v>32</v>
      </c>
      <c r="C38" s="92" t="s">
        <v>1878</v>
      </c>
      <c r="D38" s="134" t="s">
        <v>12</v>
      </c>
      <c r="E38" s="134" t="s">
        <v>13</v>
      </c>
      <c r="F38" s="73" t="s">
        <v>1915</v>
      </c>
      <c r="G38" s="218" t="s">
        <v>2141</v>
      </c>
      <c r="H38" s="218"/>
      <c r="I38" s="133" t="s">
        <v>2887</v>
      </c>
      <c r="J38" s="131" t="s">
        <v>636</v>
      </c>
      <c r="K38" s="131" t="s">
        <v>636</v>
      </c>
    </row>
    <row r="39" spans="1:11" x14ac:dyDescent="0.45">
      <c r="A39" s="164" t="str">
        <f t="shared" si="2"/>
        <v>上水道・工業用水道排水処理工程排泥濃縮槽設備</v>
      </c>
      <c r="B39" s="161">
        <f t="shared" si="1"/>
        <v>33</v>
      </c>
      <c r="C39" s="92" t="s">
        <v>1878</v>
      </c>
      <c r="D39" s="134" t="s">
        <v>12</v>
      </c>
      <c r="E39" s="134" t="s">
        <v>13</v>
      </c>
      <c r="F39" s="74" t="s">
        <v>1916</v>
      </c>
      <c r="G39" s="218" t="s">
        <v>1917</v>
      </c>
      <c r="H39" s="218"/>
      <c r="I39" s="133" t="s">
        <v>1887</v>
      </c>
      <c r="J39" s="131" t="s">
        <v>636</v>
      </c>
      <c r="K39" s="131" t="s">
        <v>636</v>
      </c>
    </row>
    <row r="40" spans="1:11" x14ac:dyDescent="0.45">
      <c r="A40" s="164" t="str">
        <f t="shared" si="2"/>
        <v>上水道・工業用水道排水処理工程排泥濃縮槽設備</v>
      </c>
      <c r="B40" s="161">
        <f t="shared" si="1"/>
        <v>34</v>
      </c>
      <c r="C40" s="92" t="s">
        <v>1878</v>
      </c>
      <c r="D40" s="134" t="s">
        <v>12</v>
      </c>
      <c r="E40" s="134" t="s">
        <v>13</v>
      </c>
      <c r="F40" s="74" t="s">
        <v>1916</v>
      </c>
      <c r="G40" s="218" t="s">
        <v>1917</v>
      </c>
      <c r="H40" s="218"/>
      <c r="I40" s="133" t="s">
        <v>1899</v>
      </c>
      <c r="J40" s="131" t="s">
        <v>636</v>
      </c>
      <c r="K40" s="131" t="s">
        <v>636</v>
      </c>
    </row>
    <row r="41" spans="1:11" x14ac:dyDescent="0.45">
      <c r="A41" s="164" t="str">
        <f t="shared" si="2"/>
        <v>上水道・工業用水道排水処理工程排泥濃縮槽設備</v>
      </c>
      <c r="B41" s="161">
        <f t="shared" si="1"/>
        <v>35</v>
      </c>
      <c r="C41" s="92" t="s">
        <v>1878</v>
      </c>
      <c r="D41" s="134" t="s">
        <v>12</v>
      </c>
      <c r="E41" s="134" t="s">
        <v>13</v>
      </c>
      <c r="F41" s="74" t="s">
        <v>1916</v>
      </c>
      <c r="G41" s="218" t="s">
        <v>1917</v>
      </c>
      <c r="H41" s="218"/>
      <c r="I41" s="41" t="s">
        <v>2883</v>
      </c>
      <c r="J41" s="131" t="s">
        <v>636</v>
      </c>
      <c r="K41" s="131" t="s">
        <v>636</v>
      </c>
    </row>
    <row r="42" spans="1:11" x14ac:dyDescent="0.45">
      <c r="A42" s="164" t="str">
        <f t="shared" si="2"/>
        <v>上水道・工業用水道排水処理工程排泥脱水設備</v>
      </c>
      <c r="B42" s="161">
        <f t="shared" si="1"/>
        <v>36</v>
      </c>
      <c r="C42" s="92" t="s">
        <v>1878</v>
      </c>
      <c r="D42" s="134" t="s">
        <v>12</v>
      </c>
      <c r="E42" s="134" t="s">
        <v>13</v>
      </c>
      <c r="F42" s="74" t="s">
        <v>1916</v>
      </c>
      <c r="G42" s="218" t="s">
        <v>1918</v>
      </c>
      <c r="H42" s="218"/>
      <c r="I42" s="41" t="s">
        <v>1900</v>
      </c>
      <c r="J42" s="131" t="s">
        <v>636</v>
      </c>
      <c r="K42" s="131" t="s">
        <v>636</v>
      </c>
    </row>
    <row r="43" spans="1:11" x14ac:dyDescent="0.45">
      <c r="A43" s="164" t="str">
        <f t="shared" si="2"/>
        <v>上水道・工業用水道排水処理工程排泥脱水設備</v>
      </c>
      <c r="B43" s="161">
        <f t="shared" si="1"/>
        <v>37</v>
      </c>
      <c r="C43" s="92" t="s">
        <v>1878</v>
      </c>
      <c r="D43" s="134" t="s">
        <v>12</v>
      </c>
      <c r="E43" s="134" t="s">
        <v>13</v>
      </c>
      <c r="F43" s="74" t="s">
        <v>1916</v>
      </c>
      <c r="G43" s="218" t="s">
        <v>1918</v>
      </c>
      <c r="H43" s="218"/>
      <c r="I43" s="41" t="s">
        <v>2892</v>
      </c>
      <c r="J43" s="131" t="s">
        <v>636</v>
      </c>
      <c r="K43" s="131" t="s">
        <v>636</v>
      </c>
    </row>
    <row r="44" spans="1:11" x14ac:dyDescent="0.45">
      <c r="A44" s="164" t="str">
        <f t="shared" si="2"/>
        <v>上水道・工業用水道排水処理工程排泥脱水設備</v>
      </c>
      <c r="B44" s="161">
        <f t="shared" si="1"/>
        <v>38</v>
      </c>
      <c r="C44" s="92" t="s">
        <v>1878</v>
      </c>
      <c r="D44" s="134" t="s">
        <v>12</v>
      </c>
      <c r="E44" s="134" t="s">
        <v>13</v>
      </c>
      <c r="F44" s="74" t="s">
        <v>1916</v>
      </c>
      <c r="G44" s="218" t="s">
        <v>1918</v>
      </c>
      <c r="H44" s="218"/>
      <c r="I44" s="41" t="s">
        <v>2893</v>
      </c>
      <c r="J44" s="131" t="s">
        <v>636</v>
      </c>
      <c r="K44" s="131" t="s">
        <v>636</v>
      </c>
    </row>
    <row r="45" spans="1:11" x14ac:dyDescent="0.45">
      <c r="A45" s="164" t="str">
        <f t="shared" si="2"/>
        <v>上水道・工業用水道排水処理工程排泥脱水設備</v>
      </c>
      <c r="B45" s="161">
        <f t="shared" si="1"/>
        <v>39</v>
      </c>
      <c r="C45" s="92" t="s">
        <v>1878</v>
      </c>
      <c r="D45" s="134" t="s">
        <v>12</v>
      </c>
      <c r="E45" s="134" t="s">
        <v>13</v>
      </c>
      <c r="F45" s="74" t="s">
        <v>1916</v>
      </c>
      <c r="G45" s="218" t="s">
        <v>1918</v>
      </c>
      <c r="H45" s="218"/>
      <c r="I45" s="41" t="s">
        <v>1901</v>
      </c>
      <c r="J45" s="131" t="s">
        <v>636</v>
      </c>
      <c r="K45" s="131" t="s">
        <v>636</v>
      </c>
    </row>
    <row r="46" spans="1:11" x14ac:dyDescent="0.45">
      <c r="A46" s="164" t="str">
        <f t="shared" si="2"/>
        <v>上水道・工業用水道送水・配水工程送水・配水施設</v>
      </c>
      <c r="B46" s="161">
        <f t="shared" si="1"/>
        <v>40</v>
      </c>
      <c r="C46" s="92" t="s">
        <v>1878</v>
      </c>
      <c r="D46" s="134" t="s">
        <v>12</v>
      </c>
      <c r="E46" s="134" t="s">
        <v>13</v>
      </c>
      <c r="F46" s="73" t="s">
        <v>1919</v>
      </c>
      <c r="G46" s="218" t="s">
        <v>1920</v>
      </c>
      <c r="H46" s="218"/>
      <c r="I46" s="41" t="s">
        <v>1902</v>
      </c>
      <c r="J46" s="131" t="s">
        <v>636</v>
      </c>
      <c r="K46" s="131" t="s">
        <v>636</v>
      </c>
    </row>
    <row r="47" spans="1:11" x14ac:dyDescent="0.45">
      <c r="A47" s="164" t="str">
        <f t="shared" si="2"/>
        <v>上水道・工業用水道送水・配水工程送水・配水施設</v>
      </c>
      <c r="B47" s="161">
        <f t="shared" si="1"/>
        <v>41</v>
      </c>
      <c r="C47" s="92" t="s">
        <v>1878</v>
      </c>
      <c r="D47" s="134" t="s">
        <v>12</v>
      </c>
      <c r="E47" s="134" t="s">
        <v>13</v>
      </c>
      <c r="F47" s="73" t="s">
        <v>1919</v>
      </c>
      <c r="G47" s="218" t="s">
        <v>1920</v>
      </c>
      <c r="H47" s="218"/>
      <c r="I47" s="41" t="s">
        <v>1903</v>
      </c>
      <c r="J47" s="131" t="s">
        <v>636</v>
      </c>
      <c r="K47" s="131" t="s">
        <v>636</v>
      </c>
    </row>
    <row r="48" spans="1:11" x14ac:dyDescent="0.45">
      <c r="A48" s="164" t="str">
        <f t="shared" si="2"/>
        <v>上水道・工業用水道送水・配水工程送水・配水施設</v>
      </c>
      <c r="B48" s="161">
        <f t="shared" si="1"/>
        <v>42</v>
      </c>
      <c r="C48" s="92" t="s">
        <v>1878</v>
      </c>
      <c r="D48" s="134" t="s">
        <v>12</v>
      </c>
      <c r="E48" s="134" t="s">
        <v>13</v>
      </c>
      <c r="F48" s="73" t="s">
        <v>1919</v>
      </c>
      <c r="G48" s="218" t="s">
        <v>1920</v>
      </c>
      <c r="H48" s="218"/>
      <c r="I48" s="41" t="s">
        <v>1881</v>
      </c>
      <c r="J48" s="131" t="s">
        <v>636</v>
      </c>
      <c r="K48" s="131" t="s">
        <v>636</v>
      </c>
    </row>
    <row r="49" spans="1:11" x14ac:dyDescent="0.45">
      <c r="A49" s="164" t="str">
        <f t="shared" si="2"/>
        <v>上水道・工業用水道送水・配水工程送水・配水施設</v>
      </c>
      <c r="B49" s="161">
        <f t="shared" si="1"/>
        <v>43</v>
      </c>
      <c r="C49" s="92" t="s">
        <v>1878</v>
      </c>
      <c r="D49" s="134" t="s">
        <v>12</v>
      </c>
      <c r="E49" s="134" t="s">
        <v>13</v>
      </c>
      <c r="F49" s="73" t="s">
        <v>1919</v>
      </c>
      <c r="G49" s="218" t="s">
        <v>1920</v>
      </c>
      <c r="H49" s="218"/>
      <c r="I49" s="41" t="s">
        <v>1904</v>
      </c>
      <c r="J49" s="131" t="s">
        <v>636</v>
      </c>
      <c r="K49" s="131" t="s">
        <v>636</v>
      </c>
    </row>
    <row r="50" spans="1:11" x14ac:dyDescent="0.45">
      <c r="A50" s="164" t="str">
        <f t="shared" si="2"/>
        <v>上水道・工業用水道送水・配水工程送水・配水施設</v>
      </c>
      <c r="B50" s="161">
        <f t="shared" si="1"/>
        <v>44</v>
      </c>
      <c r="C50" s="92" t="s">
        <v>1878</v>
      </c>
      <c r="D50" s="134" t="s">
        <v>12</v>
      </c>
      <c r="E50" s="134" t="s">
        <v>13</v>
      </c>
      <c r="F50" s="73" t="s">
        <v>1919</v>
      </c>
      <c r="G50" s="218" t="s">
        <v>1920</v>
      </c>
      <c r="H50" s="218"/>
      <c r="I50" s="41" t="s">
        <v>2894</v>
      </c>
      <c r="J50" s="131" t="s">
        <v>636</v>
      </c>
      <c r="K50" s="131" t="s">
        <v>636</v>
      </c>
    </row>
    <row r="51" spans="1:11" x14ac:dyDescent="0.45">
      <c r="A51" s="164" t="str">
        <f t="shared" si="2"/>
        <v>上水道・工業用水道送水・配水工程送水・配水施設</v>
      </c>
      <c r="B51" s="161">
        <f t="shared" si="1"/>
        <v>45</v>
      </c>
      <c r="C51" s="92" t="s">
        <v>1878</v>
      </c>
      <c r="D51" s="134" t="s">
        <v>12</v>
      </c>
      <c r="E51" s="134" t="s">
        <v>13</v>
      </c>
      <c r="F51" s="73" t="s">
        <v>1919</v>
      </c>
      <c r="G51" s="218" t="s">
        <v>1920</v>
      </c>
      <c r="H51" s="218"/>
      <c r="I51" s="41" t="s">
        <v>2895</v>
      </c>
      <c r="J51" s="131" t="s">
        <v>636</v>
      </c>
      <c r="K51" s="131" t="s">
        <v>636</v>
      </c>
    </row>
    <row r="52" spans="1:11" x14ac:dyDescent="0.45">
      <c r="A52" s="164" t="str">
        <f t="shared" si="2"/>
        <v>上水道・工業用水道送水・配水工程送水・配水施設</v>
      </c>
      <c r="B52" s="161">
        <f t="shared" si="1"/>
        <v>46</v>
      </c>
      <c r="C52" s="92" t="s">
        <v>1878</v>
      </c>
      <c r="D52" s="134" t="s">
        <v>12</v>
      </c>
      <c r="E52" s="134" t="s">
        <v>13</v>
      </c>
      <c r="F52" s="73" t="s">
        <v>1919</v>
      </c>
      <c r="G52" s="218" t="s">
        <v>1920</v>
      </c>
      <c r="H52" s="218"/>
      <c r="I52" s="41" t="s">
        <v>2896</v>
      </c>
      <c r="J52" s="131" t="s">
        <v>636</v>
      </c>
      <c r="K52" s="131" t="s">
        <v>636</v>
      </c>
    </row>
    <row r="53" spans="1:11" x14ac:dyDescent="0.45">
      <c r="A53" s="164" t="str">
        <f t="shared" si="2"/>
        <v>上水道・工業用水道送水・配水工程送水・配水施設</v>
      </c>
      <c r="B53" s="161">
        <f t="shared" si="1"/>
        <v>47</v>
      </c>
      <c r="C53" s="92" t="s">
        <v>1878</v>
      </c>
      <c r="D53" s="134" t="s">
        <v>12</v>
      </c>
      <c r="E53" s="134" t="s">
        <v>13</v>
      </c>
      <c r="F53" s="73" t="s">
        <v>1919</v>
      </c>
      <c r="G53" s="218" t="s">
        <v>1920</v>
      </c>
      <c r="H53" s="218"/>
      <c r="I53" s="41" t="s">
        <v>2897</v>
      </c>
      <c r="J53" s="131" t="s">
        <v>636</v>
      </c>
      <c r="K53" s="131" t="s">
        <v>636</v>
      </c>
    </row>
    <row r="54" spans="1:11" x14ac:dyDescent="0.45">
      <c r="A54" s="164" t="str">
        <f t="shared" si="2"/>
        <v>上水道・工業用水道送水・配水工程送水・配水施設</v>
      </c>
      <c r="B54" s="161">
        <f t="shared" si="1"/>
        <v>48</v>
      </c>
      <c r="C54" s="92" t="s">
        <v>1878</v>
      </c>
      <c r="D54" s="134" t="s">
        <v>12</v>
      </c>
      <c r="E54" s="134" t="s">
        <v>13</v>
      </c>
      <c r="F54" s="73" t="s">
        <v>1919</v>
      </c>
      <c r="G54" s="218" t="s">
        <v>1920</v>
      </c>
      <c r="H54" s="218"/>
      <c r="I54" s="41" t="s">
        <v>2898</v>
      </c>
      <c r="J54" s="131" t="s">
        <v>636</v>
      </c>
      <c r="K54" s="131" t="s">
        <v>636</v>
      </c>
    </row>
    <row r="55" spans="1:11" x14ac:dyDescent="0.45">
      <c r="A55" s="164" t="str">
        <f t="shared" si="2"/>
        <v>上水道・工業用水道総合管理水運用管理</v>
      </c>
      <c r="B55" s="161">
        <f t="shared" si="1"/>
        <v>49</v>
      </c>
      <c r="C55" s="92" t="s">
        <v>1878</v>
      </c>
      <c r="D55" s="134" t="s">
        <v>12</v>
      </c>
      <c r="E55" s="134" t="s">
        <v>13</v>
      </c>
      <c r="F55" s="74" t="s">
        <v>1921</v>
      </c>
      <c r="G55" s="218" t="s">
        <v>1922</v>
      </c>
      <c r="H55" s="218"/>
      <c r="I55" s="41" t="s">
        <v>1905</v>
      </c>
      <c r="J55" s="131" t="s">
        <v>636</v>
      </c>
      <c r="K55" s="131" t="s">
        <v>636</v>
      </c>
    </row>
    <row r="56" spans="1:11" x14ac:dyDescent="0.45">
      <c r="A56" s="164" t="str">
        <f t="shared" si="2"/>
        <v>上水道・工業用水道総合管理水運用管理</v>
      </c>
      <c r="B56" s="161">
        <f t="shared" si="1"/>
        <v>50</v>
      </c>
      <c r="C56" s="92" t="s">
        <v>1878</v>
      </c>
      <c r="D56" s="134" t="s">
        <v>12</v>
      </c>
      <c r="E56" s="134" t="s">
        <v>13</v>
      </c>
      <c r="F56" s="74" t="s">
        <v>1921</v>
      </c>
      <c r="G56" s="218" t="s">
        <v>1922</v>
      </c>
      <c r="H56" s="218"/>
      <c r="I56" s="41" t="s">
        <v>2899</v>
      </c>
      <c r="J56" s="131" t="s">
        <v>636</v>
      </c>
      <c r="K56" s="131" t="s">
        <v>636</v>
      </c>
    </row>
    <row r="57" spans="1:11" x14ac:dyDescent="0.45">
      <c r="A57" s="164" t="str">
        <f t="shared" si="2"/>
        <v>上水道・工業用水道総合管理水運用管理</v>
      </c>
      <c r="B57" s="161">
        <f t="shared" si="1"/>
        <v>51</v>
      </c>
      <c r="C57" s="92" t="s">
        <v>1878</v>
      </c>
      <c r="D57" s="134" t="s">
        <v>12</v>
      </c>
      <c r="E57" s="134" t="s">
        <v>13</v>
      </c>
      <c r="F57" s="74" t="s">
        <v>1921</v>
      </c>
      <c r="G57" s="218" t="s">
        <v>1922</v>
      </c>
      <c r="H57" s="218"/>
      <c r="I57" s="41" t="s">
        <v>1906</v>
      </c>
      <c r="J57" s="131" t="s">
        <v>636</v>
      </c>
      <c r="K57" s="131" t="s">
        <v>636</v>
      </c>
    </row>
    <row r="58" spans="1:11" x14ac:dyDescent="0.45">
      <c r="A58" s="164" t="str">
        <f t="shared" si="2"/>
        <v>上水道・工業用水道総合管理水運用管理</v>
      </c>
      <c r="B58" s="161">
        <f t="shared" si="1"/>
        <v>52</v>
      </c>
      <c r="C58" s="92" t="s">
        <v>1878</v>
      </c>
      <c r="D58" s="134" t="s">
        <v>12</v>
      </c>
      <c r="E58" s="134" t="s">
        <v>13</v>
      </c>
      <c r="F58" s="74" t="s">
        <v>1921</v>
      </c>
      <c r="G58" s="218" t="s">
        <v>1922</v>
      </c>
      <c r="H58" s="218"/>
      <c r="I58" s="41" t="s">
        <v>1907</v>
      </c>
      <c r="J58" s="131" t="s">
        <v>636</v>
      </c>
      <c r="K58" s="131" t="s">
        <v>636</v>
      </c>
    </row>
    <row r="59" spans="1:11" x14ac:dyDescent="0.45">
      <c r="A59" s="164" t="str">
        <f t="shared" si="2"/>
        <v>上水道・工業用水道総合管理監視制御システム</v>
      </c>
      <c r="B59" s="161">
        <f t="shared" si="1"/>
        <v>53</v>
      </c>
      <c r="C59" s="92" t="s">
        <v>1878</v>
      </c>
      <c r="D59" s="134" t="s">
        <v>12</v>
      </c>
      <c r="E59" s="134" t="s">
        <v>13</v>
      </c>
      <c r="F59" s="74" t="s">
        <v>1921</v>
      </c>
      <c r="G59" s="218" t="s">
        <v>1923</v>
      </c>
      <c r="H59" s="218"/>
      <c r="I59" s="41" t="s">
        <v>1908</v>
      </c>
      <c r="J59" s="131" t="s">
        <v>636</v>
      </c>
      <c r="K59" s="131" t="s">
        <v>636</v>
      </c>
    </row>
    <row r="60" spans="1:11" x14ac:dyDescent="0.45">
      <c r="A60" s="164" t="str">
        <f t="shared" si="2"/>
        <v>上水道・工業用水道総合管理監視制御システム</v>
      </c>
      <c r="B60" s="161">
        <f t="shared" si="1"/>
        <v>54</v>
      </c>
      <c r="C60" s="92" t="s">
        <v>1878</v>
      </c>
      <c r="D60" s="134" t="s">
        <v>12</v>
      </c>
      <c r="E60" s="134" t="s">
        <v>13</v>
      </c>
      <c r="F60" s="74" t="s">
        <v>1921</v>
      </c>
      <c r="G60" s="218" t="s">
        <v>1923</v>
      </c>
      <c r="H60" s="218"/>
      <c r="I60" s="41" t="s">
        <v>1909</v>
      </c>
      <c r="J60" s="131" t="s">
        <v>636</v>
      </c>
      <c r="K60" s="131" t="s">
        <v>636</v>
      </c>
    </row>
    <row r="61" spans="1:11" x14ac:dyDescent="0.45">
      <c r="A61" s="164" t="str">
        <f t="shared" si="2"/>
        <v>上水道・工業用水道総合管理監視制御システム</v>
      </c>
      <c r="B61" s="161">
        <f t="shared" si="1"/>
        <v>55</v>
      </c>
      <c r="C61" s="92" t="s">
        <v>1878</v>
      </c>
      <c r="D61" s="134" t="s">
        <v>12</v>
      </c>
      <c r="E61" s="134" t="s">
        <v>13</v>
      </c>
      <c r="F61" s="74" t="s">
        <v>1921</v>
      </c>
      <c r="G61" s="218" t="s">
        <v>1923</v>
      </c>
      <c r="H61" s="218"/>
      <c r="I61" s="41" t="s">
        <v>1925</v>
      </c>
      <c r="J61" s="131" t="s">
        <v>636</v>
      </c>
      <c r="K61" s="131" t="s">
        <v>636</v>
      </c>
    </row>
    <row r="62" spans="1:11" x14ac:dyDescent="0.45">
      <c r="A62" s="164" t="str">
        <f t="shared" si="2"/>
        <v>上水道・工業用水道総合管理監視制御システム</v>
      </c>
      <c r="B62" s="161">
        <f t="shared" si="1"/>
        <v>56</v>
      </c>
      <c r="C62" s="92" t="s">
        <v>1878</v>
      </c>
      <c r="D62" s="134" t="s">
        <v>12</v>
      </c>
      <c r="E62" s="134" t="s">
        <v>13</v>
      </c>
      <c r="F62" s="74" t="s">
        <v>1921</v>
      </c>
      <c r="G62" s="218" t="s">
        <v>1923</v>
      </c>
      <c r="H62" s="218"/>
      <c r="I62" s="41" t="s">
        <v>3054</v>
      </c>
      <c r="J62" s="131" t="s">
        <v>636</v>
      </c>
      <c r="K62" s="131" t="s">
        <v>636</v>
      </c>
    </row>
    <row r="63" spans="1:11" x14ac:dyDescent="0.45">
      <c r="A63" s="164" t="str">
        <f t="shared" si="2"/>
        <v>上水道・工業用水道総合管理監視制御システム</v>
      </c>
      <c r="B63" s="161">
        <f t="shared" si="1"/>
        <v>57</v>
      </c>
      <c r="C63" s="92" t="s">
        <v>1878</v>
      </c>
      <c r="D63" s="134" t="s">
        <v>12</v>
      </c>
      <c r="E63" s="134" t="s">
        <v>13</v>
      </c>
      <c r="F63" s="74" t="s">
        <v>1921</v>
      </c>
      <c r="G63" s="218" t="s">
        <v>1923</v>
      </c>
      <c r="H63" s="218"/>
      <c r="I63" s="41" t="s">
        <v>1910</v>
      </c>
      <c r="J63" s="131" t="s">
        <v>636</v>
      </c>
      <c r="K63" s="131" t="s">
        <v>636</v>
      </c>
    </row>
    <row r="64" spans="1:11" x14ac:dyDescent="0.45">
      <c r="A64" s="164" t="str">
        <f t="shared" si="2"/>
        <v>上水道・工業用水道未利用エネルギー・再生可能エネルギー設備小水力発電設備</v>
      </c>
      <c r="B64" s="161">
        <f t="shared" si="1"/>
        <v>58</v>
      </c>
      <c r="C64" s="92" t="s">
        <v>1878</v>
      </c>
      <c r="D64" s="134" t="s">
        <v>12</v>
      </c>
      <c r="E64" s="134" t="s">
        <v>13</v>
      </c>
      <c r="F64" s="74" t="s">
        <v>179</v>
      </c>
      <c r="G64" s="218" t="s">
        <v>1924</v>
      </c>
      <c r="H64" s="218"/>
      <c r="I64" s="41" t="s">
        <v>1926</v>
      </c>
      <c r="J64" s="131" t="s">
        <v>636</v>
      </c>
      <c r="K64" s="131" t="s">
        <v>636</v>
      </c>
    </row>
    <row r="65" spans="1:11" x14ac:dyDescent="0.45">
      <c r="A65" s="164" t="str">
        <f t="shared" si="2"/>
        <v>上水道・工業用水道未利用エネルギー・再生可能エネルギー設備再生可能エネルギー等</v>
      </c>
      <c r="B65" s="161">
        <f t="shared" si="1"/>
        <v>59</v>
      </c>
      <c r="C65" s="92" t="s">
        <v>1878</v>
      </c>
      <c r="D65" s="134" t="s">
        <v>12</v>
      </c>
      <c r="E65" s="134" t="s">
        <v>13</v>
      </c>
      <c r="F65" s="74" t="s">
        <v>179</v>
      </c>
      <c r="G65" s="218" t="s">
        <v>2142</v>
      </c>
      <c r="H65" s="218"/>
      <c r="I65" s="41" t="s">
        <v>1927</v>
      </c>
      <c r="J65" s="131" t="s">
        <v>636</v>
      </c>
      <c r="K65" s="131" t="s">
        <v>636</v>
      </c>
    </row>
    <row r="66" spans="1:11" x14ac:dyDescent="0.45">
      <c r="A66" s="164" t="str">
        <f t="shared" si="2"/>
        <v>下水道前処理・揚水工程電気使用設備沈砂池設備、主ポンプ設備</v>
      </c>
      <c r="B66" s="161">
        <f t="shared" si="1"/>
        <v>60</v>
      </c>
      <c r="C66" s="92" t="s">
        <v>1876</v>
      </c>
      <c r="D66" s="134" t="s">
        <v>12</v>
      </c>
      <c r="E66" s="134" t="s">
        <v>13</v>
      </c>
      <c r="F66" s="74" t="s">
        <v>1929</v>
      </c>
      <c r="G66" s="73" t="s">
        <v>681</v>
      </c>
      <c r="H66" s="74" t="s">
        <v>1930</v>
      </c>
      <c r="I66" s="41" t="s">
        <v>1945</v>
      </c>
      <c r="J66" s="131" t="s">
        <v>636</v>
      </c>
      <c r="K66" s="131" t="s">
        <v>636</v>
      </c>
    </row>
    <row r="67" spans="1:11" x14ac:dyDescent="0.45">
      <c r="A67" s="164" t="str">
        <f t="shared" si="2"/>
        <v>下水道前処理・揚水工程電気使用設備沈砂池設備、主ポンプ設備</v>
      </c>
      <c r="B67" s="161">
        <f t="shared" si="1"/>
        <v>61</v>
      </c>
      <c r="C67" s="92" t="s">
        <v>1876</v>
      </c>
      <c r="D67" s="134" t="s">
        <v>12</v>
      </c>
      <c r="E67" s="134" t="s">
        <v>13</v>
      </c>
      <c r="F67" s="74" t="s">
        <v>1929</v>
      </c>
      <c r="G67" s="73" t="s">
        <v>681</v>
      </c>
      <c r="H67" s="74" t="s">
        <v>1930</v>
      </c>
      <c r="I67" s="41" t="s">
        <v>1946</v>
      </c>
      <c r="J67" s="131" t="s">
        <v>636</v>
      </c>
      <c r="K67" s="131" t="s">
        <v>636</v>
      </c>
    </row>
    <row r="68" spans="1:11" x14ac:dyDescent="0.45">
      <c r="A68" s="164" t="str">
        <f t="shared" si="2"/>
        <v>下水道前処理・揚水工程電気使用設備沈砂池設備、主ポンプ設備</v>
      </c>
      <c r="B68" s="161">
        <f t="shared" si="1"/>
        <v>62</v>
      </c>
      <c r="C68" s="92" t="s">
        <v>1876</v>
      </c>
      <c r="D68" s="134" t="s">
        <v>12</v>
      </c>
      <c r="E68" s="134" t="s">
        <v>13</v>
      </c>
      <c r="F68" s="74" t="s">
        <v>1929</v>
      </c>
      <c r="G68" s="73" t="s">
        <v>681</v>
      </c>
      <c r="H68" s="74" t="s">
        <v>1930</v>
      </c>
      <c r="I68" s="41" t="s">
        <v>1947</v>
      </c>
      <c r="J68" s="131" t="s">
        <v>636</v>
      </c>
      <c r="K68" s="131" t="s">
        <v>636</v>
      </c>
    </row>
    <row r="69" spans="1:11" x14ac:dyDescent="0.45">
      <c r="A69" s="164" t="str">
        <f t="shared" si="2"/>
        <v>下水道前処理・揚水工程電気使用設備沈砂池設備、主ポンプ設備</v>
      </c>
      <c r="B69" s="161">
        <f t="shared" si="1"/>
        <v>63</v>
      </c>
      <c r="C69" s="92" t="s">
        <v>1876</v>
      </c>
      <c r="D69" s="134" t="s">
        <v>12</v>
      </c>
      <c r="E69" s="134" t="s">
        <v>13</v>
      </c>
      <c r="F69" s="74" t="s">
        <v>1929</v>
      </c>
      <c r="G69" s="73" t="s">
        <v>681</v>
      </c>
      <c r="H69" s="74" t="s">
        <v>1930</v>
      </c>
      <c r="I69" s="41" t="s">
        <v>3055</v>
      </c>
      <c r="J69" s="131" t="s">
        <v>636</v>
      </c>
      <c r="K69" s="131" t="s">
        <v>636</v>
      </c>
    </row>
    <row r="70" spans="1:11" x14ac:dyDescent="0.45">
      <c r="A70" s="164" t="str">
        <f t="shared" si="2"/>
        <v>下水道前処理・揚水工程電気使用設備沈砂池設備、主ポンプ設備</v>
      </c>
      <c r="B70" s="161">
        <f t="shared" si="1"/>
        <v>64</v>
      </c>
      <c r="C70" s="92" t="s">
        <v>1876</v>
      </c>
      <c r="D70" s="134" t="s">
        <v>12</v>
      </c>
      <c r="E70" s="134" t="s">
        <v>13</v>
      </c>
      <c r="F70" s="74" t="s">
        <v>1929</v>
      </c>
      <c r="G70" s="73" t="s">
        <v>681</v>
      </c>
      <c r="H70" s="74" t="s">
        <v>1930</v>
      </c>
      <c r="I70" s="41" t="s">
        <v>1948</v>
      </c>
      <c r="J70" s="131" t="s">
        <v>636</v>
      </c>
      <c r="K70" s="131" t="s">
        <v>636</v>
      </c>
    </row>
    <row r="71" spans="1:11" x14ac:dyDescent="0.45">
      <c r="A71" s="164" t="str">
        <f t="shared" si="2"/>
        <v>下水道前処理・揚水工程電気使用設備沈砂池設備、主ポンプ設備</v>
      </c>
      <c r="B71" s="161">
        <f t="shared" si="1"/>
        <v>65</v>
      </c>
      <c r="C71" s="92" t="s">
        <v>1876</v>
      </c>
      <c r="D71" s="134" t="s">
        <v>12</v>
      </c>
      <c r="E71" s="134" t="s">
        <v>13</v>
      </c>
      <c r="F71" s="74" t="s">
        <v>1929</v>
      </c>
      <c r="G71" s="73" t="s">
        <v>681</v>
      </c>
      <c r="H71" s="74" t="s">
        <v>1930</v>
      </c>
      <c r="I71" s="41" t="s">
        <v>1949</v>
      </c>
      <c r="J71" s="131" t="s">
        <v>636</v>
      </c>
      <c r="K71" s="131" t="s">
        <v>636</v>
      </c>
    </row>
    <row r="72" spans="1:11" x14ac:dyDescent="0.45">
      <c r="A72" s="164" t="str">
        <f t="shared" si="2"/>
        <v>下水道前処理・揚水工程電気使用設備沈砂池設備、主ポンプ設備</v>
      </c>
      <c r="B72" s="161">
        <f t="shared" ref="B72:B135" si="3">ROW(B72)-6</f>
        <v>66</v>
      </c>
      <c r="C72" s="92" t="s">
        <v>1876</v>
      </c>
      <c r="D72" s="134" t="s">
        <v>12</v>
      </c>
      <c r="E72" s="134" t="s">
        <v>13</v>
      </c>
      <c r="F72" s="74" t="s">
        <v>1929</v>
      </c>
      <c r="G72" s="73" t="s">
        <v>681</v>
      </c>
      <c r="H72" s="74" t="s">
        <v>1930</v>
      </c>
      <c r="I72" s="41" t="s">
        <v>1950</v>
      </c>
      <c r="J72" s="131" t="s">
        <v>636</v>
      </c>
      <c r="K72" s="131" t="s">
        <v>636</v>
      </c>
    </row>
    <row r="73" spans="1:11" x14ac:dyDescent="0.45">
      <c r="A73" s="164" t="str">
        <f t="shared" si="2"/>
        <v>下水道前処理・揚水工程電気使用設備沈砂池設備、主ポンプ設備</v>
      </c>
      <c r="B73" s="161">
        <f t="shared" si="3"/>
        <v>67</v>
      </c>
      <c r="C73" s="92" t="s">
        <v>1876</v>
      </c>
      <c r="D73" s="134" t="s">
        <v>12</v>
      </c>
      <c r="E73" s="134" t="s">
        <v>13</v>
      </c>
      <c r="F73" s="74" t="s">
        <v>1929</v>
      </c>
      <c r="G73" s="73" t="s">
        <v>681</v>
      </c>
      <c r="H73" s="74" t="s">
        <v>1930</v>
      </c>
      <c r="I73" s="41" t="s">
        <v>3056</v>
      </c>
      <c r="J73" s="131" t="s">
        <v>636</v>
      </c>
      <c r="K73" s="131" t="s">
        <v>636</v>
      </c>
    </row>
    <row r="74" spans="1:11" x14ac:dyDescent="0.45">
      <c r="A74" s="164" t="str">
        <f t="shared" si="2"/>
        <v>下水道水処理工程電気使用設備最初沈殿池設備</v>
      </c>
      <c r="B74" s="161">
        <f t="shared" si="3"/>
        <v>68</v>
      </c>
      <c r="C74" s="92" t="s">
        <v>1876</v>
      </c>
      <c r="D74" s="134" t="s">
        <v>12</v>
      </c>
      <c r="E74" s="134" t="s">
        <v>13</v>
      </c>
      <c r="F74" s="74" t="s">
        <v>1931</v>
      </c>
      <c r="G74" s="73" t="s">
        <v>681</v>
      </c>
      <c r="H74" s="74" t="s">
        <v>1932</v>
      </c>
      <c r="I74" s="41" t="s">
        <v>1947</v>
      </c>
      <c r="J74" s="131" t="s">
        <v>636</v>
      </c>
      <c r="K74" s="131" t="s">
        <v>636</v>
      </c>
    </row>
    <row r="75" spans="1:11" x14ac:dyDescent="0.45">
      <c r="A75" s="164" t="str">
        <f t="shared" si="2"/>
        <v>下水道水処理工程電気使用設備最初沈殿池設備</v>
      </c>
      <c r="B75" s="161">
        <f t="shared" si="3"/>
        <v>69</v>
      </c>
      <c r="C75" s="92" t="s">
        <v>1876</v>
      </c>
      <c r="D75" s="134" t="s">
        <v>12</v>
      </c>
      <c r="E75" s="134" t="s">
        <v>13</v>
      </c>
      <c r="F75" s="74" t="s">
        <v>1931</v>
      </c>
      <c r="G75" s="73" t="s">
        <v>681</v>
      </c>
      <c r="H75" s="74" t="s">
        <v>1932</v>
      </c>
      <c r="I75" s="41" t="s">
        <v>2021</v>
      </c>
      <c r="J75" s="131" t="s">
        <v>636</v>
      </c>
      <c r="K75" s="131" t="s">
        <v>636</v>
      </c>
    </row>
    <row r="76" spans="1:11" x14ac:dyDescent="0.45">
      <c r="A76" s="164" t="str">
        <f t="shared" si="2"/>
        <v>下水道水処理工程電気使用設備最初沈殿池設備</v>
      </c>
      <c r="B76" s="161">
        <f t="shared" si="3"/>
        <v>70</v>
      </c>
      <c r="C76" s="92" t="s">
        <v>1876</v>
      </c>
      <c r="D76" s="134" t="s">
        <v>12</v>
      </c>
      <c r="E76" s="134" t="s">
        <v>13</v>
      </c>
      <c r="F76" s="74" t="s">
        <v>1931</v>
      </c>
      <c r="G76" s="73" t="s">
        <v>681</v>
      </c>
      <c r="H76" s="74" t="s">
        <v>1932</v>
      </c>
      <c r="I76" s="41" t="s">
        <v>1951</v>
      </c>
      <c r="J76" s="131" t="s">
        <v>636</v>
      </c>
      <c r="K76" s="131" t="s">
        <v>636</v>
      </c>
    </row>
    <row r="77" spans="1:11" x14ac:dyDescent="0.45">
      <c r="A77" s="164" t="str">
        <f t="shared" si="2"/>
        <v>下水道水処理工程電気使用設備最初沈殿池設備</v>
      </c>
      <c r="B77" s="161">
        <f t="shared" si="3"/>
        <v>71</v>
      </c>
      <c r="C77" s="92" t="s">
        <v>1876</v>
      </c>
      <c r="D77" s="134" t="s">
        <v>12</v>
      </c>
      <c r="E77" s="134" t="s">
        <v>13</v>
      </c>
      <c r="F77" s="74" t="s">
        <v>1931</v>
      </c>
      <c r="G77" s="73" t="s">
        <v>681</v>
      </c>
      <c r="H77" s="74" t="s">
        <v>1932</v>
      </c>
      <c r="I77" s="41" t="s">
        <v>1952</v>
      </c>
      <c r="J77" s="131" t="s">
        <v>636</v>
      </c>
      <c r="K77" s="131" t="s">
        <v>636</v>
      </c>
    </row>
    <row r="78" spans="1:11" x14ac:dyDescent="0.45">
      <c r="A78" s="164" t="str">
        <f t="shared" si="2"/>
        <v>下水道水処理工程電気使用設備最初沈殿池設備</v>
      </c>
      <c r="B78" s="161">
        <f t="shared" si="3"/>
        <v>72</v>
      </c>
      <c r="C78" s="92" t="s">
        <v>1876</v>
      </c>
      <c r="D78" s="134" t="s">
        <v>12</v>
      </c>
      <c r="E78" s="134" t="s">
        <v>13</v>
      </c>
      <c r="F78" s="74" t="s">
        <v>1931</v>
      </c>
      <c r="G78" s="73" t="s">
        <v>681</v>
      </c>
      <c r="H78" s="74" t="s">
        <v>1932</v>
      </c>
      <c r="I78" s="41" t="s">
        <v>1953</v>
      </c>
      <c r="J78" s="131" t="s">
        <v>636</v>
      </c>
      <c r="K78" s="131" t="s">
        <v>636</v>
      </c>
    </row>
    <row r="79" spans="1:11" x14ac:dyDescent="0.45">
      <c r="A79" s="164" t="str">
        <f t="shared" si="2"/>
        <v>下水道水処理工程電気使用設備最初沈殿池設備</v>
      </c>
      <c r="B79" s="161">
        <f t="shared" si="3"/>
        <v>73</v>
      </c>
      <c r="C79" s="92" t="s">
        <v>1876</v>
      </c>
      <c r="D79" s="134" t="s">
        <v>12</v>
      </c>
      <c r="E79" s="134" t="s">
        <v>13</v>
      </c>
      <c r="F79" s="74" t="s">
        <v>1931</v>
      </c>
      <c r="G79" s="73" t="s">
        <v>681</v>
      </c>
      <c r="H79" s="74" t="s">
        <v>1932</v>
      </c>
      <c r="I79" s="41" t="s">
        <v>1954</v>
      </c>
      <c r="J79" s="131" t="s">
        <v>636</v>
      </c>
      <c r="K79" s="131" t="s">
        <v>636</v>
      </c>
    </row>
    <row r="80" spans="1:11" x14ac:dyDescent="0.45">
      <c r="A80" s="164" t="str">
        <f t="shared" si="2"/>
        <v>下水道水処理工程電気使用設備反応タンク設備</v>
      </c>
      <c r="B80" s="161">
        <f t="shared" si="3"/>
        <v>74</v>
      </c>
      <c r="C80" s="92" t="s">
        <v>1876</v>
      </c>
      <c r="D80" s="134" t="s">
        <v>66</v>
      </c>
      <c r="E80" s="134" t="s">
        <v>13</v>
      </c>
      <c r="F80" s="74" t="s">
        <v>1931</v>
      </c>
      <c r="G80" s="73" t="s">
        <v>681</v>
      </c>
      <c r="H80" s="74" t="s">
        <v>1933</v>
      </c>
      <c r="I80" s="41" t="s">
        <v>3057</v>
      </c>
      <c r="J80" s="131" t="s">
        <v>636</v>
      </c>
      <c r="K80" s="131" t="s">
        <v>636</v>
      </c>
    </row>
    <row r="81" spans="1:11" x14ac:dyDescent="0.45">
      <c r="A81" s="164" t="str">
        <f t="shared" si="2"/>
        <v>下水道水処理工程電気使用設備反応タンク設備</v>
      </c>
      <c r="B81" s="161">
        <f t="shared" si="3"/>
        <v>75</v>
      </c>
      <c r="C81" s="92" t="s">
        <v>1876</v>
      </c>
      <c r="D81" s="134" t="s">
        <v>12</v>
      </c>
      <c r="E81" s="134" t="s">
        <v>13</v>
      </c>
      <c r="F81" s="74" t="s">
        <v>1931</v>
      </c>
      <c r="G81" s="73" t="s">
        <v>681</v>
      </c>
      <c r="H81" s="74" t="s">
        <v>1933</v>
      </c>
      <c r="I81" s="41" t="s">
        <v>3058</v>
      </c>
      <c r="J81" s="131" t="s">
        <v>636</v>
      </c>
      <c r="K81" s="131" t="s">
        <v>636</v>
      </c>
    </row>
    <row r="82" spans="1:11" x14ac:dyDescent="0.45">
      <c r="A82" s="164" t="str">
        <f t="shared" si="2"/>
        <v>下水道水処理工程電気使用設備反応タンク設備</v>
      </c>
      <c r="B82" s="161">
        <f t="shared" si="3"/>
        <v>76</v>
      </c>
      <c r="C82" s="92" t="s">
        <v>1876</v>
      </c>
      <c r="D82" s="134" t="s">
        <v>12</v>
      </c>
      <c r="E82" s="134" t="s">
        <v>13</v>
      </c>
      <c r="F82" s="74" t="s">
        <v>1931</v>
      </c>
      <c r="G82" s="73" t="s">
        <v>681</v>
      </c>
      <c r="H82" s="74" t="s">
        <v>1933</v>
      </c>
      <c r="I82" s="41" t="s">
        <v>1955</v>
      </c>
      <c r="J82" s="131" t="s">
        <v>636</v>
      </c>
      <c r="K82" s="131" t="s">
        <v>636</v>
      </c>
    </row>
    <row r="83" spans="1:11" x14ac:dyDescent="0.45">
      <c r="A83" s="164" t="str">
        <f t="shared" si="2"/>
        <v>下水道水処理工程電気使用設備反応タンク設備</v>
      </c>
      <c r="B83" s="161">
        <f t="shared" si="3"/>
        <v>77</v>
      </c>
      <c r="C83" s="92" t="s">
        <v>1876</v>
      </c>
      <c r="D83" s="134" t="s">
        <v>12</v>
      </c>
      <c r="E83" s="134" t="s">
        <v>13</v>
      </c>
      <c r="F83" s="74" t="s">
        <v>1931</v>
      </c>
      <c r="G83" s="73" t="s">
        <v>681</v>
      </c>
      <c r="H83" s="74" t="s">
        <v>1933</v>
      </c>
      <c r="I83" s="41" t="s">
        <v>3059</v>
      </c>
      <c r="J83" s="131" t="s">
        <v>636</v>
      </c>
      <c r="K83" s="131" t="s">
        <v>636</v>
      </c>
    </row>
    <row r="84" spans="1:11" x14ac:dyDescent="0.45">
      <c r="A84" s="164" t="str">
        <f t="shared" si="2"/>
        <v>下水道水処理工程電気使用設備反応タンク設備</v>
      </c>
      <c r="B84" s="161">
        <f t="shared" si="3"/>
        <v>78</v>
      </c>
      <c r="C84" s="92" t="s">
        <v>1876</v>
      </c>
      <c r="D84" s="134" t="s">
        <v>12</v>
      </c>
      <c r="E84" s="134" t="s">
        <v>13</v>
      </c>
      <c r="F84" s="74" t="s">
        <v>1931</v>
      </c>
      <c r="G84" s="73" t="s">
        <v>681</v>
      </c>
      <c r="H84" s="74" t="s">
        <v>1933</v>
      </c>
      <c r="I84" s="41" t="s">
        <v>3060</v>
      </c>
      <c r="J84" s="131" t="s">
        <v>636</v>
      </c>
      <c r="K84" s="131" t="s">
        <v>636</v>
      </c>
    </row>
    <row r="85" spans="1:11" x14ac:dyDescent="0.45">
      <c r="A85" s="164" t="str">
        <f t="shared" si="2"/>
        <v>下水道水処理工程電気使用設備反応タンク設備</v>
      </c>
      <c r="B85" s="161">
        <f t="shared" si="3"/>
        <v>79</v>
      </c>
      <c r="C85" s="92" t="s">
        <v>1876</v>
      </c>
      <c r="D85" s="134" t="s">
        <v>12</v>
      </c>
      <c r="E85" s="134" t="s">
        <v>13</v>
      </c>
      <c r="F85" s="74" t="s">
        <v>1931</v>
      </c>
      <c r="G85" s="73" t="s">
        <v>681</v>
      </c>
      <c r="H85" s="74" t="s">
        <v>1933</v>
      </c>
      <c r="I85" s="41" t="s">
        <v>3061</v>
      </c>
      <c r="J85" s="131" t="s">
        <v>636</v>
      </c>
      <c r="K85" s="131" t="s">
        <v>636</v>
      </c>
    </row>
    <row r="86" spans="1:11" x14ac:dyDescent="0.45">
      <c r="A86" s="164" t="str">
        <f t="shared" si="2"/>
        <v>下水道水処理工程電気使用設備反応タンク設備</v>
      </c>
      <c r="B86" s="161">
        <f t="shared" si="3"/>
        <v>80</v>
      </c>
      <c r="C86" s="92" t="s">
        <v>1876</v>
      </c>
      <c r="D86" s="134" t="s">
        <v>12</v>
      </c>
      <c r="E86" s="134" t="s">
        <v>13</v>
      </c>
      <c r="F86" s="74" t="s">
        <v>1931</v>
      </c>
      <c r="G86" s="73" t="s">
        <v>681</v>
      </c>
      <c r="H86" s="74" t="s">
        <v>1933</v>
      </c>
      <c r="I86" s="41" t="s">
        <v>1956</v>
      </c>
      <c r="J86" s="131" t="s">
        <v>636</v>
      </c>
      <c r="K86" s="131" t="s">
        <v>636</v>
      </c>
    </row>
    <row r="87" spans="1:11" x14ac:dyDescent="0.45">
      <c r="A87" s="164" t="str">
        <f t="shared" si="2"/>
        <v>下水道水処理工程電気使用設備反応タンク設備</v>
      </c>
      <c r="B87" s="161">
        <f t="shared" si="3"/>
        <v>81</v>
      </c>
      <c r="C87" s="92" t="s">
        <v>1876</v>
      </c>
      <c r="D87" s="134" t="s">
        <v>12</v>
      </c>
      <c r="E87" s="134" t="s">
        <v>13</v>
      </c>
      <c r="F87" s="74" t="s">
        <v>1931</v>
      </c>
      <c r="G87" s="73" t="s">
        <v>681</v>
      </c>
      <c r="H87" s="74" t="s">
        <v>1933</v>
      </c>
      <c r="I87" s="41" t="s">
        <v>1957</v>
      </c>
      <c r="J87" s="131" t="s">
        <v>636</v>
      </c>
      <c r="K87" s="131" t="s">
        <v>636</v>
      </c>
    </row>
    <row r="88" spans="1:11" x14ac:dyDescent="0.45">
      <c r="A88" s="164" t="str">
        <f t="shared" si="2"/>
        <v>下水道水処理工程電気使用設備反応タンク設備</v>
      </c>
      <c r="B88" s="161">
        <f t="shared" si="3"/>
        <v>82</v>
      </c>
      <c r="C88" s="92" t="s">
        <v>1876</v>
      </c>
      <c r="D88" s="134" t="s">
        <v>12</v>
      </c>
      <c r="E88" s="134" t="s">
        <v>13</v>
      </c>
      <c r="F88" s="74" t="s">
        <v>1931</v>
      </c>
      <c r="G88" s="73" t="s">
        <v>681</v>
      </c>
      <c r="H88" s="74" t="s">
        <v>1933</v>
      </c>
      <c r="I88" s="41" t="s">
        <v>3062</v>
      </c>
      <c r="J88" s="131" t="s">
        <v>636</v>
      </c>
      <c r="K88" s="131" t="s">
        <v>636</v>
      </c>
    </row>
    <row r="89" spans="1:11" x14ac:dyDescent="0.45">
      <c r="A89" s="164" t="str">
        <f t="shared" si="2"/>
        <v>下水道水処理工程電気使用設備反応タンク設備</v>
      </c>
      <c r="B89" s="161">
        <f t="shared" si="3"/>
        <v>83</v>
      </c>
      <c r="C89" s="92" t="s">
        <v>1876</v>
      </c>
      <c r="D89" s="134" t="s">
        <v>12</v>
      </c>
      <c r="E89" s="134" t="s">
        <v>13</v>
      </c>
      <c r="F89" s="74" t="s">
        <v>1931</v>
      </c>
      <c r="G89" s="73" t="s">
        <v>681</v>
      </c>
      <c r="H89" s="74" t="s">
        <v>1933</v>
      </c>
      <c r="I89" s="41" t="s">
        <v>3063</v>
      </c>
      <c r="J89" s="131" t="s">
        <v>636</v>
      </c>
      <c r="K89" s="131" t="s">
        <v>636</v>
      </c>
    </row>
    <row r="90" spans="1:11" x14ac:dyDescent="0.45">
      <c r="A90" s="164" t="str">
        <f t="shared" si="2"/>
        <v>下水道水処理工程電気使用設備最終沈殿池設備</v>
      </c>
      <c r="B90" s="161">
        <f t="shared" si="3"/>
        <v>84</v>
      </c>
      <c r="C90" s="92" t="s">
        <v>1876</v>
      </c>
      <c r="D90" s="134" t="s">
        <v>12</v>
      </c>
      <c r="E90" s="134" t="s">
        <v>13</v>
      </c>
      <c r="F90" s="74" t="s">
        <v>1931</v>
      </c>
      <c r="G90" s="73" t="s">
        <v>681</v>
      </c>
      <c r="H90" s="74" t="s">
        <v>1934</v>
      </c>
      <c r="I90" s="41" t="s">
        <v>3064</v>
      </c>
      <c r="J90" s="131" t="s">
        <v>636</v>
      </c>
      <c r="K90" s="131" t="s">
        <v>636</v>
      </c>
    </row>
    <row r="91" spans="1:11" x14ac:dyDescent="0.45">
      <c r="A91" s="164" t="str">
        <f t="shared" si="2"/>
        <v>下水道水処理工程電気使用設備最終沈殿池設備</v>
      </c>
      <c r="B91" s="161">
        <f t="shared" si="3"/>
        <v>85</v>
      </c>
      <c r="C91" s="92" t="s">
        <v>1876</v>
      </c>
      <c r="D91" s="134" t="s">
        <v>12</v>
      </c>
      <c r="E91" s="134" t="s">
        <v>13</v>
      </c>
      <c r="F91" s="74" t="s">
        <v>1931</v>
      </c>
      <c r="G91" s="73" t="s">
        <v>681</v>
      </c>
      <c r="H91" s="74" t="s">
        <v>1934</v>
      </c>
      <c r="I91" s="41" t="s">
        <v>1958</v>
      </c>
      <c r="J91" s="131" t="s">
        <v>636</v>
      </c>
      <c r="K91" s="131" t="s">
        <v>636</v>
      </c>
    </row>
    <row r="92" spans="1:11" x14ac:dyDescent="0.45">
      <c r="A92" s="164" t="str">
        <f t="shared" si="2"/>
        <v>下水道水処理工程電気使用設備最終沈殿池設備</v>
      </c>
      <c r="B92" s="161">
        <f t="shared" si="3"/>
        <v>86</v>
      </c>
      <c r="C92" s="92" t="s">
        <v>1876</v>
      </c>
      <c r="D92" s="134" t="s">
        <v>12</v>
      </c>
      <c r="E92" s="134" t="s">
        <v>13</v>
      </c>
      <c r="F92" s="74" t="s">
        <v>1931</v>
      </c>
      <c r="G92" s="73" t="s">
        <v>681</v>
      </c>
      <c r="H92" s="74" t="s">
        <v>1934</v>
      </c>
      <c r="I92" s="41" t="s">
        <v>1959</v>
      </c>
      <c r="J92" s="131" t="s">
        <v>636</v>
      </c>
      <c r="K92" s="131" t="s">
        <v>636</v>
      </c>
    </row>
    <row r="93" spans="1:11" x14ac:dyDescent="0.45">
      <c r="A93" s="164" t="str">
        <f t="shared" si="2"/>
        <v>下水道水処理工程電気使用設備最終沈殿池設備</v>
      </c>
      <c r="B93" s="161">
        <f t="shared" si="3"/>
        <v>87</v>
      </c>
      <c r="C93" s="92" t="s">
        <v>1876</v>
      </c>
      <c r="D93" s="134" t="s">
        <v>12</v>
      </c>
      <c r="E93" s="134" t="s">
        <v>13</v>
      </c>
      <c r="F93" s="74" t="s">
        <v>1931</v>
      </c>
      <c r="G93" s="73" t="s">
        <v>681</v>
      </c>
      <c r="H93" s="74" t="s">
        <v>1934</v>
      </c>
      <c r="I93" s="41" t="s">
        <v>1960</v>
      </c>
      <c r="J93" s="131" t="s">
        <v>636</v>
      </c>
      <c r="K93" s="131" t="s">
        <v>636</v>
      </c>
    </row>
    <row r="94" spans="1:11" x14ac:dyDescent="0.45">
      <c r="A94" s="164" t="str">
        <f t="shared" si="2"/>
        <v>下水道水処理工程電気使用設備最終沈殿池設備</v>
      </c>
      <c r="B94" s="161">
        <f t="shared" si="3"/>
        <v>88</v>
      </c>
      <c r="C94" s="92" t="s">
        <v>1876</v>
      </c>
      <c r="D94" s="134" t="s">
        <v>12</v>
      </c>
      <c r="E94" s="134" t="s">
        <v>13</v>
      </c>
      <c r="F94" s="74" t="s">
        <v>1931</v>
      </c>
      <c r="G94" s="73" t="s">
        <v>681</v>
      </c>
      <c r="H94" s="74" t="s">
        <v>1934</v>
      </c>
      <c r="I94" s="41" t="s">
        <v>1953</v>
      </c>
      <c r="J94" s="131" t="s">
        <v>636</v>
      </c>
      <c r="K94" s="131" t="s">
        <v>636</v>
      </c>
    </row>
    <row r="95" spans="1:11" x14ac:dyDescent="0.45">
      <c r="A95" s="164" t="str">
        <f t="shared" si="2"/>
        <v>下水道水処理工程電気使用設備最終沈殿池設備</v>
      </c>
      <c r="B95" s="161">
        <f t="shared" si="3"/>
        <v>89</v>
      </c>
      <c r="C95" s="92" t="s">
        <v>1876</v>
      </c>
      <c r="D95" s="134" t="s">
        <v>12</v>
      </c>
      <c r="E95" s="134" t="s">
        <v>13</v>
      </c>
      <c r="F95" s="74" t="s">
        <v>1931</v>
      </c>
      <c r="G95" s="73" t="s">
        <v>681</v>
      </c>
      <c r="H95" s="74" t="s">
        <v>1934</v>
      </c>
      <c r="I95" s="41" t="s">
        <v>1954</v>
      </c>
      <c r="J95" s="131" t="s">
        <v>636</v>
      </c>
      <c r="K95" s="131" t="s">
        <v>636</v>
      </c>
    </row>
    <row r="96" spans="1:11" x14ac:dyDescent="0.45">
      <c r="A96" s="164" t="str">
        <f t="shared" si="2"/>
        <v>下水道水処理工程電気使用設備最終沈殿池設備</v>
      </c>
      <c r="B96" s="161">
        <f t="shared" si="3"/>
        <v>90</v>
      </c>
      <c r="C96" s="92" t="s">
        <v>1876</v>
      </c>
      <c r="D96" s="134" t="s">
        <v>12</v>
      </c>
      <c r="E96" s="134" t="s">
        <v>13</v>
      </c>
      <c r="F96" s="74" t="s">
        <v>1931</v>
      </c>
      <c r="G96" s="73" t="s">
        <v>681</v>
      </c>
      <c r="H96" s="74" t="s">
        <v>1934</v>
      </c>
      <c r="I96" s="41" t="s">
        <v>1949</v>
      </c>
      <c r="J96" s="131" t="s">
        <v>636</v>
      </c>
      <c r="K96" s="131" t="s">
        <v>636</v>
      </c>
    </row>
    <row r="97" spans="1:11" x14ac:dyDescent="0.45">
      <c r="A97" s="164" t="str">
        <f t="shared" si="2"/>
        <v>下水道水処理工程電気使用設備最終沈殿池設備</v>
      </c>
      <c r="B97" s="161">
        <f t="shared" si="3"/>
        <v>91</v>
      </c>
      <c r="C97" s="92" t="s">
        <v>1876</v>
      </c>
      <c r="D97" s="134" t="s">
        <v>12</v>
      </c>
      <c r="E97" s="134" t="s">
        <v>13</v>
      </c>
      <c r="F97" s="74" t="s">
        <v>1931</v>
      </c>
      <c r="G97" s="73" t="s">
        <v>681</v>
      </c>
      <c r="H97" s="74" t="s">
        <v>1934</v>
      </c>
      <c r="I97" s="41" t="s">
        <v>1950</v>
      </c>
      <c r="J97" s="131" t="s">
        <v>636</v>
      </c>
      <c r="K97" s="131" t="s">
        <v>636</v>
      </c>
    </row>
    <row r="98" spans="1:11" x14ac:dyDescent="0.45">
      <c r="A98" s="164" t="str">
        <f t="shared" si="2"/>
        <v>下水道水処理工程電気使用設備高度処理設備</v>
      </c>
      <c r="B98" s="161">
        <f t="shared" si="3"/>
        <v>92</v>
      </c>
      <c r="C98" s="92" t="s">
        <v>1876</v>
      </c>
      <c r="D98" s="134" t="s">
        <v>12</v>
      </c>
      <c r="E98" s="134" t="s">
        <v>13</v>
      </c>
      <c r="F98" s="74" t="s">
        <v>1931</v>
      </c>
      <c r="G98" s="73" t="s">
        <v>681</v>
      </c>
      <c r="H98" s="74" t="s">
        <v>1935</v>
      </c>
      <c r="I98" s="41" t="s">
        <v>1961</v>
      </c>
      <c r="J98" s="131" t="s">
        <v>636</v>
      </c>
      <c r="K98" s="131" t="s">
        <v>636</v>
      </c>
    </row>
    <row r="99" spans="1:11" x14ac:dyDescent="0.45">
      <c r="A99" s="164" t="str">
        <f t="shared" si="2"/>
        <v>下水道水処理工程電気使用設備高度処理設備</v>
      </c>
      <c r="B99" s="161">
        <f t="shared" si="3"/>
        <v>93</v>
      </c>
      <c r="C99" s="92" t="s">
        <v>1876</v>
      </c>
      <c r="D99" s="134" t="s">
        <v>12</v>
      </c>
      <c r="E99" s="134" t="s">
        <v>13</v>
      </c>
      <c r="F99" s="74" t="s">
        <v>1931</v>
      </c>
      <c r="G99" s="73" t="s">
        <v>681</v>
      </c>
      <c r="H99" s="74" t="s">
        <v>1935</v>
      </c>
      <c r="I99" s="41" t="s">
        <v>1962</v>
      </c>
      <c r="J99" s="131" t="s">
        <v>636</v>
      </c>
      <c r="K99" s="131" t="s">
        <v>636</v>
      </c>
    </row>
    <row r="100" spans="1:11" x14ac:dyDescent="0.45">
      <c r="A100" s="164" t="str">
        <f t="shared" si="2"/>
        <v>下水道水処理工程電気使用設備高度処理設備</v>
      </c>
      <c r="B100" s="161">
        <f t="shared" si="3"/>
        <v>94</v>
      </c>
      <c r="C100" s="92" t="s">
        <v>1876</v>
      </c>
      <c r="D100" s="134" t="s">
        <v>12</v>
      </c>
      <c r="E100" s="134" t="s">
        <v>13</v>
      </c>
      <c r="F100" s="74" t="s">
        <v>1931</v>
      </c>
      <c r="G100" s="73" t="s">
        <v>681</v>
      </c>
      <c r="H100" s="74" t="s">
        <v>1935</v>
      </c>
      <c r="I100" s="41" t="s">
        <v>2012</v>
      </c>
      <c r="J100" s="131" t="s">
        <v>636</v>
      </c>
      <c r="K100" s="131" t="s">
        <v>636</v>
      </c>
    </row>
    <row r="101" spans="1:11" x14ac:dyDescent="0.45">
      <c r="A101" s="164" t="str">
        <f t="shared" ref="A101:A164" si="4">C101&amp;F101&amp;G101&amp;H101</f>
        <v>下水道水処理工程電気使用設備高度処理設備</v>
      </c>
      <c r="B101" s="161">
        <f t="shared" si="3"/>
        <v>95</v>
      </c>
      <c r="C101" s="92" t="s">
        <v>1876</v>
      </c>
      <c r="D101" s="134" t="s">
        <v>12</v>
      </c>
      <c r="E101" s="134" t="s">
        <v>13</v>
      </c>
      <c r="F101" s="74" t="s">
        <v>1931</v>
      </c>
      <c r="G101" s="73" t="s">
        <v>681</v>
      </c>
      <c r="H101" s="74" t="s">
        <v>1935</v>
      </c>
      <c r="I101" s="41" t="s">
        <v>3065</v>
      </c>
      <c r="J101" s="131" t="s">
        <v>636</v>
      </c>
      <c r="K101" s="131" t="s">
        <v>636</v>
      </c>
    </row>
    <row r="102" spans="1:11" x14ac:dyDescent="0.45">
      <c r="A102" s="164" t="str">
        <f t="shared" si="4"/>
        <v>下水道水処理工程電気使用設備高度処理設備</v>
      </c>
      <c r="B102" s="161">
        <f t="shared" si="3"/>
        <v>96</v>
      </c>
      <c r="C102" s="92" t="s">
        <v>1876</v>
      </c>
      <c r="D102" s="134" t="s">
        <v>12</v>
      </c>
      <c r="E102" s="134" t="s">
        <v>13</v>
      </c>
      <c r="F102" s="74" t="s">
        <v>1931</v>
      </c>
      <c r="G102" s="73" t="s">
        <v>681</v>
      </c>
      <c r="H102" s="74" t="s">
        <v>1935</v>
      </c>
      <c r="I102" s="41" t="s">
        <v>1958</v>
      </c>
      <c r="J102" s="131" t="s">
        <v>636</v>
      </c>
      <c r="K102" s="131" t="s">
        <v>636</v>
      </c>
    </row>
    <row r="103" spans="1:11" x14ac:dyDescent="0.45">
      <c r="A103" s="164" t="str">
        <f t="shared" si="4"/>
        <v>下水道水処理工程電気使用設備高度処理設備</v>
      </c>
      <c r="B103" s="161">
        <f t="shared" si="3"/>
        <v>97</v>
      </c>
      <c r="C103" s="92" t="s">
        <v>1876</v>
      </c>
      <c r="D103" s="134" t="s">
        <v>12</v>
      </c>
      <c r="E103" s="134" t="s">
        <v>13</v>
      </c>
      <c r="F103" s="74" t="s">
        <v>1931</v>
      </c>
      <c r="G103" s="73" t="s">
        <v>681</v>
      </c>
      <c r="H103" s="74" t="s">
        <v>1935</v>
      </c>
      <c r="I103" s="41" t="s">
        <v>2013</v>
      </c>
      <c r="J103" s="131" t="s">
        <v>636</v>
      </c>
      <c r="K103" s="131" t="s">
        <v>636</v>
      </c>
    </row>
    <row r="104" spans="1:11" x14ac:dyDescent="0.45">
      <c r="A104" s="164" t="str">
        <f t="shared" si="4"/>
        <v>下水道水処理工程電気使用設備高度処理設備</v>
      </c>
      <c r="B104" s="161">
        <f t="shared" si="3"/>
        <v>98</v>
      </c>
      <c r="C104" s="92" t="s">
        <v>1876</v>
      </c>
      <c r="D104" s="134" t="s">
        <v>12</v>
      </c>
      <c r="E104" s="134" t="s">
        <v>13</v>
      </c>
      <c r="F104" s="74" t="s">
        <v>1931</v>
      </c>
      <c r="G104" s="73" t="s">
        <v>681</v>
      </c>
      <c r="H104" s="74" t="s">
        <v>1935</v>
      </c>
      <c r="I104" s="41" t="s">
        <v>2014</v>
      </c>
      <c r="J104" s="131" t="s">
        <v>636</v>
      </c>
      <c r="K104" s="131" t="s">
        <v>636</v>
      </c>
    </row>
    <row r="105" spans="1:11" x14ac:dyDescent="0.45">
      <c r="A105" s="164" t="str">
        <f t="shared" si="4"/>
        <v>下水道水処理工程電気使用設備高度処理設備</v>
      </c>
      <c r="B105" s="161">
        <f t="shared" si="3"/>
        <v>99</v>
      </c>
      <c r="C105" s="92" t="s">
        <v>1876</v>
      </c>
      <c r="D105" s="134" t="s">
        <v>12</v>
      </c>
      <c r="E105" s="134" t="s">
        <v>13</v>
      </c>
      <c r="F105" s="74" t="s">
        <v>1931</v>
      </c>
      <c r="G105" s="73" t="s">
        <v>681</v>
      </c>
      <c r="H105" s="74" t="s">
        <v>1935</v>
      </c>
      <c r="I105" s="41" t="s">
        <v>1963</v>
      </c>
      <c r="J105" s="131" t="s">
        <v>636</v>
      </c>
      <c r="K105" s="131" t="s">
        <v>636</v>
      </c>
    </row>
    <row r="106" spans="1:11" x14ac:dyDescent="0.45">
      <c r="A106" s="164" t="str">
        <f t="shared" si="4"/>
        <v>下水道汚泥処理工程電気使用設備汚泥輸送設備</v>
      </c>
      <c r="B106" s="161">
        <f t="shared" si="3"/>
        <v>100</v>
      </c>
      <c r="C106" s="92" t="s">
        <v>1876</v>
      </c>
      <c r="D106" s="134" t="s">
        <v>12</v>
      </c>
      <c r="E106" s="134" t="s">
        <v>13</v>
      </c>
      <c r="F106" s="73" t="s">
        <v>1936</v>
      </c>
      <c r="G106" s="73" t="s">
        <v>681</v>
      </c>
      <c r="H106" s="74" t="s">
        <v>1937</v>
      </c>
      <c r="I106" s="41" t="s">
        <v>1958</v>
      </c>
      <c r="J106" s="131" t="s">
        <v>636</v>
      </c>
      <c r="K106" s="131" t="s">
        <v>636</v>
      </c>
    </row>
    <row r="107" spans="1:11" x14ac:dyDescent="0.45">
      <c r="A107" s="164" t="str">
        <f t="shared" si="4"/>
        <v>下水道汚泥処理工程電気使用設備汚泥輸送設備</v>
      </c>
      <c r="B107" s="161">
        <f t="shared" si="3"/>
        <v>101</v>
      </c>
      <c r="C107" s="92" t="s">
        <v>1876</v>
      </c>
      <c r="D107" s="134" t="s">
        <v>12</v>
      </c>
      <c r="E107" s="134" t="s">
        <v>13</v>
      </c>
      <c r="F107" s="73" t="s">
        <v>1936</v>
      </c>
      <c r="G107" s="73" t="s">
        <v>681</v>
      </c>
      <c r="H107" s="74" t="s">
        <v>1937</v>
      </c>
      <c r="I107" s="41" t="s">
        <v>1949</v>
      </c>
      <c r="J107" s="131" t="s">
        <v>636</v>
      </c>
      <c r="K107" s="131" t="s">
        <v>636</v>
      </c>
    </row>
    <row r="108" spans="1:11" x14ac:dyDescent="0.45">
      <c r="A108" s="164" t="str">
        <f t="shared" si="4"/>
        <v>下水道汚泥処理工程電気使用設備汚泥輸送設備</v>
      </c>
      <c r="B108" s="161">
        <f t="shared" si="3"/>
        <v>102</v>
      </c>
      <c r="C108" s="92" t="s">
        <v>1876</v>
      </c>
      <c r="D108" s="134" t="s">
        <v>12</v>
      </c>
      <c r="E108" s="134" t="s">
        <v>13</v>
      </c>
      <c r="F108" s="73" t="s">
        <v>1936</v>
      </c>
      <c r="G108" s="73" t="s">
        <v>681</v>
      </c>
      <c r="H108" s="74" t="s">
        <v>1937</v>
      </c>
      <c r="I108" s="41" t="s">
        <v>1950</v>
      </c>
      <c r="J108" s="131" t="s">
        <v>636</v>
      </c>
      <c r="K108" s="131" t="s">
        <v>636</v>
      </c>
    </row>
    <row r="109" spans="1:11" x14ac:dyDescent="0.45">
      <c r="A109" s="164" t="str">
        <f t="shared" si="4"/>
        <v>下水道汚泥処理工程電気使用設備汚泥輸送設備</v>
      </c>
      <c r="B109" s="161">
        <f t="shared" si="3"/>
        <v>103</v>
      </c>
      <c r="C109" s="92" t="s">
        <v>1876</v>
      </c>
      <c r="D109" s="134" t="s">
        <v>12</v>
      </c>
      <c r="E109" s="134" t="s">
        <v>13</v>
      </c>
      <c r="F109" s="73" t="s">
        <v>1936</v>
      </c>
      <c r="G109" s="73" t="s">
        <v>681</v>
      </c>
      <c r="H109" s="74" t="s">
        <v>1937</v>
      </c>
      <c r="I109" s="41" t="s">
        <v>2022</v>
      </c>
      <c r="J109" s="131" t="s">
        <v>636</v>
      </c>
      <c r="K109" s="131" t="s">
        <v>636</v>
      </c>
    </row>
    <row r="110" spans="1:11" x14ac:dyDescent="0.45">
      <c r="A110" s="164" t="str">
        <f t="shared" si="4"/>
        <v>下水道汚泥処理工程電気使用設備汚泥濃縮設備</v>
      </c>
      <c r="B110" s="161">
        <f t="shared" si="3"/>
        <v>104</v>
      </c>
      <c r="C110" s="92" t="s">
        <v>1876</v>
      </c>
      <c r="D110" s="134" t="s">
        <v>12</v>
      </c>
      <c r="E110" s="134" t="s">
        <v>13</v>
      </c>
      <c r="F110" s="73" t="s">
        <v>1936</v>
      </c>
      <c r="G110" s="73" t="s">
        <v>681</v>
      </c>
      <c r="H110" s="74" t="s">
        <v>1938</v>
      </c>
      <c r="I110" s="41" t="s">
        <v>1964</v>
      </c>
      <c r="J110" s="131" t="s">
        <v>636</v>
      </c>
      <c r="K110" s="131" t="s">
        <v>636</v>
      </c>
    </row>
    <row r="111" spans="1:11" x14ac:dyDescent="0.45">
      <c r="A111" s="164" t="str">
        <f t="shared" si="4"/>
        <v>下水道汚泥処理工程電気使用設備汚泥濃縮設備</v>
      </c>
      <c r="B111" s="161">
        <f t="shared" si="3"/>
        <v>105</v>
      </c>
      <c r="C111" s="92" t="s">
        <v>1876</v>
      </c>
      <c r="D111" s="134" t="s">
        <v>12</v>
      </c>
      <c r="E111" s="134" t="s">
        <v>13</v>
      </c>
      <c r="F111" s="73" t="s">
        <v>1936</v>
      </c>
      <c r="G111" s="73" t="s">
        <v>681</v>
      </c>
      <c r="H111" s="74" t="s">
        <v>1938</v>
      </c>
      <c r="I111" s="41" t="s">
        <v>1965</v>
      </c>
      <c r="J111" s="131" t="s">
        <v>636</v>
      </c>
      <c r="K111" s="131" t="s">
        <v>636</v>
      </c>
    </row>
    <row r="112" spans="1:11" x14ac:dyDescent="0.45">
      <c r="A112" s="164" t="str">
        <f t="shared" si="4"/>
        <v>下水道汚泥処理工程電気使用設備汚泥消化タンク設備</v>
      </c>
      <c r="B112" s="161">
        <f t="shared" si="3"/>
        <v>106</v>
      </c>
      <c r="C112" s="92" t="s">
        <v>1876</v>
      </c>
      <c r="D112" s="134" t="s">
        <v>12</v>
      </c>
      <c r="E112" s="134" t="s">
        <v>13</v>
      </c>
      <c r="F112" s="73" t="s">
        <v>1936</v>
      </c>
      <c r="G112" s="73" t="s">
        <v>681</v>
      </c>
      <c r="H112" s="74" t="s">
        <v>1939</v>
      </c>
      <c r="I112" s="41" t="s">
        <v>1966</v>
      </c>
      <c r="J112" s="131" t="s">
        <v>636</v>
      </c>
      <c r="K112" s="131" t="s">
        <v>636</v>
      </c>
    </row>
    <row r="113" spans="1:11" x14ac:dyDescent="0.45">
      <c r="A113" s="164" t="str">
        <f t="shared" si="4"/>
        <v>下水道汚泥処理工程電気使用設備汚泥消化タンク設備</v>
      </c>
      <c r="B113" s="161">
        <f t="shared" si="3"/>
        <v>107</v>
      </c>
      <c r="C113" s="92" t="s">
        <v>1876</v>
      </c>
      <c r="D113" s="134" t="s">
        <v>12</v>
      </c>
      <c r="E113" s="134" t="s">
        <v>13</v>
      </c>
      <c r="F113" s="73" t="s">
        <v>1936</v>
      </c>
      <c r="G113" s="73" t="s">
        <v>681</v>
      </c>
      <c r="H113" s="74" t="s">
        <v>1939</v>
      </c>
      <c r="I113" s="41" t="s">
        <v>1967</v>
      </c>
      <c r="J113" s="131" t="s">
        <v>636</v>
      </c>
      <c r="K113" s="131" t="s">
        <v>636</v>
      </c>
    </row>
    <row r="114" spans="1:11" x14ac:dyDescent="0.45">
      <c r="A114" s="164" t="str">
        <f t="shared" si="4"/>
        <v>下水道汚泥処理工程電気使用設備汚泥消化タンク設備</v>
      </c>
      <c r="B114" s="161">
        <f t="shared" si="3"/>
        <v>108</v>
      </c>
      <c r="C114" s="92" t="s">
        <v>1876</v>
      </c>
      <c r="D114" s="134" t="s">
        <v>12</v>
      </c>
      <c r="E114" s="134" t="s">
        <v>13</v>
      </c>
      <c r="F114" s="73" t="s">
        <v>1936</v>
      </c>
      <c r="G114" s="73" t="s">
        <v>681</v>
      </c>
      <c r="H114" s="74" t="s">
        <v>1939</v>
      </c>
      <c r="I114" s="38" t="s">
        <v>1968</v>
      </c>
      <c r="J114" s="131" t="s">
        <v>636</v>
      </c>
      <c r="K114" s="131" t="s">
        <v>636</v>
      </c>
    </row>
    <row r="115" spans="1:11" x14ac:dyDescent="0.45">
      <c r="A115" s="164" t="str">
        <f t="shared" si="4"/>
        <v>下水道汚泥処理工程電気使用設備汚泥消化タンク設備</v>
      </c>
      <c r="B115" s="161">
        <f t="shared" si="3"/>
        <v>109</v>
      </c>
      <c r="C115" s="92" t="s">
        <v>1876</v>
      </c>
      <c r="D115" s="134" t="s">
        <v>12</v>
      </c>
      <c r="E115" s="134" t="s">
        <v>13</v>
      </c>
      <c r="F115" s="73" t="s">
        <v>1936</v>
      </c>
      <c r="G115" s="73" t="s">
        <v>681</v>
      </c>
      <c r="H115" s="74" t="s">
        <v>1939</v>
      </c>
      <c r="I115" s="41" t="s">
        <v>1969</v>
      </c>
      <c r="J115" s="131" t="s">
        <v>636</v>
      </c>
      <c r="K115" s="131" t="s">
        <v>636</v>
      </c>
    </row>
    <row r="116" spans="1:11" x14ac:dyDescent="0.45">
      <c r="A116" s="164" t="str">
        <f t="shared" si="4"/>
        <v>下水道汚泥処理工程電気使用設備汚泥消化タンク設備</v>
      </c>
      <c r="B116" s="161">
        <f t="shared" si="3"/>
        <v>110</v>
      </c>
      <c r="C116" s="92" t="s">
        <v>1876</v>
      </c>
      <c r="D116" s="134" t="s">
        <v>12</v>
      </c>
      <c r="E116" s="134" t="s">
        <v>13</v>
      </c>
      <c r="F116" s="73" t="s">
        <v>1936</v>
      </c>
      <c r="G116" s="73" t="s">
        <v>681</v>
      </c>
      <c r="H116" s="74" t="s">
        <v>1939</v>
      </c>
      <c r="I116" s="41" t="s">
        <v>1970</v>
      </c>
      <c r="J116" s="131" t="s">
        <v>636</v>
      </c>
      <c r="K116" s="131" t="s">
        <v>636</v>
      </c>
    </row>
    <row r="117" spans="1:11" x14ac:dyDescent="0.45">
      <c r="A117" s="164" t="str">
        <f t="shared" si="4"/>
        <v>下水道汚泥処理工程電気使用設備汚泥消化タンク設備</v>
      </c>
      <c r="B117" s="161">
        <f t="shared" si="3"/>
        <v>111</v>
      </c>
      <c r="C117" s="92" t="s">
        <v>1876</v>
      </c>
      <c r="D117" s="134" t="s">
        <v>12</v>
      </c>
      <c r="E117" s="134" t="s">
        <v>13</v>
      </c>
      <c r="F117" s="73" t="s">
        <v>1936</v>
      </c>
      <c r="G117" s="73" t="s">
        <v>681</v>
      </c>
      <c r="H117" s="74" t="s">
        <v>1939</v>
      </c>
      <c r="I117" s="41" t="s">
        <v>1971</v>
      </c>
      <c r="J117" s="131" t="s">
        <v>636</v>
      </c>
      <c r="K117" s="131" t="s">
        <v>636</v>
      </c>
    </row>
    <row r="118" spans="1:11" x14ac:dyDescent="0.45">
      <c r="A118" s="164" t="str">
        <f t="shared" si="4"/>
        <v>下水道汚泥処理工程電気使用設備汚泥消化タンク設備</v>
      </c>
      <c r="B118" s="161">
        <f t="shared" si="3"/>
        <v>112</v>
      </c>
      <c r="C118" s="92" t="s">
        <v>1876</v>
      </c>
      <c r="D118" s="134" t="s">
        <v>12</v>
      </c>
      <c r="E118" s="134" t="s">
        <v>13</v>
      </c>
      <c r="F118" s="73" t="s">
        <v>1936</v>
      </c>
      <c r="G118" s="73" t="s">
        <v>681</v>
      </c>
      <c r="H118" s="74" t="s">
        <v>1939</v>
      </c>
      <c r="I118" s="41" t="s">
        <v>1972</v>
      </c>
      <c r="J118" s="131" t="s">
        <v>636</v>
      </c>
      <c r="K118" s="131" t="s">
        <v>636</v>
      </c>
    </row>
    <row r="119" spans="1:11" x14ac:dyDescent="0.45">
      <c r="A119" s="164" t="str">
        <f t="shared" si="4"/>
        <v>下水道汚泥処理工程電気使用設備汚泥脱水設備</v>
      </c>
      <c r="B119" s="161">
        <f t="shared" si="3"/>
        <v>113</v>
      </c>
      <c r="C119" s="92" t="s">
        <v>1876</v>
      </c>
      <c r="D119" s="134" t="s">
        <v>12</v>
      </c>
      <c r="E119" s="134" t="s">
        <v>13</v>
      </c>
      <c r="F119" s="73" t="s">
        <v>1936</v>
      </c>
      <c r="G119" s="73" t="s">
        <v>681</v>
      </c>
      <c r="H119" s="74" t="s">
        <v>1940</v>
      </c>
      <c r="I119" s="41" t="s">
        <v>1973</v>
      </c>
      <c r="J119" s="131" t="s">
        <v>636</v>
      </c>
      <c r="K119" s="131" t="s">
        <v>636</v>
      </c>
    </row>
    <row r="120" spans="1:11" x14ac:dyDescent="0.45">
      <c r="A120" s="164" t="str">
        <f t="shared" si="4"/>
        <v>下水道汚泥処理工程電気使用設備汚泥脱水設備</v>
      </c>
      <c r="B120" s="161">
        <f t="shared" si="3"/>
        <v>114</v>
      </c>
      <c r="C120" s="92" t="s">
        <v>1876</v>
      </c>
      <c r="D120" s="134" t="s">
        <v>12</v>
      </c>
      <c r="E120" s="134" t="s">
        <v>13</v>
      </c>
      <c r="F120" s="73" t="s">
        <v>1936</v>
      </c>
      <c r="G120" s="73" t="s">
        <v>681</v>
      </c>
      <c r="H120" s="74" t="s">
        <v>1940</v>
      </c>
      <c r="I120" s="41" t="s">
        <v>1974</v>
      </c>
      <c r="J120" s="131" t="s">
        <v>636</v>
      </c>
      <c r="K120" s="131" t="s">
        <v>636</v>
      </c>
    </row>
    <row r="121" spans="1:11" x14ac:dyDescent="0.45">
      <c r="A121" s="164" t="str">
        <f t="shared" si="4"/>
        <v>下水道汚泥処理工程電気使用設備汚泥脱水設備</v>
      </c>
      <c r="B121" s="161">
        <f t="shared" si="3"/>
        <v>115</v>
      </c>
      <c r="C121" s="92" t="s">
        <v>1876</v>
      </c>
      <c r="D121" s="134" t="s">
        <v>12</v>
      </c>
      <c r="E121" s="134" t="s">
        <v>13</v>
      </c>
      <c r="F121" s="73" t="s">
        <v>1936</v>
      </c>
      <c r="G121" s="73" t="s">
        <v>681</v>
      </c>
      <c r="H121" s="74" t="s">
        <v>1940</v>
      </c>
      <c r="I121" s="41" t="s">
        <v>1975</v>
      </c>
      <c r="J121" s="131" t="s">
        <v>636</v>
      </c>
      <c r="K121" s="131" t="s">
        <v>636</v>
      </c>
    </row>
    <row r="122" spans="1:11" x14ac:dyDescent="0.45">
      <c r="A122" s="164" t="str">
        <f t="shared" si="4"/>
        <v>下水道汚泥処理工程電気使用設備汚泥脱水設備</v>
      </c>
      <c r="B122" s="161">
        <f t="shared" si="3"/>
        <v>116</v>
      </c>
      <c r="C122" s="92" t="s">
        <v>1876</v>
      </c>
      <c r="D122" s="134" t="s">
        <v>12</v>
      </c>
      <c r="E122" s="134" t="s">
        <v>13</v>
      </c>
      <c r="F122" s="73" t="s">
        <v>1936</v>
      </c>
      <c r="G122" s="73" t="s">
        <v>681</v>
      </c>
      <c r="H122" s="74" t="s">
        <v>1940</v>
      </c>
      <c r="I122" s="41" t="s">
        <v>1976</v>
      </c>
      <c r="J122" s="131" t="s">
        <v>636</v>
      </c>
      <c r="K122" s="131" t="s">
        <v>636</v>
      </c>
    </row>
    <row r="123" spans="1:11" x14ac:dyDescent="0.45">
      <c r="A123" s="164" t="str">
        <f t="shared" si="4"/>
        <v>下水道汚泥処理工程電気使用設備汚泥脱水設備</v>
      </c>
      <c r="B123" s="161">
        <f t="shared" si="3"/>
        <v>117</v>
      </c>
      <c r="C123" s="92" t="s">
        <v>1876</v>
      </c>
      <c r="D123" s="134" t="s">
        <v>12</v>
      </c>
      <c r="E123" s="134" t="s">
        <v>13</v>
      </c>
      <c r="F123" s="73" t="s">
        <v>1936</v>
      </c>
      <c r="G123" s="73" t="s">
        <v>681</v>
      </c>
      <c r="H123" s="74" t="s">
        <v>1940</v>
      </c>
      <c r="I123" s="41" t="s">
        <v>1977</v>
      </c>
      <c r="J123" s="131" t="s">
        <v>636</v>
      </c>
      <c r="K123" s="131" t="s">
        <v>636</v>
      </c>
    </row>
    <row r="124" spans="1:11" x14ac:dyDescent="0.45">
      <c r="A124" s="164" t="str">
        <f t="shared" si="4"/>
        <v>下水道汚泥処理工程電気使用設備汚泥脱水設備</v>
      </c>
      <c r="B124" s="161">
        <f t="shared" si="3"/>
        <v>118</v>
      </c>
      <c r="C124" s="92" t="s">
        <v>1876</v>
      </c>
      <c r="D124" s="134" t="s">
        <v>12</v>
      </c>
      <c r="E124" s="134" t="s">
        <v>13</v>
      </c>
      <c r="F124" s="73" t="s">
        <v>1936</v>
      </c>
      <c r="G124" s="73" t="s">
        <v>681</v>
      </c>
      <c r="H124" s="74" t="s">
        <v>1940</v>
      </c>
      <c r="I124" s="41" t="s">
        <v>1978</v>
      </c>
      <c r="J124" s="131" t="s">
        <v>636</v>
      </c>
      <c r="K124" s="131" t="s">
        <v>636</v>
      </c>
    </row>
    <row r="125" spans="1:11" x14ac:dyDescent="0.45">
      <c r="A125" s="164" t="str">
        <f t="shared" si="4"/>
        <v>下水道汚泥焼却工程燃焼設備/電気使用設備汚泥焼却設備</v>
      </c>
      <c r="B125" s="161">
        <f t="shared" si="3"/>
        <v>119</v>
      </c>
      <c r="C125" s="92" t="s">
        <v>1876</v>
      </c>
      <c r="D125" s="134" t="s">
        <v>12</v>
      </c>
      <c r="E125" s="134" t="s">
        <v>13</v>
      </c>
      <c r="F125" s="73" t="s">
        <v>1941</v>
      </c>
      <c r="G125" s="73" t="s">
        <v>3097</v>
      </c>
      <c r="H125" s="74" t="s">
        <v>1942</v>
      </c>
      <c r="I125" s="41" t="s">
        <v>1979</v>
      </c>
      <c r="J125" s="131" t="s">
        <v>636</v>
      </c>
      <c r="K125" s="131" t="s">
        <v>636</v>
      </c>
    </row>
    <row r="126" spans="1:11" x14ac:dyDescent="0.45">
      <c r="A126" s="164" t="str">
        <f t="shared" si="4"/>
        <v>下水道汚泥焼却工程燃焼設備/電気使用設備汚泥焼却設備</v>
      </c>
      <c r="B126" s="161">
        <f t="shared" si="3"/>
        <v>120</v>
      </c>
      <c r="C126" s="92" t="s">
        <v>1876</v>
      </c>
      <c r="D126" s="134" t="s">
        <v>12</v>
      </c>
      <c r="E126" s="134" t="s">
        <v>13</v>
      </c>
      <c r="F126" s="73" t="s">
        <v>1941</v>
      </c>
      <c r="G126" s="73" t="s">
        <v>3097</v>
      </c>
      <c r="H126" s="74" t="s">
        <v>1942</v>
      </c>
      <c r="I126" s="41" t="s">
        <v>2015</v>
      </c>
      <c r="J126" s="131" t="s">
        <v>636</v>
      </c>
      <c r="K126" s="131" t="s">
        <v>636</v>
      </c>
    </row>
    <row r="127" spans="1:11" x14ac:dyDescent="0.45">
      <c r="A127" s="164" t="str">
        <f t="shared" si="4"/>
        <v>下水道汚泥焼却工程燃焼設備/電気使用設備汚泥焼却設備</v>
      </c>
      <c r="B127" s="161">
        <f t="shared" si="3"/>
        <v>121</v>
      </c>
      <c r="C127" s="92" t="s">
        <v>1876</v>
      </c>
      <c r="D127" s="134" t="s">
        <v>12</v>
      </c>
      <c r="E127" s="134" t="s">
        <v>13</v>
      </c>
      <c r="F127" s="73" t="s">
        <v>1941</v>
      </c>
      <c r="G127" s="73" t="s">
        <v>3097</v>
      </c>
      <c r="H127" s="74" t="s">
        <v>1942</v>
      </c>
      <c r="I127" s="41" t="s">
        <v>2016</v>
      </c>
      <c r="J127" s="131" t="s">
        <v>636</v>
      </c>
      <c r="K127" s="131" t="s">
        <v>636</v>
      </c>
    </row>
    <row r="128" spans="1:11" x14ac:dyDescent="0.45">
      <c r="A128" s="164" t="str">
        <f t="shared" si="4"/>
        <v>下水道汚泥焼却工程燃焼設備/電気使用設備汚泥焼却設備</v>
      </c>
      <c r="B128" s="161">
        <f t="shared" si="3"/>
        <v>122</v>
      </c>
      <c r="C128" s="92" t="s">
        <v>1876</v>
      </c>
      <c r="D128" s="134" t="s">
        <v>12</v>
      </c>
      <c r="E128" s="134" t="s">
        <v>13</v>
      </c>
      <c r="F128" s="73" t="s">
        <v>1941</v>
      </c>
      <c r="G128" s="73" t="s">
        <v>3097</v>
      </c>
      <c r="H128" s="74" t="s">
        <v>1942</v>
      </c>
      <c r="I128" s="41" t="s">
        <v>1980</v>
      </c>
      <c r="J128" s="131" t="s">
        <v>636</v>
      </c>
      <c r="K128" s="131" t="s">
        <v>636</v>
      </c>
    </row>
    <row r="129" spans="1:11" x14ac:dyDescent="0.45">
      <c r="A129" s="164" t="str">
        <f t="shared" si="4"/>
        <v>下水道汚泥焼却工程燃焼設備/電気使用設備汚泥焼却設備</v>
      </c>
      <c r="B129" s="161">
        <f t="shared" si="3"/>
        <v>123</v>
      </c>
      <c r="C129" s="92" t="s">
        <v>1876</v>
      </c>
      <c r="D129" s="134" t="s">
        <v>12</v>
      </c>
      <c r="E129" s="134" t="s">
        <v>13</v>
      </c>
      <c r="F129" s="73" t="s">
        <v>1941</v>
      </c>
      <c r="G129" s="73" t="s">
        <v>3097</v>
      </c>
      <c r="H129" s="74" t="s">
        <v>1942</v>
      </c>
      <c r="I129" s="41" t="s">
        <v>1981</v>
      </c>
      <c r="J129" s="131" t="s">
        <v>636</v>
      </c>
      <c r="K129" s="131" t="s">
        <v>636</v>
      </c>
    </row>
    <row r="130" spans="1:11" x14ac:dyDescent="0.45">
      <c r="A130" s="164" t="str">
        <f t="shared" si="4"/>
        <v>下水道汚泥焼却工程燃焼設備/電気使用設備汚泥焼却設備</v>
      </c>
      <c r="B130" s="161">
        <f t="shared" si="3"/>
        <v>124</v>
      </c>
      <c r="C130" s="92" t="s">
        <v>1876</v>
      </c>
      <c r="D130" s="134" t="s">
        <v>12</v>
      </c>
      <c r="E130" s="134" t="s">
        <v>13</v>
      </c>
      <c r="F130" s="73" t="s">
        <v>1941</v>
      </c>
      <c r="G130" s="73" t="s">
        <v>3097</v>
      </c>
      <c r="H130" s="74" t="s">
        <v>1942</v>
      </c>
      <c r="I130" s="41" t="s">
        <v>1982</v>
      </c>
      <c r="J130" s="131" t="s">
        <v>636</v>
      </c>
      <c r="K130" s="131" t="s">
        <v>636</v>
      </c>
    </row>
    <row r="131" spans="1:11" x14ac:dyDescent="0.45">
      <c r="A131" s="164" t="str">
        <f t="shared" si="4"/>
        <v>下水道汚泥焼却工程燃焼設備/電気使用設備汚泥焼却設備</v>
      </c>
      <c r="B131" s="161">
        <f t="shared" si="3"/>
        <v>125</v>
      </c>
      <c r="C131" s="92" t="s">
        <v>1876</v>
      </c>
      <c r="D131" s="134" t="s">
        <v>12</v>
      </c>
      <c r="E131" s="134" t="s">
        <v>13</v>
      </c>
      <c r="F131" s="73" t="s">
        <v>1941</v>
      </c>
      <c r="G131" s="73" t="s">
        <v>3097</v>
      </c>
      <c r="H131" s="74" t="s">
        <v>1942</v>
      </c>
      <c r="I131" s="41" t="s">
        <v>1983</v>
      </c>
      <c r="J131" s="131" t="s">
        <v>636</v>
      </c>
      <c r="K131" s="131" t="s">
        <v>636</v>
      </c>
    </row>
    <row r="132" spans="1:11" x14ac:dyDescent="0.45">
      <c r="A132" s="164" t="str">
        <f t="shared" si="4"/>
        <v>下水道汚泥焼却工程燃焼設備/電気使用設備汚泥焼却設備</v>
      </c>
      <c r="B132" s="161">
        <f t="shared" si="3"/>
        <v>126</v>
      </c>
      <c r="C132" s="92" t="s">
        <v>1876</v>
      </c>
      <c r="D132" s="134" t="s">
        <v>12</v>
      </c>
      <c r="E132" s="134" t="s">
        <v>13</v>
      </c>
      <c r="F132" s="73" t="s">
        <v>1941</v>
      </c>
      <c r="G132" s="73" t="s">
        <v>3097</v>
      </c>
      <c r="H132" s="74" t="s">
        <v>1942</v>
      </c>
      <c r="I132" s="41" t="s">
        <v>1984</v>
      </c>
      <c r="J132" s="131" t="s">
        <v>636</v>
      </c>
      <c r="K132" s="131" t="s">
        <v>636</v>
      </c>
    </row>
    <row r="133" spans="1:11" x14ac:dyDescent="0.45">
      <c r="A133" s="164" t="str">
        <f t="shared" si="4"/>
        <v>下水道汚泥焼却工程燃焼設備/電気使用設備汚泥焼却設備</v>
      </c>
      <c r="B133" s="161">
        <f t="shared" si="3"/>
        <v>127</v>
      </c>
      <c r="C133" s="92" t="s">
        <v>1876</v>
      </c>
      <c r="D133" s="134" t="s">
        <v>12</v>
      </c>
      <c r="E133" s="134" t="s">
        <v>13</v>
      </c>
      <c r="F133" s="73" t="s">
        <v>1941</v>
      </c>
      <c r="G133" s="73" t="s">
        <v>3097</v>
      </c>
      <c r="H133" s="74" t="s">
        <v>1942</v>
      </c>
      <c r="I133" s="41" t="s">
        <v>1985</v>
      </c>
      <c r="J133" s="131" t="s">
        <v>636</v>
      </c>
      <c r="K133" s="131" t="s">
        <v>636</v>
      </c>
    </row>
    <row r="134" spans="1:11" x14ac:dyDescent="0.45">
      <c r="A134" s="164" t="str">
        <f t="shared" si="4"/>
        <v>下水道汚泥焼却工程燃焼設備/電気使用設備汚泥焼却設備</v>
      </c>
      <c r="B134" s="161">
        <f t="shared" si="3"/>
        <v>128</v>
      </c>
      <c r="C134" s="92" t="s">
        <v>1876</v>
      </c>
      <c r="D134" s="134" t="s">
        <v>12</v>
      </c>
      <c r="E134" s="134" t="s">
        <v>13</v>
      </c>
      <c r="F134" s="73" t="s">
        <v>1941</v>
      </c>
      <c r="G134" s="73" t="s">
        <v>3097</v>
      </c>
      <c r="H134" s="74" t="s">
        <v>1942</v>
      </c>
      <c r="I134" s="41" t="s">
        <v>1986</v>
      </c>
      <c r="J134" s="131" t="s">
        <v>636</v>
      </c>
      <c r="K134" s="131" t="s">
        <v>636</v>
      </c>
    </row>
    <row r="135" spans="1:11" x14ac:dyDescent="0.45">
      <c r="A135" s="164" t="str">
        <f t="shared" si="4"/>
        <v>下水道汚泥焼却工程燃焼設備/電気使用設備汚泥焼却設備</v>
      </c>
      <c r="B135" s="161">
        <f t="shared" si="3"/>
        <v>129</v>
      </c>
      <c r="C135" s="92" t="s">
        <v>1876</v>
      </c>
      <c r="D135" s="134" t="s">
        <v>12</v>
      </c>
      <c r="E135" s="134" t="s">
        <v>13</v>
      </c>
      <c r="F135" s="73" t="s">
        <v>1941</v>
      </c>
      <c r="G135" s="73" t="s">
        <v>3097</v>
      </c>
      <c r="H135" s="74" t="s">
        <v>1942</v>
      </c>
      <c r="I135" s="41" t="s">
        <v>3066</v>
      </c>
      <c r="J135" s="131" t="s">
        <v>636</v>
      </c>
      <c r="K135" s="131" t="s">
        <v>636</v>
      </c>
    </row>
    <row r="136" spans="1:11" x14ac:dyDescent="0.45">
      <c r="A136" s="164" t="str">
        <f t="shared" si="4"/>
        <v>下水道汚泥焼却工程燃焼設備/電気使用設備汚泥焼却設備</v>
      </c>
      <c r="B136" s="161">
        <f t="shared" ref="B136:B182" si="5">ROW(B136)-6</f>
        <v>130</v>
      </c>
      <c r="C136" s="92" t="s">
        <v>1876</v>
      </c>
      <c r="D136" s="134" t="s">
        <v>12</v>
      </c>
      <c r="E136" s="134" t="s">
        <v>13</v>
      </c>
      <c r="F136" s="73" t="s">
        <v>1941</v>
      </c>
      <c r="G136" s="73" t="s">
        <v>3097</v>
      </c>
      <c r="H136" s="74" t="s">
        <v>1942</v>
      </c>
      <c r="I136" s="41" t="s">
        <v>1987</v>
      </c>
      <c r="J136" s="131" t="s">
        <v>636</v>
      </c>
      <c r="K136" s="131" t="s">
        <v>636</v>
      </c>
    </row>
    <row r="137" spans="1:11" x14ac:dyDescent="0.45">
      <c r="A137" s="164" t="str">
        <f t="shared" si="4"/>
        <v>下水道汚泥焼却工程燃焼設備/電気使用設備汚泥焼却設備</v>
      </c>
      <c r="B137" s="161">
        <f t="shared" si="5"/>
        <v>131</v>
      </c>
      <c r="C137" s="92" t="s">
        <v>1876</v>
      </c>
      <c r="D137" s="134" t="s">
        <v>12</v>
      </c>
      <c r="E137" s="134" t="s">
        <v>13</v>
      </c>
      <c r="F137" s="73" t="s">
        <v>1941</v>
      </c>
      <c r="G137" s="73" t="s">
        <v>3097</v>
      </c>
      <c r="H137" s="74" t="s">
        <v>1942</v>
      </c>
      <c r="I137" s="41" t="s">
        <v>3067</v>
      </c>
      <c r="J137" s="131" t="s">
        <v>636</v>
      </c>
      <c r="K137" s="131" t="s">
        <v>636</v>
      </c>
    </row>
    <row r="138" spans="1:11" x14ac:dyDescent="0.45">
      <c r="A138" s="164" t="str">
        <f t="shared" si="4"/>
        <v>下水道汚泥焼却工程燃焼設備/電気使用設備汚泥焼却設備</v>
      </c>
      <c r="B138" s="161">
        <f t="shared" si="5"/>
        <v>132</v>
      </c>
      <c r="C138" s="92" t="s">
        <v>1876</v>
      </c>
      <c r="D138" s="134" t="s">
        <v>12</v>
      </c>
      <c r="E138" s="134" t="s">
        <v>13</v>
      </c>
      <c r="F138" s="73" t="s">
        <v>1941</v>
      </c>
      <c r="G138" s="73" t="s">
        <v>3097</v>
      </c>
      <c r="H138" s="74" t="s">
        <v>1942</v>
      </c>
      <c r="I138" s="41" t="s">
        <v>1988</v>
      </c>
      <c r="J138" s="131" t="s">
        <v>636</v>
      </c>
      <c r="K138" s="131" t="s">
        <v>636</v>
      </c>
    </row>
    <row r="139" spans="1:11" x14ac:dyDescent="0.45">
      <c r="A139" s="164" t="str">
        <f t="shared" si="4"/>
        <v>下水道汚泥焼却工程燃焼設備/電気使用設備汚泥焼却設備</v>
      </c>
      <c r="B139" s="161">
        <f t="shared" si="5"/>
        <v>133</v>
      </c>
      <c r="C139" s="92" t="s">
        <v>1876</v>
      </c>
      <c r="D139" s="134" t="s">
        <v>12</v>
      </c>
      <c r="E139" s="134" t="s">
        <v>2145</v>
      </c>
      <c r="F139" s="73" t="s">
        <v>1941</v>
      </c>
      <c r="G139" s="73" t="s">
        <v>3097</v>
      </c>
      <c r="H139" s="74" t="s">
        <v>1942</v>
      </c>
      <c r="I139" s="41" t="s">
        <v>1989</v>
      </c>
      <c r="J139" s="131" t="s">
        <v>636</v>
      </c>
      <c r="K139" s="131" t="s">
        <v>636</v>
      </c>
    </row>
    <row r="140" spans="1:11" x14ac:dyDescent="0.45">
      <c r="A140" s="164" t="str">
        <f t="shared" si="4"/>
        <v>下水道汚泥焼却工程燃焼設備/電気使用設備汚泥焼却設備</v>
      </c>
      <c r="B140" s="161">
        <f t="shared" si="5"/>
        <v>134</v>
      </c>
      <c r="C140" s="92" t="s">
        <v>1876</v>
      </c>
      <c r="D140" s="134" t="s">
        <v>12</v>
      </c>
      <c r="E140" s="134" t="s">
        <v>2018</v>
      </c>
      <c r="F140" s="73" t="s">
        <v>1941</v>
      </c>
      <c r="G140" s="73" t="s">
        <v>3097</v>
      </c>
      <c r="H140" s="74" t="s">
        <v>1942</v>
      </c>
      <c r="I140" s="41" t="s">
        <v>2017</v>
      </c>
      <c r="J140" s="131" t="s">
        <v>636</v>
      </c>
      <c r="K140" s="131" t="s">
        <v>636</v>
      </c>
    </row>
    <row r="141" spans="1:11" x14ac:dyDescent="0.45">
      <c r="A141" s="164" t="str">
        <f t="shared" si="4"/>
        <v>下水道総合管理電気使用設備水処理運転システム</v>
      </c>
      <c r="B141" s="161">
        <f t="shared" si="5"/>
        <v>135</v>
      </c>
      <c r="C141" s="92" t="s">
        <v>1876</v>
      </c>
      <c r="D141" s="134" t="s">
        <v>12</v>
      </c>
      <c r="E141" s="134" t="s">
        <v>13</v>
      </c>
      <c r="F141" s="73" t="s">
        <v>1921</v>
      </c>
      <c r="G141" s="73" t="s">
        <v>681</v>
      </c>
      <c r="H141" s="132" t="s">
        <v>1943</v>
      </c>
      <c r="I141" s="41" t="s">
        <v>1990</v>
      </c>
      <c r="J141" s="131" t="s">
        <v>636</v>
      </c>
      <c r="K141" s="131" t="s">
        <v>636</v>
      </c>
    </row>
    <row r="142" spans="1:11" x14ac:dyDescent="0.45">
      <c r="A142" s="164" t="str">
        <f t="shared" si="4"/>
        <v>下水道総合管理電気使用設備汚泥処理運転システム</v>
      </c>
      <c r="B142" s="161">
        <f t="shared" si="5"/>
        <v>136</v>
      </c>
      <c r="C142" s="92" t="s">
        <v>1876</v>
      </c>
      <c r="D142" s="134" t="s">
        <v>12</v>
      </c>
      <c r="E142" s="134" t="s">
        <v>13</v>
      </c>
      <c r="F142" s="73" t="s">
        <v>1921</v>
      </c>
      <c r="G142" s="73" t="s">
        <v>681</v>
      </c>
      <c r="H142" s="132" t="s">
        <v>1944</v>
      </c>
      <c r="I142" s="41" t="s">
        <v>1991</v>
      </c>
      <c r="J142" s="131" t="s">
        <v>636</v>
      </c>
      <c r="K142" s="131" t="s">
        <v>636</v>
      </c>
    </row>
    <row r="143" spans="1:11" x14ac:dyDescent="0.45">
      <c r="A143" s="164" t="str">
        <f t="shared" si="4"/>
        <v>下水道総合管理電気使用設備監視制御システム</v>
      </c>
      <c r="B143" s="161">
        <f t="shared" si="5"/>
        <v>137</v>
      </c>
      <c r="C143" s="92" t="s">
        <v>1876</v>
      </c>
      <c r="D143" s="134" t="s">
        <v>12</v>
      </c>
      <c r="E143" s="134" t="s">
        <v>13</v>
      </c>
      <c r="F143" s="73" t="s">
        <v>1921</v>
      </c>
      <c r="G143" s="73" t="s">
        <v>681</v>
      </c>
      <c r="H143" s="74" t="s">
        <v>1923</v>
      </c>
      <c r="I143" s="41" t="s">
        <v>1992</v>
      </c>
      <c r="J143" s="131" t="s">
        <v>636</v>
      </c>
      <c r="K143" s="131" t="s">
        <v>636</v>
      </c>
    </row>
    <row r="144" spans="1:11" x14ac:dyDescent="0.45">
      <c r="A144" s="164" t="str">
        <f t="shared" si="4"/>
        <v>下水道総合管理電気使用設備監視制御システム</v>
      </c>
      <c r="B144" s="161">
        <f t="shared" si="5"/>
        <v>138</v>
      </c>
      <c r="C144" s="92" t="s">
        <v>1876</v>
      </c>
      <c r="D144" s="134" t="s">
        <v>12</v>
      </c>
      <c r="E144" s="134" t="s">
        <v>13</v>
      </c>
      <c r="F144" s="73" t="s">
        <v>1921</v>
      </c>
      <c r="G144" s="73" t="s">
        <v>681</v>
      </c>
      <c r="H144" s="74" t="s">
        <v>1923</v>
      </c>
      <c r="I144" s="41" t="s">
        <v>1993</v>
      </c>
      <c r="J144" s="131" t="s">
        <v>636</v>
      </c>
      <c r="K144" s="131" t="s">
        <v>636</v>
      </c>
    </row>
    <row r="145" spans="1:11" x14ac:dyDescent="0.45">
      <c r="A145" s="164" t="str">
        <f t="shared" si="4"/>
        <v>下水道その他の主要エネルギー消費設備等電気使用設備脱臭設備</v>
      </c>
      <c r="B145" s="161">
        <f t="shared" si="5"/>
        <v>139</v>
      </c>
      <c r="C145" s="92" t="s">
        <v>1876</v>
      </c>
      <c r="D145" s="134" t="s">
        <v>12</v>
      </c>
      <c r="E145" s="134" t="s">
        <v>13</v>
      </c>
      <c r="F145" s="41" t="s">
        <v>2010</v>
      </c>
      <c r="G145" s="41" t="s">
        <v>681</v>
      </c>
      <c r="H145" s="41" t="s">
        <v>2011</v>
      </c>
      <c r="I145" s="41" t="s">
        <v>1994</v>
      </c>
      <c r="J145" s="131" t="s">
        <v>636</v>
      </c>
      <c r="K145" s="131" t="s">
        <v>636</v>
      </c>
    </row>
    <row r="146" spans="1:11" x14ac:dyDescent="0.45">
      <c r="A146" s="164" t="str">
        <f t="shared" si="4"/>
        <v>下水道その他の主要エネルギー消費設備等電気使用設備脱臭設備</v>
      </c>
      <c r="B146" s="161">
        <f t="shared" si="5"/>
        <v>140</v>
      </c>
      <c r="C146" s="92" t="s">
        <v>1876</v>
      </c>
      <c r="D146" s="134" t="s">
        <v>12</v>
      </c>
      <c r="E146" s="134" t="s">
        <v>13</v>
      </c>
      <c r="F146" s="41" t="s">
        <v>2010</v>
      </c>
      <c r="G146" s="41" t="s">
        <v>681</v>
      </c>
      <c r="H146" s="41" t="s">
        <v>2011</v>
      </c>
      <c r="I146" s="41" t="s">
        <v>1995</v>
      </c>
      <c r="J146" s="131" t="s">
        <v>636</v>
      </c>
      <c r="K146" s="131" t="s">
        <v>636</v>
      </c>
    </row>
    <row r="147" spans="1:11" x14ac:dyDescent="0.45">
      <c r="A147" s="164" t="str">
        <f t="shared" si="4"/>
        <v>下水道その他の主要エネルギー消費設備等未利用エネルギー・再生可能エネルギー設備下水熱有効利用設備</v>
      </c>
      <c r="B147" s="161">
        <f t="shared" si="5"/>
        <v>141</v>
      </c>
      <c r="C147" s="92" t="s">
        <v>1876</v>
      </c>
      <c r="D147" s="134" t="s">
        <v>12</v>
      </c>
      <c r="E147" s="134" t="s">
        <v>13</v>
      </c>
      <c r="F147" s="41" t="s">
        <v>2010</v>
      </c>
      <c r="G147" s="41" t="s">
        <v>179</v>
      </c>
      <c r="H147" s="41" t="s">
        <v>2006</v>
      </c>
      <c r="I147" s="41" t="s">
        <v>2267</v>
      </c>
      <c r="J147" s="131" t="s">
        <v>636</v>
      </c>
      <c r="K147" s="131" t="s">
        <v>636</v>
      </c>
    </row>
    <row r="148" spans="1:11" x14ac:dyDescent="0.45">
      <c r="A148" s="164" t="str">
        <f t="shared" si="4"/>
        <v>下水道その他の主要エネルギー消費設備等未利用エネルギー・再生可能エネルギー設備消化ガス有効利用設備</v>
      </c>
      <c r="B148" s="161">
        <f t="shared" si="5"/>
        <v>142</v>
      </c>
      <c r="C148" s="92" t="s">
        <v>1876</v>
      </c>
      <c r="D148" s="134" t="s">
        <v>12</v>
      </c>
      <c r="E148" s="134" t="s">
        <v>13</v>
      </c>
      <c r="F148" s="41" t="s">
        <v>2010</v>
      </c>
      <c r="G148" s="41" t="s">
        <v>179</v>
      </c>
      <c r="H148" s="41" t="s">
        <v>2007</v>
      </c>
      <c r="I148" s="41" t="s">
        <v>1996</v>
      </c>
      <c r="J148" s="131" t="s">
        <v>636</v>
      </c>
      <c r="K148" s="131" t="s">
        <v>636</v>
      </c>
    </row>
    <row r="149" spans="1:11" x14ac:dyDescent="0.45">
      <c r="A149" s="164" t="str">
        <f t="shared" si="4"/>
        <v>下水道その他の主要エネルギー消費設備等未利用エネルギー・再生可能エネルギー設備消化ガス有効利用設備</v>
      </c>
      <c r="B149" s="161">
        <f t="shared" si="5"/>
        <v>143</v>
      </c>
      <c r="C149" s="92" t="s">
        <v>1876</v>
      </c>
      <c r="D149" s="134" t="s">
        <v>12</v>
      </c>
      <c r="E149" s="134" t="s">
        <v>13</v>
      </c>
      <c r="F149" s="41" t="s">
        <v>2010</v>
      </c>
      <c r="G149" s="41" t="s">
        <v>179</v>
      </c>
      <c r="H149" s="41" t="s">
        <v>2007</v>
      </c>
      <c r="I149" s="41" t="s">
        <v>1997</v>
      </c>
      <c r="J149" s="131" t="s">
        <v>636</v>
      </c>
      <c r="K149" s="131" t="s">
        <v>636</v>
      </c>
    </row>
    <row r="150" spans="1:11" x14ac:dyDescent="0.45">
      <c r="A150" s="164" t="str">
        <f t="shared" si="4"/>
        <v>下水道その他の主要エネルギー消費設備等未利用エネルギー・再生可能エネルギー設備消化ガス有効利用設備</v>
      </c>
      <c r="B150" s="161">
        <f t="shared" si="5"/>
        <v>144</v>
      </c>
      <c r="C150" s="92" t="s">
        <v>1876</v>
      </c>
      <c r="D150" s="134" t="s">
        <v>12</v>
      </c>
      <c r="E150" s="134" t="s">
        <v>13</v>
      </c>
      <c r="F150" s="41" t="s">
        <v>2010</v>
      </c>
      <c r="G150" s="41" t="s">
        <v>179</v>
      </c>
      <c r="H150" s="41" t="s">
        <v>2007</v>
      </c>
      <c r="I150" s="41" t="s">
        <v>1998</v>
      </c>
      <c r="J150" s="131" t="s">
        <v>636</v>
      </c>
      <c r="K150" s="131" t="s">
        <v>636</v>
      </c>
    </row>
    <row r="151" spans="1:11" x14ac:dyDescent="0.45">
      <c r="A151" s="164" t="str">
        <f t="shared" si="4"/>
        <v>下水道その他の主要エネルギー消費設備等未利用エネルギー・再生可能エネルギー設備消化ガス有効利用設備</v>
      </c>
      <c r="B151" s="161">
        <f t="shared" si="5"/>
        <v>145</v>
      </c>
      <c r="C151" s="92" t="s">
        <v>1876</v>
      </c>
      <c r="D151" s="134" t="s">
        <v>12</v>
      </c>
      <c r="E151" s="134" t="s">
        <v>13</v>
      </c>
      <c r="F151" s="41" t="s">
        <v>2010</v>
      </c>
      <c r="G151" s="41" t="s">
        <v>179</v>
      </c>
      <c r="H151" s="41" t="s">
        <v>2007</v>
      </c>
      <c r="I151" s="41" t="s">
        <v>1999</v>
      </c>
      <c r="J151" s="131" t="s">
        <v>636</v>
      </c>
      <c r="K151" s="131" t="s">
        <v>636</v>
      </c>
    </row>
    <row r="152" spans="1:11" x14ac:dyDescent="0.45">
      <c r="A152" s="164" t="str">
        <f t="shared" si="4"/>
        <v>下水道その他の主要エネルギー消費設備等未利用エネルギー・再生可能エネルギー設備消化ガス有効利用設備</v>
      </c>
      <c r="B152" s="161">
        <f t="shared" si="5"/>
        <v>146</v>
      </c>
      <c r="C152" s="92" t="s">
        <v>1876</v>
      </c>
      <c r="D152" s="134" t="s">
        <v>12</v>
      </c>
      <c r="E152" s="134" t="s">
        <v>13</v>
      </c>
      <c r="F152" s="41" t="s">
        <v>2010</v>
      </c>
      <c r="G152" s="41" t="s">
        <v>179</v>
      </c>
      <c r="H152" s="41" t="s">
        <v>2007</v>
      </c>
      <c r="I152" s="41" t="s">
        <v>2000</v>
      </c>
      <c r="J152" s="131" t="s">
        <v>636</v>
      </c>
      <c r="K152" s="131" t="s">
        <v>636</v>
      </c>
    </row>
    <row r="153" spans="1:11" x14ac:dyDescent="0.45">
      <c r="A153" s="164" t="str">
        <f t="shared" si="4"/>
        <v>下水道その他の主要エネルギー消費設備等未利用エネルギー・再生可能エネルギー設備下水汚泥固形燃料化設備</v>
      </c>
      <c r="B153" s="161">
        <f t="shared" si="5"/>
        <v>147</v>
      </c>
      <c r="C153" s="92" t="s">
        <v>1876</v>
      </c>
      <c r="D153" s="134" t="s">
        <v>12</v>
      </c>
      <c r="E153" s="134" t="s">
        <v>2145</v>
      </c>
      <c r="F153" s="41" t="s">
        <v>2010</v>
      </c>
      <c r="G153" s="41" t="s">
        <v>179</v>
      </c>
      <c r="H153" s="41" t="s">
        <v>2019</v>
      </c>
      <c r="I153" s="41" t="s">
        <v>2020</v>
      </c>
      <c r="J153" s="131" t="s">
        <v>636</v>
      </c>
      <c r="K153" s="131" t="s">
        <v>636</v>
      </c>
    </row>
    <row r="154" spans="1:11" x14ac:dyDescent="0.45">
      <c r="A154" s="164" t="str">
        <f t="shared" si="4"/>
        <v>下水道その他の主要エネルギー消費設備等未利用エネルギー・再生可能エネルギー設備水圧の有効利用設備</v>
      </c>
      <c r="B154" s="161">
        <f t="shared" si="5"/>
        <v>148</v>
      </c>
      <c r="C154" s="92" t="s">
        <v>1876</v>
      </c>
      <c r="D154" s="134" t="s">
        <v>12</v>
      </c>
      <c r="E154" s="134" t="s">
        <v>13</v>
      </c>
      <c r="F154" s="41" t="s">
        <v>2010</v>
      </c>
      <c r="G154" s="41" t="s">
        <v>179</v>
      </c>
      <c r="H154" s="41" t="s">
        <v>2008</v>
      </c>
      <c r="I154" s="41" t="s">
        <v>2001</v>
      </c>
      <c r="J154" s="131" t="s">
        <v>636</v>
      </c>
      <c r="K154" s="131" t="s">
        <v>636</v>
      </c>
    </row>
    <row r="155" spans="1:11" x14ac:dyDescent="0.45">
      <c r="A155" s="164" t="str">
        <f t="shared" si="4"/>
        <v>下水道その他の主要エネルギー消費設備等未利用エネルギー・再生可能エネルギー設備焼却炉廃熱有効利用設備</v>
      </c>
      <c r="B155" s="161">
        <f t="shared" si="5"/>
        <v>149</v>
      </c>
      <c r="C155" s="92" t="s">
        <v>1876</v>
      </c>
      <c r="D155" s="134" t="s">
        <v>12</v>
      </c>
      <c r="E155" s="134" t="s">
        <v>13</v>
      </c>
      <c r="F155" s="41" t="s">
        <v>2010</v>
      </c>
      <c r="G155" s="41" t="s">
        <v>179</v>
      </c>
      <c r="H155" s="41" t="s">
        <v>2009</v>
      </c>
      <c r="I155" s="41" t="s">
        <v>2002</v>
      </c>
      <c r="J155" s="131" t="s">
        <v>636</v>
      </c>
      <c r="K155" s="131" t="s">
        <v>636</v>
      </c>
    </row>
    <row r="156" spans="1:11" x14ac:dyDescent="0.45">
      <c r="A156" s="164" t="str">
        <f t="shared" si="4"/>
        <v>下水道その他の主要エネルギー消費設備等未利用エネルギー・再生可能エネルギー設備焼却炉廃熱有効利用設備</v>
      </c>
      <c r="B156" s="161">
        <f t="shared" si="5"/>
        <v>150</v>
      </c>
      <c r="C156" s="92" t="s">
        <v>1876</v>
      </c>
      <c r="D156" s="134" t="s">
        <v>12</v>
      </c>
      <c r="E156" s="134" t="s">
        <v>13</v>
      </c>
      <c r="F156" s="41" t="s">
        <v>2010</v>
      </c>
      <c r="G156" s="41" t="s">
        <v>179</v>
      </c>
      <c r="H156" s="41" t="s">
        <v>2009</v>
      </c>
      <c r="I156" s="41" t="s">
        <v>2003</v>
      </c>
      <c r="J156" s="131" t="s">
        <v>636</v>
      </c>
      <c r="K156" s="131" t="s">
        <v>636</v>
      </c>
    </row>
    <row r="157" spans="1:11" x14ac:dyDescent="0.45">
      <c r="A157" s="164" t="str">
        <f t="shared" si="4"/>
        <v>下水道その他の主要エネルギー消費設備等未利用エネルギー・再生可能エネルギー設備焼却炉廃熱有効利用設備</v>
      </c>
      <c r="B157" s="161">
        <f t="shared" si="5"/>
        <v>151</v>
      </c>
      <c r="C157" s="92" t="s">
        <v>1876</v>
      </c>
      <c r="D157" s="134" t="s">
        <v>12</v>
      </c>
      <c r="E157" s="134" t="s">
        <v>13</v>
      </c>
      <c r="F157" s="41" t="s">
        <v>2010</v>
      </c>
      <c r="G157" s="41" t="s">
        <v>179</v>
      </c>
      <c r="H157" s="41" t="s">
        <v>2009</v>
      </c>
      <c r="I157" s="41" t="s">
        <v>2004</v>
      </c>
      <c r="J157" s="131" t="s">
        <v>636</v>
      </c>
      <c r="K157" s="131" t="s">
        <v>636</v>
      </c>
    </row>
    <row r="158" spans="1:11" x14ac:dyDescent="0.45">
      <c r="A158" s="164" t="str">
        <f t="shared" si="4"/>
        <v>下水道その他の主要エネルギー消費設備等未利用エネルギー・再生可能エネルギー設備焼却炉廃熱有効利用設備</v>
      </c>
      <c r="B158" s="161">
        <f t="shared" si="5"/>
        <v>152</v>
      </c>
      <c r="C158" s="92" t="s">
        <v>1876</v>
      </c>
      <c r="D158" s="134" t="s">
        <v>12</v>
      </c>
      <c r="E158" s="134" t="s">
        <v>13</v>
      </c>
      <c r="F158" s="41" t="s">
        <v>2010</v>
      </c>
      <c r="G158" s="41" t="s">
        <v>179</v>
      </c>
      <c r="H158" s="41" t="s">
        <v>2009</v>
      </c>
      <c r="I158" s="41" t="s">
        <v>2005</v>
      </c>
      <c r="J158" s="131" t="s">
        <v>636</v>
      </c>
      <c r="K158" s="131" t="s">
        <v>636</v>
      </c>
    </row>
    <row r="159" spans="1:11" x14ac:dyDescent="0.45">
      <c r="A159" s="164" t="str">
        <f t="shared" si="4"/>
        <v>廃棄物廃棄物の収集運搬収集運搬車</v>
      </c>
      <c r="B159" s="161">
        <f t="shared" si="5"/>
        <v>153</v>
      </c>
      <c r="C159" s="92" t="s">
        <v>1877</v>
      </c>
      <c r="D159" s="134" t="s">
        <v>12</v>
      </c>
      <c r="E159" s="134" t="s">
        <v>13</v>
      </c>
      <c r="F159" s="73" t="s">
        <v>2033</v>
      </c>
      <c r="G159" s="218" t="s">
        <v>2034</v>
      </c>
      <c r="H159" s="218"/>
      <c r="I159" s="38" t="s">
        <v>2043</v>
      </c>
      <c r="J159" s="131" t="s">
        <v>636</v>
      </c>
      <c r="K159" s="131" t="s">
        <v>636</v>
      </c>
    </row>
    <row r="160" spans="1:11" x14ac:dyDescent="0.45">
      <c r="A160" s="164" t="str">
        <f t="shared" si="4"/>
        <v>廃棄物廃棄物の収集運搬収集運搬車</v>
      </c>
      <c r="B160" s="161">
        <f t="shared" si="5"/>
        <v>154</v>
      </c>
      <c r="C160" s="92" t="s">
        <v>1877</v>
      </c>
      <c r="D160" s="134" t="s">
        <v>12</v>
      </c>
      <c r="E160" s="134" t="s">
        <v>13</v>
      </c>
      <c r="F160" s="73" t="s">
        <v>2033</v>
      </c>
      <c r="G160" s="218" t="s">
        <v>2034</v>
      </c>
      <c r="H160" s="218"/>
      <c r="I160" s="38" t="s">
        <v>2044</v>
      </c>
      <c r="J160" s="131" t="s">
        <v>636</v>
      </c>
      <c r="K160" s="131" t="s">
        <v>636</v>
      </c>
    </row>
    <row r="161" spans="1:11" x14ac:dyDescent="0.45">
      <c r="A161" s="164" t="str">
        <f t="shared" si="4"/>
        <v>廃棄物廃棄物の収集運搬収集運搬車</v>
      </c>
      <c r="B161" s="161">
        <f t="shared" si="5"/>
        <v>155</v>
      </c>
      <c r="C161" s="92" t="s">
        <v>1877</v>
      </c>
      <c r="D161" s="134" t="s">
        <v>12</v>
      </c>
      <c r="E161" s="134" t="s">
        <v>13</v>
      </c>
      <c r="F161" s="73" t="s">
        <v>2033</v>
      </c>
      <c r="G161" s="218" t="s">
        <v>2034</v>
      </c>
      <c r="H161" s="218"/>
      <c r="I161" s="38" t="s">
        <v>2045</v>
      </c>
      <c r="J161" s="131" t="s">
        <v>636</v>
      </c>
      <c r="K161" s="131" t="s">
        <v>636</v>
      </c>
    </row>
    <row r="162" spans="1:11" x14ac:dyDescent="0.45">
      <c r="A162" s="164" t="str">
        <f t="shared" si="4"/>
        <v>廃棄物廃棄物の収集運搬収集運搬車</v>
      </c>
      <c r="B162" s="161">
        <f t="shared" si="5"/>
        <v>156</v>
      </c>
      <c r="C162" s="92" t="s">
        <v>1877</v>
      </c>
      <c r="D162" s="134" t="s">
        <v>12</v>
      </c>
      <c r="E162" s="134" t="s">
        <v>13</v>
      </c>
      <c r="F162" s="73" t="s">
        <v>2033</v>
      </c>
      <c r="G162" s="218" t="s">
        <v>2034</v>
      </c>
      <c r="H162" s="218"/>
      <c r="I162" s="41" t="s">
        <v>2107</v>
      </c>
      <c r="J162" s="131" t="s">
        <v>636</v>
      </c>
      <c r="K162" s="131" t="s">
        <v>636</v>
      </c>
    </row>
    <row r="163" spans="1:11" x14ac:dyDescent="0.45">
      <c r="A163" s="164" t="str">
        <f t="shared" si="4"/>
        <v>廃棄物廃棄物の収集運搬収集運搬車</v>
      </c>
      <c r="B163" s="161">
        <f t="shared" si="5"/>
        <v>157</v>
      </c>
      <c r="C163" s="92" t="s">
        <v>1877</v>
      </c>
      <c r="D163" s="134" t="s">
        <v>12</v>
      </c>
      <c r="E163" s="134" t="s">
        <v>13</v>
      </c>
      <c r="F163" s="73" t="s">
        <v>2033</v>
      </c>
      <c r="G163" s="218" t="s">
        <v>2034</v>
      </c>
      <c r="H163" s="218"/>
      <c r="I163" s="41" t="s">
        <v>2108</v>
      </c>
      <c r="J163" s="131" t="s">
        <v>636</v>
      </c>
      <c r="K163" s="131" t="s">
        <v>636</v>
      </c>
    </row>
    <row r="164" spans="1:11" x14ac:dyDescent="0.45">
      <c r="A164" s="164" t="str">
        <f t="shared" si="4"/>
        <v>廃棄物廃棄物の収集運搬収集運搬車</v>
      </c>
      <c r="B164" s="161">
        <f t="shared" si="5"/>
        <v>158</v>
      </c>
      <c r="C164" s="92" t="s">
        <v>1877</v>
      </c>
      <c r="D164" s="134" t="s">
        <v>12</v>
      </c>
      <c r="E164" s="134" t="s">
        <v>13</v>
      </c>
      <c r="F164" s="73" t="s">
        <v>2033</v>
      </c>
      <c r="G164" s="218" t="s">
        <v>2034</v>
      </c>
      <c r="H164" s="218"/>
      <c r="I164" s="41" t="s">
        <v>2109</v>
      </c>
      <c r="J164" s="131" t="s">
        <v>636</v>
      </c>
      <c r="K164" s="131" t="s">
        <v>636</v>
      </c>
    </row>
    <row r="165" spans="1:11" x14ac:dyDescent="0.45">
      <c r="A165" s="164" t="str">
        <f t="shared" ref="A165:A228" si="6">C165&amp;F165&amp;G165&amp;H165</f>
        <v>廃棄物廃棄物の収集運搬収集運搬車</v>
      </c>
      <c r="B165" s="161">
        <f t="shared" si="5"/>
        <v>159</v>
      </c>
      <c r="C165" s="92" t="s">
        <v>1877</v>
      </c>
      <c r="D165" s="134" t="s">
        <v>12</v>
      </c>
      <c r="E165" s="134" t="s">
        <v>13</v>
      </c>
      <c r="F165" s="73" t="s">
        <v>2033</v>
      </c>
      <c r="G165" s="218" t="s">
        <v>2034</v>
      </c>
      <c r="H165" s="218"/>
      <c r="I165" s="41" t="s">
        <v>2110</v>
      </c>
      <c r="J165" s="131" t="s">
        <v>636</v>
      </c>
      <c r="K165" s="131" t="s">
        <v>636</v>
      </c>
    </row>
    <row r="166" spans="1:11" x14ac:dyDescent="0.45">
      <c r="A166" s="164" t="str">
        <f t="shared" si="6"/>
        <v>廃棄物廃棄物焼却施設（ガス化溶融施設を含む）受入供給設備①　投入扉</v>
      </c>
      <c r="B166" s="161">
        <f t="shared" si="5"/>
        <v>160</v>
      </c>
      <c r="C166" s="92" t="s">
        <v>1877</v>
      </c>
      <c r="D166" s="134" t="s">
        <v>12</v>
      </c>
      <c r="E166" s="134" t="s">
        <v>13</v>
      </c>
      <c r="F166" s="73" t="s">
        <v>2036</v>
      </c>
      <c r="G166" s="73" t="s">
        <v>2038</v>
      </c>
      <c r="H166" s="74" t="s">
        <v>2027</v>
      </c>
      <c r="I166" s="38" t="s">
        <v>2046</v>
      </c>
      <c r="J166" s="131" t="s">
        <v>636</v>
      </c>
      <c r="K166" s="131" t="s">
        <v>636</v>
      </c>
    </row>
    <row r="167" spans="1:11" x14ac:dyDescent="0.45">
      <c r="A167" s="164" t="str">
        <f t="shared" si="6"/>
        <v>廃棄物廃棄物焼却施設（ガス化溶融施設を含む）受入供給設備①　投入扉</v>
      </c>
      <c r="B167" s="161">
        <f t="shared" si="5"/>
        <v>161</v>
      </c>
      <c r="C167" s="92" t="s">
        <v>1877</v>
      </c>
      <c r="D167" s="134" t="s">
        <v>12</v>
      </c>
      <c r="E167" s="134" t="s">
        <v>13</v>
      </c>
      <c r="F167" s="73" t="s">
        <v>2036</v>
      </c>
      <c r="G167" s="73" t="s">
        <v>2038</v>
      </c>
      <c r="H167" s="74" t="s">
        <v>2027</v>
      </c>
      <c r="I167" s="38" t="s">
        <v>2047</v>
      </c>
      <c r="J167" s="131" t="s">
        <v>636</v>
      </c>
      <c r="K167" s="131" t="s">
        <v>636</v>
      </c>
    </row>
    <row r="168" spans="1:11" x14ac:dyDescent="0.45">
      <c r="A168" s="164" t="str">
        <f t="shared" si="6"/>
        <v>廃棄物廃棄物焼却施設（ガス化溶融施設を含む）受入供給設備①　投入扉</v>
      </c>
      <c r="B168" s="161">
        <f t="shared" si="5"/>
        <v>162</v>
      </c>
      <c r="C168" s="92" t="s">
        <v>1877</v>
      </c>
      <c r="D168" s="134" t="s">
        <v>12</v>
      </c>
      <c r="E168" s="134" t="s">
        <v>13</v>
      </c>
      <c r="F168" s="73" t="s">
        <v>2036</v>
      </c>
      <c r="G168" s="73" t="s">
        <v>2038</v>
      </c>
      <c r="H168" s="74" t="s">
        <v>2027</v>
      </c>
      <c r="I168" s="38" t="s">
        <v>2048</v>
      </c>
      <c r="J168" s="131" t="s">
        <v>636</v>
      </c>
      <c r="K168" s="131" t="s">
        <v>636</v>
      </c>
    </row>
    <row r="169" spans="1:11" x14ac:dyDescent="0.45">
      <c r="A169" s="164" t="str">
        <f t="shared" si="6"/>
        <v>廃棄物廃棄物焼却施設（ガス化溶融施設を含む）受入供給設備①　投入扉</v>
      </c>
      <c r="B169" s="161">
        <f t="shared" si="5"/>
        <v>163</v>
      </c>
      <c r="C169" s="92" t="s">
        <v>1877</v>
      </c>
      <c r="D169" s="134" t="s">
        <v>12</v>
      </c>
      <c r="E169" s="134" t="s">
        <v>13</v>
      </c>
      <c r="F169" s="73" t="s">
        <v>2036</v>
      </c>
      <c r="G169" s="73" t="s">
        <v>2038</v>
      </c>
      <c r="H169" s="74" t="s">
        <v>2027</v>
      </c>
      <c r="I169" s="38" t="s">
        <v>2049</v>
      </c>
      <c r="J169" s="131" t="s">
        <v>636</v>
      </c>
      <c r="K169" s="131" t="s">
        <v>636</v>
      </c>
    </row>
    <row r="170" spans="1:11" x14ac:dyDescent="0.45">
      <c r="A170" s="164" t="str">
        <f t="shared" si="6"/>
        <v>廃棄物廃棄物焼却施設（ガス化溶融施設を含む）受入供給設備①　投入扉</v>
      </c>
      <c r="B170" s="161">
        <f t="shared" si="5"/>
        <v>164</v>
      </c>
      <c r="C170" s="92" t="s">
        <v>1877</v>
      </c>
      <c r="D170" s="134" t="s">
        <v>12</v>
      </c>
      <c r="E170" s="134" t="s">
        <v>13</v>
      </c>
      <c r="F170" s="73" t="s">
        <v>2036</v>
      </c>
      <c r="G170" s="73" t="s">
        <v>2038</v>
      </c>
      <c r="H170" s="74" t="s">
        <v>2027</v>
      </c>
      <c r="I170" s="38" t="s">
        <v>2111</v>
      </c>
      <c r="J170" s="131" t="s">
        <v>636</v>
      </c>
      <c r="K170" s="131" t="s">
        <v>636</v>
      </c>
    </row>
    <row r="171" spans="1:11" x14ac:dyDescent="0.45">
      <c r="A171" s="164" t="str">
        <f t="shared" si="6"/>
        <v>廃棄物廃棄物焼却施設（ガス化溶融施設を含む）受入供給設備②　クレーン</v>
      </c>
      <c r="B171" s="161">
        <f t="shared" si="5"/>
        <v>165</v>
      </c>
      <c r="C171" s="92" t="s">
        <v>1877</v>
      </c>
      <c r="D171" s="134" t="s">
        <v>12</v>
      </c>
      <c r="E171" s="134" t="s">
        <v>13</v>
      </c>
      <c r="F171" s="73" t="s">
        <v>2036</v>
      </c>
      <c r="G171" s="73" t="s">
        <v>2038</v>
      </c>
      <c r="H171" s="74" t="s">
        <v>2028</v>
      </c>
      <c r="I171" s="38" t="s">
        <v>2046</v>
      </c>
      <c r="J171" s="131" t="s">
        <v>636</v>
      </c>
      <c r="K171" s="131" t="s">
        <v>636</v>
      </c>
    </row>
    <row r="172" spans="1:11" x14ac:dyDescent="0.45">
      <c r="A172" s="164" t="str">
        <f t="shared" si="6"/>
        <v>廃棄物廃棄物焼却施設（ガス化溶融施設を含む）受入供給設備②　クレーン</v>
      </c>
      <c r="B172" s="161">
        <f t="shared" si="5"/>
        <v>166</v>
      </c>
      <c r="C172" s="92" t="s">
        <v>1877</v>
      </c>
      <c r="D172" s="134" t="s">
        <v>12</v>
      </c>
      <c r="E172" s="134" t="s">
        <v>13</v>
      </c>
      <c r="F172" s="73" t="s">
        <v>2036</v>
      </c>
      <c r="G172" s="73" t="s">
        <v>2038</v>
      </c>
      <c r="H172" s="74" t="s">
        <v>2028</v>
      </c>
      <c r="I172" s="38" t="s">
        <v>2050</v>
      </c>
      <c r="J172" s="131" t="s">
        <v>636</v>
      </c>
      <c r="K172" s="131" t="s">
        <v>636</v>
      </c>
    </row>
    <row r="173" spans="1:11" x14ac:dyDescent="0.45">
      <c r="A173" s="164" t="str">
        <f t="shared" si="6"/>
        <v>廃棄物廃棄物焼却施設（ガス化溶融施設を含む）受入供給設備③　その他の受入供給設備</v>
      </c>
      <c r="B173" s="161">
        <f t="shared" si="5"/>
        <v>167</v>
      </c>
      <c r="C173" s="92" t="s">
        <v>1877</v>
      </c>
      <c r="D173" s="134" t="s">
        <v>12</v>
      </c>
      <c r="E173" s="134" t="s">
        <v>13</v>
      </c>
      <c r="F173" s="73" t="s">
        <v>2036</v>
      </c>
      <c r="G173" s="73" t="s">
        <v>2038</v>
      </c>
      <c r="H173" s="74" t="s">
        <v>2029</v>
      </c>
      <c r="I173" s="38" t="s">
        <v>2051</v>
      </c>
      <c r="J173" s="131" t="s">
        <v>636</v>
      </c>
      <c r="K173" s="131" t="s">
        <v>636</v>
      </c>
    </row>
    <row r="174" spans="1:11" x14ac:dyDescent="0.45">
      <c r="A174" s="164" t="str">
        <f t="shared" si="6"/>
        <v>廃棄物廃棄物焼却施設（ガス化溶融施設を含む）受入供給設備③　その他の受入供給設備</v>
      </c>
      <c r="B174" s="161">
        <f t="shared" si="5"/>
        <v>168</v>
      </c>
      <c r="C174" s="92" t="s">
        <v>1877</v>
      </c>
      <c r="D174" s="134" t="s">
        <v>12</v>
      </c>
      <c r="E174" s="134" t="s">
        <v>13</v>
      </c>
      <c r="F174" s="73" t="s">
        <v>2036</v>
      </c>
      <c r="G174" s="73" t="s">
        <v>2038</v>
      </c>
      <c r="H174" s="74" t="s">
        <v>2029</v>
      </c>
      <c r="I174" s="38" t="s">
        <v>2052</v>
      </c>
      <c r="J174" s="131" t="s">
        <v>636</v>
      </c>
      <c r="K174" s="131" t="s">
        <v>636</v>
      </c>
    </row>
    <row r="175" spans="1:11" x14ac:dyDescent="0.45">
      <c r="A175" s="164" t="str">
        <f t="shared" si="6"/>
        <v>廃棄物廃棄物焼却施設（ガス化溶融施設を含む）燃焼（溶融）設備</v>
      </c>
      <c r="B175" s="161">
        <f t="shared" si="5"/>
        <v>169</v>
      </c>
      <c r="C175" s="92" t="s">
        <v>1877</v>
      </c>
      <c r="D175" s="134" t="s">
        <v>12</v>
      </c>
      <c r="E175" s="134" t="s">
        <v>13</v>
      </c>
      <c r="F175" s="73" t="s">
        <v>2036</v>
      </c>
      <c r="G175" s="218" t="s">
        <v>2039</v>
      </c>
      <c r="H175" s="218"/>
      <c r="I175" s="38" t="s">
        <v>2053</v>
      </c>
      <c r="J175" s="131" t="s">
        <v>636</v>
      </c>
      <c r="K175" s="131" t="s">
        <v>636</v>
      </c>
    </row>
    <row r="176" spans="1:11" x14ac:dyDescent="0.45">
      <c r="A176" s="164" t="str">
        <f t="shared" si="6"/>
        <v>廃棄物廃棄物焼却施設（ガス化溶融施設を含む）燃焼（溶融）設備</v>
      </c>
      <c r="B176" s="161">
        <f t="shared" si="5"/>
        <v>170</v>
      </c>
      <c r="C176" s="92" t="s">
        <v>1877</v>
      </c>
      <c r="D176" s="134" t="s">
        <v>12</v>
      </c>
      <c r="E176" s="134" t="s">
        <v>13</v>
      </c>
      <c r="F176" s="73" t="s">
        <v>2036</v>
      </c>
      <c r="G176" s="218" t="s">
        <v>2039</v>
      </c>
      <c r="H176" s="218"/>
      <c r="I176" s="38" t="s">
        <v>2054</v>
      </c>
      <c r="J176" s="131" t="s">
        <v>636</v>
      </c>
      <c r="K176" s="131" t="s">
        <v>636</v>
      </c>
    </row>
    <row r="177" spans="1:11" x14ac:dyDescent="0.45">
      <c r="A177" s="164" t="str">
        <f t="shared" si="6"/>
        <v>廃棄物廃棄物焼却施設（ガス化溶融施設を含む）燃焼（溶融）設備</v>
      </c>
      <c r="B177" s="161">
        <f t="shared" si="5"/>
        <v>171</v>
      </c>
      <c r="C177" s="92" t="s">
        <v>1877</v>
      </c>
      <c r="D177" s="134" t="s">
        <v>12</v>
      </c>
      <c r="E177" s="134" t="s">
        <v>13</v>
      </c>
      <c r="F177" s="73" t="s">
        <v>2036</v>
      </c>
      <c r="G177" s="218" t="s">
        <v>2039</v>
      </c>
      <c r="H177" s="218"/>
      <c r="I177" s="38" t="s">
        <v>2055</v>
      </c>
      <c r="J177" s="131" t="s">
        <v>636</v>
      </c>
      <c r="K177" s="131" t="s">
        <v>636</v>
      </c>
    </row>
    <row r="178" spans="1:11" x14ac:dyDescent="0.45">
      <c r="A178" s="164" t="str">
        <f t="shared" si="6"/>
        <v>廃棄物廃棄物焼却施設（ガス化溶融施設を含む）燃焼（溶融）設備</v>
      </c>
      <c r="B178" s="161">
        <f t="shared" si="5"/>
        <v>172</v>
      </c>
      <c r="C178" s="92" t="s">
        <v>1877</v>
      </c>
      <c r="D178" s="134" t="s">
        <v>12</v>
      </c>
      <c r="E178" s="134" t="s">
        <v>13</v>
      </c>
      <c r="F178" s="73" t="s">
        <v>2036</v>
      </c>
      <c r="G178" s="218" t="s">
        <v>2039</v>
      </c>
      <c r="H178" s="218"/>
      <c r="I178" s="38" t="s">
        <v>2056</v>
      </c>
      <c r="J178" s="131" t="s">
        <v>636</v>
      </c>
      <c r="K178" s="131" t="s">
        <v>636</v>
      </c>
    </row>
    <row r="179" spans="1:11" x14ac:dyDescent="0.45">
      <c r="A179" s="164" t="str">
        <f t="shared" si="6"/>
        <v>廃棄物廃棄物焼却施設（ガス化溶融施設を含む）燃焼（溶融）設備</v>
      </c>
      <c r="B179" s="161">
        <f t="shared" si="5"/>
        <v>173</v>
      </c>
      <c r="C179" s="92" t="s">
        <v>1877</v>
      </c>
      <c r="D179" s="134" t="s">
        <v>12</v>
      </c>
      <c r="E179" s="134" t="s">
        <v>13</v>
      </c>
      <c r="F179" s="73" t="s">
        <v>2036</v>
      </c>
      <c r="G179" s="218" t="s">
        <v>2039</v>
      </c>
      <c r="H179" s="218"/>
      <c r="I179" s="38" t="s">
        <v>2057</v>
      </c>
      <c r="J179" s="131" t="s">
        <v>636</v>
      </c>
      <c r="K179" s="131" t="s">
        <v>636</v>
      </c>
    </row>
    <row r="180" spans="1:11" x14ac:dyDescent="0.45">
      <c r="A180" s="164" t="str">
        <f t="shared" si="6"/>
        <v>廃棄物廃棄物焼却施設（ガス化溶融施設を含む）燃焼（溶融）設備</v>
      </c>
      <c r="B180" s="161">
        <f t="shared" si="5"/>
        <v>174</v>
      </c>
      <c r="C180" s="92" t="s">
        <v>1877</v>
      </c>
      <c r="D180" s="134" t="s">
        <v>12</v>
      </c>
      <c r="E180" s="134" t="s">
        <v>13</v>
      </c>
      <c r="F180" s="73" t="s">
        <v>2036</v>
      </c>
      <c r="G180" s="218" t="s">
        <v>2039</v>
      </c>
      <c r="H180" s="218"/>
      <c r="I180" s="38" t="s">
        <v>2058</v>
      </c>
      <c r="J180" s="131" t="s">
        <v>636</v>
      </c>
      <c r="K180" s="131" t="s">
        <v>636</v>
      </c>
    </row>
    <row r="181" spans="1:11" x14ac:dyDescent="0.45">
      <c r="A181" s="164" t="str">
        <f t="shared" si="6"/>
        <v>廃棄物廃棄物焼却施設（ガス化溶融施設を含む）燃焼（溶融）設備</v>
      </c>
      <c r="B181" s="161">
        <f t="shared" si="5"/>
        <v>175</v>
      </c>
      <c r="C181" s="92" t="s">
        <v>1877</v>
      </c>
      <c r="D181" s="134" t="s">
        <v>12</v>
      </c>
      <c r="E181" s="134" t="s">
        <v>2145</v>
      </c>
      <c r="F181" s="73" t="s">
        <v>2036</v>
      </c>
      <c r="G181" s="218" t="s">
        <v>2039</v>
      </c>
      <c r="H181" s="218"/>
      <c r="I181" s="38" t="s">
        <v>2059</v>
      </c>
      <c r="J181" s="131" t="s">
        <v>636</v>
      </c>
      <c r="K181" s="131" t="s">
        <v>636</v>
      </c>
    </row>
    <row r="182" spans="1:11" x14ac:dyDescent="0.45">
      <c r="A182" s="164" t="str">
        <f t="shared" si="6"/>
        <v>廃棄物廃棄物焼却施設（ガス化溶融施設を含む）燃焼（溶融）設備</v>
      </c>
      <c r="B182" s="161">
        <f t="shared" si="5"/>
        <v>176</v>
      </c>
      <c r="C182" s="92" t="s">
        <v>1877</v>
      </c>
      <c r="D182" s="134" t="s">
        <v>12</v>
      </c>
      <c r="E182" s="134" t="s">
        <v>13</v>
      </c>
      <c r="F182" s="73" t="s">
        <v>2036</v>
      </c>
      <c r="G182" s="218" t="s">
        <v>2039</v>
      </c>
      <c r="H182" s="218"/>
      <c r="I182" s="38" t="s">
        <v>2060</v>
      </c>
      <c r="J182" s="131" t="s">
        <v>636</v>
      </c>
      <c r="K182" s="131" t="s">
        <v>636</v>
      </c>
    </row>
    <row r="183" spans="1:11" x14ac:dyDescent="0.45">
      <c r="A183" s="164" t="str">
        <f t="shared" si="6"/>
        <v>廃棄物廃棄物焼却施設（ガス化溶融施設を含む）燃焼（溶融）設備</v>
      </c>
      <c r="B183" s="161">
        <f>ROW(B183)-6</f>
        <v>177</v>
      </c>
      <c r="C183" s="92" t="s">
        <v>1877</v>
      </c>
      <c r="D183" s="134" t="s">
        <v>12</v>
      </c>
      <c r="E183" s="134" t="s">
        <v>13</v>
      </c>
      <c r="F183" s="73" t="s">
        <v>2036</v>
      </c>
      <c r="G183" s="218" t="s">
        <v>2039</v>
      </c>
      <c r="H183" s="218"/>
      <c r="I183" s="38" t="s">
        <v>2061</v>
      </c>
      <c r="J183" s="131" t="s">
        <v>636</v>
      </c>
      <c r="K183" s="131" t="s">
        <v>636</v>
      </c>
    </row>
    <row r="184" spans="1:11" x14ac:dyDescent="0.45">
      <c r="A184" s="164" t="str">
        <f t="shared" si="6"/>
        <v>廃棄物廃棄物焼却施設（ガス化溶融施設を含む）燃焼（溶融）設備</v>
      </c>
      <c r="B184" s="161">
        <f>ROW(B184)-6</f>
        <v>178</v>
      </c>
      <c r="C184" s="92" t="s">
        <v>1877</v>
      </c>
      <c r="D184" s="134" t="s">
        <v>12</v>
      </c>
      <c r="E184" s="134" t="s">
        <v>13</v>
      </c>
      <c r="F184" s="73" t="s">
        <v>2036</v>
      </c>
      <c r="G184" s="218" t="s">
        <v>2039</v>
      </c>
      <c r="H184" s="218"/>
      <c r="I184" s="41" t="s">
        <v>2112</v>
      </c>
      <c r="J184" s="131" t="s">
        <v>636</v>
      </c>
      <c r="K184" s="131" t="s">
        <v>636</v>
      </c>
    </row>
    <row r="185" spans="1:11" x14ac:dyDescent="0.45">
      <c r="A185" s="164" t="str">
        <f t="shared" si="6"/>
        <v>廃棄物廃棄物焼却施設（ガス化溶融施設を含む）燃焼（溶融）設備</v>
      </c>
      <c r="B185" s="161">
        <f>ROW(B185)-6</f>
        <v>179</v>
      </c>
      <c r="C185" s="92" t="s">
        <v>1877</v>
      </c>
      <c r="D185" s="134" t="s">
        <v>12</v>
      </c>
      <c r="E185" s="134" t="s">
        <v>13</v>
      </c>
      <c r="F185" s="73" t="s">
        <v>2036</v>
      </c>
      <c r="G185" s="218" t="s">
        <v>2039</v>
      </c>
      <c r="H185" s="218"/>
      <c r="I185" s="38" t="s">
        <v>2059</v>
      </c>
      <c r="J185" s="131" t="s">
        <v>636</v>
      </c>
      <c r="K185" s="131" t="s">
        <v>636</v>
      </c>
    </row>
    <row r="186" spans="1:11" x14ac:dyDescent="0.45">
      <c r="A186" s="164" t="str">
        <f t="shared" si="6"/>
        <v>廃棄物廃棄物焼却施設（ガス化溶融施設を含む）燃焼（溶融）設備</v>
      </c>
      <c r="B186" s="161">
        <f>ROW(B186)-6</f>
        <v>180</v>
      </c>
      <c r="C186" s="92" t="s">
        <v>1877</v>
      </c>
      <c r="D186" s="134" t="s">
        <v>12</v>
      </c>
      <c r="E186" s="134" t="s">
        <v>13</v>
      </c>
      <c r="F186" s="73" t="s">
        <v>2036</v>
      </c>
      <c r="G186" s="218" t="s">
        <v>2039</v>
      </c>
      <c r="H186" s="218"/>
      <c r="I186" s="38" t="s">
        <v>2113</v>
      </c>
      <c r="J186" s="131" t="s">
        <v>636</v>
      </c>
      <c r="K186" s="131" t="s">
        <v>636</v>
      </c>
    </row>
    <row r="187" spans="1:11" x14ac:dyDescent="0.45">
      <c r="A187" s="164" t="str">
        <f t="shared" si="6"/>
        <v>廃棄物廃棄物焼却施設（ガス化溶融施設を含む）燃焼（溶融）設備</v>
      </c>
      <c r="B187" s="161">
        <f>ROW(B187)-6</f>
        <v>181</v>
      </c>
      <c r="C187" s="92" t="s">
        <v>1877</v>
      </c>
      <c r="D187" s="134" t="s">
        <v>12</v>
      </c>
      <c r="E187" s="134" t="s">
        <v>13</v>
      </c>
      <c r="F187" s="73" t="s">
        <v>2036</v>
      </c>
      <c r="G187" s="218" t="s">
        <v>2039</v>
      </c>
      <c r="H187" s="218"/>
      <c r="I187" s="38" t="s">
        <v>2075</v>
      </c>
      <c r="J187" s="131" t="s">
        <v>636</v>
      </c>
      <c r="K187" s="131" t="s">
        <v>636</v>
      </c>
    </row>
    <row r="188" spans="1:11" x14ac:dyDescent="0.45">
      <c r="A188" s="164" t="str">
        <f t="shared" si="6"/>
        <v>廃棄物廃棄物焼却施設（ガス化溶融施設を含む）灰溶融設備</v>
      </c>
      <c r="B188" s="161">
        <f t="shared" ref="B188:B251" si="7">ROW(B188)-6</f>
        <v>182</v>
      </c>
      <c r="C188" s="92" t="s">
        <v>1877</v>
      </c>
      <c r="D188" s="134" t="s">
        <v>12</v>
      </c>
      <c r="E188" s="134" t="s">
        <v>13</v>
      </c>
      <c r="F188" s="73" t="s">
        <v>2036</v>
      </c>
      <c r="G188" s="218" t="s">
        <v>2023</v>
      </c>
      <c r="H188" s="218"/>
      <c r="I188" s="38" t="s">
        <v>2062</v>
      </c>
      <c r="J188" s="131" t="s">
        <v>636</v>
      </c>
      <c r="K188" s="131" t="s">
        <v>636</v>
      </c>
    </row>
    <row r="189" spans="1:11" x14ac:dyDescent="0.45">
      <c r="A189" s="164" t="str">
        <f t="shared" si="6"/>
        <v>廃棄物廃棄物焼却施設（ガス化溶融施設を含む）灰溶融設備</v>
      </c>
      <c r="B189" s="161">
        <f t="shared" si="7"/>
        <v>183</v>
      </c>
      <c r="C189" s="92" t="s">
        <v>1877</v>
      </c>
      <c r="D189" s="134" t="s">
        <v>12</v>
      </c>
      <c r="E189" s="134" t="s">
        <v>13</v>
      </c>
      <c r="F189" s="73" t="s">
        <v>2036</v>
      </c>
      <c r="G189" s="218" t="s">
        <v>2023</v>
      </c>
      <c r="H189" s="218"/>
      <c r="I189" s="38" t="s">
        <v>2063</v>
      </c>
      <c r="J189" s="131" t="s">
        <v>636</v>
      </c>
      <c r="K189" s="131" t="s">
        <v>636</v>
      </c>
    </row>
    <row r="190" spans="1:11" x14ac:dyDescent="0.45">
      <c r="A190" s="164" t="str">
        <f t="shared" si="6"/>
        <v>廃棄物廃棄物焼却施設（ガス化溶融施設を含む）灰溶融設備</v>
      </c>
      <c r="B190" s="161">
        <f t="shared" si="7"/>
        <v>184</v>
      </c>
      <c r="C190" s="92" t="s">
        <v>1877</v>
      </c>
      <c r="D190" s="134" t="s">
        <v>12</v>
      </c>
      <c r="E190" s="134" t="s">
        <v>13</v>
      </c>
      <c r="F190" s="73" t="s">
        <v>2036</v>
      </c>
      <c r="G190" s="218" t="s">
        <v>2023</v>
      </c>
      <c r="H190" s="218"/>
      <c r="I190" s="38" t="s">
        <v>2114</v>
      </c>
      <c r="J190" s="131" t="s">
        <v>636</v>
      </c>
      <c r="K190" s="131" t="s">
        <v>636</v>
      </c>
    </row>
    <row r="191" spans="1:11" x14ac:dyDescent="0.45">
      <c r="A191" s="164" t="str">
        <f t="shared" si="6"/>
        <v>廃棄物廃棄物焼却施設（ガス化溶融施設を含む）灰溶融設備</v>
      </c>
      <c r="B191" s="161">
        <f t="shared" si="7"/>
        <v>185</v>
      </c>
      <c r="C191" s="92" t="s">
        <v>1877</v>
      </c>
      <c r="D191" s="134" t="s">
        <v>12</v>
      </c>
      <c r="E191" s="134" t="s">
        <v>13</v>
      </c>
      <c r="F191" s="73" t="s">
        <v>2036</v>
      </c>
      <c r="G191" s="218" t="s">
        <v>2023</v>
      </c>
      <c r="H191" s="218"/>
      <c r="I191" s="38" t="s">
        <v>2059</v>
      </c>
      <c r="J191" s="131" t="s">
        <v>636</v>
      </c>
      <c r="K191" s="131" t="s">
        <v>636</v>
      </c>
    </row>
    <row r="192" spans="1:11" x14ac:dyDescent="0.45">
      <c r="A192" s="164" t="str">
        <f t="shared" si="6"/>
        <v>廃棄物廃棄物焼却施設（ガス化溶融施設を含む）灰溶融設備</v>
      </c>
      <c r="B192" s="161">
        <f t="shared" si="7"/>
        <v>186</v>
      </c>
      <c r="C192" s="92" t="s">
        <v>1877</v>
      </c>
      <c r="D192" s="134" t="s">
        <v>12</v>
      </c>
      <c r="E192" s="134" t="s">
        <v>13</v>
      </c>
      <c r="F192" s="73" t="s">
        <v>2036</v>
      </c>
      <c r="G192" s="218" t="s">
        <v>2023</v>
      </c>
      <c r="H192" s="218"/>
      <c r="I192" s="38" t="s">
        <v>2113</v>
      </c>
      <c r="J192" s="131" t="s">
        <v>636</v>
      </c>
      <c r="K192" s="131" t="s">
        <v>636</v>
      </c>
    </row>
    <row r="193" spans="1:11" x14ac:dyDescent="0.45">
      <c r="A193" s="164" t="str">
        <f t="shared" si="6"/>
        <v>廃棄物廃棄物焼却施設（ガス化溶融施設を含む）灰溶融設備</v>
      </c>
      <c r="B193" s="161">
        <f t="shared" si="7"/>
        <v>187</v>
      </c>
      <c r="C193" s="92" t="s">
        <v>1877</v>
      </c>
      <c r="D193" s="134" t="s">
        <v>12</v>
      </c>
      <c r="E193" s="134" t="s">
        <v>13</v>
      </c>
      <c r="F193" s="73" t="s">
        <v>2036</v>
      </c>
      <c r="G193" s="218" t="s">
        <v>2023</v>
      </c>
      <c r="H193" s="218"/>
      <c r="I193" s="38" t="s">
        <v>2115</v>
      </c>
      <c r="J193" s="131" t="s">
        <v>636</v>
      </c>
      <c r="K193" s="131" t="s">
        <v>636</v>
      </c>
    </row>
    <row r="194" spans="1:11" x14ac:dyDescent="0.45">
      <c r="A194" s="164" t="str">
        <f t="shared" si="6"/>
        <v>廃棄物廃棄物焼却施設（ガス化溶融施設を含む）通風設備</v>
      </c>
      <c r="B194" s="161">
        <f t="shared" si="7"/>
        <v>188</v>
      </c>
      <c r="C194" s="92" t="s">
        <v>1877</v>
      </c>
      <c r="D194" s="134" t="s">
        <v>12</v>
      </c>
      <c r="E194" s="134" t="s">
        <v>13</v>
      </c>
      <c r="F194" s="73" t="s">
        <v>2036</v>
      </c>
      <c r="G194" s="218" t="s">
        <v>2024</v>
      </c>
      <c r="H194" s="218"/>
      <c r="I194" s="38" t="s">
        <v>3068</v>
      </c>
      <c r="J194" s="131" t="s">
        <v>636</v>
      </c>
      <c r="K194" s="131" t="s">
        <v>636</v>
      </c>
    </row>
    <row r="195" spans="1:11" x14ac:dyDescent="0.45">
      <c r="A195" s="164" t="str">
        <f t="shared" si="6"/>
        <v>廃棄物廃棄物焼却施設（ガス化溶融施設を含む）通風設備</v>
      </c>
      <c r="B195" s="161">
        <f t="shared" si="7"/>
        <v>189</v>
      </c>
      <c r="C195" s="92" t="s">
        <v>1877</v>
      </c>
      <c r="D195" s="134" t="s">
        <v>12</v>
      </c>
      <c r="E195" s="134" t="s">
        <v>13</v>
      </c>
      <c r="F195" s="73" t="s">
        <v>2036</v>
      </c>
      <c r="G195" s="218" t="s">
        <v>2024</v>
      </c>
      <c r="H195" s="218"/>
      <c r="I195" s="38" t="s">
        <v>2064</v>
      </c>
      <c r="J195" s="131" t="s">
        <v>636</v>
      </c>
      <c r="K195" s="131" t="s">
        <v>636</v>
      </c>
    </row>
    <row r="196" spans="1:11" x14ac:dyDescent="0.45">
      <c r="A196" s="164" t="str">
        <f t="shared" si="6"/>
        <v>廃棄物廃棄物焼却施設（ガス化溶融施設を含む）通風設備</v>
      </c>
      <c r="B196" s="161">
        <f t="shared" si="7"/>
        <v>190</v>
      </c>
      <c r="C196" s="92" t="s">
        <v>1877</v>
      </c>
      <c r="D196" s="134" t="s">
        <v>12</v>
      </c>
      <c r="E196" s="134" t="s">
        <v>13</v>
      </c>
      <c r="F196" s="73" t="s">
        <v>2036</v>
      </c>
      <c r="G196" s="218" t="s">
        <v>2024</v>
      </c>
      <c r="H196" s="218"/>
      <c r="I196" s="38" t="s">
        <v>2065</v>
      </c>
      <c r="J196" s="131" t="s">
        <v>636</v>
      </c>
      <c r="K196" s="131" t="s">
        <v>636</v>
      </c>
    </row>
    <row r="197" spans="1:11" x14ac:dyDescent="0.45">
      <c r="A197" s="164" t="str">
        <f t="shared" si="6"/>
        <v>廃棄物廃棄物焼却施設（ガス化溶融施設を含む）排ガス処理設備</v>
      </c>
      <c r="B197" s="161">
        <f t="shared" si="7"/>
        <v>191</v>
      </c>
      <c r="C197" s="92" t="s">
        <v>1877</v>
      </c>
      <c r="D197" s="134" t="s">
        <v>12</v>
      </c>
      <c r="E197" s="134" t="s">
        <v>13</v>
      </c>
      <c r="F197" s="73" t="s">
        <v>2036</v>
      </c>
      <c r="G197" s="218" t="s">
        <v>2025</v>
      </c>
      <c r="H197" s="218"/>
      <c r="I197" s="38" t="s">
        <v>2066</v>
      </c>
      <c r="J197" s="131" t="s">
        <v>636</v>
      </c>
      <c r="K197" s="131" t="s">
        <v>636</v>
      </c>
    </row>
    <row r="198" spans="1:11" x14ac:dyDescent="0.45">
      <c r="A198" s="164" t="str">
        <f t="shared" si="6"/>
        <v>廃棄物廃棄物焼却施設（ガス化溶融施設を含む）排ガス処理設備</v>
      </c>
      <c r="B198" s="161">
        <f t="shared" si="7"/>
        <v>192</v>
      </c>
      <c r="C198" s="92" t="s">
        <v>1877</v>
      </c>
      <c r="D198" s="134" t="s">
        <v>12</v>
      </c>
      <c r="E198" s="134" t="s">
        <v>13</v>
      </c>
      <c r="F198" s="73" t="s">
        <v>2036</v>
      </c>
      <c r="G198" s="218" t="s">
        <v>2025</v>
      </c>
      <c r="H198" s="218"/>
      <c r="I198" s="38" t="s">
        <v>2067</v>
      </c>
      <c r="J198" s="131" t="s">
        <v>636</v>
      </c>
      <c r="K198" s="131" t="s">
        <v>636</v>
      </c>
    </row>
    <row r="199" spans="1:11" x14ac:dyDescent="0.45">
      <c r="A199" s="164" t="str">
        <f t="shared" si="6"/>
        <v>廃棄物廃棄物焼却施設（ガス化溶融施設を含む）排ガス処理設備</v>
      </c>
      <c r="B199" s="161">
        <f t="shared" si="7"/>
        <v>193</v>
      </c>
      <c r="C199" s="92" t="s">
        <v>1877</v>
      </c>
      <c r="D199" s="134" t="s">
        <v>12</v>
      </c>
      <c r="E199" s="134" t="s">
        <v>13</v>
      </c>
      <c r="F199" s="73" t="s">
        <v>2036</v>
      </c>
      <c r="G199" s="218" t="s">
        <v>2025</v>
      </c>
      <c r="H199" s="218"/>
      <c r="I199" s="38" t="s">
        <v>2068</v>
      </c>
      <c r="J199" s="131" t="s">
        <v>636</v>
      </c>
      <c r="K199" s="131" t="s">
        <v>636</v>
      </c>
    </row>
    <row r="200" spans="1:11" x14ac:dyDescent="0.45">
      <c r="A200" s="164" t="str">
        <f t="shared" si="6"/>
        <v>廃棄物廃棄物焼却施設（ガス化溶融施設を含む）排ガス処理設備</v>
      </c>
      <c r="B200" s="161">
        <f t="shared" si="7"/>
        <v>194</v>
      </c>
      <c r="C200" s="92" t="s">
        <v>1877</v>
      </c>
      <c r="D200" s="134" t="s">
        <v>12</v>
      </c>
      <c r="E200" s="134" t="s">
        <v>13</v>
      </c>
      <c r="F200" s="73" t="s">
        <v>2036</v>
      </c>
      <c r="G200" s="218" t="s">
        <v>2025</v>
      </c>
      <c r="H200" s="218"/>
      <c r="I200" s="38" t="s">
        <v>2069</v>
      </c>
      <c r="J200" s="131" t="s">
        <v>636</v>
      </c>
      <c r="K200" s="131" t="s">
        <v>636</v>
      </c>
    </row>
    <row r="201" spans="1:11" x14ac:dyDescent="0.45">
      <c r="A201" s="164" t="str">
        <f t="shared" si="6"/>
        <v>廃棄物廃棄物焼却施設（ガス化溶融施設を含む）排ガス処理設備</v>
      </c>
      <c r="B201" s="161">
        <f t="shared" si="7"/>
        <v>195</v>
      </c>
      <c r="C201" s="92" t="s">
        <v>1877</v>
      </c>
      <c r="D201" s="134" t="s">
        <v>12</v>
      </c>
      <c r="E201" s="134" t="s">
        <v>13</v>
      </c>
      <c r="F201" s="73" t="s">
        <v>2036</v>
      </c>
      <c r="G201" s="218" t="s">
        <v>2025</v>
      </c>
      <c r="H201" s="218"/>
      <c r="I201" s="38" t="s">
        <v>2070</v>
      </c>
      <c r="J201" s="131" t="s">
        <v>636</v>
      </c>
      <c r="K201" s="131" t="s">
        <v>636</v>
      </c>
    </row>
    <row r="202" spans="1:11" x14ac:dyDescent="0.45">
      <c r="A202" s="164" t="str">
        <f t="shared" si="6"/>
        <v>廃棄物廃棄物焼却施設（ガス化溶融施設を含む）排ガス処理設備</v>
      </c>
      <c r="B202" s="161">
        <f t="shared" si="7"/>
        <v>196</v>
      </c>
      <c r="C202" s="92" t="s">
        <v>1877</v>
      </c>
      <c r="D202" s="134" t="s">
        <v>12</v>
      </c>
      <c r="E202" s="134" t="s">
        <v>13</v>
      </c>
      <c r="F202" s="73" t="s">
        <v>2036</v>
      </c>
      <c r="G202" s="218" t="s">
        <v>2025</v>
      </c>
      <c r="H202" s="218"/>
      <c r="I202" s="41" t="s">
        <v>2116</v>
      </c>
      <c r="J202" s="131" t="s">
        <v>636</v>
      </c>
      <c r="K202" s="131" t="s">
        <v>636</v>
      </c>
    </row>
    <row r="203" spans="1:11" x14ac:dyDescent="0.45">
      <c r="A203" s="164" t="str">
        <f t="shared" si="6"/>
        <v>廃棄物廃棄物焼却施設（ガス化溶融施設を含む）灰出し設備（セメント固化処理設備、スラグ・メタル等の搬出設備を含む）</v>
      </c>
      <c r="B203" s="161">
        <f t="shared" si="7"/>
        <v>197</v>
      </c>
      <c r="C203" s="92" t="s">
        <v>1877</v>
      </c>
      <c r="D203" s="134" t="s">
        <v>12</v>
      </c>
      <c r="E203" s="134" t="s">
        <v>13</v>
      </c>
      <c r="F203" s="73" t="s">
        <v>2036</v>
      </c>
      <c r="G203" s="218" t="s">
        <v>2040</v>
      </c>
      <c r="H203" s="218"/>
      <c r="I203" s="38" t="s">
        <v>2071</v>
      </c>
      <c r="J203" s="131" t="s">
        <v>636</v>
      </c>
      <c r="K203" s="131" t="s">
        <v>636</v>
      </c>
    </row>
    <row r="204" spans="1:11" x14ac:dyDescent="0.45">
      <c r="A204" s="164" t="str">
        <f t="shared" si="6"/>
        <v>廃棄物廃棄物焼却施設（ガス化溶融施設を含む）灰出し設備（セメント固化処理設備、スラグ・メタル等の搬出設備を含む）</v>
      </c>
      <c r="B204" s="161">
        <f t="shared" si="7"/>
        <v>198</v>
      </c>
      <c r="C204" s="92" t="s">
        <v>1877</v>
      </c>
      <c r="D204" s="134" t="s">
        <v>12</v>
      </c>
      <c r="E204" s="134" t="s">
        <v>13</v>
      </c>
      <c r="F204" s="73" t="s">
        <v>2036</v>
      </c>
      <c r="G204" s="218" t="s">
        <v>2040</v>
      </c>
      <c r="H204" s="218"/>
      <c r="I204" s="38" t="s">
        <v>2072</v>
      </c>
      <c r="J204" s="131" t="s">
        <v>636</v>
      </c>
      <c r="K204" s="131" t="s">
        <v>636</v>
      </c>
    </row>
    <row r="205" spans="1:11" x14ac:dyDescent="0.45">
      <c r="A205" s="164" t="str">
        <f t="shared" si="6"/>
        <v>廃棄物廃棄物焼却施設（ガス化溶融施設を含む）灰出し設備（セメント固化処理設備、スラグ・メタル等の搬出設備を含む）</v>
      </c>
      <c r="B205" s="161">
        <f t="shared" si="7"/>
        <v>199</v>
      </c>
      <c r="C205" s="92" t="s">
        <v>1877</v>
      </c>
      <c r="D205" s="134" t="s">
        <v>12</v>
      </c>
      <c r="E205" s="134" t="s">
        <v>13</v>
      </c>
      <c r="F205" s="73" t="s">
        <v>2036</v>
      </c>
      <c r="G205" s="218" t="s">
        <v>2040</v>
      </c>
      <c r="H205" s="218"/>
      <c r="I205" s="38" t="s">
        <v>3069</v>
      </c>
      <c r="J205" s="131" t="s">
        <v>636</v>
      </c>
      <c r="K205" s="131" t="s">
        <v>636</v>
      </c>
    </row>
    <row r="206" spans="1:11" x14ac:dyDescent="0.45">
      <c r="A206" s="164" t="str">
        <f t="shared" si="6"/>
        <v>廃棄物廃棄物焼却施設（ガス化溶融施設を含む）灰出し設備（セメント固化処理設備、スラグ・メタル等の搬出設備を含む）</v>
      </c>
      <c r="B206" s="161">
        <f t="shared" si="7"/>
        <v>200</v>
      </c>
      <c r="C206" s="92" t="s">
        <v>1877</v>
      </c>
      <c r="D206" s="134" t="s">
        <v>12</v>
      </c>
      <c r="E206" s="134" t="s">
        <v>13</v>
      </c>
      <c r="F206" s="73" t="s">
        <v>2036</v>
      </c>
      <c r="G206" s="218" t="s">
        <v>2040</v>
      </c>
      <c r="H206" s="218"/>
      <c r="I206" s="38" t="s">
        <v>3070</v>
      </c>
      <c r="J206" s="131" t="s">
        <v>636</v>
      </c>
      <c r="K206" s="131" t="s">
        <v>636</v>
      </c>
    </row>
    <row r="207" spans="1:11" x14ac:dyDescent="0.45">
      <c r="A207" s="164" t="str">
        <f t="shared" si="6"/>
        <v>廃棄物廃棄物焼却施設（ガス化溶融施設を含む）灰出し設備（セメント固化処理設備、スラグ・メタル等の搬出設備を含む）</v>
      </c>
      <c r="B207" s="161">
        <f t="shared" si="7"/>
        <v>201</v>
      </c>
      <c r="C207" s="92" t="s">
        <v>1877</v>
      </c>
      <c r="D207" s="134" t="s">
        <v>12</v>
      </c>
      <c r="E207" s="134" t="s">
        <v>13</v>
      </c>
      <c r="F207" s="73" t="s">
        <v>2036</v>
      </c>
      <c r="G207" s="218" t="s">
        <v>2040</v>
      </c>
      <c r="H207" s="218"/>
      <c r="I207" s="38" t="s">
        <v>2073</v>
      </c>
      <c r="J207" s="131" t="s">
        <v>636</v>
      </c>
      <c r="K207" s="131" t="s">
        <v>636</v>
      </c>
    </row>
    <row r="208" spans="1:11" x14ac:dyDescent="0.45">
      <c r="A208" s="164" t="str">
        <f t="shared" si="6"/>
        <v>廃棄物廃棄物焼却施設（ガス化溶融施設を含む）排水処理設備</v>
      </c>
      <c r="B208" s="161">
        <f t="shared" si="7"/>
        <v>202</v>
      </c>
      <c r="C208" s="92" t="s">
        <v>1877</v>
      </c>
      <c r="D208" s="134" t="s">
        <v>12</v>
      </c>
      <c r="E208" s="134" t="s">
        <v>13</v>
      </c>
      <c r="F208" s="73" t="s">
        <v>2036</v>
      </c>
      <c r="G208" s="218" t="s">
        <v>2026</v>
      </c>
      <c r="H208" s="218"/>
      <c r="I208" s="38" t="s">
        <v>2074</v>
      </c>
      <c r="J208" s="131" t="s">
        <v>636</v>
      </c>
      <c r="K208" s="131" t="s">
        <v>636</v>
      </c>
    </row>
    <row r="209" spans="1:11" x14ac:dyDescent="0.45">
      <c r="A209" s="164" t="str">
        <f t="shared" si="6"/>
        <v>廃棄物廃棄物焼却施設（ガス化溶融施設を含む）排水処理設備</v>
      </c>
      <c r="B209" s="161">
        <f t="shared" si="7"/>
        <v>203</v>
      </c>
      <c r="C209" s="92" t="s">
        <v>1877</v>
      </c>
      <c r="D209" s="134" t="s">
        <v>12</v>
      </c>
      <c r="E209" s="134" t="s">
        <v>13</v>
      </c>
      <c r="F209" s="73" t="s">
        <v>2036</v>
      </c>
      <c r="G209" s="218" t="s">
        <v>2026</v>
      </c>
      <c r="H209" s="218"/>
      <c r="I209" s="38" t="s">
        <v>2075</v>
      </c>
      <c r="J209" s="131" t="s">
        <v>636</v>
      </c>
      <c r="K209" s="131" t="s">
        <v>636</v>
      </c>
    </row>
    <row r="210" spans="1:11" x14ac:dyDescent="0.45">
      <c r="A210" s="164" t="str">
        <f t="shared" si="6"/>
        <v>廃棄物廃棄物焼却施設（ガス化溶融施設を含む）熱回収設備①　ボイラー</v>
      </c>
      <c r="B210" s="161">
        <f t="shared" si="7"/>
        <v>204</v>
      </c>
      <c r="C210" s="92" t="s">
        <v>1877</v>
      </c>
      <c r="D210" s="134" t="s">
        <v>12</v>
      </c>
      <c r="E210" s="134" t="s">
        <v>13</v>
      </c>
      <c r="F210" s="73" t="s">
        <v>2036</v>
      </c>
      <c r="G210" s="73" t="s">
        <v>2041</v>
      </c>
      <c r="H210" s="74" t="s">
        <v>2030</v>
      </c>
      <c r="I210" s="41" t="s">
        <v>2076</v>
      </c>
      <c r="J210" s="131" t="s">
        <v>636</v>
      </c>
      <c r="K210" s="131" t="s">
        <v>636</v>
      </c>
    </row>
    <row r="211" spans="1:11" x14ac:dyDescent="0.45">
      <c r="A211" s="164" t="str">
        <f t="shared" si="6"/>
        <v>廃棄物廃棄物焼却施設（ガス化溶融施設を含む）熱回収設備①　ボイラー</v>
      </c>
      <c r="B211" s="161">
        <f t="shared" si="7"/>
        <v>205</v>
      </c>
      <c r="C211" s="92" t="s">
        <v>1877</v>
      </c>
      <c r="D211" s="134" t="s">
        <v>12</v>
      </c>
      <c r="E211" s="134" t="s">
        <v>13</v>
      </c>
      <c r="F211" s="73" t="s">
        <v>2036</v>
      </c>
      <c r="G211" s="73" t="s">
        <v>2041</v>
      </c>
      <c r="H211" s="74" t="s">
        <v>2030</v>
      </c>
      <c r="I211" s="41" t="s">
        <v>2077</v>
      </c>
      <c r="J211" s="131" t="s">
        <v>636</v>
      </c>
      <c r="K211" s="131" t="s">
        <v>636</v>
      </c>
    </row>
    <row r="212" spans="1:11" x14ac:dyDescent="0.45">
      <c r="A212" s="164" t="str">
        <f t="shared" si="6"/>
        <v>廃棄物廃棄物焼却施設（ガス化溶融施設を含む）熱回収設備①　ボイラー</v>
      </c>
      <c r="B212" s="161">
        <f t="shared" si="7"/>
        <v>206</v>
      </c>
      <c r="C212" s="92" t="s">
        <v>1877</v>
      </c>
      <c r="D212" s="134" t="s">
        <v>12</v>
      </c>
      <c r="E212" s="134" t="s">
        <v>13</v>
      </c>
      <c r="F212" s="73" t="s">
        <v>2036</v>
      </c>
      <c r="G212" s="73" t="s">
        <v>2041</v>
      </c>
      <c r="H212" s="74" t="s">
        <v>2030</v>
      </c>
      <c r="I212" s="41" t="s">
        <v>2078</v>
      </c>
      <c r="J212" s="131" t="s">
        <v>636</v>
      </c>
      <c r="K212" s="131" t="s">
        <v>636</v>
      </c>
    </row>
    <row r="213" spans="1:11" x14ac:dyDescent="0.45">
      <c r="A213" s="164" t="str">
        <f t="shared" si="6"/>
        <v>廃棄物廃棄物焼却施設（ガス化溶融施設を含む）熱回収設備①　ボイラー</v>
      </c>
      <c r="B213" s="161">
        <f t="shared" si="7"/>
        <v>207</v>
      </c>
      <c r="C213" s="92" t="s">
        <v>1877</v>
      </c>
      <c r="D213" s="134" t="s">
        <v>12</v>
      </c>
      <c r="E213" s="134" t="s">
        <v>13</v>
      </c>
      <c r="F213" s="73" t="s">
        <v>2036</v>
      </c>
      <c r="G213" s="73" t="s">
        <v>2041</v>
      </c>
      <c r="H213" s="74" t="s">
        <v>2030</v>
      </c>
      <c r="I213" s="41" t="s">
        <v>2117</v>
      </c>
      <c r="J213" s="131" t="s">
        <v>636</v>
      </c>
      <c r="K213" s="131" t="s">
        <v>636</v>
      </c>
    </row>
    <row r="214" spans="1:11" x14ac:dyDescent="0.45">
      <c r="A214" s="164" t="str">
        <f t="shared" si="6"/>
        <v>廃棄物廃棄物焼却施設（ガス化溶融施設を含む）熱回収設備①　ボイラー</v>
      </c>
      <c r="B214" s="161">
        <f t="shared" si="7"/>
        <v>208</v>
      </c>
      <c r="C214" s="92" t="s">
        <v>1877</v>
      </c>
      <c r="D214" s="134" t="s">
        <v>12</v>
      </c>
      <c r="E214" s="134" t="s">
        <v>13</v>
      </c>
      <c r="F214" s="73" t="s">
        <v>2036</v>
      </c>
      <c r="G214" s="73" t="s">
        <v>2041</v>
      </c>
      <c r="H214" s="74" t="s">
        <v>2030</v>
      </c>
      <c r="I214" s="41" t="s">
        <v>3071</v>
      </c>
      <c r="J214" s="131" t="s">
        <v>636</v>
      </c>
      <c r="K214" s="131" t="s">
        <v>636</v>
      </c>
    </row>
    <row r="215" spans="1:11" x14ac:dyDescent="0.45">
      <c r="A215" s="164" t="str">
        <f t="shared" si="6"/>
        <v>廃棄物廃棄物焼却施設（ガス化溶融施設を含む）熱回収設備②　タービン・発電設備</v>
      </c>
      <c r="B215" s="161">
        <f t="shared" si="7"/>
        <v>209</v>
      </c>
      <c r="C215" s="92" t="s">
        <v>1877</v>
      </c>
      <c r="D215" s="134" t="s">
        <v>12</v>
      </c>
      <c r="E215" s="134" t="s">
        <v>13</v>
      </c>
      <c r="F215" s="73" t="s">
        <v>2036</v>
      </c>
      <c r="G215" s="73" t="s">
        <v>2041</v>
      </c>
      <c r="H215" s="74" t="s">
        <v>2031</v>
      </c>
      <c r="I215" s="41" t="s">
        <v>2079</v>
      </c>
      <c r="J215" s="131" t="s">
        <v>636</v>
      </c>
      <c r="K215" s="131" t="s">
        <v>636</v>
      </c>
    </row>
    <row r="216" spans="1:11" x14ac:dyDescent="0.45">
      <c r="A216" s="164" t="str">
        <f t="shared" si="6"/>
        <v>廃棄物廃棄物焼却施設（ガス化溶融施設を含む）熱回収設備②　タービン・発電設備</v>
      </c>
      <c r="B216" s="161">
        <f t="shared" si="7"/>
        <v>210</v>
      </c>
      <c r="C216" s="92" t="s">
        <v>1877</v>
      </c>
      <c r="D216" s="134" t="s">
        <v>12</v>
      </c>
      <c r="E216" s="134" t="s">
        <v>13</v>
      </c>
      <c r="F216" s="73" t="s">
        <v>2036</v>
      </c>
      <c r="G216" s="73" t="s">
        <v>2041</v>
      </c>
      <c r="H216" s="74" t="s">
        <v>2031</v>
      </c>
      <c r="I216" s="41" t="s">
        <v>2080</v>
      </c>
      <c r="J216" s="131" t="s">
        <v>636</v>
      </c>
      <c r="K216" s="131" t="s">
        <v>636</v>
      </c>
    </row>
    <row r="217" spans="1:11" x14ac:dyDescent="0.45">
      <c r="A217" s="164" t="str">
        <f t="shared" si="6"/>
        <v>廃棄物廃棄物焼却施設（ガス化溶融施設を含む）熱回収設備②　タービン・発電設備</v>
      </c>
      <c r="B217" s="161">
        <f t="shared" si="7"/>
        <v>211</v>
      </c>
      <c r="C217" s="92" t="s">
        <v>1877</v>
      </c>
      <c r="D217" s="134" t="s">
        <v>12</v>
      </c>
      <c r="E217" s="134" t="s">
        <v>13</v>
      </c>
      <c r="F217" s="73" t="s">
        <v>2036</v>
      </c>
      <c r="G217" s="73" t="s">
        <v>2041</v>
      </c>
      <c r="H217" s="74" t="s">
        <v>2031</v>
      </c>
      <c r="I217" s="41" t="s">
        <v>2081</v>
      </c>
      <c r="J217" s="131" t="s">
        <v>636</v>
      </c>
      <c r="K217" s="131" t="s">
        <v>636</v>
      </c>
    </row>
    <row r="218" spans="1:11" x14ac:dyDescent="0.45">
      <c r="A218" s="164" t="str">
        <f t="shared" si="6"/>
        <v>廃棄物廃棄物焼却施設（ガス化溶融施設を含む）熱回収設備②　タービン・発電設備</v>
      </c>
      <c r="B218" s="161">
        <f t="shared" si="7"/>
        <v>212</v>
      </c>
      <c r="C218" s="92" t="s">
        <v>1877</v>
      </c>
      <c r="D218" s="134" t="s">
        <v>12</v>
      </c>
      <c r="E218" s="134" t="s">
        <v>13</v>
      </c>
      <c r="F218" s="73" t="s">
        <v>2036</v>
      </c>
      <c r="G218" s="73" t="s">
        <v>2041</v>
      </c>
      <c r="H218" s="74" t="s">
        <v>2031</v>
      </c>
      <c r="I218" s="41" t="s">
        <v>2082</v>
      </c>
      <c r="J218" s="131" t="s">
        <v>636</v>
      </c>
      <c r="K218" s="131" t="s">
        <v>636</v>
      </c>
    </row>
    <row r="219" spans="1:11" x14ac:dyDescent="0.45">
      <c r="A219" s="164" t="str">
        <f t="shared" si="6"/>
        <v>廃棄物廃棄物焼却施設（ガス化溶融施設を含む）熱回収設備②　タービン・発電設備</v>
      </c>
      <c r="B219" s="161">
        <f t="shared" si="7"/>
        <v>213</v>
      </c>
      <c r="C219" s="92" t="s">
        <v>1877</v>
      </c>
      <c r="D219" s="134" t="s">
        <v>12</v>
      </c>
      <c r="E219" s="134" t="s">
        <v>13</v>
      </c>
      <c r="F219" s="73" t="s">
        <v>2036</v>
      </c>
      <c r="G219" s="73" t="s">
        <v>2041</v>
      </c>
      <c r="H219" s="74" t="s">
        <v>2031</v>
      </c>
      <c r="I219" s="41" t="s">
        <v>2083</v>
      </c>
      <c r="J219" s="131" t="s">
        <v>636</v>
      </c>
      <c r="K219" s="131" t="s">
        <v>636</v>
      </c>
    </row>
    <row r="220" spans="1:11" x14ac:dyDescent="0.45">
      <c r="A220" s="164" t="str">
        <f t="shared" si="6"/>
        <v>廃棄物廃棄物焼却施設（ガス化溶融施設を含む）熱回収設備②　タービン・発電設備</v>
      </c>
      <c r="B220" s="161">
        <f t="shared" si="7"/>
        <v>214</v>
      </c>
      <c r="C220" s="92" t="s">
        <v>1877</v>
      </c>
      <c r="D220" s="134" t="s">
        <v>12</v>
      </c>
      <c r="E220" s="134" t="s">
        <v>13</v>
      </c>
      <c r="F220" s="73" t="s">
        <v>2036</v>
      </c>
      <c r="G220" s="73" t="s">
        <v>2041</v>
      </c>
      <c r="H220" s="74" t="s">
        <v>2031</v>
      </c>
      <c r="I220" s="41" t="s">
        <v>2084</v>
      </c>
      <c r="J220" s="131" t="s">
        <v>636</v>
      </c>
      <c r="K220" s="131" t="s">
        <v>636</v>
      </c>
    </row>
    <row r="221" spans="1:11" x14ac:dyDescent="0.45">
      <c r="A221" s="164" t="str">
        <f t="shared" si="6"/>
        <v>廃棄物廃棄物焼却施設（ガス化溶融施設を含む）熱回収設備②　タービン・発電設備</v>
      </c>
      <c r="B221" s="161">
        <f t="shared" si="7"/>
        <v>215</v>
      </c>
      <c r="C221" s="92" t="s">
        <v>1877</v>
      </c>
      <c r="D221" s="134" t="s">
        <v>12</v>
      </c>
      <c r="E221" s="134" t="s">
        <v>13</v>
      </c>
      <c r="F221" s="73" t="s">
        <v>2036</v>
      </c>
      <c r="G221" s="73" t="s">
        <v>2041</v>
      </c>
      <c r="H221" s="74" t="s">
        <v>2031</v>
      </c>
      <c r="I221" s="41" t="s">
        <v>2085</v>
      </c>
      <c r="J221" s="131" t="s">
        <v>636</v>
      </c>
      <c r="K221" s="131" t="s">
        <v>636</v>
      </c>
    </row>
    <row r="222" spans="1:11" x14ac:dyDescent="0.45">
      <c r="A222" s="164" t="str">
        <f t="shared" si="6"/>
        <v>廃棄物廃棄物焼却施設（ガス化溶融施設を含む）熱回収設備②　タービン・発電設備</v>
      </c>
      <c r="B222" s="161">
        <f t="shared" si="7"/>
        <v>216</v>
      </c>
      <c r="C222" s="92" t="s">
        <v>1877</v>
      </c>
      <c r="D222" s="134" t="s">
        <v>12</v>
      </c>
      <c r="E222" s="134" t="s">
        <v>13</v>
      </c>
      <c r="F222" s="73" t="s">
        <v>2036</v>
      </c>
      <c r="G222" s="73" t="s">
        <v>2041</v>
      </c>
      <c r="H222" s="74" t="s">
        <v>2031</v>
      </c>
      <c r="I222" s="41" t="s">
        <v>2086</v>
      </c>
      <c r="J222" s="131" t="s">
        <v>636</v>
      </c>
      <c r="K222" s="131" t="s">
        <v>636</v>
      </c>
    </row>
    <row r="223" spans="1:11" x14ac:dyDescent="0.45">
      <c r="A223" s="164" t="str">
        <f t="shared" si="6"/>
        <v>廃棄物廃棄物焼却施設（ガス化溶融施設を含む）熱回収設備③　その他の熱回収設備</v>
      </c>
      <c r="B223" s="161">
        <f t="shared" si="7"/>
        <v>217</v>
      </c>
      <c r="C223" s="92" t="s">
        <v>1877</v>
      </c>
      <c r="D223" s="134" t="s">
        <v>12</v>
      </c>
      <c r="E223" s="134" t="s">
        <v>13</v>
      </c>
      <c r="F223" s="73" t="s">
        <v>2036</v>
      </c>
      <c r="G223" s="73" t="s">
        <v>2041</v>
      </c>
      <c r="H223" s="37" t="s">
        <v>2032</v>
      </c>
      <c r="I223" s="41" t="s">
        <v>2087</v>
      </c>
      <c r="J223" s="131" t="s">
        <v>636</v>
      </c>
      <c r="K223" s="131" t="s">
        <v>636</v>
      </c>
    </row>
    <row r="224" spans="1:11" x14ac:dyDescent="0.45">
      <c r="A224" s="164" t="str">
        <f t="shared" si="6"/>
        <v>廃棄物廃棄物焼却施設（ガス化溶融施設を含む）熱回収設備③　その他の熱回収設備</v>
      </c>
      <c r="B224" s="161">
        <f t="shared" si="7"/>
        <v>218</v>
      </c>
      <c r="C224" s="92" t="s">
        <v>1877</v>
      </c>
      <c r="D224" s="134" t="s">
        <v>12</v>
      </c>
      <c r="E224" s="134" t="s">
        <v>13</v>
      </c>
      <c r="F224" s="73" t="s">
        <v>2036</v>
      </c>
      <c r="G224" s="73" t="s">
        <v>2041</v>
      </c>
      <c r="H224" s="37" t="s">
        <v>2032</v>
      </c>
      <c r="I224" s="41" t="s">
        <v>2088</v>
      </c>
      <c r="J224" s="131" t="s">
        <v>636</v>
      </c>
      <c r="K224" s="131" t="s">
        <v>636</v>
      </c>
    </row>
    <row r="225" spans="1:11" x14ac:dyDescent="0.45">
      <c r="A225" s="164" t="str">
        <f t="shared" si="6"/>
        <v>廃棄物廃棄物焼却施設（ガス化溶融施設を含む）熱回収設備③　その他の熱回収設備</v>
      </c>
      <c r="B225" s="161">
        <f t="shared" si="7"/>
        <v>219</v>
      </c>
      <c r="C225" s="92" t="s">
        <v>1877</v>
      </c>
      <c r="D225" s="134" t="s">
        <v>12</v>
      </c>
      <c r="E225" s="134" t="s">
        <v>13</v>
      </c>
      <c r="F225" s="73" t="s">
        <v>2036</v>
      </c>
      <c r="G225" s="73" t="s">
        <v>2041</v>
      </c>
      <c r="H225" s="37" t="s">
        <v>2032</v>
      </c>
      <c r="I225" s="41" t="s">
        <v>2089</v>
      </c>
      <c r="J225" s="131" t="s">
        <v>636</v>
      </c>
      <c r="K225" s="131" t="s">
        <v>636</v>
      </c>
    </row>
    <row r="226" spans="1:11" x14ac:dyDescent="0.45">
      <c r="A226" s="164" t="str">
        <f t="shared" si="6"/>
        <v>廃棄物廃棄物焼却施設（ガス化溶融施設を含む）熱回収設備③　その他の熱回収設備</v>
      </c>
      <c r="B226" s="161">
        <f t="shared" si="7"/>
        <v>220</v>
      </c>
      <c r="C226" s="92" t="s">
        <v>1877</v>
      </c>
      <c r="D226" s="134" t="s">
        <v>12</v>
      </c>
      <c r="E226" s="134" t="s">
        <v>13</v>
      </c>
      <c r="F226" s="73" t="s">
        <v>2036</v>
      </c>
      <c r="G226" s="73" t="s">
        <v>2041</v>
      </c>
      <c r="H226" s="37" t="s">
        <v>2032</v>
      </c>
      <c r="I226" s="41" t="s">
        <v>2090</v>
      </c>
      <c r="J226" s="131" t="s">
        <v>636</v>
      </c>
      <c r="K226" s="131" t="s">
        <v>636</v>
      </c>
    </row>
    <row r="227" spans="1:11" x14ac:dyDescent="0.45">
      <c r="A227" s="164" t="str">
        <f t="shared" si="6"/>
        <v>廃棄物廃棄物焼却施設（ガス化溶融施設を含む）熱回収設備③　その他の熱回収設備</v>
      </c>
      <c r="B227" s="161">
        <f t="shared" si="7"/>
        <v>221</v>
      </c>
      <c r="C227" s="92" t="s">
        <v>1877</v>
      </c>
      <c r="D227" s="134" t="s">
        <v>12</v>
      </c>
      <c r="E227" s="134" t="s">
        <v>13</v>
      </c>
      <c r="F227" s="73" t="s">
        <v>2036</v>
      </c>
      <c r="G227" s="73" t="s">
        <v>2041</v>
      </c>
      <c r="H227" s="37" t="s">
        <v>2032</v>
      </c>
      <c r="I227" s="41" t="s">
        <v>2091</v>
      </c>
      <c r="J227" s="131" t="s">
        <v>636</v>
      </c>
      <c r="K227" s="131" t="s">
        <v>636</v>
      </c>
    </row>
    <row r="228" spans="1:11" x14ac:dyDescent="0.45">
      <c r="A228" s="164" t="str">
        <f t="shared" si="6"/>
        <v>廃棄物廃棄物焼却施設（ガス化溶融施設を含む）熱回収設備③　その他の熱回収設備</v>
      </c>
      <c r="B228" s="161">
        <f t="shared" si="7"/>
        <v>222</v>
      </c>
      <c r="C228" s="92" t="s">
        <v>1877</v>
      </c>
      <c r="D228" s="134" t="s">
        <v>12</v>
      </c>
      <c r="E228" s="134" t="s">
        <v>13</v>
      </c>
      <c r="F228" s="73" t="s">
        <v>2036</v>
      </c>
      <c r="G228" s="73" t="s">
        <v>2041</v>
      </c>
      <c r="H228" s="37" t="s">
        <v>2032</v>
      </c>
      <c r="I228" s="41" t="s">
        <v>2092</v>
      </c>
      <c r="J228" s="131" t="s">
        <v>636</v>
      </c>
      <c r="K228" s="131" t="s">
        <v>636</v>
      </c>
    </row>
    <row r="229" spans="1:11" x14ac:dyDescent="0.45">
      <c r="A229" s="164" t="str">
        <f t="shared" ref="A229:A256" si="8">C229&amp;F229&amp;G229&amp;H229</f>
        <v>廃棄物廃棄物焼却施設（ガス化溶融施設を含む）熱回収設備③　その他の熱回収設備</v>
      </c>
      <c r="B229" s="161">
        <f t="shared" si="7"/>
        <v>223</v>
      </c>
      <c r="C229" s="92" t="s">
        <v>1877</v>
      </c>
      <c r="D229" s="134" t="s">
        <v>12</v>
      </c>
      <c r="E229" s="134" t="s">
        <v>13</v>
      </c>
      <c r="F229" s="73" t="s">
        <v>2036</v>
      </c>
      <c r="G229" s="73" t="s">
        <v>2041</v>
      </c>
      <c r="H229" s="37" t="s">
        <v>2032</v>
      </c>
      <c r="I229" s="41" t="s">
        <v>2118</v>
      </c>
      <c r="J229" s="131" t="s">
        <v>636</v>
      </c>
      <c r="K229" s="131" t="s">
        <v>636</v>
      </c>
    </row>
    <row r="230" spans="1:11" x14ac:dyDescent="0.45">
      <c r="A230" s="164" t="str">
        <f t="shared" si="8"/>
        <v>廃棄物し尿処理施設受入・貯留設備</v>
      </c>
      <c r="B230" s="161">
        <f t="shared" si="7"/>
        <v>224</v>
      </c>
      <c r="C230" s="92" t="s">
        <v>1877</v>
      </c>
      <c r="D230" s="134" t="s">
        <v>12</v>
      </c>
      <c r="E230" s="134" t="s">
        <v>13</v>
      </c>
      <c r="F230" s="37" t="s">
        <v>2035</v>
      </c>
      <c r="G230" s="218" t="s">
        <v>2042</v>
      </c>
      <c r="H230" s="218"/>
      <c r="I230" s="70" t="s">
        <v>3072</v>
      </c>
      <c r="J230" s="131" t="s">
        <v>636</v>
      </c>
      <c r="K230" s="131" t="s">
        <v>636</v>
      </c>
    </row>
    <row r="231" spans="1:11" x14ac:dyDescent="0.45">
      <c r="A231" s="164" t="str">
        <f t="shared" si="8"/>
        <v>廃棄物し尿処理施設生物反応処理設備</v>
      </c>
      <c r="B231" s="161">
        <f t="shared" si="7"/>
        <v>225</v>
      </c>
      <c r="C231" s="92" t="s">
        <v>1877</v>
      </c>
      <c r="D231" s="134" t="s">
        <v>12</v>
      </c>
      <c r="E231" s="134" t="s">
        <v>13</v>
      </c>
      <c r="F231" s="37" t="s">
        <v>2035</v>
      </c>
      <c r="G231" s="218" t="s">
        <v>2128</v>
      </c>
      <c r="H231" s="218"/>
      <c r="I231" s="70" t="s">
        <v>3073</v>
      </c>
      <c r="J231" s="131" t="s">
        <v>636</v>
      </c>
      <c r="K231" s="131" t="s">
        <v>636</v>
      </c>
    </row>
    <row r="232" spans="1:11" x14ac:dyDescent="0.45">
      <c r="A232" s="164" t="str">
        <f t="shared" si="8"/>
        <v>廃棄物し尿処理施設生物反応処理設備</v>
      </c>
      <c r="B232" s="161">
        <f t="shared" si="7"/>
        <v>226</v>
      </c>
      <c r="C232" s="92" t="s">
        <v>1877</v>
      </c>
      <c r="D232" s="134" t="s">
        <v>12</v>
      </c>
      <c r="E232" s="134" t="s">
        <v>13</v>
      </c>
      <c r="F232" s="37" t="s">
        <v>2035</v>
      </c>
      <c r="G232" s="218" t="s">
        <v>2128</v>
      </c>
      <c r="H232" s="218"/>
      <c r="I232" s="70" t="s">
        <v>2120</v>
      </c>
      <c r="J232" s="131" t="s">
        <v>636</v>
      </c>
      <c r="K232" s="131" t="s">
        <v>636</v>
      </c>
    </row>
    <row r="233" spans="1:11" x14ac:dyDescent="0.45">
      <c r="A233" s="164" t="str">
        <f t="shared" si="8"/>
        <v>廃棄物し尿処理施設高度処理設備</v>
      </c>
      <c r="B233" s="161">
        <f t="shared" si="7"/>
        <v>227</v>
      </c>
      <c r="C233" s="92" t="s">
        <v>1877</v>
      </c>
      <c r="D233" s="134" t="s">
        <v>12</v>
      </c>
      <c r="E233" s="134" t="s">
        <v>13</v>
      </c>
      <c r="F233" s="37" t="s">
        <v>2035</v>
      </c>
      <c r="G233" s="218" t="s">
        <v>1935</v>
      </c>
      <c r="H233" s="218"/>
      <c r="I233" s="70" t="s">
        <v>2093</v>
      </c>
      <c r="J233" s="131" t="s">
        <v>636</v>
      </c>
      <c r="K233" s="131" t="s">
        <v>636</v>
      </c>
    </row>
    <row r="234" spans="1:11" x14ac:dyDescent="0.45">
      <c r="A234" s="164" t="str">
        <f t="shared" si="8"/>
        <v>廃棄物し尿処理施設高度処理設備</v>
      </c>
      <c r="B234" s="161">
        <f t="shared" si="7"/>
        <v>228</v>
      </c>
      <c r="C234" s="92" t="s">
        <v>1877</v>
      </c>
      <c r="D234" s="134" t="s">
        <v>12</v>
      </c>
      <c r="E234" s="134" t="s">
        <v>13</v>
      </c>
      <c r="F234" s="37" t="s">
        <v>2035</v>
      </c>
      <c r="G234" s="218" t="s">
        <v>1935</v>
      </c>
      <c r="H234" s="218"/>
      <c r="I234" s="70" t="s">
        <v>2127</v>
      </c>
      <c r="J234" s="131" t="s">
        <v>636</v>
      </c>
      <c r="K234" s="131" t="s">
        <v>636</v>
      </c>
    </row>
    <row r="235" spans="1:11" x14ac:dyDescent="0.45">
      <c r="A235" s="164" t="str">
        <f t="shared" si="8"/>
        <v>廃棄物し尿処理施設汚泥脱水設備</v>
      </c>
      <c r="B235" s="161">
        <f t="shared" si="7"/>
        <v>229</v>
      </c>
      <c r="C235" s="92" t="s">
        <v>1877</v>
      </c>
      <c r="D235" s="134" t="s">
        <v>12</v>
      </c>
      <c r="E235" s="134" t="s">
        <v>13</v>
      </c>
      <c r="F235" s="37" t="s">
        <v>2035</v>
      </c>
      <c r="G235" s="218" t="s">
        <v>1940</v>
      </c>
      <c r="H235" s="218"/>
      <c r="I235" s="70" t="s">
        <v>2094</v>
      </c>
      <c r="J235" s="131" t="s">
        <v>636</v>
      </c>
      <c r="K235" s="131" t="s">
        <v>636</v>
      </c>
    </row>
    <row r="236" spans="1:11" x14ac:dyDescent="0.45">
      <c r="A236" s="164" t="str">
        <f t="shared" si="8"/>
        <v>廃棄物し尿処理施設汚泥脱水設備</v>
      </c>
      <c r="B236" s="161">
        <f t="shared" si="7"/>
        <v>230</v>
      </c>
      <c r="C236" s="92" t="s">
        <v>1877</v>
      </c>
      <c r="D236" s="134" t="s">
        <v>12</v>
      </c>
      <c r="E236" s="134" t="s">
        <v>13</v>
      </c>
      <c r="F236" s="37" t="s">
        <v>2035</v>
      </c>
      <c r="G236" s="218" t="s">
        <v>1940</v>
      </c>
      <c r="H236" s="218"/>
      <c r="I236" s="70" t="s">
        <v>2121</v>
      </c>
      <c r="J236" s="131" t="s">
        <v>636</v>
      </c>
      <c r="K236" s="131" t="s">
        <v>636</v>
      </c>
    </row>
    <row r="237" spans="1:11" x14ac:dyDescent="0.45">
      <c r="A237" s="164" t="str">
        <f t="shared" si="8"/>
        <v>廃棄物し尿処理施設汚泥乾燥・焼却設備</v>
      </c>
      <c r="B237" s="161">
        <f t="shared" si="7"/>
        <v>231</v>
      </c>
      <c r="C237" s="92" t="s">
        <v>1877</v>
      </c>
      <c r="D237" s="134" t="s">
        <v>12</v>
      </c>
      <c r="E237" s="134" t="s">
        <v>13</v>
      </c>
      <c r="F237" s="37" t="s">
        <v>2035</v>
      </c>
      <c r="G237" s="218" t="s">
        <v>2129</v>
      </c>
      <c r="H237" s="218"/>
      <c r="I237" s="70" t="s">
        <v>2095</v>
      </c>
      <c r="J237" s="131" t="s">
        <v>636</v>
      </c>
      <c r="K237" s="131" t="s">
        <v>636</v>
      </c>
    </row>
    <row r="238" spans="1:11" x14ac:dyDescent="0.45">
      <c r="A238" s="164" t="str">
        <f t="shared" si="8"/>
        <v>廃棄物し尿処理施設汚泥乾燥・焼却設備</v>
      </c>
      <c r="B238" s="161">
        <f t="shared" si="7"/>
        <v>232</v>
      </c>
      <c r="C238" s="92" t="s">
        <v>1877</v>
      </c>
      <c r="D238" s="134" t="s">
        <v>12</v>
      </c>
      <c r="E238" s="134" t="s">
        <v>13</v>
      </c>
      <c r="F238" s="37" t="s">
        <v>2035</v>
      </c>
      <c r="G238" s="218" t="s">
        <v>2129</v>
      </c>
      <c r="H238" s="218"/>
      <c r="I238" s="70" t="s">
        <v>2096</v>
      </c>
      <c r="J238" s="131" t="s">
        <v>636</v>
      </c>
      <c r="K238" s="131" t="s">
        <v>636</v>
      </c>
    </row>
    <row r="239" spans="1:11" x14ac:dyDescent="0.45">
      <c r="A239" s="164" t="str">
        <f t="shared" si="8"/>
        <v>廃棄物し尿処理施設汚泥乾燥・焼却設備</v>
      </c>
      <c r="B239" s="161">
        <f t="shared" si="7"/>
        <v>233</v>
      </c>
      <c r="C239" s="92" t="s">
        <v>1877</v>
      </c>
      <c r="D239" s="134" t="s">
        <v>12</v>
      </c>
      <c r="E239" s="134" t="s">
        <v>13</v>
      </c>
      <c r="F239" s="37" t="s">
        <v>2035</v>
      </c>
      <c r="G239" s="218" t="s">
        <v>2129</v>
      </c>
      <c r="H239" s="218"/>
      <c r="I239" s="70" t="s">
        <v>2097</v>
      </c>
      <c r="J239" s="131" t="s">
        <v>636</v>
      </c>
      <c r="K239" s="131" t="s">
        <v>636</v>
      </c>
    </row>
    <row r="240" spans="1:11" x14ac:dyDescent="0.45">
      <c r="A240" s="164" t="str">
        <f t="shared" si="8"/>
        <v>廃棄物し尿処理施設汚泥乾燥・焼却設備</v>
      </c>
      <c r="B240" s="161">
        <f t="shared" si="7"/>
        <v>234</v>
      </c>
      <c r="C240" s="92" t="s">
        <v>1877</v>
      </c>
      <c r="D240" s="134" t="s">
        <v>12</v>
      </c>
      <c r="E240" s="134" t="s">
        <v>13</v>
      </c>
      <c r="F240" s="37" t="s">
        <v>2035</v>
      </c>
      <c r="G240" s="218" t="s">
        <v>2129</v>
      </c>
      <c r="H240" s="218"/>
      <c r="I240" s="70" t="s">
        <v>2098</v>
      </c>
      <c r="J240" s="131" t="s">
        <v>636</v>
      </c>
      <c r="K240" s="131" t="s">
        <v>636</v>
      </c>
    </row>
    <row r="241" spans="1:11" x14ac:dyDescent="0.45">
      <c r="A241" s="164" t="str">
        <f t="shared" si="8"/>
        <v>廃棄物し尿処理施設汚泥乾燥・焼却設備</v>
      </c>
      <c r="B241" s="161">
        <f t="shared" si="7"/>
        <v>235</v>
      </c>
      <c r="C241" s="92" t="s">
        <v>1877</v>
      </c>
      <c r="D241" s="134" t="s">
        <v>12</v>
      </c>
      <c r="E241" s="134" t="s">
        <v>13</v>
      </c>
      <c r="F241" s="37" t="s">
        <v>2035</v>
      </c>
      <c r="G241" s="218" t="s">
        <v>2129</v>
      </c>
      <c r="H241" s="218"/>
      <c r="I241" s="70" t="s">
        <v>2122</v>
      </c>
      <c r="J241" s="131" t="s">
        <v>636</v>
      </c>
      <c r="K241" s="131" t="s">
        <v>636</v>
      </c>
    </row>
    <row r="242" spans="1:11" x14ac:dyDescent="0.45">
      <c r="A242" s="164" t="str">
        <f t="shared" si="8"/>
        <v>廃棄物し尿処理施設資源化設備</v>
      </c>
      <c r="B242" s="161">
        <f t="shared" si="7"/>
        <v>236</v>
      </c>
      <c r="C242" s="92" t="s">
        <v>1877</v>
      </c>
      <c r="D242" s="134" t="s">
        <v>12</v>
      </c>
      <c r="E242" s="134" t="s">
        <v>13</v>
      </c>
      <c r="F242" s="37" t="s">
        <v>2035</v>
      </c>
      <c r="G242" s="218" t="s">
        <v>2130</v>
      </c>
      <c r="H242" s="218"/>
      <c r="I242" s="70" t="s">
        <v>2099</v>
      </c>
      <c r="J242" s="131" t="s">
        <v>636</v>
      </c>
      <c r="K242" s="131" t="s">
        <v>636</v>
      </c>
    </row>
    <row r="243" spans="1:11" x14ac:dyDescent="0.45">
      <c r="A243" s="164" t="str">
        <f t="shared" si="8"/>
        <v>廃棄物し尿処理施設資源化設備</v>
      </c>
      <c r="B243" s="161">
        <f t="shared" si="7"/>
        <v>237</v>
      </c>
      <c r="C243" s="92" t="s">
        <v>1877</v>
      </c>
      <c r="D243" s="134" t="s">
        <v>12</v>
      </c>
      <c r="E243" s="134" t="s">
        <v>13</v>
      </c>
      <c r="F243" s="37" t="s">
        <v>2035</v>
      </c>
      <c r="G243" s="218" t="s">
        <v>2130</v>
      </c>
      <c r="H243" s="218"/>
      <c r="I243" s="70" t="s">
        <v>2100</v>
      </c>
      <c r="J243" s="131" t="s">
        <v>636</v>
      </c>
      <c r="K243" s="131" t="s">
        <v>636</v>
      </c>
    </row>
    <row r="244" spans="1:11" x14ac:dyDescent="0.45">
      <c r="A244" s="164" t="str">
        <f t="shared" si="8"/>
        <v>廃棄物し尿処理施設資源化設備</v>
      </c>
      <c r="B244" s="161">
        <f t="shared" si="7"/>
        <v>238</v>
      </c>
      <c r="C244" s="92" t="s">
        <v>1877</v>
      </c>
      <c r="D244" s="134" t="s">
        <v>12</v>
      </c>
      <c r="E244" s="134" t="s">
        <v>13</v>
      </c>
      <c r="F244" s="37" t="s">
        <v>2035</v>
      </c>
      <c r="G244" s="218" t="s">
        <v>2130</v>
      </c>
      <c r="H244" s="218"/>
      <c r="I244" s="70" t="s">
        <v>2101</v>
      </c>
      <c r="J244" s="131" t="s">
        <v>636</v>
      </c>
      <c r="K244" s="131" t="s">
        <v>636</v>
      </c>
    </row>
    <row r="245" spans="1:11" x14ac:dyDescent="0.45">
      <c r="A245" s="164" t="str">
        <f t="shared" si="8"/>
        <v>廃棄物し尿処理施設資源化設備</v>
      </c>
      <c r="B245" s="161">
        <f t="shared" si="7"/>
        <v>239</v>
      </c>
      <c r="C245" s="92" t="s">
        <v>1877</v>
      </c>
      <c r="D245" s="134" t="s">
        <v>12</v>
      </c>
      <c r="E245" s="134" t="s">
        <v>13</v>
      </c>
      <c r="F245" s="37" t="s">
        <v>2035</v>
      </c>
      <c r="G245" s="218" t="s">
        <v>2130</v>
      </c>
      <c r="H245" s="218"/>
      <c r="I245" s="70" t="s">
        <v>2102</v>
      </c>
      <c r="J245" s="131" t="s">
        <v>18</v>
      </c>
      <c r="K245" s="131" t="s">
        <v>636</v>
      </c>
    </row>
    <row r="246" spans="1:11" x14ac:dyDescent="0.45">
      <c r="A246" s="164" t="str">
        <f t="shared" si="8"/>
        <v>廃棄物し尿処理施設資源化設備</v>
      </c>
      <c r="B246" s="161">
        <f t="shared" si="7"/>
        <v>240</v>
      </c>
      <c r="C246" s="92" t="s">
        <v>1877</v>
      </c>
      <c r="D246" s="134" t="s">
        <v>12</v>
      </c>
      <c r="E246" s="134" t="s">
        <v>13</v>
      </c>
      <c r="F246" s="37" t="s">
        <v>2035</v>
      </c>
      <c r="G246" s="218" t="s">
        <v>2130</v>
      </c>
      <c r="H246" s="218"/>
      <c r="I246" s="70" t="s">
        <v>1996</v>
      </c>
      <c r="J246" s="131" t="s">
        <v>636</v>
      </c>
      <c r="K246" s="131" t="s">
        <v>636</v>
      </c>
    </row>
    <row r="247" spans="1:11" x14ac:dyDescent="0.45">
      <c r="A247" s="164" t="str">
        <f t="shared" si="8"/>
        <v>廃棄物し尿処理施設資源化設備</v>
      </c>
      <c r="B247" s="161">
        <f t="shared" si="7"/>
        <v>241</v>
      </c>
      <c r="C247" s="92" t="s">
        <v>1877</v>
      </c>
      <c r="D247" s="134" t="s">
        <v>12</v>
      </c>
      <c r="E247" s="134" t="s">
        <v>13</v>
      </c>
      <c r="F247" s="37" t="s">
        <v>2035</v>
      </c>
      <c r="G247" s="218" t="s">
        <v>2130</v>
      </c>
      <c r="H247" s="218"/>
      <c r="I247" s="70" t="s">
        <v>2123</v>
      </c>
      <c r="J247" s="131" t="s">
        <v>636</v>
      </c>
      <c r="K247" s="131" t="s">
        <v>636</v>
      </c>
    </row>
    <row r="248" spans="1:11" x14ac:dyDescent="0.45">
      <c r="A248" s="164" t="str">
        <f t="shared" si="8"/>
        <v>廃棄物し尿処理施設その他のし尿処理施設</v>
      </c>
      <c r="B248" s="161">
        <f t="shared" si="7"/>
        <v>242</v>
      </c>
      <c r="C248" s="92" t="s">
        <v>1877</v>
      </c>
      <c r="D248" s="134" t="s">
        <v>12</v>
      </c>
      <c r="E248" s="134" t="s">
        <v>13</v>
      </c>
      <c r="F248" s="37" t="s">
        <v>2035</v>
      </c>
      <c r="G248" s="218" t="s">
        <v>2131</v>
      </c>
      <c r="H248" s="218"/>
      <c r="I248" s="70" t="s">
        <v>2103</v>
      </c>
      <c r="J248" s="131" t="s">
        <v>636</v>
      </c>
      <c r="K248" s="131" t="s">
        <v>636</v>
      </c>
    </row>
    <row r="249" spans="1:11" x14ac:dyDescent="0.45">
      <c r="A249" s="164" t="str">
        <f t="shared" si="8"/>
        <v>廃棄物し尿処理施設その他のし尿処理施設</v>
      </c>
      <c r="B249" s="161">
        <f t="shared" si="7"/>
        <v>243</v>
      </c>
      <c r="C249" s="92" t="s">
        <v>1877</v>
      </c>
      <c r="D249" s="134" t="s">
        <v>12</v>
      </c>
      <c r="E249" s="134" t="s">
        <v>13</v>
      </c>
      <c r="F249" s="37" t="s">
        <v>2035</v>
      </c>
      <c r="G249" s="218" t="s">
        <v>2131</v>
      </c>
      <c r="H249" s="218"/>
      <c r="I249" s="70" t="s">
        <v>2104</v>
      </c>
      <c r="J249" s="131" t="s">
        <v>636</v>
      </c>
      <c r="K249" s="131" t="s">
        <v>636</v>
      </c>
    </row>
    <row r="250" spans="1:11" x14ac:dyDescent="0.45">
      <c r="A250" s="164" t="str">
        <f t="shared" si="8"/>
        <v>廃棄物し尿処理施設その他のし尿処理施設</v>
      </c>
      <c r="B250" s="161">
        <f t="shared" si="7"/>
        <v>244</v>
      </c>
      <c r="C250" s="92" t="s">
        <v>1877</v>
      </c>
      <c r="D250" s="134" t="s">
        <v>12</v>
      </c>
      <c r="E250" s="134" t="s">
        <v>13</v>
      </c>
      <c r="F250" s="37" t="s">
        <v>2035</v>
      </c>
      <c r="G250" s="218" t="s">
        <v>2131</v>
      </c>
      <c r="H250" s="218"/>
      <c r="I250" s="70" t="s">
        <v>2105</v>
      </c>
      <c r="J250" s="131" t="s">
        <v>636</v>
      </c>
      <c r="K250" s="131" t="s">
        <v>636</v>
      </c>
    </row>
    <row r="251" spans="1:11" x14ac:dyDescent="0.45">
      <c r="A251" s="164" t="str">
        <f t="shared" si="8"/>
        <v>廃棄物し尿処理施設その他のし尿処理施設</v>
      </c>
      <c r="B251" s="161">
        <f t="shared" si="7"/>
        <v>245</v>
      </c>
      <c r="C251" s="92" t="s">
        <v>1877</v>
      </c>
      <c r="D251" s="134" t="s">
        <v>12</v>
      </c>
      <c r="E251" s="134" t="s">
        <v>13</v>
      </c>
      <c r="F251" s="37" t="s">
        <v>2035</v>
      </c>
      <c r="G251" s="218" t="s">
        <v>2131</v>
      </c>
      <c r="H251" s="218"/>
      <c r="I251" s="70" t="s">
        <v>2124</v>
      </c>
      <c r="J251" s="131" t="s">
        <v>636</v>
      </c>
      <c r="K251" s="131" t="s">
        <v>636</v>
      </c>
    </row>
    <row r="252" spans="1:11" x14ac:dyDescent="0.45">
      <c r="A252" s="164" t="str">
        <f t="shared" si="8"/>
        <v>廃棄物最終処分場集排水設備・通気装置</v>
      </c>
      <c r="B252" s="161">
        <f>ROW(B252)-6</f>
        <v>246</v>
      </c>
      <c r="C252" s="92" t="s">
        <v>1877</v>
      </c>
      <c r="D252" s="134" t="s">
        <v>12</v>
      </c>
      <c r="E252" s="134" t="s">
        <v>2145</v>
      </c>
      <c r="F252" s="37" t="s">
        <v>2037</v>
      </c>
      <c r="G252" s="218" t="s">
        <v>2132</v>
      </c>
      <c r="H252" s="218"/>
      <c r="I252" s="70" t="s">
        <v>2106</v>
      </c>
      <c r="J252" s="131" t="s">
        <v>636</v>
      </c>
      <c r="K252" s="131" t="s">
        <v>636</v>
      </c>
    </row>
    <row r="253" spans="1:11" x14ac:dyDescent="0.45">
      <c r="A253" s="164" t="str">
        <f t="shared" si="8"/>
        <v>廃棄物最終処分場集排水設備・通気装置</v>
      </c>
      <c r="B253" s="161">
        <f>ROW(B253)-6</f>
        <v>247</v>
      </c>
      <c r="C253" s="92" t="s">
        <v>1877</v>
      </c>
      <c r="D253" s="134" t="s">
        <v>12</v>
      </c>
      <c r="E253" s="134" t="s">
        <v>2146</v>
      </c>
      <c r="F253" s="37" t="s">
        <v>2037</v>
      </c>
      <c r="G253" s="218" t="s">
        <v>2132</v>
      </c>
      <c r="H253" s="218"/>
      <c r="I253" s="70" t="s">
        <v>2125</v>
      </c>
      <c r="J253" s="131" t="s">
        <v>636</v>
      </c>
      <c r="K253" s="131" t="s">
        <v>636</v>
      </c>
    </row>
    <row r="254" spans="1:11" x14ac:dyDescent="0.45">
      <c r="A254" s="164" t="str">
        <f t="shared" si="8"/>
        <v>廃棄物最終処分場浸出液処理設備</v>
      </c>
      <c r="B254" s="161">
        <f>ROW(B254)-6</f>
        <v>248</v>
      </c>
      <c r="C254" s="92" t="s">
        <v>1877</v>
      </c>
      <c r="D254" s="134" t="s">
        <v>12</v>
      </c>
      <c r="E254" s="134" t="s">
        <v>13</v>
      </c>
      <c r="F254" s="37" t="s">
        <v>2037</v>
      </c>
      <c r="G254" s="218" t="s">
        <v>2133</v>
      </c>
      <c r="H254" s="218"/>
      <c r="I254" s="70" t="s">
        <v>3074</v>
      </c>
      <c r="J254" s="131" t="s">
        <v>636</v>
      </c>
      <c r="K254" s="131" t="s">
        <v>636</v>
      </c>
    </row>
    <row r="255" spans="1:11" x14ac:dyDescent="0.45">
      <c r="A255" s="164" t="str">
        <f t="shared" si="8"/>
        <v>廃棄物最終処分場浸出液処理設備</v>
      </c>
      <c r="B255" s="161">
        <f>ROW(B255)-6</f>
        <v>249</v>
      </c>
      <c r="C255" s="92" t="s">
        <v>1877</v>
      </c>
      <c r="D255" s="134" t="s">
        <v>12</v>
      </c>
      <c r="E255" s="134" t="s">
        <v>13</v>
      </c>
      <c r="F255" s="37" t="s">
        <v>2037</v>
      </c>
      <c r="G255" s="218" t="s">
        <v>2133</v>
      </c>
      <c r="H255" s="218"/>
      <c r="I255" s="70" t="s">
        <v>3073</v>
      </c>
      <c r="J255" s="131" t="s">
        <v>636</v>
      </c>
      <c r="K255" s="131" t="s">
        <v>636</v>
      </c>
    </row>
    <row r="256" spans="1:11" x14ac:dyDescent="0.45">
      <c r="A256" s="164" t="str">
        <f t="shared" si="8"/>
        <v>廃棄物その他廃棄物系バイオマスの利活用のための設備</v>
      </c>
      <c r="B256" s="161">
        <f>ROW(B256)-6</f>
        <v>250</v>
      </c>
      <c r="C256" s="92" t="s">
        <v>1877</v>
      </c>
      <c r="D256" s="134" t="s">
        <v>12</v>
      </c>
      <c r="E256" s="134" t="s">
        <v>2146</v>
      </c>
      <c r="F256" s="37" t="s">
        <v>692</v>
      </c>
      <c r="G256" s="218" t="s">
        <v>2119</v>
      </c>
      <c r="H256" s="218"/>
      <c r="I256" s="70" t="s">
        <v>2126</v>
      </c>
      <c r="J256" s="131" t="s">
        <v>636</v>
      </c>
      <c r="K256" s="131" t="s">
        <v>636</v>
      </c>
    </row>
    <row r="257" x14ac:dyDescent="0.45"/>
  </sheetData>
  <sheetProtection algorithmName="SHA-512" hashValue="TxHUNUImma2EEWi+kP9fL54tRn4CaB/9cBuOG7HZJcR5dbXU4p16JFiRZ7Tl+Nq08KI4WYYlc0zOqtkeUT9amg==" saltValue="oWX5ABF5tfTk3U+HSKn2ZQ==" spinCount="100000" sheet="1" objects="1" scenarios="1"/>
  <mergeCells count="136">
    <mergeCell ref="G253:H253"/>
    <mergeCell ref="G254:H254"/>
    <mergeCell ref="G255:H255"/>
    <mergeCell ref="G256:H256"/>
    <mergeCell ref="G247:H247"/>
    <mergeCell ref="G248:H248"/>
    <mergeCell ref="G249:H249"/>
    <mergeCell ref="G250:H250"/>
    <mergeCell ref="G251:H251"/>
    <mergeCell ref="G252:H252"/>
    <mergeCell ref="G241:H241"/>
    <mergeCell ref="G242:H242"/>
    <mergeCell ref="G243:H243"/>
    <mergeCell ref="G244:H244"/>
    <mergeCell ref="G245:H245"/>
    <mergeCell ref="G246:H246"/>
    <mergeCell ref="G235:H235"/>
    <mergeCell ref="G236:H236"/>
    <mergeCell ref="G237:H237"/>
    <mergeCell ref="G238:H238"/>
    <mergeCell ref="G239:H239"/>
    <mergeCell ref="G240:H240"/>
    <mergeCell ref="G209:H209"/>
    <mergeCell ref="G230:H230"/>
    <mergeCell ref="G231:H231"/>
    <mergeCell ref="G232:H232"/>
    <mergeCell ref="G233:H233"/>
    <mergeCell ref="G234:H234"/>
    <mergeCell ref="G203:H203"/>
    <mergeCell ref="G204:H204"/>
    <mergeCell ref="G205:H205"/>
    <mergeCell ref="G206:H206"/>
    <mergeCell ref="G207:H207"/>
    <mergeCell ref="G208:H208"/>
    <mergeCell ref="G197:H197"/>
    <mergeCell ref="G198:H198"/>
    <mergeCell ref="G199:H199"/>
    <mergeCell ref="G200:H200"/>
    <mergeCell ref="G201:H201"/>
    <mergeCell ref="G202:H202"/>
    <mergeCell ref="G191:H191"/>
    <mergeCell ref="G192:H192"/>
    <mergeCell ref="G193:H193"/>
    <mergeCell ref="G194:H194"/>
    <mergeCell ref="G195:H195"/>
    <mergeCell ref="G196:H196"/>
    <mergeCell ref="G185:H185"/>
    <mergeCell ref="G186:H186"/>
    <mergeCell ref="G187:H187"/>
    <mergeCell ref="G188:H188"/>
    <mergeCell ref="G189:H189"/>
    <mergeCell ref="G190:H190"/>
    <mergeCell ref="G179:H179"/>
    <mergeCell ref="G180:H180"/>
    <mergeCell ref="G181:H181"/>
    <mergeCell ref="G182:H182"/>
    <mergeCell ref="G183:H183"/>
    <mergeCell ref="G184:H184"/>
    <mergeCell ref="G164:H164"/>
    <mergeCell ref="G165:H165"/>
    <mergeCell ref="G175:H175"/>
    <mergeCell ref="G176:H176"/>
    <mergeCell ref="G177:H177"/>
    <mergeCell ref="G178:H178"/>
    <mergeCell ref="G65:H65"/>
    <mergeCell ref="G159:H159"/>
    <mergeCell ref="G160:H160"/>
    <mergeCell ref="G161:H161"/>
    <mergeCell ref="G162:H162"/>
    <mergeCell ref="G163:H163"/>
    <mergeCell ref="G59:H59"/>
    <mergeCell ref="G60:H60"/>
    <mergeCell ref="G61:H61"/>
    <mergeCell ref="G62:H62"/>
    <mergeCell ref="G63:H63"/>
    <mergeCell ref="G64:H64"/>
    <mergeCell ref="G53:H53"/>
    <mergeCell ref="G54:H54"/>
    <mergeCell ref="G55:H55"/>
    <mergeCell ref="G56:H56"/>
    <mergeCell ref="G57:H57"/>
    <mergeCell ref="G58:H58"/>
    <mergeCell ref="G47:H47"/>
    <mergeCell ref="G48:H48"/>
    <mergeCell ref="G49:H49"/>
    <mergeCell ref="G50:H50"/>
    <mergeCell ref="G51:H51"/>
    <mergeCell ref="G52:H52"/>
    <mergeCell ref="G41:H41"/>
    <mergeCell ref="G42:H42"/>
    <mergeCell ref="G43:H43"/>
    <mergeCell ref="G44:H44"/>
    <mergeCell ref="G45:H45"/>
    <mergeCell ref="G46:H46"/>
    <mergeCell ref="G35:H35"/>
    <mergeCell ref="G37:H37"/>
    <mergeCell ref="G38:H38"/>
    <mergeCell ref="G39:H39"/>
    <mergeCell ref="G40:H40"/>
    <mergeCell ref="G29:H29"/>
    <mergeCell ref="G30:H30"/>
    <mergeCell ref="G31:H31"/>
    <mergeCell ref="G32:H32"/>
    <mergeCell ref="G33:H33"/>
    <mergeCell ref="G34:H34"/>
    <mergeCell ref="G36:H36"/>
    <mergeCell ref="G23:H23"/>
    <mergeCell ref="G24:H24"/>
    <mergeCell ref="G25:H25"/>
    <mergeCell ref="G26:H26"/>
    <mergeCell ref="G27:H27"/>
    <mergeCell ref="G28:H28"/>
    <mergeCell ref="G17:H17"/>
    <mergeCell ref="G18:H18"/>
    <mergeCell ref="G19:H19"/>
    <mergeCell ref="G20:H20"/>
    <mergeCell ref="G21:H21"/>
    <mergeCell ref="G22:H22"/>
    <mergeCell ref="G14:H14"/>
    <mergeCell ref="G15:H15"/>
    <mergeCell ref="G16:H16"/>
    <mergeCell ref="J5:J6"/>
    <mergeCell ref="K5:K6"/>
    <mergeCell ref="G7:H7"/>
    <mergeCell ref="G8:H8"/>
    <mergeCell ref="G9:H9"/>
    <mergeCell ref="G10:H10"/>
    <mergeCell ref="B5:B6"/>
    <mergeCell ref="C5:C6"/>
    <mergeCell ref="D5:E5"/>
    <mergeCell ref="F5:F6"/>
    <mergeCell ref="G5:H6"/>
    <mergeCell ref="I5:I6"/>
    <mergeCell ref="G11:H11"/>
    <mergeCell ref="G12:H12"/>
    <mergeCell ref="G13:H13"/>
  </mergeCells>
  <phoneticPr fontId="5"/>
  <pageMargins left="0.23622047244094491" right="0.23622047244094491" top="0.74803149606299213" bottom="0.74803149606299213" header="0.31496062992125984" footer="0.31496062992125984"/>
  <pageSetup paperSize="8" scale="66" fitToHeight="0" orientation="landscape" r:id="rId1"/>
  <ignoredErrors>
    <ignoredError sqref="B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0"/>
  <sheetViews>
    <sheetView showGridLines="0" zoomScale="60" zoomScaleNormal="60" workbookViewId="0">
      <pane xSplit="6" ySplit="6" topLeftCell="G7" activePane="bottomRight" state="frozen"/>
      <selection activeCell="L1" sqref="L1:XFD1048576"/>
      <selection pane="topRight" activeCell="L1" sqref="L1:XFD1048576"/>
      <selection pane="bottomLeft" activeCell="L1" sqref="L1:XFD1048576"/>
      <selection pane="bottomRight" activeCell="J22" sqref="J22"/>
    </sheetView>
  </sheetViews>
  <sheetFormatPr defaultColWidth="0" defaultRowHeight="14.25" x14ac:dyDescent="0.45"/>
  <cols>
    <col min="1" max="1" width="8.64453125" style="75" customWidth="1"/>
    <col min="2" max="2" width="9.76171875" customWidth="1"/>
    <col min="3" max="3" width="10.3515625" customWidth="1"/>
    <col min="4" max="4" width="12.234375" bestFit="1" customWidth="1"/>
    <col min="5" max="5" width="13.3515625" customWidth="1"/>
    <col min="6" max="6" width="20" customWidth="1"/>
    <col min="7" max="7" width="18.64453125" style="11" customWidth="1"/>
    <col min="8" max="8" width="30.234375" style="11" bestFit="1" customWidth="1"/>
    <col min="9" max="9" width="8.64453125" customWidth="1"/>
    <col min="10" max="10" width="44.1171875" customWidth="1"/>
    <col min="11" max="11" width="10.64453125" customWidth="1"/>
    <col min="12" max="12" width="11.64453125" customWidth="1"/>
    <col min="13" max="13" width="8.64453125" customWidth="1"/>
    <col min="14" max="16384" width="8.64453125" hidden="1"/>
  </cols>
  <sheetData>
    <row r="1" spans="1:12" ht="22.15" x14ac:dyDescent="0.45">
      <c r="B1" s="27">
        <v>1.2</v>
      </c>
      <c r="C1" s="14" t="s">
        <v>656</v>
      </c>
    </row>
    <row r="2" spans="1:12" ht="22.15" x14ac:dyDescent="0.45">
      <c r="B2" s="28" t="s">
        <v>662</v>
      </c>
      <c r="C2" s="29" t="s">
        <v>653</v>
      </c>
    </row>
    <row r="3" spans="1:12" ht="22.15" x14ac:dyDescent="0.45">
      <c r="B3" s="28" t="s">
        <v>1875</v>
      </c>
      <c r="C3" s="29" t="s">
        <v>2246</v>
      </c>
    </row>
    <row r="4" spans="1:12" s="30" customFormat="1" x14ac:dyDescent="0.45">
      <c r="A4" s="75"/>
      <c r="G4" s="11"/>
      <c r="H4" s="11"/>
    </row>
    <row r="5" spans="1:12" s="30" customFormat="1" x14ac:dyDescent="0.45">
      <c r="A5" s="75"/>
      <c r="B5" s="361" t="s">
        <v>1834</v>
      </c>
      <c r="C5" s="369" t="s">
        <v>0</v>
      </c>
      <c r="D5" s="369" t="s">
        <v>675</v>
      </c>
      <c r="E5" s="357" t="s">
        <v>2</v>
      </c>
      <c r="F5" s="357"/>
      <c r="G5" s="357" t="s">
        <v>3</v>
      </c>
      <c r="H5" s="357"/>
      <c r="I5" s="369" t="s">
        <v>919</v>
      </c>
      <c r="J5" s="369" t="s">
        <v>5</v>
      </c>
      <c r="K5" s="357" t="s">
        <v>2864</v>
      </c>
      <c r="L5" s="357" t="s">
        <v>673</v>
      </c>
    </row>
    <row r="6" spans="1:12" s="30" customFormat="1" x14ac:dyDescent="0.45">
      <c r="A6" s="75"/>
      <c r="B6" s="362"/>
      <c r="C6" s="369"/>
      <c r="D6" s="369"/>
      <c r="E6" s="88" t="s">
        <v>7</v>
      </c>
      <c r="F6" s="88" t="s">
        <v>8</v>
      </c>
      <c r="G6" s="357"/>
      <c r="H6" s="357"/>
      <c r="I6" s="369"/>
      <c r="J6" s="369"/>
      <c r="K6" s="357"/>
      <c r="L6" s="357"/>
    </row>
    <row r="7" spans="1:12" x14ac:dyDescent="0.45">
      <c r="A7" s="165" t="str">
        <f t="shared" ref="A7:A17" si="0">D7&amp;E7&amp;G7&amp;H7&amp;I7</f>
        <v>荷主等Scope3排出削減に資する輸送方法の選択ー</v>
      </c>
      <c r="B7" s="166">
        <f>ROW(B7)-6</f>
        <v>1</v>
      </c>
      <c r="C7" s="101" t="s">
        <v>658</v>
      </c>
      <c r="D7" s="101" t="s">
        <v>920</v>
      </c>
      <c r="E7" s="101" t="s">
        <v>639</v>
      </c>
      <c r="F7" s="70" t="s">
        <v>13</v>
      </c>
      <c r="G7" s="360" t="s">
        <v>921</v>
      </c>
      <c r="H7" s="360"/>
      <c r="I7" s="98" t="s">
        <v>636</v>
      </c>
      <c r="J7" s="74" t="s">
        <v>922</v>
      </c>
      <c r="K7" s="131" t="s">
        <v>636</v>
      </c>
      <c r="L7" s="131" t="s">
        <v>636</v>
      </c>
    </row>
    <row r="8" spans="1:12" x14ac:dyDescent="0.45">
      <c r="A8" s="165" t="str">
        <f t="shared" si="0"/>
        <v>荷主等Scope3排出削減に資する輸送方法の選択ー</v>
      </c>
      <c r="B8" s="166">
        <f t="shared" ref="B8:B72" si="1">ROW(B8)-6</f>
        <v>2</v>
      </c>
      <c r="C8" s="101" t="s">
        <v>658</v>
      </c>
      <c r="D8" s="101" t="s">
        <v>920</v>
      </c>
      <c r="E8" s="101" t="s">
        <v>639</v>
      </c>
      <c r="F8" s="70" t="s">
        <v>13</v>
      </c>
      <c r="G8" s="360" t="s">
        <v>921</v>
      </c>
      <c r="H8" s="360"/>
      <c r="I8" s="98" t="s">
        <v>636</v>
      </c>
      <c r="J8" s="74" t="s">
        <v>923</v>
      </c>
      <c r="K8" s="131" t="s">
        <v>636</v>
      </c>
      <c r="L8" s="131" t="s">
        <v>636</v>
      </c>
    </row>
    <row r="9" spans="1:12" x14ac:dyDescent="0.45">
      <c r="A9" s="165" t="str">
        <f t="shared" si="0"/>
        <v>荷主等Scope3輸送効率向上のための措置積載率の向上ー</v>
      </c>
      <c r="B9" s="166">
        <f t="shared" si="1"/>
        <v>3</v>
      </c>
      <c r="C9" s="101" t="s">
        <v>658</v>
      </c>
      <c r="D9" s="101" t="s">
        <v>920</v>
      </c>
      <c r="E9" s="101" t="s">
        <v>639</v>
      </c>
      <c r="F9" s="70" t="s">
        <v>13</v>
      </c>
      <c r="G9" s="38" t="s">
        <v>924</v>
      </c>
      <c r="H9" s="38" t="s">
        <v>925</v>
      </c>
      <c r="I9" s="98" t="s">
        <v>636</v>
      </c>
      <c r="J9" s="74" t="s">
        <v>926</v>
      </c>
      <c r="K9" s="131" t="s">
        <v>636</v>
      </c>
      <c r="L9" s="131" t="s">
        <v>636</v>
      </c>
    </row>
    <row r="10" spans="1:12" x14ac:dyDescent="0.45">
      <c r="A10" s="165" t="str">
        <f t="shared" si="0"/>
        <v>荷主等Scope3輸送効率向上のための措置積載率の向上ー</v>
      </c>
      <c r="B10" s="166">
        <f t="shared" si="1"/>
        <v>4</v>
      </c>
      <c r="C10" s="101" t="s">
        <v>658</v>
      </c>
      <c r="D10" s="101" t="s">
        <v>920</v>
      </c>
      <c r="E10" s="101" t="s">
        <v>639</v>
      </c>
      <c r="F10" s="70" t="s">
        <v>13</v>
      </c>
      <c r="G10" s="38" t="s">
        <v>924</v>
      </c>
      <c r="H10" s="38" t="s">
        <v>925</v>
      </c>
      <c r="I10" s="98" t="s">
        <v>636</v>
      </c>
      <c r="J10" s="74" t="s">
        <v>927</v>
      </c>
      <c r="K10" s="131" t="s">
        <v>636</v>
      </c>
      <c r="L10" s="131" t="s">
        <v>636</v>
      </c>
    </row>
    <row r="11" spans="1:12" x14ac:dyDescent="0.45">
      <c r="A11" s="165" t="str">
        <f t="shared" si="0"/>
        <v>荷主等Scope3輸送効率向上のための措置輸送距離の短縮・輸送機器の大型化ー</v>
      </c>
      <c r="B11" s="166">
        <f t="shared" si="1"/>
        <v>5</v>
      </c>
      <c r="C11" s="101" t="s">
        <v>658</v>
      </c>
      <c r="D11" s="101" t="s">
        <v>920</v>
      </c>
      <c r="E11" s="101" t="s">
        <v>639</v>
      </c>
      <c r="F11" s="70" t="s">
        <v>13</v>
      </c>
      <c r="G11" s="38" t="s">
        <v>924</v>
      </c>
      <c r="H11" s="38" t="s">
        <v>928</v>
      </c>
      <c r="I11" s="98" t="s">
        <v>636</v>
      </c>
      <c r="J11" s="74" t="s">
        <v>929</v>
      </c>
      <c r="K11" s="131" t="s">
        <v>636</v>
      </c>
      <c r="L11" s="131" t="s">
        <v>636</v>
      </c>
    </row>
    <row r="12" spans="1:12" x14ac:dyDescent="0.45">
      <c r="A12" s="165" t="str">
        <f t="shared" si="0"/>
        <v>荷主等Scope3輸送効率向上のための措置輸送距離の短縮・輸送機器の大型化ー</v>
      </c>
      <c r="B12" s="166">
        <f t="shared" si="1"/>
        <v>6</v>
      </c>
      <c r="C12" s="101" t="s">
        <v>658</v>
      </c>
      <c r="D12" s="101" t="s">
        <v>920</v>
      </c>
      <c r="E12" s="101" t="s">
        <v>639</v>
      </c>
      <c r="F12" s="70" t="s">
        <v>13</v>
      </c>
      <c r="G12" s="38" t="s">
        <v>924</v>
      </c>
      <c r="H12" s="38" t="s">
        <v>928</v>
      </c>
      <c r="I12" s="98" t="s">
        <v>636</v>
      </c>
      <c r="J12" s="74" t="s">
        <v>930</v>
      </c>
      <c r="K12" s="131" t="s">
        <v>636</v>
      </c>
      <c r="L12" s="131" t="s">
        <v>636</v>
      </c>
    </row>
    <row r="13" spans="1:12" x14ac:dyDescent="0.45">
      <c r="A13" s="165" t="str">
        <f t="shared" si="0"/>
        <v>荷主等Scope3輸送効率向上のための措置輸送距離の短縮・輸送機器の大型化ー</v>
      </c>
      <c r="B13" s="166">
        <f t="shared" si="1"/>
        <v>7</v>
      </c>
      <c r="C13" s="101" t="s">
        <v>658</v>
      </c>
      <c r="D13" s="101" t="s">
        <v>920</v>
      </c>
      <c r="E13" s="101" t="s">
        <v>639</v>
      </c>
      <c r="F13" s="70" t="s">
        <v>13</v>
      </c>
      <c r="G13" s="38" t="s">
        <v>924</v>
      </c>
      <c r="H13" s="38" t="s">
        <v>928</v>
      </c>
      <c r="I13" s="98" t="s">
        <v>636</v>
      </c>
      <c r="J13" s="74" t="s">
        <v>931</v>
      </c>
      <c r="K13" s="131" t="s">
        <v>636</v>
      </c>
      <c r="L13" s="131" t="s">
        <v>636</v>
      </c>
    </row>
    <row r="14" spans="1:12" ht="28.5" x14ac:dyDescent="0.45">
      <c r="A14" s="165" t="str">
        <f t="shared" si="0"/>
        <v>荷主等Scope3輸送効率向上のための措置貨物輸送事業者及び着荷主との連携ー</v>
      </c>
      <c r="B14" s="166">
        <f t="shared" si="1"/>
        <v>8</v>
      </c>
      <c r="C14" s="101" t="s">
        <v>658</v>
      </c>
      <c r="D14" s="101" t="s">
        <v>920</v>
      </c>
      <c r="E14" s="101" t="s">
        <v>639</v>
      </c>
      <c r="F14" s="70" t="s">
        <v>13</v>
      </c>
      <c r="G14" s="38" t="s">
        <v>924</v>
      </c>
      <c r="H14" s="38" t="s">
        <v>932</v>
      </c>
      <c r="I14" s="98" t="s">
        <v>636</v>
      </c>
      <c r="J14" s="41" t="s">
        <v>2857</v>
      </c>
      <c r="K14" s="131" t="s">
        <v>636</v>
      </c>
      <c r="L14" s="131" t="s">
        <v>636</v>
      </c>
    </row>
    <row r="15" spans="1:12" x14ac:dyDescent="0.45">
      <c r="A15" s="165" t="str">
        <f t="shared" si="0"/>
        <v>荷主等Scope3輸送効率向上のための措置貨物輸送事業者及び着荷主との連携ー</v>
      </c>
      <c r="B15" s="166">
        <f t="shared" si="1"/>
        <v>9</v>
      </c>
      <c r="C15" s="101" t="s">
        <v>658</v>
      </c>
      <c r="D15" s="101" t="s">
        <v>920</v>
      </c>
      <c r="E15" s="101" t="s">
        <v>639</v>
      </c>
      <c r="F15" s="70" t="s">
        <v>13</v>
      </c>
      <c r="G15" s="38" t="s">
        <v>924</v>
      </c>
      <c r="H15" s="38" t="s">
        <v>932</v>
      </c>
      <c r="I15" s="98" t="s">
        <v>636</v>
      </c>
      <c r="J15" s="74" t="s">
        <v>933</v>
      </c>
      <c r="K15" s="131" t="s">
        <v>636</v>
      </c>
      <c r="L15" s="131" t="s">
        <v>636</v>
      </c>
    </row>
    <row r="16" spans="1:12" x14ac:dyDescent="0.45">
      <c r="A16" s="165" t="str">
        <f t="shared" si="0"/>
        <v>荷主等Scope3輸送効率向上のための措置貨物輸送事業者及び着荷主との連携ー</v>
      </c>
      <c r="B16" s="166">
        <f t="shared" si="1"/>
        <v>10</v>
      </c>
      <c r="C16" s="101" t="s">
        <v>658</v>
      </c>
      <c r="D16" s="101" t="s">
        <v>920</v>
      </c>
      <c r="E16" s="101" t="s">
        <v>639</v>
      </c>
      <c r="F16" s="70" t="s">
        <v>13</v>
      </c>
      <c r="G16" s="38" t="s">
        <v>924</v>
      </c>
      <c r="H16" s="38" t="s">
        <v>932</v>
      </c>
      <c r="I16" s="98" t="s">
        <v>636</v>
      </c>
      <c r="J16" s="74" t="s">
        <v>934</v>
      </c>
      <c r="K16" s="131" t="s">
        <v>636</v>
      </c>
      <c r="L16" s="131" t="s">
        <v>636</v>
      </c>
    </row>
    <row r="17" spans="1:12" ht="28.5" x14ac:dyDescent="0.45">
      <c r="A17" s="165" t="str">
        <f t="shared" si="0"/>
        <v>荷主等Scope3輸送効率向上のための措置貨物輸送事業者及び着荷主との連携ー</v>
      </c>
      <c r="B17" s="166">
        <f t="shared" si="1"/>
        <v>11</v>
      </c>
      <c r="C17" s="101" t="s">
        <v>658</v>
      </c>
      <c r="D17" s="101" t="s">
        <v>920</v>
      </c>
      <c r="E17" s="101" t="s">
        <v>639</v>
      </c>
      <c r="F17" s="70" t="s">
        <v>13</v>
      </c>
      <c r="G17" s="38" t="s">
        <v>924</v>
      </c>
      <c r="H17" s="38" t="s">
        <v>932</v>
      </c>
      <c r="I17" s="98" t="s">
        <v>636</v>
      </c>
      <c r="J17" s="74" t="s">
        <v>935</v>
      </c>
      <c r="K17" s="131" t="s">
        <v>636</v>
      </c>
      <c r="L17" s="131" t="s">
        <v>636</v>
      </c>
    </row>
    <row r="18" spans="1:12" x14ac:dyDescent="0.45">
      <c r="A18" s="165" t="str">
        <f>D18&amp;E18&amp;G18&amp;H18&amp;I18</f>
        <v>荷主等Scope3輸送効率向上のための措置貨物輸送事業者及び着荷主との連携ー</v>
      </c>
      <c r="B18" s="166">
        <f t="shared" si="1"/>
        <v>12</v>
      </c>
      <c r="C18" s="101" t="s">
        <v>658</v>
      </c>
      <c r="D18" s="101" t="s">
        <v>920</v>
      </c>
      <c r="E18" s="101" t="s">
        <v>639</v>
      </c>
      <c r="F18" s="70" t="s">
        <v>13</v>
      </c>
      <c r="G18" s="38" t="s">
        <v>924</v>
      </c>
      <c r="H18" s="38" t="s">
        <v>932</v>
      </c>
      <c r="I18" s="98" t="s">
        <v>636</v>
      </c>
      <c r="J18" s="74" t="s">
        <v>936</v>
      </c>
      <c r="K18" s="131" t="s">
        <v>636</v>
      </c>
      <c r="L18" s="131" t="s">
        <v>636</v>
      </c>
    </row>
    <row r="19" spans="1:12" x14ac:dyDescent="0.45">
      <c r="A19" s="165" t="str">
        <f t="shared" ref="A19:A82" si="2">D19&amp;E19&amp;G19&amp;H19&amp;I19</f>
        <v>荷主等Scope3輸送効率向上のための措置貨物輸送事業者及び着荷主との連携ー</v>
      </c>
      <c r="B19" s="166">
        <f t="shared" si="1"/>
        <v>13</v>
      </c>
      <c r="C19" s="101" t="s">
        <v>658</v>
      </c>
      <c r="D19" s="101" t="s">
        <v>920</v>
      </c>
      <c r="E19" s="101" t="s">
        <v>639</v>
      </c>
      <c r="F19" s="70" t="s">
        <v>13</v>
      </c>
      <c r="G19" s="38" t="s">
        <v>924</v>
      </c>
      <c r="H19" s="38" t="s">
        <v>932</v>
      </c>
      <c r="I19" s="98" t="s">
        <v>636</v>
      </c>
      <c r="J19" s="74" t="s">
        <v>937</v>
      </c>
      <c r="K19" s="131" t="s">
        <v>636</v>
      </c>
      <c r="L19" s="131" t="s">
        <v>636</v>
      </c>
    </row>
    <row r="20" spans="1:12" x14ac:dyDescent="0.45">
      <c r="A20" s="165" t="str">
        <f t="shared" si="2"/>
        <v>荷主等Scope3輸送効率向上のための措置貨物輸送事業者及び着荷主との連携ー</v>
      </c>
      <c r="B20" s="166">
        <f t="shared" si="1"/>
        <v>14</v>
      </c>
      <c r="C20" s="101" t="s">
        <v>658</v>
      </c>
      <c r="D20" s="101" t="s">
        <v>920</v>
      </c>
      <c r="E20" s="101" t="s">
        <v>639</v>
      </c>
      <c r="F20" s="70" t="s">
        <v>13</v>
      </c>
      <c r="G20" s="38" t="s">
        <v>924</v>
      </c>
      <c r="H20" s="38" t="s">
        <v>932</v>
      </c>
      <c r="I20" s="98" t="s">
        <v>636</v>
      </c>
      <c r="J20" s="74" t="s">
        <v>938</v>
      </c>
      <c r="K20" s="131" t="s">
        <v>636</v>
      </c>
      <c r="L20" s="131" t="s">
        <v>636</v>
      </c>
    </row>
    <row r="21" spans="1:12" x14ac:dyDescent="0.45">
      <c r="A21" s="165" t="str">
        <f t="shared" si="2"/>
        <v>荷主等Scope3輸送効率向上のための措置貨物輸送事業者及び着荷主との連携ー</v>
      </c>
      <c r="B21" s="166">
        <f t="shared" si="1"/>
        <v>15</v>
      </c>
      <c r="C21" s="101" t="s">
        <v>658</v>
      </c>
      <c r="D21" s="101" t="s">
        <v>920</v>
      </c>
      <c r="E21" s="101" t="s">
        <v>639</v>
      </c>
      <c r="F21" s="70" t="s">
        <v>13</v>
      </c>
      <c r="G21" s="38" t="s">
        <v>924</v>
      </c>
      <c r="H21" s="38" t="s">
        <v>932</v>
      </c>
      <c r="I21" s="98" t="s">
        <v>636</v>
      </c>
      <c r="J21" s="74" t="s">
        <v>939</v>
      </c>
      <c r="K21" s="131" t="s">
        <v>636</v>
      </c>
      <c r="L21" s="131" t="s">
        <v>636</v>
      </c>
    </row>
    <row r="22" spans="1:12" ht="42.75" x14ac:dyDescent="0.45">
      <c r="A22" s="165" t="str">
        <f t="shared" si="2"/>
        <v>荷主等Scope3輸送効率向上のための措置貨物輸送事業者及び着荷主との連携ー</v>
      </c>
      <c r="B22" s="166">
        <f t="shared" si="1"/>
        <v>16</v>
      </c>
      <c r="C22" s="101" t="s">
        <v>658</v>
      </c>
      <c r="D22" s="101" t="s">
        <v>920</v>
      </c>
      <c r="E22" s="101" t="s">
        <v>639</v>
      </c>
      <c r="F22" s="70" t="s">
        <v>13</v>
      </c>
      <c r="G22" s="38" t="s">
        <v>924</v>
      </c>
      <c r="H22" s="38" t="s">
        <v>932</v>
      </c>
      <c r="I22" s="98" t="s">
        <v>636</v>
      </c>
      <c r="J22" s="74" t="s">
        <v>940</v>
      </c>
      <c r="K22" s="131" t="s">
        <v>636</v>
      </c>
      <c r="L22" s="131" t="s">
        <v>636</v>
      </c>
    </row>
    <row r="23" spans="1:12" x14ac:dyDescent="0.45">
      <c r="A23" s="165" t="str">
        <f t="shared" si="2"/>
        <v>荷主等Scope3輸送効率向上のための措置貨物輸送事業者及び着荷主との連携ー</v>
      </c>
      <c r="B23" s="166">
        <f t="shared" si="1"/>
        <v>17</v>
      </c>
      <c r="C23" s="101" t="s">
        <v>658</v>
      </c>
      <c r="D23" s="101" t="s">
        <v>920</v>
      </c>
      <c r="E23" s="101" t="s">
        <v>639</v>
      </c>
      <c r="F23" s="70" t="s">
        <v>13</v>
      </c>
      <c r="G23" s="38" t="s">
        <v>924</v>
      </c>
      <c r="H23" s="38" t="s">
        <v>932</v>
      </c>
      <c r="I23" s="98" t="s">
        <v>636</v>
      </c>
      <c r="J23" s="74" t="s">
        <v>941</v>
      </c>
      <c r="K23" s="131" t="s">
        <v>636</v>
      </c>
      <c r="L23" s="131" t="s">
        <v>636</v>
      </c>
    </row>
    <row r="24" spans="1:12" ht="28.5" x14ac:dyDescent="0.45">
      <c r="A24" s="165" t="str">
        <f t="shared" si="2"/>
        <v>荷主等Scope3輸送効率向上のための措置貨物輸送事業者及び着荷主との連携ー</v>
      </c>
      <c r="B24" s="166">
        <f t="shared" si="1"/>
        <v>18</v>
      </c>
      <c r="C24" s="101" t="s">
        <v>658</v>
      </c>
      <c r="D24" s="101" t="s">
        <v>920</v>
      </c>
      <c r="E24" s="101" t="s">
        <v>639</v>
      </c>
      <c r="F24" s="87" t="s">
        <v>84</v>
      </c>
      <c r="G24" s="38" t="s">
        <v>924</v>
      </c>
      <c r="H24" s="38" t="s">
        <v>932</v>
      </c>
      <c r="I24" s="98" t="s">
        <v>636</v>
      </c>
      <c r="J24" s="74" t="s">
        <v>942</v>
      </c>
      <c r="K24" s="131" t="s">
        <v>636</v>
      </c>
      <c r="L24" s="131" t="s">
        <v>636</v>
      </c>
    </row>
    <row r="25" spans="1:12" x14ac:dyDescent="0.45">
      <c r="A25" s="165" t="str">
        <f t="shared" si="2"/>
        <v>荷主等Scope3輸送効率向上のための措置貨物輸送事業者及び着荷主との連携ー</v>
      </c>
      <c r="B25" s="166">
        <f t="shared" si="1"/>
        <v>19</v>
      </c>
      <c r="C25" s="101" t="s">
        <v>658</v>
      </c>
      <c r="D25" s="101" t="s">
        <v>920</v>
      </c>
      <c r="E25" s="101" t="s">
        <v>639</v>
      </c>
      <c r="F25" s="70" t="s">
        <v>13</v>
      </c>
      <c r="G25" s="38" t="s">
        <v>924</v>
      </c>
      <c r="H25" s="38" t="s">
        <v>932</v>
      </c>
      <c r="I25" s="98" t="s">
        <v>636</v>
      </c>
      <c r="J25" s="74" t="s">
        <v>943</v>
      </c>
      <c r="K25" s="131" t="s">
        <v>636</v>
      </c>
      <c r="L25" s="131" t="s">
        <v>636</v>
      </c>
    </row>
    <row r="26" spans="1:12" x14ac:dyDescent="0.45">
      <c r="A26" s="165" t="str">
        <f t="shared" si="2"/>
        <v>荷主等Scope3輸送効率向上のための措置貨物輸送事業者及び着荷主との連携ー</v>
      </c>
      <c r="B26" s="166">
        <f t="shared" si="1"/>
        <v>20</v>
      </c>
      <c r="C26" s="101" t="s">
        <v>658</v>
      </c>
      <c r="D26" s="101" t="s">
        <v>920</v>
      </c>
      <c r="E26" s="101" t="s">
        <v>639</v>
      </c>
      <c r="F26" s="70" t="s">
        <v>13</v>
      </c>
      <c r="G26" s="38" t="s">
        <v>924</v>
      </c>
      <c r="H26" s="38" t="s">
        <v>932</v>
      </c>
      <c r="I26" s="98" t="s">
        <v>636</v>
      </c>
      <c r="J26" s="74" t="s">
        <v>944</v>
      </c>
      <c r="K26" s="131" t="s">
        <v>636</v>
      </c>
      <c r="L26" s="131" t="s">
        <v>636</v>
      </c>
    </row>
    <row r="27" spans="1:12" ht="28.5" x14ac:dyDescent="0.45">
      <c r="A27" s="165" t="str">
        <f t="shared" si="2"/>
        <v>荷主等Scope3輸送効率向上のための措置貨物輸送事業者及び着荷主との連携ー</v>
      </c>
      <c r="B27" s="166">
        <f t="shared" si="1"/>
        <v>21</v>
      </c>
      <c r="C27" s="101" t="s">
        <v>658</v>
      </c>
      <c r="D27" s="101" t="s">
        <v>920</v>
      </c>
      <c r="E27" s="101" t="s">
        <v>639</v>
      </c>
      <c r="F27" s="70" t="s">
        <v>13</v>
      </c>
      <c r="G27" s="38" t="s">
        <v>924</v>
      </c>
      <c r="H27" s="38" t="s">
        <v>932</v>
      </c>
      <c r="I27" s="98" t="s">
        <v>636</v>
      </c>
      <c r="J27" s="74" t="s">
        <v>945</v>
      </c>
      <c r="K27" s="131" t="s">
        <v>636</v>
      </c>
      <c r="L27" s="131" t="s">
        <v>636</v>
      </c>
    </row>
    <row r="28" spans="1:12" x14ac:dyDescent="0.45">
      <c r="A28" s="165" t="str">
        <f t="shared" si="2"/>
        <v>荷主等Scope3輸送効率向上のための措置貨物輸送事業者及び着荷主との連携ー</v>
      </c>
      <c r="B28" s="166">
        <f t="shared" si="1"/>
        <v>22</v>
      </c>
      <c r="C28" s="101" t="s">
        <v>658</v>
      </c>
      <c r="D28" s="101" t="s">
        <v>920</v>
      </c>
      <c r="E28" s="101" t="s">
        <v>639</v>
      </c>
      <c r="F28" s="70" t="s">
        <v>13</v>
      </c>
      <c r="G28" s="38" t="s">
        <v>924</v>
      </c>
      <c r="H28" s="38" t="s">
        <v>932</v>
      </c>
      <c r="I28" s="98" t="s">
        <v>636</v>
      </c>
      <c r="J28" s="74" t="s">
        <v>946</v>
      </c>
      <c r="K28" s="131" t="s">
        <v>636</v>
      </c>
      <c r="L28" s="131" t="s">
        <v>636</v>
      </c>
    </row>
    <row r="29" spans="1:12" x14ac:dyDescent="0.45">
      <c r="A29" s="165" t="str">
        <f t="shared" si="2"/>
        <v>荷主等Scope3輸送効率向上のための措置貨物輸送事業者及び着荷主との連携ー</v>
      </c>
      <c r="B29" s="166">
        <f t="shared" si="1"/>
        <v>23</v>
      </c>
      <c r="C29" s="101" t="s">
        <v>658</v>
      </c>
      <c r="D29" s="101" t="s">
        <v>920</v>
      </c>
      <c r="E29" s="101" t="s">
        <v>639</v>
      </c>
      <c r="F29" s="70" t="s">
        <v>13</v>
      </c>
      <c r="G29" s="38" t="s">
        <v>924</v>
      </c>
      <c r="H29" s="38" t="s">
        <v>932</v>
      </c>
      <c r="I29" s="98" t="s">
        <v>636</v>
      </c>
      <c r="J29" s="74" t="s">
        <v>947</v>
      </c>
      <c r="K29" s="131" t="s">
        <v>636</v>
      </c>
      <c r="L29" s="131" t="s">
        <v>636</v>
      </c>
    </row>
    <row r="30" spans="1:12" ht="28.5" x14ac:dyDescent="0.45">
      <c r="A30" s="165" t="str">
        <f t="shared" si="2"/>
        <v>荷主等Scope3輸送効率向上のための措置輸送効率を考慮した商品の開発又は荷姿の設計等ー</v>
      </c>
      <c r="B30" s="166">
        <f t="shared" si="1"/>
        <v>24</v>
      </c>
      <c r="C30" s="101" t="s">
        <v>658</v>
      </c>
      <c r="D30" s="101" t="s">
        <v>920</v>
      </c>
      <c r="E30" s="101" t="s">
        <v>639</v>
      </c>
      <c r="F30" s="70" t="s">
        <v>13</v>
      </c>
      <c r="G30" s="38" t="s">
        <v>924</v>
      </c>
      <c r="H30" s="38" t="s">
        <v>948</v>
      </c>
      <c r="I30" s="98" t="s">
        <v>636</v>
      </c>
      <c r="J30" s="74" t="s">
        <v>949</v>
      </c>
      <c r="K30" s="131" t="s">
        <v>636</v>
      </c>
      <c r="L30" s="131" t="s">
        <v>636</v>
      </c>
    </row>
    <row r="31" spans="1:12" ht="28.5" x14ac:dyDescent="0.45">
      <c r="A31" s="165" t="str">
        <f t="shared" si="2"/>
        <v>荷主等Scope3輸送効率向上のための措置輸送効率を考慮した商品の開発又は荷姿の設計等ー</v>
      </c>
      <c r="B31" s="166">
        <f t="shared" si="1"/>
        <v>25</v>
      </c>
      <c r="C31" s="101" t="s">
        <v>658</v>
      </c>
      <c r="D31" s="101" t="s">
        <v>920</v>
      </c>
      <c r="E31" s="101" t="s">
        <v>639</v>
      </c>
      <c r="F31" s="70" t="s">
        <v>13</v>
      </c>
      <c r="G31" s="38" t="s">
        <v>924</v>
      </c>
      <c r="H31" s="38" t="s">
        <v>948</v>
      </c>
      <c r="I31" s="98" t="s">
        <v>636</v>
      </c>
      <c r="J31" s="74" t="s">
        <v>950</v>
      </c>
      <c r="K31" s="131" t="s">
        <v>636</v>
      </c>
      <c r="L31" s="131" t="s">
        <v>636</v>
      </c>
    </row>
    <row r="32" spans="1:12" ht="42.75" x14ac:dyDescent="0.45">
      <c r="A32" s="165" t="str">
        <f t="shared" si="2"/>
        <v>荷主等Scope3輸送効率向上のための措置物流拠点の整備等ー</v>
      </c>
      <c r="B32" s="166">
        <f t="shared" si="1"/>
        <v>26</v>
      </c>
      <c r="C32" s="101" t="s">
        <v>658</v>
      </c>
      <c r="D32" s="101" t="s">
        <v>920</v>
      </c>
      <c r="E32" s="101" t="s">
        <v>639</v>
      </c>
      <c r="F32" s="70" t="s">
        <v>13</v>
      </c>
      <c r="G32" s="38" t="s">
        <v>924</v>
      </c>
      <c r="H32" s="38" t="s">
        <v>951</v>
      </c>
      <c r="I32" s="98" t="s">
        <v>636</v>
      </c>
      <c r="J32" s="41" t="s">
        <v>2756</v>
      </c>
      <c r="K32" s="131" t="s">
        <v>636</v>
      </c>
      <c r="L32" s="131" t="s">
        <v>636</v>
      </c>
    </row>
    <row r="33" spans="1:12" x14ac:dyDescent="0.45">
      <c r="A33" s="165" t="str">
        <f t="shared" si="2"/>
        <v>荷主等Scope3輸送効率向上のための措置物流拠点の整備等ー</v>
      </c>
      <c r="B33" s="166">
        <f t="shared" si="1"/>
        <v>27</v>
      </c>
      <c r="C33" s="101" t="s">
        <v>658</v>
      </c>
      <c r="D33" s="101" t="s">
        <v>920</v>
      </c>
      <c r="E33" s="101" t="s">
        <v>639</v>
      </c>
      <c r="F33" s="70" t="s">
        <v>13</v>
      </c>
      <c r="G33" s="38" t="s">
        <v>924</v>
      </c>
      <c r="H33" s="38" t="s">
        <v>951</v>
      </c>
      <c r="I33" s="98" t="s">
        <v>636</v>
      </c>
      <c r="J33" s="74" t="s">
        <v>952</v>
      </c>
      <c r="K33" s="131" t="s">
        <v>636</v>
      </c>
      <c r="L33" s="131" t="s">
        <v>636</v>
      </c>
    </row>
    <row r="34" spans="1:12" x14ac:dyDescent="0.45">
      <c r="A34" s="165" t="str">
        <f t="shared" si="2"/>
        <v>荷主等Scope3輸送効率向上のための措置物流拠点の整備等ー</v>
      </c>
      <c r="B34" s="166">
        <f t="shared" si="1"/>
        <v>28</v>
      </c>
      <c r="C34" s="101" t="s">
        <v>658</v>
      </c>
      <c r="D34" s="101" t="s">
        <v>920</v>
      </c>
      <c r="E34" s="101" t="s">
        <v>639</v>
      </c>
      <c r="F34" s="70" t="s">
        <v>13</v>
      </c>
      <c r="G34" s="38" t="s">
        <v>924</v>
      </c>
      <c r="H34" s="38" t="s">
        <v>951</v>
      </c>
      <c r="I34" s="98" t="s">
        <v>636</v>
      </c>
      <c r="J34" s="74" t="s">
        <v>953</v>
      </c>
      <c r="K34" s="131" t="s">
        <v>636</v>
      </c>
      <c r="L34" s="131" t="s">
        <v>636</v>
      </c>
    </row>
    <row r="35" spans="1:12" x14ac:dyDescent="0.45">
      <c r="A35" s="165" t="str">
        <f t="shared" si="2"/>
        <v>荷主等Scope3輸送効率向上のための措置物流拠点の整備等ー</v>
      </c>
      <c r="B35" s="166">
        <f t="shared" si="1"/>
        <v>29</v>
      </c>
      <c r="C35" s="101" t="s">
        <v>658</v>
      </c>
      <c r="D35" s="101" t="s">
        <v>920</v>
      </c>
      <c r="E35" s="101" t="s">
        <v>639</v>
      </c>
      <c r="F35" s="70" t="s">
        <v>13</v>
      </c>
      <c r="G35" s="38" t="s">
        <v>924</v>
      </c>
      <c r="H35" s="38" t="s">
        <v>951</v>
      </c>
      <c r="I35" s="98" t="s">
        <v>636</v>
      </c>
      <c r="J35" s="74" t="s">
        <v>954</v>
      </c>
      <c r="K35" s="131" t="s">
        <v>636</v>
      </c>
      <c r="L35" s="131" t="s">
        <v>636</v>
      </c>
    </row>
    <row r="36" spans="1:12" ht="28.5" x14ac:dyDescent="0.45">
      <c r="A36" s="165" t="str">
        <f t="shared" si="2"/>
        <v>荷主等Scope3輸送効率向上のための措置標準化及び情報化の推進ー</v>
      </c>
      <c r="B36" s="166">
        <f t="shared" si="1"/>
        <v>30</v>
      </c>
      <c r="C36" s="101" t="s">
        <v>658</v>
      </c>
      <c r="D36" s="101" t="s">
        <v>920</v>
      </c>
      <c r="E36" s="101" t="s">
        <v>639</v>
      </c>
      <c r="F36" s="70" t="s">
        <v>13</v>
      </c>
      <c r="G36" s="38" t="s">
        <v>924</v>
      </c>
      <c r="H36" s="38" t="s">
        <v>955</v>
      </c>
      <c r="I36" s="98" t="s">
        <v>636</v>
      </c>
      <c r="J36" s="74" t="s">
        <v>956</v>
      </c>
      <c r="K36" s="131" t="s">
        <v>636</v>
      </c>
      <c r="L36" s="131" t="s">
        <v>636</v>
      </c>
    </row>
    <row r="37" spans="1:12" x14ac:dyDescent="0.45">
      <c r="A37" s="165" t="str">
        <f t="shared" si="2"/>
        <v>荷主等Scope3輸送効率向上のための措置標準化及び情報化の推進ー</v>
      </c>
      <c r="B37" s="166">
        <f t="shared" si="1"/>
        <v>31</v>
      </c>
      <c r="C37" s="101" t="s">
        <v>658</v>
      </c>
      <c r="D37" s="101" t="s">
        <v>920</v>
      </c>
      <c r="E37" s="101" t="s">
        <v>639</v>
      </c>
      <c r="F37" s="70" t="s">
        <v>13</v>
      </c>
      <c r="G37" s="38" t="s">
        <v>924</v>
      </c>
      <c r="H37" s="38" t="s">
        <v>955</v>
      </c>
      <c r="I37" s="98" t="s">
        <v>636</v>
      </c>
      <c r="J37" s="74" t="s">
        <v>957</v>
      </c>
      <c r="K37" s="131" t="s">
        <v>636</v>
      </c>
      <c r="L37" s="131" t="s">
        <v>636</v>
      </c>
    </row>
    <row r="38" spans="1:12" x14ac:dyDescent="0.45">
      <c r="A38" s="165" t="str">
        <f t="shared" si="2"/>
        <v>荷主等Scope3輸送効率向上のための措置標準化及び情報化の推進ー</v>
      </c>
      <c r="B38" s="166">
        <f t="shared" si="1"/>
        <v>32</v>
      </c>
      <c r="C38" s="101" t="s">
        <v>658</v>
      </c>
      <c r="D38" s="101" t="s">
        <v>920</v>
      </c>
      <c r="E38" s="101" t="s">
        <v>639</v>
      </c>
      <c r="F38" s="70" t="s">
        <v>13</v>
      </c>
      <c r="G38" s="38" t="s">
        <v>924</v>
      </c>
      <c r="H38" s="38" t="s">
        <v>955</v>
      </c>
      <c r="I38" s="98" t="s">
        <v>636</v>
      </c>
      <c r="J38" s="74" t="s">
        <v>958</v>
      </c>
      <c r="K38" s="131" t="s">
        <v>636</v>
      </c>
      <c r="L38" s="131" t="s">
        <v>636</v>
      </c>
    </row>
    <row r="39" spans="1:12" x14ac:dyDescent="0.45">
      <c r="A39" s="165" t="str">
        <f t="shared" si="2"/>
        <v>荷主等Scope3輸送効率向上のための措置標準化及び情報化の推進ー</v>
      </c>
      <c r="B39" s="166">
        <f t="shared" si="1"/>
        <v>33</v>
      </c>
      <c r="C39" s="101" t="s">
        <v>658</v>
      </c>
      <c r="D39" s="101" t="s">
        <v>920</v>
      </c>
      <c r="E39" s="101" t="s">
        <v>639</v>
      </c>
      <c r="F39" s="70" t="s">
        <v>13</v>
      </c>
      <c r="G39" s="38" t="s">
        <v>924</v>
      </c>
      <c r="H39" s="38" t="s">
        <v>955</v>
      </c>
      <c r="I39" s="98" t="s">
        <v>636</v>
      </c>
      <c r="J39" s="74" t="s">
        <v>959</v>
      </c>
      <c r="K39" s="131" t="s">
        <v>636</v>
      </c>
      <c r="L39" s="131" t="s">
        <v>636</v>
      </c>
    </row>
    <row r="40" spans="1:12" x14ac:dyDescent="0.45">
      <c r="A40" s="165" t="str">
        <f t="shared" si="2"/>
        <v>荷主等Scope3輸送効率向上のための措置標準化及び情報化の推進ー</v>
      </c>
      <c r="B40" s="166">
        <f t="shared" si="1"/>
        <v>34</v>
      </c>
      <c r="C40" s="101" t="s">
        <v>658</v>
      </c>
      <c r="D40" s="101" t="s">
        <v>920</v>
      </c>
      <c r="E40" s="101" t="s">
        <v>639</v>
      </c>
      <c r="F40" s="70" t="s">
        <v>13</v>
      </c>
      <c r="G40" s="38" t="s">
        <v>924</v>
      </c>
      <c r="H40" s="38" t="s">
        <v>955</v>
      </c>
      <c r="I40" s="98" t="s">
        <v>636</v>
      </c>
      <c r="J40" s="74" t="s">
        <v>960</v>
      </c>
      <c r="K40" s="131" t="s">
        <v>636</v>
      </c>
      <c r="L40" s="131" t="s">
        <v>636</v>
      </c>
    </row>
    <row r="41" spans="1:12" ht="42.75" x14ac:dyDescent="0.45">
      <c r="A41" s="165" t="str">
        <f t="shared" si="2"/>
        <v>貨物輸送事業者Scope1,2燃費性能の優れた輸送用機器の使用 （機器・機材等の導入）鉄道</v>
      </c>
      <c r="B41" s="166">
        <f t="shared" si="1"/>
        <v>35</v>
      </c>
      <c r="C41" s="101" t="s">
        <v>658</v>
      </c>
      <c r="D41" s="101" t="s">
        <v>961</v>
      </c>
      <c r="E41" s="101" t="s">
        <v>962</v>
      </c>
      <c r="F41" s="70" t="s">
        <v>13</v>
      </c>
      <c r="G41" s="360" t="s">
        <v>963</v>
      </c>
      <c r="H41" s="360"/>
      <c r="I41" s="98" t="s">
        <v>964</v>
      </c>
      <c r="J41" s="74" t="s">
        <v>965</v>
      </c>
      <c r="K41" s="131" t="s">
        <v>636</v>
      </c>
      <c r="L41" s="131" t="s">
        <v>636</v>
      </c>
    </row>
    <row r="42" spans="1:12" ht="28.5" x14ac:dyDescent="0.45">
      <c r="A42" s="165" t="str">
        <f t="shared" si="2"/>
        <v>貨物輸送事業者Scope1,2燃費性能の優れた輸送用機器の使用 （機器・機材等の導入）自動車</v>
      </c>
      <c r="B42" s="166">
        <f t="shared" si="1"/>
        <v>36</v>
      </c>
      <c r="C42" s="101" t="s">
        <v>658</v>
      </c>
      <c r="D42" s="101" t="s">
        <v>961</v>
      </c>
      <c r="E42" s="101" t="s">
        <v>962</v>
      </c>
      <c r="F42" s="70" t="s">
        <v>13</v>
      </c>
      <c r="G42" s="360" t="s">
        <v>963</v>
      </c>
      <c r="H42" s="360"/>
      <c r="I42" s="39" t="s">
        <v>966</v>
      </c>
      <c r="J42" s="74" t="s">
        <v>967</v>
      </c>
      <c r="K42" s="131" t="s">
        <v>636</v>
      </c>
      <c r="L42" s="131" t="s">
        <v>636</v>
      </c>
    </row>
    <row r="43" spans="1:12" ht="42.75" x14ac:dyDescent="0.45">
      <c r="A43" s="165" t="str">
        <f t="shared" si="2"/>
        <v>貨物輸送事業者Scope1,2燃費性能の優れた輸送用機器の使用 （機器・機材等の導入）自動車</v>
      </c>
      <c r="B43" s="167">
        <f t="shared" si="1"/>
        <v>37</v>
      </c>
      <c r="C43" s="38" t="s">
        <v>658</v>
      </c>
      <c r="D43" s="38" t="s">
        <v>961</v>
      </c>
      <c r="E43" s="38" t="s">
        <v>962</v>
      </c>
      <c r="F43" s="133" t="s">
        <v>13</v>
      </c>
      <c r="G43" s="360" t="s">
        <v>963</v>
      </c>
      <c r="H43" s="360"/>
      <c r="I43" s="40" t="s">
        <v>966</v>
      </c>
      <c r="J43" s="41" t="s">
        <v>2527</v>
      </c>
      <c r="K43" s="124" t="s">
        <v>636</v>
      </c>
      <c r="L43" s="124" t="s">
        <v>636</v>
      </c>
    </row>
    <row r="44" spans="1:12" ht="28.5" x14ac:dyDescent="0.45">
      <c r="A44" s="165" t="str">
        <f t="shared" si="2"/>
        <v>貨物輸送事業者Scope1,2燃費性能の優れた輸送用機器の使用 （機器・機材等の導入）自動車</v>
      </c>
      <c r="B44" s="166">
        <f t="shared" si="1"/>
        <v>38</v>
      </c>
      <c r="C44" s="101" t="s">
        <v>658</v>
      </c>
      <c r="D44" s="101" t="s">
        <v>961</v>
      </c>
      <c r="E44" s="101" t="s">
        <v>962</v>
      </c>
      <c r="F44" s="70" t="s">
        <v>13</v>
      </c>
      <c r="G44" s="360" t="s">
        <v>963</v>
      </c>
      <c r="H44" s="360"/>
      <c r="I44" s="39" t="s">
        <v>966</v>
      </c>
      <c r="J44" s="74" t="s">
        <v>968</v>
      </c>
      <c r="K44" s="131" t="s">
        <v>636</v>
      </c>
      <c r="L44" s="131" t="s">
        <v>636</v>
      </c>
    </row>
    <row r="45" spans="1:12" x14ac:dyDescent="0.45">
      <c r="A45" s="165" t="str">
        <f t="shared" si="2"/>
        <v>貨物輸送事業者Scope1,2燃費性能の優れた輸送用機器の使用 （機器・機材等の導入）自動車</v>
      </c>
      <c r="B45" s="166">
        <f t="shared" si="1"/>
        <v>39</v>
      </c>
      <c r="C45" s="101" t="s">
        <v>658</v>
      </c>
      <c r="D45" s="101" t="s">
        <v>961</v>
      </c>
      <c r="E45" s="101" t="s">
        <v>962</v>
      </c>
      <c r="F45" s="70" t="s">
        <v>13</v>
      </c>
      <c r="G45" s="360" t="s">
        <v>963</v>
      </c>
      <c r="H45" s="360"/>
      <c r="I45" s="39" t="s">
        <v>966</v>
      </c>
      <c r="J45" s="74" t="s">
        <v>969</v>
      </c>
      <c r="K45" s="131" t="s">
        <v>636</v>
      </c>
      <c r="L45" s="131" t="s">
        <v>636</v>
      </c>
    </row>
    <row r="46" spans="1:12" ht="28.5" x14ac:dyDescent="0.45">
      <c r="A46" s="165" t="str">
        <f t="shared" si="2"/>
        <v>貨物輸送事業者Scope1,2燃費性能の優れた輸送用機器の使用 （機器・機材等の導入）自動車</v>
      </c>
      <c r="B46" s="166">
        <f t="shared" si="1"/>
        <v>40</v>
      </c>
      <c r="C46" s="101" t="s">
        <v>658</v>
      </c>
      <c r="D46" s="101" t="s">
        <v>961</v>
      </c>
      <c r="E46" s="101" t="s">
        <v>962</v>
      </c>
      <c r="F46" s="70" t="s">
        <v>13</v>
      </c>
      <c r="G46" s="360" t="s">
        <v>963</v>
      </c>
      <c r="H46" s="360"/>
      <c r="I46" s="39" t="s">
        <v>966</v>
      </c>
      <c r="J46" s="74" t="s">
        <v>970</v>
      </c>
      <c r="K46" s="131" t="s">
        <v>636</v>
      </c>
      <c r="L46" s="131" t="s">
        <v>636</v>
      </c>
    </row>
    <row r="47" spans="1:12" x14ac:dyDescent="0.45">
      <c r="A47" s="165" t="str">
        <f t="shared" si="2"/>
        <v>貨物輸送事業者Scope1,2燃費性能の優れた輸送用機器の使用 （機器・機材等の導入）自動車</v>
      </c>
      <c r="B47" s="166">
        <f t="shared" si="1"/>
        <v>41</v>
      </c>
      <c r="C47" s="101" t="s">
        <v>658</v>
      </c>
      <c r="D47" s="101" t="s">
        <v>961</v>
      </c>
      <c r="E47" s="101" t="s">
        <v>962</v>
      </c>
      <c r="F47" s="70" t="s">
        <v>13</v>
      </c>
      <c r="G47" s="360" t="s">
        <v>963</v>
      </c>
      <c r="H47" s="360"/>
      <c r="I47" s="39" t="s">
        <v>966</v>
      </c>
      <c r="J47" s="74" t="s">
        <v>971</v>
      </c>
      <c r="K47" s="131" t="s">
        <v>636</v>
      </c>
      <c r="L47" s="131" t="s">
        <v>636</v>
      </c>
    </row>
    <row r="48" spans="1:12" ht="28.5" x14ac:dyDescent="0.45">
      <c r="A48" s="165" t="str">
        <f t="shared" si="2"/>
        <v>貨物輸送事業者Scope1,2燃費性能の優れた輸送用機器の使用 （機器・機材等の導入）船舶</v>
      </c>
      <c r="B48" s="166">
        <f t="shared" si="1"/>
        <v>42</v>
      </c>
      <c r="C48" s="101" t="s">
        <v>658</v>
      </c>
      <c r="D48" s="101" t="s">
        <v>961</v>
      </c>
      <c r="E48" s="101" t="s">
        <v>962</v>
      </c>
      <c r="F48" s="70" t="s">
        <v>13</v>
      </c>
      <c r="G48" s="360" t="s">
        <v>963</v>
      </c>
      <c r="H48" s="360"/>
      <c r="I48" s="39" t="s">
        <v>972</v>
      </c>
      <c r="J48" s="41" t="s">
        <v>2757</v>
      </c>
      <c r="K48" s="131" t="s">
        <v>636</v>
      </c>
      <c r="L48" s="131" t="s">
        <v>636</v>
      </c>
    </row>
    <row r="49" spans="1:12" x14ac:dyDescent="0.45">
      <c r="A49" s="165" t="str">
        <f t="shared" si="2"/>
        <v>貨物輸送事業者Scope1,2燃費性能の優れた輸送用機器の使用 （機器・機材等の導入）船舶</v>
      </c>
      <c r="B49" s="166">
        <f t="shared" si="1"/>
        <v>43</v>
      </c>
      <c r="C49" s="101" t="s">
        <v>658</v>
      </c>
      <c r="D49" s="101" t="s">
        <v>961</v>
      </c>
      <c r="E49" s="101" t="s">
        <v>962</v>
      </c>
      <c r="F49" s="70" t="s">
        <v>13</v>
      </c>
      <c r="G49" s="360" t="s">
        <v>963</v>
      </c>
      <c r="H49" s="360"/>
      <c r="I49" s="39" t="s">
        <v>972</v>
      </c>
      <c r="J49" s="74" t="s">
        <v>974</v>
      </c>
      <c r="K49" s="131" t="s">
        <v>636</v>
      </c>
      <c r="L49" s="131" t="s">
        <v>636</v>
      </c>
    </row>
    <row r="50" spans="1:12" x14ac:dyDescent="0.45">
      <c r="A50" s="165" t="str">
        <f t="shared" si="2"/>
        <v>貨物輸送事業者Scope1,2燃費性能の優れた輸送用機器の使用 （機器・機材等の導入）船舶</v>
      </c>
      <c r="B50" s="166">
        <f t="shared" si="1"/>
        <v>44</v>
      </c>
      <c r="C50" s="101" t="s">
        <v>658</v>
      </c>
      <c r="D50" s="101" t="s">
        <v>961</v>
      </c>
      <c r="E50" s="101" t="s">
        <v>962</v>
      </c>
      <c r="F50" s="70" t="s">
        <v>13</v>
      </c>
      <c r="G50" s="360" t="s">
        <v>963</v>
      </c>
      <c r="H50" s="360"/>
      <c r="I50" s="39" t="s">
        <v>972</v>
      </c>
      <c r="J50" s="74" t="s">
        <v>975</v>
      </c>
      <c r="K50" s="131" t="s">
        <v>636</v>
      </c>
      <c r="L50" s="131" t="s">
        <v>636</v>
      </c>
    </row>
    <row r="51" spans="1:12" x14ac:dyDescent="0.45">
      <c r="A51" s="165" t="str">
        <f t="shared" si="2"/>
        <v>貨物輸送事業者Scope1,2燃費性能の優れた輸送用機器の使用 （機器・機材等の導入）航空機</v>
      </c>
      <c r="B51" s="166">
        <f t="shared" si="1"/>
        <v>45</v>
      </c>
      <c r="C51" s="101" t="s">
        <v>658</v>
      </c>
      <c r="D51" s="101" t="s">
        <v>961</v>
      </c>
      <c r="E51" s="101" t="s">
        <v>962</v>
      </c>
      <c r="F51" s="70" t="s">
        <v>13</v>
      </c>
      <c r="G51" s="360" t="s">
        <v>963</v>
      </c>
      <c r="H51" s="360"/>
      <c r="I51" s="39" t="s">
        <v>976</v>
      </c>
      <c r="J51" s="74" t="s">
        <v>977</v>
      </c>
      <c r="K51" s="131" t="s">
        <v>636</v>
      </c>
      <c r="L51" s="131" t="s">
        <v>636</v>
      </c>
    </row>
    <row r="52" spans="1:12" x14ac:dyDescent="0.45">
      <c r="A52" s="165" t="str">
        <f t="shared" si="2"/>
        <v>貨物輸送事業者Scope1,2燃費性能の優れた輸送用機器の使用 （機器・機材等の導入）航空機</v>
      </c>
      <c r="B52" s="166">
        <f t="shared" si="1"/>
        <v>46</v>
      </c>
      <c r="C52" s="101" t="s">
        <v>658</v>
      </c>
      <c r="D52" s="101" t="s">
        <v>961</v>
      </c>
      <c r="E52" s="101" t="s">
        <v>962</v>
      </c>
      <c r="F52" s="70" t="s">
        <v>13</v>
      </c>
      <c r="G52" s="360" t="s">
        <v>963</v>
      </c>
      <c r="H52" s="360"/>
      <c r="I52" s="39" t="s">
        <v>976</v>
      </c>
      <c r="J52" s="74" t="s">
        <v>978</v>
      </c>
      <c r="K52" s="131" t="s">
        <v>636</v>
      </c>
      <c r="L52" s="131" t="s">
        <v>636</v>
      </c>
    </row>
    <row r="53" spans="1:12" x14ac:dyDescent="0.45">
      <c r="A53" s="165" t="str">
        <f t="shared" si="2"/>
        <v>貨物輸送事業者Scope1,2排出削減に資する運転又は操縦 （運用管理）鉄道</v>
      </c>
      <c r="B53" s="166">
        <f t="shared" si="1"/>
        <v>47</v>
      </c>
      <c r="C53" s="101" t="s">
        <v>658</v>
      </c>
      <c r="D53" s="101" t="s">
        <v>961</v>
      </c>
      <c r="E53" s="101" t="s">
        <v>962</v>
      </c>
      <c r="F53" s="70" t="s">
        <v>13</v>
      </c>
      <c r="G53" s="360" t="s">
        <v>979</v>
      </c>
      <c r="H53" s="360"/>
      <c r="I53" s="39" t="s">
        <v>964</v>
      </c>
      <c r="J53" s="74" t="s">
        <v>980</v>
      </c>
      <c r="K53" s="131" t="s">
        <v>636</v>
      </c>
      <c r="L53" s="131" t="s">
        <v>636</v>
      </c>
    </row>
    <row r="54" spans="1:12" x14ac:dyDescent="0.45">
      <c r="A54" s="165" t="str">
        <f t="shared" si="2"/>
        <v>貨物輸送事業者Scope1,2排出削減に資する運転又は操縦 （運用管理）鉄道</v>
      </c>
      <c r="B54" s="166">
        <f t="shared" si="1"/>
        <v>48</v>
      </c>
      <c r="C54" s="101" t="s">
        <v>658</v>
      </c>
      <c r="D54" s="101" t="s">
        <v>961</v>
      </c>
      <c r="E54" s="101" t="s">
        <v>962</v>
      </c>
      <c r="F54" s="70" t="s">
        <v>13</v>
      </c>
      <c r="G54" s="360" t="s">
        <v>979</v>
      </c>
      <c r="H54" s="360"/>
      <c r="I54" s="39" t="s">
        <v>964</v>
      </c>
      <c r="J54" s="74" t="s">
        <v>981</v>
      </c>
      <c r="K54" s="131" t="s">
        <v>636</v>
      </c>
      <c r="L54" s="131" t="s">
        <v>636</v>
      </c>
    </row>
    <row r="55" spans="1:12" x14ac:dyDescent="0.45">
      <c r="A55" s="165" t="str">
        <f t="shared" si="2"/>
        <v>貨物輸送事業者Scope1,2排出削減に資する運転又は操縦 （運用管理）自動車</v>
      </c>
      <c r="B55" s="166">
        <f t="shared" si="1"/>
        <v>49</v>
      </c>
      <c r="C55" s="101" t="s">
        <v>658</v>
      </c>
      <c r="D55" s="101" t="s">
        <v>961</v>
      </c>
      <c r="E55" s="101" t="s">
        <v>962</v>
      </c>
      <c r="F55" s="70" t="s">
        <v>13</v>
      </c>
      <c r="G55" s="360" t="s">
        <v>979</v>
      </c>
      <c r="H55" s="360"/>
      <c r="I55" s="39" t="s">
        <v>966</v>
      </c>
      <c r="J55" s="74" t="s">
        <v>982</v>
      </c>
      <c r="K55" s="131" t="s">
        <v>636</v>
      </c>
      <c r="L55" s="131" t="s">
        <v>636</v>
      </c>
    </row>
    <row r="56" spans="1:12" ht="28.5" x14ac:dyDescent="0.45">
      <c r="A56" s="165" t="str">
        <f t="shared" si="2"/>
        <v>貨物輸送事業者Scope1,2排出削減に資する運転又は操縦 （運用管理）自動車</v>
      </c>
      <c r="B56" s="166">
        <f t="shared" si="1"/>
        <v>50</v>
      </c>
      <c r="C56" s="101" t="s">
        <v>658</v>
      </c>
      <c r="D56" s="101" t="s">
        <v>961</v>
      </c>
      <c r="E56" s="101" t="s">
        <v>962</v>
      </c>
      <c r="F56" s="70" t="s">
        <v>13</v>
      </c>
      <c r="G56" s="360" t="s">
        <v>979</v>
      </c>
      <c r="H56" s="360"/>
      <c r="I56" s="39" t="s">
        <v>966</v>
      </c>
      <c r="J56" s="74" t="s">
        <v>983</v>
      </c>
      <c r="K56" s="131" t="s">
        <v>636</v>
      </c>
      <c r="L56" s="131" t="s">
        <v>636</v>
      </c>
    </row>
    <row r="57" spans="1:12" x14ac:dyDescent="0.45">
      <c r="A57" s="165" t="str">
        <f t="shared" si="2"/>
        <v>貨物輸送事業者Scope1,2排出削減に資する運転又は操縦 （運用管理）自動車</v>
      </c>
      <c r="B57" s="166">
        <f t="shared" si="1"/>
        <v>51</v>
      </c>
      <c r="C57" s="101" t="s">
        <v>658</v>
      </c>
      <c r="D57" s="101" t="s">
        <v>961</v>
      </c>
      <c r="E57" s="101" t="s">
        <v>962</v>
      </c>
      <c r="F57" s="70" t="s">
        <v>13</v>
      </c>
      <c r="G57" s="360" t="s">
        <v>979</v>
      </c>
      <c r="H57" s="360"/>
      <c r="I57" s="39" t="s">
        <v>966</v>
      </c>
      <c r="J57" s="74" t="s">
        <v>984</v>
      </c>
      <c r="K57" s="131" t="s">
        <v>636</v>
      </c>
      <c r="L57" s="131" t="s">
        <v>636</v>
      </c>
    </row>
    <row r="58" spans="1:12" ht="28.5" x14ac:dyDescent="0.45">
      <c r="A58" s="165" t="str">
        <f t="shared" si="2"/>
        <v>貨物輸送事業者Scope1,2排出削減に資する運転又は操縦 （運用管理）自動車</v>
      </c>
      <c r="B58" s="166">
        <f t="shared" si="1"/>
        <v>52</v>
      </c>
      <c r="C58" s="101" t="s">
        <v>658</v>
      </c>
      <c r="D58" s="101" t="s">
        <v>961</v>
      </c>
      <c r="E58" s="101" t="s">
        <v>962</v>
      </c>
      <c r="F58" s="70" t="s">
        <v>13</v>
      </c>
      <c r="G58" s="360" t="s">
        <v>979</v>
      </c>
      <c r="H58" s="360"/>
      <c r="I58" s="39" t="s">
        <v>966</v>
      </c>
      <c r="J58" s="74" t="s">
        <v>985</v>
      </c>
      <c r="K58" s="131" t="s">
        <v>636</v>
      </c>
      <c r="L58" s="131" t="s">
        <v>636</v>
      </c>
    </row>
    <row r="59" spans="1:12" x14ac:dyDescent="0.45">
      <c r="A59" s="165" t="str">
        <f t="shared" si="2"/>
        <v>貨物輸送事業者Scope1,2排出削減に資する運転又は操縦 （運用管理）船舶</v>
      </c>
      <c r="B59" s="166">
        <f t="shared" si="1"/>
        <v>53</v>
      </c>
      <c r="C59" s="101" t="s">
        <v>658</v>
      </c>
      <c r="D59" s="101" t="s">
        <v>961</v>
      </c>
      <c r="E59" s="101" t="s">
        <v>962</v>
      </c>
      <c r="F59" s="70" t="s">
        <v>13</v>
      </c>
      <c r="G59" s="360" t="s">
        <v>979</v>
      </c>
      <c r="H59" s="360"/>
      <c r="I59" s="39" t="s">
        <v>972</v>
      </c>
      <c r="J59" s="74" t="s">
        <v>986</v>
      </c>
      <c r="K59" s="131" t="s">
        <v>636</v>
      </c>
      <c r="L59" s="131" t="s">
        <v>636</v>
      </c>
    </row>
    <row r="60" spans="1:12" x14ac:dyDescent="0.45">
      <c r="A60" s="165" t="str">
        <f t="shared" si="2"/>
        <v>貨物輸送事業者Scope1,2排出削減に資する運転又は操縦 （運用管理）船舶</v>
      </c>
      <c r="B60" s="166">
        <f t="shared" si="1"/>
        <v>54</v>
      </c>
      <c r="C60" s="101" t="s">
        <v>658</v>
      </c>
      <c r="D60" s="101" t="s">
        <v>961</v>
      </c>
      <c r="E60" s="101" t="s">
        <v>962</v>
      </c>
      <c r="F60" s="70" t="s">
        <v>13</v>
      </c>
      <c r="G60" s="360" t="s">
        <v>979</v>
      </c>
      <c r="H60" s="360"/>
      <c r="I60" s="39" t="s">
        <v>972</v>
      </c>
      <c r="J60" s="74" t="s">
        <v>987</v>
      </c>
      <c r="K60" s="131" t="s">
        <v>636</v>
      </c>
      <c r="L60" s="131" t="s">
        <v>636</v>
      </c>
    </row>
    <row r="61" spans="1:12" x14ac:dyDescent="0.45">
      <c r="A61" s="165" t="str">
        <f t="shared" si="2"/>
        <v>貨物輸送事業者Scope1,2排出削減に資する運転又は操縦 （運用管理）船舶</v>
      </c>
      <c r="B61" s="166">
        <f t="shared" si="1"/>
        <v>55</v>
      </c>
      <c r="C61" s="101" t="s">
        <v>658</v>
      </c>
      <c r="D61" s="101" t="s">
        <v>961</v>
      </c>
      <c r="E61" s="101" t="s">
        <v>962</v>
      </c>
      <c r="F61" s="70" t="s">
        <v>13</v>
      </c>
      <c r="G61" s="360" t="s">
        <v>979</v>
      </c>
      <c r="H61" s="360"/>
      <c r="I61" s="39" t="s">
        <v>972</v>
      </c>
      <c r="J61" s="74" t="s">
        <v>988</v>
      </c>
      <c r="K61" s="131" t="s">
        <v>636</v>
      </c>
      <c r="L61" s="131" t="s">
        <v>636</v>
      </c>
    </row>
    <row r="62" spans="1:12" x14ac:dyDescent="0.45">
      <c r="A62" s="165" t="str">
        <f t="shared" si="2"/>
        <v>貨物輸送事業者Scope1,2排出削減に資する運転又は操縦 （運用管理）船舶</v>
      </c>
      <c r="B62" s="166">
        <f t="shared" si="1"/>
        <v>56</v>
      </c>
      <c r="C62" s="101" t="s">
        <v>658</v>
      </c>
      <c r="D62" s="101" t="s">
        <v>961</v>
      </c>
      <c r="E62" s="101" t="s">
        <v>962</v>
      </c>
      <c r="F62" s="70" t="s">
        <v>13</v>
      </c>
      <c r="G62" s="360" t="s">
        <v>979</v>
      </c>
      <c r="H62" s="360"/>
      <c r="I62" s="39" t="s">
        <v>972</v>
      </c>
      <c r="J62" s="74" t="s">
        <v>989</v>
      </c>
      <c r="K62" s="131" t="s">
        <v>636</v>
      </c>
      <c r="L62" s="131" t="s">
        <v>636</v>
      </c>
    </row>
    <row r="63" spans="1:12" x14ac:dyDescent="0.45">
      <c r="A63" s="165" t="str">
        <f t="shared" si="2"/>
        <v>貨物輸送事業者Scope1,2排出削減に資する運転又は操縦 （運用管理）航空機</v>
      </c>
      <c r="B63" s="166">
        <f t="shared" si="1"/>
        <v>57</v>
      </c>
      <c r="C63" s="101" t="s">
        <v>658</v>
      </c>
      <c r="D63" s="101" t="s">
        <v>961</v>
      </c>
      <c r="E63" s="101" t="s">
        <v>962</v>
      </c>
      <c r="F63" s="70" t="s">
        <v>13</v>
      </c>
      <c r="G63" s="360" t="s">
        <v>979</v>
      </c>
      <c r="H63" s="360"/>
      <c r="I63" s="39" t="s">
        <v>3075</v>
      </c>
      <c r="J63" s="41" t="s">
        <v>2758</v>
      </c>
      <c r="K63" s="131" t="s">
        <v>636</v>
      </c>
      <c r="L63" s="131" t="s">
        <v>636</v>
      </c>
    </row>
    <row r="64" spans="1:12" x14ac:dyDescent="0.45">
      <c r="A64" s="165" t="str">
        <f t="shared" si="2"/>
        <v>貨物輸送事業者Scope1,2排出削減に資する運転又は操縦 （運用管理）航空機</v>
      </c>
      <c r="B64" s="166">
        <f t="shared" si="1"/>
        <v>58</v>
      </c>
      <c r="C64" s="101" t="s">
        <v>658</v>
      </c>
      <c r="D64" s="101" t="s">
        <v>961</v>
      </c>
      <c r="E64" s="101" t="s">
        <v>962</v>
      </c>
      <c r="F64" s="70" t="s">
        <v>13</v>
      </c>
      <c r="G64" s="360" t="s">
        <v>979</v>
      </c>
      <c r="H64" s="360"/>
      <c r="I64" s="39" t="s">
        <v>3075</v>
      </c>
      <c r="J64" s="74" t="s">
        <v>990</v>
      </c>
      <c r="K64" s="131" t="s">
        <v>636</v>
      </c>
      <c r="L64" s="131" t="s">
        <v>636</v>
      </c>
    </row>
    <row r="65" spans="1:12" x14ac:dyDescent="0.45">
      <c r="A65" s="165" t="str">
        <f t="shared" si="2"/>
        <v>貨物輸送事業者Scope1,2排出削減に資する運転又は操縦 （運用管理）航空機</v>
      </c>
      <c r="B65" s="166">
        <f t="shared" si="1"/>
        <v>59</v>
      </c>
      <c r="C65" s="101" t="s">
        <v>658</v>
      </c>
      <c r="D65" s="101" t="s">
        <v>961</v>
      </c>
      <c r="E65" s="101" t="s">
        <v>962</v>
      </c>
      <c r="F65" s="70" t="s">
        <v>13</v>
      </c>
      <c r="G65" s="360" t="s">
        <v>979</v>
      </c>
      <c r="H65" s="360"/>
      <c r="I65" s="39" t="s">
        <v>3075</v>
      </c>
      <c r="J65" s="74" t="s">
        <v>991</v>
      </c>
      <c r="K65" s="131" t="s">
        <v>636</v>
      </c>
      <c r="L65" s="131" t="s">
        <v>636</v>
      </c>
    </row>
    <row r="66" spans="1:12" x14ac:dyDescent="0.45">
      <c r="A66" s="165" t="str">
        <f t="shared" si="2"/>
        <v>貨物輸送事業者Scope1,2輸送機器の大型化 （機器・機材等の導入）鉄道</v>
      </c>
      <c r="B66" s="166">
        <f t="shared" si="1"/>
        <v>60</v>
      </c>
      <c r="C66" s="101" t="s">
        <v>658</v>
      </c>
      <c r="D66" s="101" t="s">
        <v>961</v>
      </c>
      <c r="E66" s="101" t="s">
        <v>962</v>
      </c>
      <c r="F66" s="70" t="s">
        <v>13</v>
      </c>
      <c r="G66" s="360" t="s">
        <v>992</v>
      </c>
      <c r="H66" s="360"/>
      <c r="I66" s="39" t="s">
        <v>964</v>
      </c>
      <c r="J66" s="74" t="s">
        <v>993</v>
      </c>
      <c r="K66" s="131" t="s">
        <v>636</v>
      </c>
      <c r="L66" s="131" t="s">
        <v>636</v>
      </c>
    </row>
    <row r="67" spans="1:12" x14ac:dyDescent="0.45">
      <c r="A67" s="165" t="str">
        <f t="shared" si="2"/>
        <v>貨物輸送事業者Scope1,2輸送機器の大型化 （機器・機材等の導入）鉄道</v>
      </c>
      <c r="B67" s="166">
        <f t="shared" si="1"/>
        <v>61</v>
      </c>
      <c r="C67" s="101" t="s">
        <v>658</v>
      </c>
      <c r="D67" s="101" t="s">
        <v>961</v>
      </c>
      <c r="E67" s="101" t="s">
        <v>962</v>
      </c>
      <c r="F67" s="70" t="s">
        <v>13</v>
      </c>
      <c r="G67" s="360" t="s">
        <v>992</v>
      </c>
      <c r="H67" s="360"/>
      <c r="I67" s="39" t="s">
        <v>964</v>
      </c>
      <c r="J67" s="74" t="s">
        <v>994</v>
      </c>
      <c r="K67" s="131" t="s">
        <v>636</v>
      </c>
      <c r="L67" s="131" t="s">
        <v>636</v>
      </c>
    </row>
    <row r="68" spans="1:12" x14ac:dyDescent="0.45">
      <c r="A68" s="165" t="str">
        <f t="shared" si="2"/>
        <v>貨物輸送事業者Scope1,2輸送機器の大型化 （機器・機材等の導入）自動車</v>
      </c>
      <c r="B68" s="166">
        <f t="shared" si="1"/>
        <v>62</v>
      </c>
      <c r="C68" s="101" t="s">
        <v>658</v>
      </c>
      <c r="D68" s="101" t="s">
        <v>961</v>
      </c>
      <c r="E68" s="101" t="s">
        <v>962</v>
      </c>
      <c r="F68" s="70" t="s">
        <v>13</v>
      </c>
      <c r="G68" s="360" t="s">
        <v>992</v>
      </c>
      <c r="H68" s="360"/>
      <c r="I68" s="39" t="s">
        <v>966</v>
      </c>
      <c r="J68" s="74" t="s">
        <v>995</v>
      </c>
      <c r="K68" s="131" t="s">
        <v>636</v>
      </c>
      <c r="L68" s="131" t="s">
        <v>636</v>
      </c>
    </row>
    <row r="69" spans="1:12" x14ac:dyDescent="0.45">
      <c r="A69" s="165" t="str">
        <f t="shared" si="2"/>
        <v>貨物輸送事業者Scope1,2輸送機器の大型化 （機器・機材等の導入）自動車</v>
      </c>
      <c r="B69" s="166">
        <f t="shared" si="1"/>
        <v>63</v>
      </c>
      <c r="C69" s="101" t="s">
        <v>658</v>
      </c>
      <c r="D69" s="101" t="s">
        <v>961</v>
      </c>
      <c r="E69" s="101" t="s">
        <v>962</v>
      </c>
      <c r="F69" s="70" t="s">
        <v>13</v>
      </c>
      <c r="G69" s="360" t="s">
        <v>992</v>
      </c>
      <c r="H69" s="360"/>
      <c r="I69" s="39" t="s">
        <v>966</v>
      </c>
      <c r="J69" s="74" t="s">
        <v>996</v>
      </c>
      <c r="K69" s="131" t="s">
        <v>636</v>
      </c>
      <c r="L69" s="131" t="s">
        <v>636</v>
      </c>
    </row>
    <row r="70" spans="1:12" x14ac:dyDescent="0.45">
      <c r="A70" s="165" t="str">
        <f t="shared" si="2"/>
        <v>貨物輸送事業者Scope1,2輸送機器の大型化 （機器・機材等の導入）船舶</v>
      </c>
      <c r="B70" s="166">
        <f t="shared" si="1"/>
        <v>64</v>
      </c>
      <c r="C70" s="101" t="s">
        <v>658</v>
      </c>
      <c r="D70" s="101" t="s">
        <v>961</v>
      </c>
      <c r="E70" s="101" t="s">
        <v>962</v>
      </c>
      <c r="F70" s="70" t="s">
        <v>13</v>
      </c>
      <c r="G70" s="360" t="s">
        <v>992</v>
      </c>
      <c r="H70" s="360"/>
      <c r="I70" s="98" t="s">
        <v>972</v>
      </c>
      <c r="J70" s="74" t="s">
        <v>997</v>
      </c>
      <c r="K70" s="131" t="s">
        <v>636</v>
      </c>
      <c r="L70" s="131" t="s">
        <v>636</v>
      </c>
    </row>
    <row r="71" spans="1:12" x14ac:dyDescent="0.45">
      <c r="A71" s="165" t="str">
        <f t="shared" si="2"/>
        <v>貨物輸送事業者Scope1,2輸送機器の大型化 （機器・機材等の導入）航空機</v>
      </c>
      <c r="B71" s="166">
        <f t="shared" si="1"/>
        <v>65</v>
      </c>
      <c r="C71" s="101" t="s">
        <v>658</v>
      </c>
      <c r="D71" s="101" t="s">
        <v>961</v>
      </c>
      <c r="E71" s="101" t="s">
        <v>962</v>
      </c>
      <c r="F71" s="70" t="s">
        <v>13</v>
      </c>
      <c r="G71" s="360" t="s">
        <v>992</v>
      </c>
      <c r="H71" s="360"/>
      <c r="I71" s="98" t="s">
        <v>976</v>
      </c>
      <c r="J71" s="74" t="s">
        <v>998</v>
      </c>
      <c r="K71" s="131" t="s">
        <v>636</v>
      </c>
      <c r="L71" s="131" t="s">
        <v>636</v>
      </c>
    </row>
    <row r="72" spans="1:12" x14ac:dyDescent="0.45">
      <c r="A72" s="165" t="str">
        <f t="shared" si="2"/>
        <v>貨物輸送事業者Scope1,2輸送能力の効率的な活用 （運用管理）鉄道</v>
      </c>
      <c r="B72" s="166">
        <f t="shared" si="1"/>
        <v>66</v>
      </c>
      <c r="C72" s="101" t="s">
        <v>658</v>
      </c>
      <c r="D72" s="101" t="s">
        <v>961</v>
      </c>
      <c r="E72" s="101" t="s">
        <v>962</v>
      </c>
      <c r="F72" s="70" t="s">
        <v>13</v>
      </c>
      <c r="G72" s="360" t="s">
        <v>999</v>
      </c>
      <c r="H72" s="360"/>
      <c r="I72" s="39" t="s">
        <v>964</v>
      </c>
      <c r="J72" s="74" t="s">
        <v>925</v>
      </c>
      <c r="K72" s="131" t="s">
        <v>636</v>
      </c>
      <c r="L72" s="131" t="s">
        <v>636</v>
      </c>
    </row>
    <row r="73" spans="1:12" x14ac:dyDescent="0.45">
      <c r="A73" s="165" t="str">
        <f t="shared" si="2"/>
        <v>貨物輸送事業者Scope1,2輸送能力の効率的な活用 （運用管理）鉄道</v>
      </c>
      <c r="B73" s="166">
        <f t="shared" ref="B73:B136" si="3">ROW(B73)-6</f>
        <v>67</v>
      </c>
      <c r="C73" s="101" t="s">
        <v>658</v>
      </c>
      <c r="D73" s="101" t="s">
        <v>961</v>
      </c>
      <c r="E73" s="101" t="s">
        <v>962</v>
      </c>
      <c r="F73" s="70" t="s">
        <v>13</v>
      </c>
      <c r="G73" s="360" t="s">
        <v>999</v>
      </c>
      <c r="H73" s="360"/>
      <c r="I73" s="39" t="s">
        <v>964</v>
      </c>
      <c r="J73" s="74" t="s">
        <v>1000</v>
      </c>
      <c r="K73" s="131" t="s">
        <v>636</v>
      </c>
      <c r="L73" s="131" t="s">
        <v>636</v>
      </c>
    </row>
    <row r="74" spans="1:12" x14ac:dyDescent="0.45">
      <c r="A74" s="165" t="str">
        <f t="shared" si="2"/>
        <v>貨物輸送事業者Scope1,2輸送能力の効率的な活用 （運用管理）自動車</v>
      </c>
      <c r="B74" s="166">
        <f t="shared" si="3"/>
        <v>68</v>
      </c>
      <c r="C74" s="101" t="s">
        <v>658</v>
      </c>
      <c r="D74" s="101" t="s">
        <v>961</v>
      </c>
      <c r="E74" s="101" t="s">
        <v>962</v>
      </c>
      <c r="F74" s="70" t="s">
        <v>13</v>
      </c>
      <c r="G74" s="360" t="s">
        <v>999</v>
      </c>
      <c r="H74" s="360"/>
      <c r="I74" s="39" t="s">
        <v>2198</v>
      </c>
      <c r="J74" s="74" t="s">
        <v>1001</v>
      </c>
      <c r="K74" s="131" t="s">
        <v>636</v>
      </c>
      <c r="L74" s="131" t="s">
        <v>636</v>
      </c>
    </row>
    <row r="75" spans="1:12" x14ac:dyDescent="0.45">
      <c r="A75" s="165" t="str">
        <f t="shared" si="2"/>
        <v>貨物輸送事業者Scope1,2輸送能力の効率的な活用 （運用管理）自動車</v>
      </c>
      <c r="B75" s="166">
        <f t="shared" si="3"/>
        <v>69</v>
      </c>
      <c r="C75" s="101" t="s">
        <v>658</v>
      </c>
      <c r="D75" s="101" t="s">
        <v>961</v>
      </c>
      <c r="E75" s="101" t="s">
        <v>962</v>
      </c>
      <c r="F75" s="70" t="s">
        <v>13</v>
      </c>
      <c r="G75" s="360" t="s">
        <v>999</v>
      </c>
      <c r="H75" s="360"/>
      <c r="I75" s="39" t="s">
        <v>2198</v>
      </c>
      <c r="J75" s="74" t="s">
        <v>1000</v>
      </c>
      <c r="K75" s="131" t="s">
        <v>636</v>
      </c>
      <c r="L75" s="131" t="s">
        <v>636</v>
      </c>
    </row>
    <row r="76" spans="1:12" x14ac:dyDescent="0.45">
      <c r="A76" s="165" t="str">
        <f t="shared" si="2"/>
        <v>貨物輸送事業者Scope1,2輸送能力の効率的な活用 （運用管理）自動車</v>
      </c>
      <c r="B76" s="166">
        <f t="shared" si="3"/>
        <v>70</v>
      </c>
      <c r="C76" s="101" t="s">
        <v>658</v>
      </c>
      <c r="D76" s="101" t="s">
        <v>961</v>
      </c>
      <c r="E76" s="101" t="s">
        <v>962</v>
      </c>
      <c r="F76" s="70" t="s">
        <v>13</v>
      </c>
      <c r="G76" s="360" t="s">
        <v>999</v>
      </c>
      <c r="H76" s="360"/>
      <c r="I76" s="39" t="s">
        <v>2198</v>
      </c>
      <c r="J76" s="74" t="s">
        <v>1002</v>
      </c>
      <c r="K76" s="131" t="s">
        <v>636</v>
      </c>
      <c r="L76" s="131" t="s">
        <v>636</v>
      </c>
    </row>
    <row r="77" spans="1:12" x14ac:dyDescent="0.45">
      <c r="A77" s="165" t="str">
        <f t="shared" si="2"/>
        <v>貨物輸送事業者Scope1,2輸送能力の効率的な活用 （運用管理）船舶</v>
      </c>
      <c r="B77" s="166">
        <f t="shared" si="3"/>
        <v>71</v>
      </c>
      <c r="C77" s="101" t="s">
        <v>658</v>
      </c>
      <c r="D77" s="101" t="s">
        <v>961</v>
      </c>
      <c r="E77" s="101" t="s">
        <v>962</v>
      </c>
      <c r="F77" s="70" t="s">
        <v>13</v>
      </c>
      <c r="G77" s="360" t="s">
        <v>999</v>
      </c>
      <c r="H77" s="360"/>
      <c r="I77" s="39" t="s">
        <v>2195</v>
      </c>
      <c r="J77" s="74" t="s">
        <v>1001</v>
      </c>
      <c r="K77" s="131" t="s">
        <v>636</v>
      </c>
      <c r="L77" s="131" t="s">
        <v>636</v>
      </c>
    </row>
    <row r="78" spans="1:12" x14ac:dyDescent="0.45">
      <c r="A78" s="165" t="str">
        <f t="shared" si="2"/>
        <v>貨物輸送事業者Scope1,2輸送能力の効率的な活用 （運用管理）船舶</v>
      </c>
      <c r="B78" s="166">
        <f t="shared" si="3"/>
        <v>72</v>
      </c>
      <c r="C78" s="101" t="s">
        <v>658</v>
      </c>
      <c r="D78" s="101" t="s">
        <v>961</v>
      </c>
      <c r="E78" s="101" t="s">
        <v>962</v>
      </c>
      <c r="F78" s="70" t="s">
        <v>13</v>
      </c>
      <c r="G78" s="360" t="s">
        <v>999</v>
      </c>
      <c r="H78" s="360"/>
      <c r="I78" s="39" t="s">
        <v>972</v>
      </c>
      <c r="J78" s="74" t="s">
        <v>1000</v>
      </c>
      <c r="K78" s="131" t="s">
        <v>636</v>
      </c>
      <c r="L78" s="131" t="s">
        <v>636</v>
      </c>
    </row>
    <row r="79" spans="1:12" x14ac:dyDescent="0.45">
      <c r="A79" s="165" t="str">
        <f t="shared" si="2"/>
        <v>貨物輸送事業者Scope1,2輸送能力の効率的な活用 （運用管理）航空機</v>
      </c>
      <c r="B79" s="166">
        <f t="shared" si="3"/>
        <v>73</v>
      </c>
      <c r="C79" s="101" t="s">
        <v>658</v>
      </c>
      <c r="D79" s="101" t="s">
        <v>961</v>
      </c>
      <c r="E79" s="101" t="s">
        <v>962</v>
      </c>
      <c r="F79" s="70" t="s">
        <v>13</v>
      </c>
      <c r="G79" s="360" t="s">
        <v>999</v>
      </c>
      <c r="H79" s="360"/>
      <c r="I79" s="39" t="s">
        <v>976</v>
      </c>
      <c r="J79" s="74" t="s">
        <v>1001</v>
      </c>
      <c r="K79" s="131" t="s">
        <v>636</v>
      </c>
      <c r="L79" s="131" t="s">
        <v>636</v>
      </c>
    </row>
    <row r="80" spans="1:12" x14ac:dyDescent="0.45">
      <c r="A80" s="165" t="str">
        <f t="shared" si="2"/>
        <v>貨物輸送事業者Scope1,2輸送能力の効率的な活用 （運用管理）航空機</v>
      </c>
      <c r="B80" s="166">
        <f t="shared" si="3"/>
        <v>74</v>
      </c>
      <c r="C80" s="101" t="s">
        <v>658</v>
      </c>
      <c r="D80" s="101" t="s">
        <v>961</v>
      </c>
      <c r="E80" s="101" t="s">
        <v>962</v>
      </c>
      <c r="F80" s="70" t="s">
        <v>13</v>
      </c>
      <c r="G80" s="360" t="s">
        <v>999</v>
      </c>
      <c r="H80" s="360"/>
      <c r="I80" s="39" t="s">
        <v>976</v>
      </c>
      <c r="J80" s="74" t="s">
        <v>1000</v>
      </c>
      <c r="K80" s="131" t="s">
        <v>636</v>
      </c>
      <c r="L80" s="131" t="s">
        <v>636</v>
      </c>
    </row>
    <row r="81" spans="1:12" x14ac:dyDescent="0.45">
      <c r="A81" s="165" t="str">
        <f t="shared" si="2"/>
        <v>貨物輸送事業者Scope1,2その他排出削減 （運用管理）共通</v>
      </c>
      <c r="B81" s="166">
        <f t="shared" si="3"/>
        <v>75</v>
      </c>
      <c r="C81" s="101" t="s">
        <v>658</v>
      </c>
      <c r="D81" s="101" t="s">
        <v>961</v>
      </c>
      <c r="E81" s="101" t="s">
        <v>962</v>
      </c>
      <c r="F81" s="70" t="s">
        <v>13</v>
      </c>
      <c r="G81" s="360" t="s">
        <v>1003</v>
      </c>
      <c r="H81" s="360"/>
      <c r="I81" s="39" t="s">
        <v>1004</v>
      </c>
      <c r="J81" s="74" t="s">
        <v>1005</v>
      </c>
      <c r="K81" s="131" t="s">
        <v>636</v>
      </c>
      <c r="L81" s="131" t="s">
        <v>636</v>
      </c>
    </row>
    <row r="82" spans="1:12" x14ac:dyDescent="0.45">
      <c r="A82" s="165" t="str">
        <f t="shared" si="2"/>
        <v>貨物輸送事業者Scope1,2その他排出削減 （運用管理）共通</v>
      </c>
      <c r="B82" s="166">
        <f t="shared" si="3"/>
        <v>76</v>
      </c>
      <c r="C82" s="101" t="s">
        <v>658</v>
      </c>
      <c r="D82" s="101" t="s">
        <v>961</v>
      </c>
      <c r="E82" s="101" t="s">
        <v>962</v>
      </c>
      <c r="F82" s="70" t="s">
        <v>13</v>
      </c>
      <c r="G82" s="360" t="s">
        <v>1003</v>
      </c>
      <c r="H82" s="360"/>
      <c r="I82" s="39" t="s">
        <v>1004</v>
      </c>
      <c r="J82" s="74" t="s">
        <v>1006</v>
      </c>
      <c r="K82" s="131" t="s">
        <v>636</v>
      </c>
      <c r="L82" s="131" t="s">
        <v>636</v>
      </c>
    </row>
    <row r="83" spans="1:12" x14ac:dyDescent="0.45">
      <c r="A83" s="165" t="str">
        <f t="shared" ref="A83:A146" si="4">D83&amp;E83&amp;G83&amp;H83&amp;I83</f>
        <v>貨物輸送事業者Scope1,2その他排出削減 （運用管理）鉄道</v>
      </c>
      <c r="B83" s="166">
        <f t="shared" si="3"/>
        <v>77</v>
      </c>
      <c r="C83" s="101" t="s">
        <v>658</v>
      </c>
      <c r="D83" s="101" t="s">
        <v>961</v>
      </c>
      <c r="E83" s="101" t="s">
        <v>962</v>
      </c>
      <c r="F83" s="70" t="s">
        <v>13</v>
      </c>
      <c r="G83" s="360" t="s">
        <v>1003</v>
      </c>
      <c r="H83" s="360"/>
      <c r="I83" s="39" t="s">
        <v>964</v>
      </c>
      <c r="J83" s="74" t="s">
        <v>1007</v>
      </c>
      <c r="K83" s="131" t="s">
        <v>636</v>
      </c>
      <c r="L83" s="131" t="s">
        <v>636</v>
      </c>
    </row>
    <row r="84" spans="1:12" ht="28.5" x14ac:dyDescent="0.45">
      <c r="A84" s="165" t="str">
        <f t="shared" si="4"/>
        <v>貨物輸送事業者Scope1,2その他排出削減 （運用管理）鉄道</v>
      </c>
      <c r="B84" s="166">
        <f t="shared" si="3"/>
        <v>78</v>
      </c>
      <c r="C84" s="101" t="s">
        <v>658</v>
      </c>
      <c r="D84" s="101" t="s">
        <v>961</v>
      </c>
      <c r="E84" s="101" t="s">
        <v>962</v>
      </c>
      <c r="F84" s="70" t="s">
        <v>13</v>
      </c>
      <c r="G84" s="360" t="s">
        <v>1003</v>
      </c>
      <c r="H84" s="360"/>
      <c r="I84" s="39" t="s">
        <v>964</v>
      </c>
      <c r="J84" s="74" t="s">
        <v>1008</v>
      </c>
      <c r="K84" s="131" t="s">
        <v>636</v>
      </c>
      <c r="L84" s="131" t="s">
        <v>636</v>
      </c>
    </row>
    <row r="85" spans="1:12" x14ac:dyDescent="0.45">
      <c r="A85" s="165" t="str">
        <f t="shared" si="4"/>
        <v>貨物輸送事業者Scope1,2その他排出削減 （運用管理）鉄道</v>
      </c>
      <c r="B85" s="166">
        <f t="shared" si="3"/>
        <v>79</v>
      </c>
      <c r="C85" s="101" t="s">
        <v>658</v>
      </c>
      <c r="D85" s="101" t="s">
        <v>961</v>
      </c>
      <c r="E85" s="101" t="s">
        <v>962</v>
      </c>
      <c r="F85" s="70" t="s">
        <v>13</v>
      </c>
      <c r="G85" s="360" t="s">
        <v>1003</v>
      </c>
      <c r="H85" s="360"/>
      <c r="I85" s="39" t="s">
        <v>964</v>
      </c>
      <c r="J85" s="74" t="s">
        <v>1009</v>
      </c>
      <c r="K85" s="131" t="s">
        <v>636</v>
      </c>
      <c r="L85" s="131" t="s">
        <v>636</v>
      </c>
    </row>
    <row r="86" spans="1:12" x14ac:dyDescent="0.45">
      <c r="A86" s="165" t="str">
        <f t="shared" si="4"/>
        <v>貨物輸送事業者Scope1,2その他排出削減 （運用管理）鉄道</v>
      </c>
      <c r="B86" s="166">
        <f t="shared" si="3"/>
        <v>80</v>
      </c>
      <c r="C86" s="101" t="s">
        <v>658</v>
      </c>
      <c r="D86" s="101" t="s">
        <v>961</v>
      </c>
      <c r="E86" s="101" t="s">
        <v>962</v>
      </c>
      <c r="F86" s="70" t="s">
        <v>13</v>
      </c>
      <c r="G86" s="360" t="s">
        <v>1003</v>
      </c>
      <c r="H86" s="360"/>
      <c r="I86" s="39" t="s">
        <v>964</v>
      </c>
      <c r="J86" s="74" t="s">
        <v>1010</v>
      </c>
      <c r="K86" s="131" t="s">
        <v>636</v>
      </c>
      <c r="L86" s="131" t="s">
        <v>636</v>
      </c>
    </row>
    <row r="87" spans="1:12" ht="28.5" x14ac:dyDescent="0.45">
      <c r="A87" s="165" t="str">
        <f t="shared" si="4"/>
        <v>貨物輸送事業者Scope1,2その他排出削減 （運用管理）鉄道</v>
      </c>
      <c r="B87" s="166">
        <f t="shared" si="3"/>
        <v>81</v>
      </c>
      <c r="C87" s="101" t="s">
        <v>658</v>
      </c>
      <c r="D87" s="101" t="s">
        <v>961</v>
      </c>
      <c r="E87" s="101" t="s">
        <v>962</v>
      </c>
      <c r="F87" s="70" t="s">
        <v>13</v>
      </c>
      <c r="G87" s="360" t="s">
        <v>1003</v>
      </c>
      <c r="H87" s="360"/>
      <c r="I87" s="39" t="s">
        <v>964</v>
      </c>
      <c r="J87" s="74" t="s">
        <v>1011</v>
      </c>
      <c r="K87" s="131" t="s">
        <v>636</v>
      </c>
      <c r="L87" s="131" t="s">
        <v>636</v>
      </c>
    </row>
    <row r="88" spans="1:12" x14ac:dyDescent="0.45">
      <c r="A88" s="165" t="str">
        <f t="shared" si="4"/>
        <v>貨物輸送事業者Scope1,2その他排出削減 （運用管理）鉄道</v>
      </c>
      <c r="B88" s="166">
        <f t="shared" si="3"/>
        <v>82</v>
      </c>
      <c r="C88" s="101" t="s">
        <v>658</v>
      </c>
      <c r="D88" s="101" t="s">
        <v>961</v>
      </c>
      <c r="E88" s="101" t="s">
        <v>962</v>
      </c>
      <c r="F88" s="70" t="s">
        <v>13</v>
      </c>
      <c r="G88" s="360" t="s">
        <v>1003</v>
      </c>
      <c r="H88" s="360"/>
      <c r="I88" s="39" t="s">
        <v>964</v>
      </c>
      <c r="J88" s="74" t="s">
        <v>1012</v>
      </c>
      <c r="K88" s="131" t="s">
        <v>636</v>
      </c>
      <c r="L88" s="131" t="s">
        <v>636</v>
      </c>
    </row>
    <row r="89" spans="1:12" ht="28.5" x14ac:dyDescent="0.45">
      <c r="A89" s="165" t="str">
        <f t="shared" si="4"/>
        <v>貨物輸送事業者Scope1,2その他排出削減 （運用管理）鉄道</v>
      </c>
      <c r="B89" s="166">
        <f t="shared" si="3"/>
        <v>83</v>
      </c>
      <c r="C89" s="101" t="s">
        <v>658</v>
      </c>
      <c r="D89" s="101" t="s">
        <v>961</v>
      </c>
      <c r="E89" s="101" t="s">
        <v>962</v>
      </c>
      <c r="F89" s="87" t="s">
        <v>84</v>
      </c>
      <c r="G89" s="360" t="s">
        <v>1003</v>
      </c>
      <c r="H89" s="360"/>
      <c r="I89" s="39" t="s">
        <v>964</v>
      </c>
      <c r="J89" s="74" t="s">
        <v>1013</v>
      </c>
      <c r="K89" s="131" t="s">
        <v>636</v>
      </c>
      <c r="L89" s="131" t="s">
        <v>636</v>
      </c>
    </row>
    <row r="90" spans="1:12" x14ac:dyDescent="0.45">
      <c r="A90" s="165" t="str">
        <f t="shared" si="4"/>
        <v>貨物輸送事業者Scope1,2その他排出削減 （運用管理）鉄道</v>
      </c>
      <c r="B90" s="166">
        <f t="shared" si="3"/>
        <v>84</v>
      </c>
      <c r="C90" s="101" t="s">
        <v>658</v>
      </c>
      <c r="D90" s="101" t="s">
        <v>961</v>
      </c>
      <c r="E90" s="101" t="s">
        <v>962</v>
      </c>
      <c r="F90" s="70" t="s">
        <v>13</v>
      </c>
      <c r="G90" s="360" t="s">
        <v>1003</v>
      </c>
      <c r="H90" s="360"/>
      <c r="I90" s="39" t="s">
        <v>964</v>
      </c>
      <c r="J90" s="74" t="s">
        <v>1014</v>
      </c>
      <c r="K90" s="131" t="s">
        <v>636</v>
      </c>
      <c r="L90" s="131" t="s">
        <v>636</v>
      </c>
    </row>
    <row r="91" spans="1:12" x14ac:dyDescent="0.45">
      <c r="A91" s="165" t="str">
        <f t="shared" si="4"/>
        <v>貨物輸送事業者Scope1,2その他排出削減 （運用管理）自動車</v>
      </c>
      <c r="B91" s="166">
        <f t="shared" si="3"/>
        <v>85</v>
      </c>
      <c r="C91" s="101" t="s">
        <v>658</v>
      </c>
      <c r="D91" s="101" t="s">
        <v>961</v>
      </c>
      <c r="E91" s="101" t="s">
        <v>962</v>
      </c>
      <c r="F91" s="70" t="s">
        <v>13</v>
      </c>
      <c r="G91" s="360" t="s">
        <v>1003</v>
      </c>
      <c r="H91" s="360"/>
      <c r="I91" s="39" t="s">
        <v>966</v>
      </c>
      <c r="J91" s="74" t="s">
        <v>1007</v>
      </c>
      <c r="K91" s="131" t="s">
        <v>636</v>
      </c>
      <c r="L91" s="131" t="s">
        <v>636</v>
      </c>
    </row>
    <row r="92" spans="1:12" x14ac:dyDescent="0.45">
      <c r="A92" s="165" t="str">
        <f t="shared" si="4"/>
        <v>貨物輸送事業者Scope1,2その他排出削減 （運用管理）自動車</v>
      </c>
      <c r="B92" s="166">
        <f t="shared" si="3"/>
        <v>86</v>
      </c>
      <c r="C92" s="101" t="s">
        <v>658</v>
      </c>
      <c r="D92" s="101" t="s">
        <v>961</v>
      </c>
      <c r="E92" s="101" t="s">
        <v>962</v>
      </c>
      <c r="F92" s="70" t="s">
        <v>13</v>
      </c>
      <c r="G92" s="360" t="s">
        <v>1003</v>
      </c>
      <c r="H92" s="360"/>
      <c r="I92" s="39" t="s">
        <v>966</v>
      </c>
      <c r="J92" s="74" t="s">
        <v>952</v>
      </c>
      <c r="K92" s="131" t="s">
        <v>636</v>
      </c>
      <c r="L92" s="131" t="s">
        <v>636</v>
      </c>
    </row>
    <row r="93" spans="1:12" ht="28.5" x14ac:dyDescent="0.45">
      <c r="A93" s="165" t="str">
        <f t="shared" si="4"/>
        <v>貨物輸送事業者Scope1,2その他排出削減 （運用管理）自動車</v>
      </c>
      <c r="B93" s="166">
        <f t="shared" si="3"/>
        <v>87</v>
      </c>
      <c r="C93" s="101" t="s">
        <v>658</v>
      </c>
      <c r="D93" s="101" t="s">
        <v>961</v>
      </c>
      <c r="E93" s="101" t="s">
        <v>962</v>
      </c>
      <c r="F93" s="70" t="s">
        <v>13</v>
      </c>
      <c r="G93" s="360" t="s">
        <v>1003</v>
      </c>
      <c r="H93" s="360"/>
      <c r="I93" s="39" t="s">
        <v>966</v>
      </c>
      <c r="J93" s="74" t="s">
        <v>1008</v>
      </c>
      <c r="K93" s="131" t="s">
        <v>636</v>
      </c>
      <c r="L93" s="131" t="s">
        <v>636</v>
      </c>
    </row>
    <row r="94" spans="1:12" x14ac:dyDescent="0.45">
      <c r="A94" s="165" t="str">
        <f t="shared" si="4"/>
        <v>貨物輸送事業者Scope1,2その他排出削減 （運用管理）自動車</v>
      </c>
      <c r="B94" s="166">
        <f t="shared" si="3"/>
        <v>88</v>
      </c>
      <c r="C94" s="101" t="s">
        <v>658</v>
      </c>
      <c r="D94" s="101" t="s">
        <v>961</v>
      </c>
      <c r="E94" s="101" t="s">
        <v>962</v>
      </c>
      <c r="F94" s="70" t="s">
        <v>13</v>
      </c>
      <c r="G94" s="360" t="s">
        <v>1003</v>
      </c>
      <c r="H94" s="360"/>
      <c r="I94" s="39" t="s">
        <v>966</v>
      </c>
      <c r="J94" s="74" t="s">
        <v>1009</v>
      </c>
      <c r="K94" s="131" t="s">
        <v>636</v>
      </c>
      <c r="L94" s="131" t="s">
        <v>636</v>
      </c>
    </row>
    <row r="95" spans="1:12" ht="28.5" x14ac:dyDescent="0.45">
      <c r="A95" s="165" t="str">
        <f t="shared" si="4"/>
        <v>貨物輸送事業者Scope1,2その他排出削減 （運用管理）自動車</v>
      </c>
      <c r="B95" s="166">
        <f t="shared" si="3"/>
        <v>89</v>
      </c>
      <c r="C95" s="101" t="s">
        <v>658</v>
      </c>
      <c r="D95" s="101" t="s">
        <v>961</v>
      </c>
      <c r="E95" s="101" t="s">
        <v>962</v>
      </c>
      <c r="F95" s="87" t="s">
        <v>84</v>
      </c>
      <c r="G95" s="360" t="s">
        <v>1003</v>
      </c>
      <c r="H95" s="360"/>
      <c r="I95" s="39" t="s">
        <v>966</v>
      </c>
      <c r="J95" s="74" t="s">
        <v>1013</v>
      </c>
      <c r="K95" s="131" t="s">
        <v>636</v>
      </c>
      <c r="L95" s="131" t="s">
        <v>636</v>
      </c>
    </row>
    <row r="96" spans="1:12" x14ac:dyDescent="0.45">
      <c r="A96" s="165" t="str">
        <f t="shared" si="4"/>
        <v>貨物輸送事業者Scope1,2その他排出削減 （運用管理）自動車</v>
      </c>
      <c r="B96" s="166">
        <f t="shared" si="3"/>
        <v>90</v>
      </c>
      <c r="C96" s="101" t="s">
        <v>658</v>
      </c>
      <c r="D96" s="101" t="s">
        <v>961</v>
      </c>
      <c r="E96" s="101" t="s">
        <v>962</v>
      </c>
      <c r="F96" s="70" t="s">
        <v>13</v>
      </c>
      <c r="G96" s="360" t="s">
        <v>1003</v>
      </c>
      <c r="H96" s="360"/>
      <c r="I96" s="39" t="s">
        <v>966</v>
      </c>
      <c r="J96" s="74" t="s">
        <v>1014</v>
      </c>
      <c r="K96" s="131" t="s">
        <v>636</v>
      </c>
      <c r="L96" s="131" t="s">
        <v>636</v>
      </c>
    </row>
    <row r="97" spans="1:12" x14ac:dyDescent="0.45">
      <c r="A97" s="165" t="str">
        <f t="shared" si="4"/>
        <v>貨物輸送事業者Scope1,2その他排出削減 （運用管理）自動車</v>
      </c>
      <c r="B97" s="166">
        <f t="shared" si="3"/>
        <v>91</v>
      </c>
      <c r="C97" s="101" t="s">
        <v>658</v>
      </c>
      <c r="D97" s="101" t="s">
        <v>961</v>
      </c>
      <c r="E97" s="101" t="s">
        <v>962</v>
      </c>
      <c r="F97" s="70" t="s">
        <v>13</v>
      </c>
      <c r="G97" s="360" t="s">
        <v>1003</v>
      </c>
      <c r="H97" s="360"/>
      <c r="I97" s="39" t="s">
        <v>966</v>
      </c>
      <c r="J97" s="74" t="s">
        <v>958</v>
      </c>
      <c r="K97" s="131" t="s">
        <v>636</v>
      </c>
      <c r="L97" s="131" t="s">
        <v>636</v>
      </c>
    </row>
    <row r="98" spans="1:12" x14ac:dyDescent="0.45">
      <c r="A98" s="165" t="str">
        <f t="shared" si="4"/>
        <v>貨物輸送事業者Scope1,2その他排出削減 （運用管理）自動車</v>
      </c>
      <c r="B98" s="166">
        <f t="shared" si="3"/>
        <v>92</v>
      </c>
      <c r="C98" s="101" t="s">
        <v>658</v>
      </c>
      <c r="D98" s="101" t="s">
        <v>961</v>
      </c>
      <c r="E98" s="101" t="s">
        <v>962</v>
      </c>
      <c r="F98" s="70" t="s">
        <v>13</v>
      </c>
      <c r="G98" s="360" t="s">
        <v>1003</v>
      </c>
      <c r="H98" s="360"/>
      <c r="I98" s="39" t="s">
        <v>966</v>
      </c>
      <c r="J98" s="74" t="s">
        <v>944</v>
      </c>
      <c r="K98" s="131" t="s">
        <v>636</v>
      </c>
      <c r="L98" s="131" t="s">
        <v>636</v>
      </c>
    </row>
    <row r="99" spans="1:12" ht="28.5" x14ac:dyDescent="0.45">
      <c r="A99" s="165" t="str">
        <f t="shared" si="4"/>
        <v>貨物輸送事業者Scope1,2その他排出削減 （運用管理）自動車</v>
      </c>
      <c r="B99" s="166">
        <f t="shared" si="3"/>
        <v>93</v>
      </c>
      <c r="C99" s="101" t="s">
        <v>658</v>
      </c>
      <c r="D99" s="101" t="s">
        <v>961</v>
      </c>
      <c r="E99" s="101" t="s">
        <v>962</v>
      </c>
      <c r="F99" s="70" t="s">
        <v>13</v>
      </c>
      <c r="G99" s="360" t="s">
        <v>1003</v>
      </c>
      <c r="H99" s="360"/>
      <c r="I99" s="39" t="s">
        <v>966</v>
      </c>
      <c r="J99" s="74" t="s">
        <v>1015</v>
      </c>
      <c r="K99" s="131" t="s">
        <v>636</v>
      </c>
      <c r="L99" s="131" t="s">
        <v>636</v>
      </c>
    </row>
    <row r="100" spans="1:12" ht="28.5" x14ac:dyDescent="0.45">
      <c r="A100" s="165" t="str">
        <f t="shared" si="4"/>
        <v>貨物輸送事業者Scope1,2その他排出削減 （運用管理）自動車</v>
      </c>
      <c r="B100" s="166">
        <f t="shared" si="3"/>
        <v>94</v>
      </c>
      <c r="C100" s="101" t="s">
        <v>658</v>
      </c>
      <c r="D100" s="101" t="s">
        <v>961</v>
      </c>
      <c r="E100" s="101" t="s">
        <v>962</v>
      </c>
      <c r="F100" s="70" t="s">
        <v>13</v>
      </c>
      <c r="G100" s="360" t="s">
        <v>1003</v>
      </c>
      <c r="H100" s="360"/>
      <c r="I100" s="39" t="s">
        <v>966</v>
      </c>
      <c r="J100" s="74" t="s">
        <v>945</v>
      </c>
      <c r="K100" s="131" t="s">
        <v>636</v>
      </c>
      <c r="L100" s="131" t="s">
        <v>636</v>
      </c>
    </row>
    <row r="101" spans="1:12" x14ac:dyDescent="0.45">
      <c r="A101" s="165" t="str">
        <f t="shared" si="4"/>
        <v>貨物輸送事業者Scope1,2その他排出削減 （運用管理）自動車</v>
      </c>
      <c r="B101" s="166">
        <f t="shared" si="3"/>
        <v>95</v>
      </c>
      <c r="C101" s="101" t="s">
        <v>658</v>
      </c>
      <c r="D101" s="101" t="s">
        <v>961</v>
      </c>
      <c r="E101" s="101" t="s">
        <v>962</v>
      </c>
      <c r="F101" s="70" t="s">
        <v>13</v>
      </c>
      <c r="G101" s="360" t="s">
        <v>1003</v>
      </c>
      <c r="H101" s="360"/>
      <c r="I101" s="39" t="s">
        <v>966</v>
      </c>
      <c r="J101" s="74" t="s">
        <v>1016</v>
      </c>
      <c r="K101" s="131" t="s">
        <v>636</v>
      </c>
      <c r="L101" s="131" t="s">
        <v>636</v>
      </c>
    </row>
    <row r="102" spans="1:12" ht="28.5" x14ac:dyDescent="0.45">
      <c r="A102" s="165" t="str">
        <f t="shared" si="4"/>
        <v>貨物輸送事業者Scope1,2その他排出削減 （運用管理）船舶</v>
      </c>
      <c r="B102" s="166">
        <f t="shared" si="3"/>
        <v>96</v>
      </c>
      <c r="C102" s="101" t="s">
        <v>658</v>
      </c>
      <c r="D102" s="101" t="s">
        <v>961</v>
      </c>
      <c r="E102" s="101" t="s">
        <v>962</v>
      </c>
      <c r="F102" s="70" t="s">
        <v>13</v>
      </c>
      <c r="G102" s="360" t="s">
        <v>1003</v>
      </c>
      <c r="H102" s="360"/>
      <c r="I102" s="39" t="s">
        <v>972</v>
      </c>
      <c r="J102" s="74" t="s">
        <v>1017</v>
      </c>
      <c r="K102" s="131" t="s">
        <v>636</v>
      </c>
      <c r="L102" s="131" t="s">
        <v>636</v>
      </c>
    </row>
    <row r="103" spans="1:12" x14ac:dyDescent="0.45">
      <c r="A103" s="165" t="str">
        <f t="shared" si="4"/>
        <v>貨物輸送事業者Scope1,2その他排出削減 （運用管理）船舶</v>
      </c>
      <c r="B103" s="166">
        <f t="shared" si="3"/>
        <v>97</v>
      </c>
      <c r="C103" s="101" t="s">
        <v>658</v>
      </c>
      <c r="D103" s="101" t="s">
        <v>961</v>
      </c>
      <c r="E103" s="101" t="s">
        <v>962</v>
      </c>
      <c r="F103" s="70" t="s">
        <v>13</v>
      </c>
      <c r="G103" s="360" t="s">
        <v>1003</v>
      </c>
      <c r="H103" s="360"/>
      <c r="I103" s="39" t="s">
        <v>972</v>
      </c>
      <c r="J103" s="74" t="s">
        <v>1009</v>
      </c>
      <c r="K103" s="131" t="s">
        <v>636</v>
      </c>
      <c r="L103" s="131" t="s">
        <v>636</v>
      </c>
    </row>
    <row r="104" spans="1:12" ht="28.5" x14ac:dyDescent="0.45">
      <c r="A104" s="165" t="str">
        <f t="shared" si="4"/>
        <v>貨物輸送事業者Scope1,2その他排出削減 （運用管理）船舶</v>
      </c>
      <c r="B104" s="166">
        <f t="shared" si="3"/>
        <v>98</v>
      </c>
      <c r="C104" s="101" t="s">
        <v>658</v>
      </c>
      <c r="D104" s="101" t="s">
        <v>961</v>
      </c>
      <c r="E104" s="101" t="s">
        <v>962</v>
      </c>
      <c r="F104" s="70" t="s">
        <v>13</v>
      </c>
      <c r="G104" s="360" t="s">
        <v>1003</v>
      </c>
      <c r="H104" s="360"/>
      <c r="I104" s="39" t="s">
        <v>972</v>
      </c>
      <c r="J104" s="74" t="s">
        <v>1011</v>
      </c>
      <c r="K104" s="131" t="s">
        <v>636</v>
      </c>
      <c r="L104" s="131" t="s">
        <v>636</v>
      </c>
    </row>
    <row r="105" spans="1:12" x14ac:dyDescent="0.45">
      <c r="A105" s="165" t="str">
        <f t="shared" si="4"/>
        <v>貨物輸送事業者Scope1,2その他排出削減 （運用管理）船舶</v>
      </c>
      <c r="B105" s="166">
        <f t="shared" si="3"/>
        <v>99</v>
      </c>
      <c r="C105" s="101" t="s">
        <v>658</v>
      </c>
      <c r="D105" s="101" t="s">
        <v>961</v>
      </c>
      <c r="E105" s="101" t="s">
        <v>962</v>
      </c>
      <c r="F105" s="70" t="s">
        <v>13</v>
      </c>
      <c r="G105" s="360" t="s">
        <v>1003</v>
      </c>
      <c r="H105" s="360"/>
      <c r="I105" s="39" t="s">
        <v>972</v>
      </c>
      <c r="J105" s="74" t="s">
        <v>1012</v>
      </c>
      <c r="K105" s="131" t="s">
        <v>636</v>
      </c>
      <c r="L105" s="131" t="s">
        <v>636</v>
      </c>
    </row>
    <row r="106" spans="1:12" ht="28.5" x14ac:dyDescent="0.45">
      <c r="A106" s="165" t="str">
        <f t="shared" si="4"/>
        <v>貨物輸送事業者Scope1,2その他排出削減 （運用管理）船舶</v>
      </c>
      <c r="B106" s="166">
        <f t="shared" si="3"/>
        <v>100</v>
      </c>
      <c r="C106" s="101" t="s">
        <v>658</v>
      </c>
      <c r="D106" s="101" t="s">
        <v>961</v>
      </c>
      <c r="E106" s="101" t="s">
        <v>962</v>
      </c>
      <c r="F106" s="87" t="s">
        <v>84</v>
      </c>
      <c r="G106" s="360" t="s">
        <v>1003</v>
      </c>
      <c r="H106" s="360"/>
      <c r="I106" s="39" t="s">
        <v>972</v>
      </c>
      <c r="J106" s="74" t="s">
        <v>1013</v>
      </c>
      <c r="K106" s="131" t="s">
        <v>636</v>
      </c>
      <c r="L106" s="131" t="s">
        <v>636</v>
      </c>
    </row>
    <row r="107" spans="1:12" x14ac:dyDescent="0.45">
      <c r="A107" s="165" t="str">
        <f t="shared" si="4"/>
        <v>貨物輸送事業者Scope1,2その他排出削減 （運用管理）船舶</v>
      </c>
      <c r="B107" s="166">
        <f t="shared" si="3"/>
        <v>101</v>
      </c>
      <c r="C107" s="101" t="s">
        <v>658</v>
      </c>
      <c r="D107" s="101" t="s">
        <v>961</v>
      </c>
      <c r="E107" s="101" t="s">
        <v>962</v>
      </c>
      <c r="F107" s="70" t="s">
        <v>13</v>
      </c>
      <c r="G107" s="360" t="s">
        <v>1003</v>
      </c>
      <c r="H107" s="360"/>
      <c r="I107" s="39" t="s">
        <v>972</v>
      </c>
      <c r="J107" s="74" t="s">
        <v>1018</v>
      </c>
      <c r="K107" s="131" t="s">
        <v>636</v>
      </c>
      <c r="L107" s="131" t="s">
        <v>636</v>
      </c>
    </row>
    <row r="108" spans="1:12" x14ac:dyDescent="0.45">
      <c r="A108" s="165" t="str">
        <f t="shared" si="4"/>
        <v>貨物輸送事業者Scope1,2その他排出削減 （運用管理）船舶</v>
      </c>
      <c r="B108" s="166">
        <f t="shared" si="3"/>
        <v>102</v>
      </c>
      <c r="C108" s="101" t="s">
        <v>658</v>
      </c>
      <c r="D108" s="101" t="s">
        <v>961</v>
      </c>
      <c r="E108" s="101" t="s">
        <v>962</v>
      </c>
      <c r="F108" s="70" t="s">
        <v>13</v>
      </c>
      <c r="G108" s="360" t="s">
        <v>1003</v>
      </c>
      <c r="H108" s="360"/>
      <c r="I108" s="39" t="s">
        <v>972</v>
      </c>
      <c r="J108" s="74" t="s">
        <v>1014</v>
      </c>
      <c r="K108" s="131" t="s">
        <v>636</v>
      </c>
      <c r="L108" s="131" t="s">
        <v>636</v>
      </c>
    </row>
    <row r="109" spans="1:12" x14ac:dyDescent="0.45">
      <c r="A109" s="165" t="str">
        <f t="shared" si="4"/>
        <v>貨物輸送事業者Scope1,2その他排出削減 （運用管理）船舶</v>
      </c>
      <c r="B109" s="166">
        <f t="shared" si="3"/>
        <v>103</v>
      </c>
      <c r="C109" s="101" t="s">
        <v>658</v>
      </c>
      <c r="D109" s="101" t="s">
        <v>961</v>
      </c>
      <c r="E109" s="101" t="s">
        <v>962</v>
      </c>
      <c r="F109" s="70" t="s">
        <v>13</v>
      </c>
      <c r="G109" s="360" t="s">
        <v>1003</v>
      </c>
      <c r="H109" s="360"/>
      <c r="I109" s="39" t="s">
        <v>972</v>
      </c>
      <c r="J109" s="74" t="s">
        <v>1019</v>
      </c>
      <c r="K109" s="131" t="s">
        <v>636</v>
      </c>
      <c r="L109" s="131" t="s">
        <v>636</v>
      </c>
    </row>
    <row r="110" spans="1:12" x14ac:dyDescent="0.45">
      <c r="A110" s="165" t="str">
        <f t="shared" si="4"/>
        <v>貨物輸送事業者Scope1,2その他排出削減 （運用管理）航空機</v>
      </c>
      <c r="B110" s="166">
        <f t="shared" si="3"/>
        <v>104</v>
      </c>
      <c r="C110" s="101" t="s">
        <v>658</v>
      </c>
      <c r="D110" s="101" t="s">
        <v>961</v>
      </c>
      <c r="E110" s="101" t="s">
        <v>962</v>
      </c>
      <c r="F110" s="70" t="s">
        <v>13</v>
      </c>
      <c r="G110" s="360" t="s">
        <v>1003</v>
      </c>
      <c r="H110" s="360"/>
      <c r="I110" s="98" t="s">
        <v>976</v>
      </c>
      <c r="J110" s="74" t="s">
        <v>1020</v>
      </c>
      <c r="K110" s="131" t="s">
        <v>636</v>
      </c>
      <c r="L110" s="131" t="s">
        <v>636</v>
      </c>
    </row>
    <row r="111" spans="1:12" x14ac:dyDescent="0.45">
      <c r="A111" s="165" t="str">
        <f t="shared" si="4"/>
        <v>貨物輸送事業者Scope3排出削減を考慮した業務委託共通</v>
      </c>
      <c r="B111" s="166">
        <f t="shared" si="3"/>
        <v>105</v>
      </c>
      <c r="C111" s="101" t="s">
        <v>658</v>
      </c>
      <c r="D111" s="101" t="s">
        <v>961</v>
      </c>
      <c r="E111" s="101" t="s">
        <v>639</v>
      </c>
      <c r="F111" s="70" t="s">
        <v>13</v>
      </c>
      <c r="G111" s="360" t="s">
        <v>1021</v>
      </c>
      <c r="H111" s="360"/>
      <c r="I111" s="39" t="s">
        <v>1004</v>
      </c>
      <c r="J111" s="74" t="s">
        <v>1022</v>
      </c>
      <c r="K111" s="131" t="s">
        <v>636</v>
      </c>
      <c r="L111" s="131" t="s">
        <v>636</v>
      </c>
    </row>
    <row r="112" spans="1:12" x14ac:dyDescent="0.45">
      <c r="A112" s="165" t="str">
        <f t="shared" si="4"/>
        <v>貨物輸送事業者Scope3排出削減を考慮した業務委託共通</v>
      </c>
      <c r="B112" s="166">
        <f t="shared" si="3"/>
        <v>106</v>
      </c>
      <c r="C112" s="101" t="s">
        <v>658</v>
      </c>
      <c r="D112" s="101" t="s">
        <v>961</v>
      </c>
      <c r="E112" s="101" t="s">
        <v>639</v>
      </c>
      <c r="F112" s="70" t="s">
        <v>13</v>
      </c>
      <c r="G112" s="360" t="s">
        <v>1021</v>
      </c>
      <c r="H112" s="360"/>
      <c r="I112" s="39" t="s">
        <v>1004</v>
      </c>
      <c r="J112" s="74" t="s">
        <v>1023</v>
      </c>
      <c r="K112" s="131" t="s">
        <v>636</v>
      </c>
      <c r="L112" s="131" t="s">
        <v>636</v>
      </c>
    </row>
    <row r="113" spans="1:12" x14ac:dyDescent="0.45">
      <c r="A113" s="165" t="str">
        <f t="shared" si="4"/>
        <v>貨物輸送事業者Scope3排出削減を考慮した業務委託共通</v>
      </c>
      <c r="B113" s="166">
        <f t="shared" si="3"/>
        <v>107</v>
      </c>
      <c r="C113" s="101" t="s">
        <v>658</v>
      </c>
      <c r="D113" s="101" t="s">
        <v>961</v>
      </c>
      <c r="E113" s="101" t="s">
        <v>639</v>
      </c>
      <c r="F113" s="70" t="s">
        <v>13</v>
      </c>
      <c r="G113" s="360" t="s">
        <v>1021</v>
      </c>
      <c r="H113" s="360"/>
      <c r="I113" s="39" t="s">
        <v>1004</v>
      </c>
      <c r="J113" s="74" t="s">
        <v>1024</v>
      </c>
      <c r="K113" s="131" t="s">
        <v>636</v>
      </c>
      <c r="L113" s="131" t="s">
        <v>636</v>
      </c>
    </row>
    <row r="114" spans="1:12" ht="28.5" x14ac:dyDescent="0.45">
      <c r="A114" s="165" t="str">
        <f t="shared" si="4"/>
        <v>貨物輸送事業者Scope3排出削減を考慮した業務委託共通</v>
      </c>
      <c r="B114" s="166">
        <f t="shared" si="3"/>
        <v>108</v>
      </c>
      <c r="C114" s="101" t="s">
        <v>658</v>
      </c>
      <c r="D114" s="101" t="s">
        <v>961</v>
      </c>
      <c r="E114" s="101" t="s">
        <v>639</v>
      </c>
      <c r="F114" s="70" t="s">
        <v>13</v>
      </c>
      <c r="G114" s="360" t="s">
        <v>1021</v>
      </c>
      <c r="H114" s="360"/>
      <c r="I114" s="39" t="s">
        <v>1004</v>
      </c>
      <c r="J114" s="74" t="s">
        <v>1025</v>
      </c>
      <c r="K114" s="131" t="s">
        <v>636</v>
      </c>
      <c r="L114" s="131" t="s">
        <v>636</v>
      </c>
    </row>
    <row r="115" spans="1:12" x14ac:dyDescent="0.45">
      <c r="A115" s="165" t="str">
        <f t="shared" si="4"/>
        <v>貨物輸送事業者Scope3排出削減を考慮した業務委託共通</v>
      </c>
      <c r="B115" s="166">
        <f t="shared" si="3"/>
        <v>109</v>
      </c>
      <c r="C115" s="101" t="s">
        <v>658</v>
      </c>
      <c r="D115" s="101" t="s">
        <v>961</v>
      </c>
      <c r="E115" s="101" t="s">
        <v>639</v>
      </c>
      <c r="F115" s="70" t="s">
        <v>13</v>
      </c>
      <c r="G115" s="360" t="s">
        <v>1021</v>
      </c>
      <c r="H115" s="360"/>
      <c r="I115" s="39" t="s">
        <v>1004</v>
      </c>
      <c r="J115" s="74" t="s">
        <v>1026</v>
      </c>
      <c r="K115" s="131" t="s">
        <v>636</v>
      </c>
      <c r="L115" s="131" t="s">
        <v>636</v>
      </c>
    </row>
    <row r="116" spans="1:12" ht="28.5" x14ac:dyDescent="0.45">
      <c r="A116" s="165" t="str">
        <f t="shared" si="4"/>
        <v>貨物輸送事業者Scope3排出削減を考慮した業務委託共通</v>
      </c>
      <c r="B116" s="166">
        <f t="shared" si="3"/>
        <v>110</v>
      </c>
      <c r="C116" s="101" t="s">
        <v>658</v>
      </c>
      <c r="D116" s="101" t="s">
        <v>961</v>
      </c>
      <c r="E116" s="101" t="s">
        <v>639</v>
      </c>
      <c r="F116" s="70" t="s">
        <v>13</v>
      </c>
      <c r="G116" s="360" t="s">
        <v>1021</v>
      </c>
      <c r="H116" s="360"/>
      <c r="I116" s="39" t="s">
        <v>1004</v>
      </c>
      <c r="J116" s="74" t="s">
        <v>1027</v>
      </c>
      <c r="K116" s="131" t="s">
        <v>636</v>
      </c>
      <c r="L116" s="131" t="s">
        <v>636</v>
      </c>
    </row>
    <row r="117" spans="1:12" x14ac:dyDescent="0.45">
      <c r="A117" s="165" t="str">
        <f t="shared" si="4"/>
        <v>貨物輸送事業者Scope3排出削減を考慮した物流拠点の使用共通</v>
      </c>
      <c r="B117" s="166">
        <f t="shared" si="3"/>
        <v>111</v>
      </c>
      <c r="C117" s="101" t="s">
        <v>658</v>
      </c>
      <c r="D117" s="101" t="s">
        <v>961</v>
      </c>
      <c r="E117" s="101" t="s">
        <v>639</v>
      </c>
      <c r="F117" s="70" t="s">
        <v>13</v>
      </c>
      <c r="G117" s="360" t="s">
        <v>1028</v>
      </c>
      <c r="H117" s="360"/>
      <c r="I117" s="39" t="s">
        <v>1004</v>
      </c>
      <c r="J117" s="74" t="s">
        <v>1029</v>
      </c>
      <c r="K117" s="131" t="s">
        <v>636</v>
      </c>
      <c r="L117" s="131" t="s">
        <v>636</v>
      </c>
    </row>
    <row r="118" spans="1:12" x14ac:dyDescent="0.45">
      <c r="A118" s="165" t="str">
        <f t="shared" si="4"/>
        <v>貨物輸送事業者Scope3排出削減を考慮した物流拠点の使用共通</v>
      </c>
      <c r="B118" s="166">
        <f t="shared" si="3"/>
        <v>112</v>
      </c>
      <c r="C118" s="101" t="s">
        <v>658</v>
      </c>
      <c r="D118" s="101" t="s">
        <v>961</v>
      </c>
      <c r="E118" s="101" t="s">
        <v>639</v>
      </c>
      <c r="F118" s="70" t="s">
        <v>13</v>
      </c>
      <c r="G118" s="360" t="s">
        <v>1028</v>
      </c>
      <c r="H118" s="360"/>
      <c r="I118" s="39" t="s">
        <v>1004</v>
      </c>
      <c r="J118" s="74" t="s">
        <v>1030</v>
      </c>
      <c r="K118" s="131" t="s">
        <v>636</v>
      </c>
      <c r="L118" s="131" t="s">
        <v>636</v>
      </c>
    </row>
    <row r="119" spans="1:12" x14ac:dyDescent="0.45">
      <c r="A119" s="165" t="str">
        <f t="shared" si="4"/>
        <v>貨物輸送事業者Scope3排出削減を考慮した梱包資材・事務用品等の物品購入共通</v>
      </c>
      <c r="B119" s="166">
        <f t="shared" si="3"/>
        <v>113</v>
      </c>
      <c r="C119" s="101" t="s">
        <v>658</v>
      </c>
      <c r="D119" s="101" t="s">
        <v>961</v>
      </c>
      <c r="E119" s="101" t="s">
        <v>639</v>
      </c>
      <c r="F119" s="70" t="s">
        <v>13</v>
      </c>
      <c r="G119" s="360" t="s">
        <v>1031</v>
      </c>
      <c r="H119" s="360"/>
      <c r="I119" s="98" t="s">
        <v>1004</v>
      </c>
      <c r="J119" s="74" t="s">
        <v>1031</v>
      </c>
      <c r="K119" s="131" t="s">
        <v>636</v>
      </c>
      <c r="L119" s="131" t="s">
        <v>636</v>
      </c>
    </row>
    <row r="120" spans="1:12" x14ac:dyDescent="0.45">
      <c r="A120" s="165" t="str">
        <f t="shared" si="4"/>
        <v>貨物輸送事業者Scope3排出削減を考慮した機器・資材等の廃棄共通</v>
      </c>
      <c r="B120" s="166">
        <f t="shared" si="3"/>
        <v>114</v>
      </c>
      <c r="C120" s="101" t="s">
        <v>658</v>
      </c>
      <c r="D120" s="101" t="s">
        <v>961</v>
      </c>
      <c r="E120" s="101" t="s">
        <v>639</v>
      </c>
      <c r="F120" s="70" t="s">
        <v>13</v>
      </c>
      <c r="G120" s="360" t="s">
        <v>1032</v>
      </c>
      <c r="H120" s="360"/>
      <c r="I120" s="39" t="s">
        <v>1004</v>
      </c>
      <c r="J120" s="41" t="s">
        <v>3076</v>
      </c>
      <c r="K120" s="131" t="s">
        <v>636</v>
      </c>
      <c r="L120" s="131" t="s">
        <v>636</v>
      </c>
    </row>
    <row r="121" spans="1:12" x14ac:dyDescent="0.45">
      <c r="A121" s="165" t="str">
        <f t="shared" si="4"/>
        <v>貨物輸送事業者Scope3排出削減を考慮した機器・資材等の廃棄共通</v>
      </c>
      <c r="B121" s="166">
        <f t="shared" si="3"/>
        <v>115</v>
      </c>
      <c r="C121" s="101" t="s">
        <v>658</v>
      </c>
      <c r="D121" s="101" t="s">
        <v>961</v>
      </c>
      <c r="E121" s="101" t="s">
        <v>639</v>
      </c>
      <c r="F121" s="70" t="s">
        <v>13</v>
      </c>
      <c r="G121" s="360" t="s">
        <v>1032</v>
      </c>
      <c r="H121" s="360"/>
      <c r="I121" s="39" t="s">
        <v>1004</v>
      </c>
      <c r="J121" s="74" t="s">
        <v>1033</v>
      </c>
      <c r="K121" s="131" t="s">
        <v>636</v>
      </c>
      <c r="L121" s="131" t="s">
        <v>636</v>
      </c>
    </row>
    <row r="122" spans="1:12" ht="42.75" x14ac:dyDescent="0.45">
      <c r="A122" s="165" t="str">
        <f t="shared" si="4"/>
        <v>旅客輸送事業者Scope1,2燃費性能の優れた輸送用機器の使用 （機器・機材等の導入）鉄道</v>
      </c>
      <c r="B122" s="166">
        <f t="shared" si="3"/>
        <v>116</v>
      </c>
      <c r="C122" s="101" t="s">
        <v>658</v>
      </c>
      <c r="D122" s="101" t="s">
        <v>1034</v>
      </c>
      <c r="E122" s="101" t="s">
        <v>962</v>
      </c>
      <c r="F122" s="70" t="s">
        <v>13</v>
      </c>
      <c r="G122" s="360" t="s">
        <v>963</v>
      </c>
      <c r="H122" s="360"/>
      <c r="I122" s="98" t="s">
        <v>964</v>
      </c>
      <c r="J122" s="74" t="s">
        <v>1035</v>
      </c>
      <c r="K122" s="131" t="s">
        <v>636</v>
      </c>
      <c r="L122" s="131" t="s">
        <v>636</v>
      </c>
    </row>
    <row r="123" spans="1:12" ht="42.75" x14ac:dyDescent="0.45">
      <c r="A123" s="165" t="str">
        <f t="shared" si="4"/>
        <v>旅客輸送事業者Scope1,2燃費性能の優れた輸送用機器の使用 （機器・機材等の導入）自動車</v>
      </c>
      <c r="B123" s="166">
        <f t="shared" si="3"/>
        <v>117</v>
      </c>
      <c r="C123" s="101" t="s">
        <v>658</v>
      </c>
      <c r="D123" s="101" t="s">
        <v>1034</v>
      </c>
      <c r="E123" s="101" t="s">
        <v>962</v>
      </c>
      <c r="F123" s="70" t="s">
        <v>13</v>
      </c>
      <c r="G123" s="360" t="s">
        <v>963</v>
      </c>
      <c r="H123" s="360"/>
      <c r="I123" s="39" t="s">
        <v>966</v>
      </c>
      <c r="J123" s="74" t="s">
        <v>1036</v>
      </c>
      <c r="K123" s="131" t="s">
        <v>636</v>
      </c>
      <c r="L123" s="131" t="s">
        <v>636</v>
      </c>
    </row>
    <row r="124" spans="1:12" x14ac:dyDescent="0.45">
      <c r="A124" s="165" t="str">
        <f t="shared" si="4"/>
        <v>旅客輸送事業者Scope1,2燃費性能の優れた輸送用機器の使用 （機器・機材等の導入）自動車</v>
      </c>
      <c r="B124" s="166">
        <f t="shared" si="3"/>
        <v>118</v>
      </c>
      <c r="C124" s="101" t="s">
        <v>658</v>
      </c>
      <c r="D124" s="101" t="s">
        <v>1034</v>
      </c>
      <c r="E124" s="101" t="s">
        <v>962</v>
      </c>
      <c r="F124" s="70" t="s">
        <v>13</v>
      </c>
      <c r="G124" s="360" t="s">
        <v>963</v>
      </c>
      <c r="H124" s="360"/>
      <c r="I124" s="39" t="s">
        <v>966</v>
      </c>
      <c r="J124" s="74" t="s">
        <v>969</v>
      </c>
      <c r="K124" s="131" t="s">
        <v>636</v>
      </c>
      <c r="L124" s="131" t="s">
        <v>636</v>
      </c>
    </row>
    <row r="125" spans="1:12" ht="28.5" x14ac:dyDescent="0.45">
      <c r="A125" s="165" t="str">
        <f t="shared" si="4"/>
        <v>旅客輸送事業者Scope1,2燃費性能の優れた輸送用機器の使用 （機器・機材等の導入）自動車</v>
      </c>
      <c r="B125" s="166">
        <f t="shared" si="3"/>
        <v>119</v>
      </c>
      <c r="C125" s="101" t="s">
        <v>658</v>
      </c>
      <c r="D125" s="101" t="s">
        <v>1034</v>
      </c>
      <c r="E125" s="101" t="s">
        <v>962</v>
      </c>
      <c r="F125" s="70" t="s">
        <v>13</v>
      </c>
      <c r="G125" s="360" t="s">
        <v>963</v>
      </c>
      <c r="H125" s="360"/>
      <c r="I125" s="39" t="s">
        <v>966</v>
      </c>
      <c r="J125" s="74" t="s">
        <v>1037</v>
      </c>
      <c r="K125" s="131" t="s">
        <v>636</v>
      </c>
      <c r="L125" s="131" t="s">
        <v>636</v>
      </c>
    </row>
    <row r="126" spans="1:12" x14ac:dyDescent="0.45">
      <c r="A126" s="165" t="str">
        <f t="shared" si="4"/>
        <v>旅客輸送事業者Scope1,2燃費性能の優れた輸送用機器の使用 （機器・機材等の導入）自動車</v>
      </c>
      <c r="B126" s="166">
        <f t="shared" si="3"/>
        <v>120</v>
      </c>
      <c r="C126" s="101" t="s">
        <v>658</v>
      </c>
      <c r="D126" s="101" t="s">
        <v>1034</v>
      </c>
      <c r="E126" s="101" t="s">
        <v>962</v>
      </c>
      <c r="F126" s="70" t="s">
        <v>13</v>
      </c>
      <c r="G126" s="360" t="s">
        <v>963</v>
      </c>
      <c r="H126" s="360"/>
      <c r="I126" s="39" t="s">
        <v>966</v>
      </c>
      <c r="J126" s="74" t="s">
        <v>971</v>
      </c>
      <c r="K126" s="131" t="s">
        <v>636</v>
      </c>
      <c r="L126" s="131" t="s">
        <v>636</v>
      </c>
    </row>
    <row r="127" spans="1:12" x14ac:dyDescent="0.45">
      <c r="A127" s="165" t="str">
        <f t="shared" si="4"/>
        <v>旅客輸送事業者Scope1,2燃費性能の優れた輸送用機器の使用 （機器・機材等の導入）自動車</v>
      </c>
      <c r="B127" s="166">
        <f t="shared" si="3"/>
        <v>121</v>
      </c>
      <c r="C127" s="101" t="s">
        <v>658</v>
      </c>
      <c r="D127" s="101" t="s">
        <v>1034</v>
      </c>
      <c r="E127" s="101" t="s">
        <v>962</v>
      </c>
      <c r="F127" s="70" t="s">
        <v>13</v>
      </c>
      <c r="G127" s="360" t="s">
        <v>963</v>
      </c>
      <c r="H127" s="360"/>
      <c r="I127" s="39" t="s">
        <v>966</v>
      </c>
      <c r="J127" s="74" t="s">
        <v>1038</v>
      </c>
      <c r="K127" s="131" t="s">
        <v>636</v>
      </c>
      <c r="L127" s="131" t="s">
        <v>636</v>
      </c>
    </row>
    <row r="128" spans="1:12" x14ac:dyDescent="0.45">
      <c r="A128" s="165" t="str">
        <f t="shared" si="4"/>
        <v>旅客輸送事業者Scope1,2燃費性能の優れた輸送用機器の使用 （機器・機材等の導入）自動車</v>
      </c>
      <c r="B128" s="166">
        <f t="shared" si="3"/>
        <v>122</v>
      </c>
      <c r="C128" s="101" t="s">
        <v>658</v>
      </c>
      <c r="D128" s="101" t="s">
        <v>1034</v>
      </c>
      <c r="E128" s="101" t="s">
        <v>962</v>
      </c>
      <c r="F128" s="70" t="s">
        <v>13</v>
      </c>
      <c r="G128" s="360" t="s">
        <v>963</v>
      </c>
      <c r="H128" s="360"/>
      <c r="I128" s="39" t="s">
        <v>966</v>
      </c>
      <c r="J128" s="74" t="s">
        <v>1039</v>
      </c>
      <c r="K128" s="131" t="s">
        <v>636</v>
      </c>
      <c r="L128" s="131" t="s">
        <v>636</v>
      </c>
    </row>
    <row r="129" spans="1:12" x14ac:dyDescent="0.45">
      <c r="A129" s="165" t="str">
        <f t="shared" si="4"/>
        <v>旅客輸送事業者Scope1,2燃費性能の優れた輸送用機器の使用 （機器・機材等の導入）自動車</v>
      </c>
      <c r="B129" s="166">
        <f t="shared" si="3"/>
        <v>123</v>
      </c>
      <c r="C129" s="101" t="s">
        <v>658</v>
      </c>
      <c r="D129" s="101" t="s">
        <v>1034</v>
      </c>
      <c r="E129" s="101" t="s">
        <v>962</v>
      </c>
      <c r="F129" s="70" t="s">
        <v>13</v>
      </c>
      <c r="G129" s="360" t="s">
        <v>963</v>
      </c>
      <c r="H129" s="360"/>
      <c r="I129" s="39" t="s">
        <v>966</v>
      </c>
      <c r="J129" s="74" t="s">
        <v>1040</v>
      </c>
      <c r="K129" s="131" t="s">
        <v>636</v>
      </c>
      <c r="L129" s="131" t="s">
        <v>636</v>
      </c>
    </row>
    <row r="130" spans="1:12" x14ac:dyDescent="0.45">
      <c r="A130" s="165" t="str">
        <f t="shared" si="4"/>
        <v>旅客輸送事業者Scope1,2燃費性能の優れた輸送用機器の使用 （機器・機材等の導入）船舶</v>
      </c>
      <c r="B130" s="166">
        <f t="shared" si="3"/>
        <v>124</v>
      </c>
      <c r="C130" s="101" t="s">
        <v>658</v>
      </c>
      <c r="D130" s="101" t="s">
        <v>1034</v>
      </c>
      <c r="E130" s="101" t="s">
        <v>962</v>
      </c>
      <c r="F130" s="70" t="s">
        <v>13</v>
      </c>
      <c r="G130" s="360" t="s">
        <v>963</v>
      </c>
      <c r="H130" s="360"/>
      <c r="I130" s="39" t="s">
        <v>972</v>
      </c>
      <c r="J130" s="74" t="s">
        <v>973</v>
      </c>
      <c r="K130" s="131" t="s">
        <v>636</v>
      </c>
      <c r="L130" s="131" t="s">
        <v>636</v>
      </c>
    </row>
    <row r="131" spans="1:12" x14ac:dyDescent="0.45">
      <c r="A131" s="165" t="str">
        <f t="shared" si="4"/>
        <v>旅客輸送事業者Scope1,2燃費性能の優れた輸送用機器の使用 （機器・機材等の導入）船舶</v>
      </c>
      <c r="B131" s="166">
        <f t="shared" si="3"/>
        <v>125</v>
      </c>
      <c r="C131" s="101" t="s">
        <v>658</v>
      </c>
      <c r="D131" s="101" t="s">
        <v>1034</v>
      </c>
      <c r="E131" s="101" t="s">
        <v>962</v>
      </c>
      <c r="F131" s="70" t="s">
        <v>13</v>
      </c>
      <c r="G131" s="360" t="s">
        <v>963</v>
      </c>
      <c r="H131" s="360"/>
      <c r="I131" s="39" t="s">
        <v>972</v>
      </c>
      <c r="J131" s="74" t="s">
        <v>1041</v>
      </c>
      <c r="K131" s="131" t="s">
        <v>636</v>
      </c>
      <c r="L131" s="131" t="s">
        <v>636</v>
      </c>
    </row>
    <row r="132" spans="1:12" x14ac:dyDescent="0.45">
      <c r="A132" s="165" t="str">
        <f t="shared" si="4"/>
        <v>旅客輸送事業者Scope1,2燃費性能の優れた輸送用機器の使用 （機器・機材等の導入）船舶</v>
      </c>
      <c r="B132" s="166">
        <f t="shared" si="3"/>
        <v>126</v>
      </c>
      <c r="C132" s="101" t="s">
        <v>658</v>
      </c>
      <c r="D132" s="101" t="s">
        <v>1034</v>
      </c>
      <c r="E132" s="101" t="s">
        <v>962</v>
      </c>
      <c r="F132" s="70" t="s">
        <v>13</v>
      </c>
      <c r="G132" s="360" t="s">
        <v>963</v>
      </c>
      <c r="H132" s="360"/>
      <c r="I132" s="39" t="s">
        <v>972</v>
      </c>
      <c r="J132" s="74" t="s">
        <v>975</v>
      </c>
      <c r="K132" s="131" t="s">
        <v>636</v>
      </c>
      <c r="L132" s="131" t="s">
        <v>636</v>
      </c>
    </row>
    <row r="133" spans="1:12" x14ac:dyDescent="0.45">
      <c r="A133" s="165" t="str">
        <f t="shared" si="4"/>
        <v>旅客輸送事業者Scope1,2燃費性能の優れた輸送用機器の使用 （機器・機材等の導入）航空機</v>
      </c>
      <c r="B133" s="166">
        <f t="shared" si="3"/>
        <v>127</v>
      </c>
      <c r="C133" s="101" t="s">
        <v>658</v>
      </c>
      <c r="D133" s="101" t="s">
        <v>1034</v>
      </c>
      <c r="E133" s="101" t="s">
        <v>962</v>
      </c>
      <c r="F133" s="70" t="s">
        <v>13</v>
      </c>
      <c r="G133" s="360" t="s">
        <v>963</v>
      </c>
      <c r="H133" s="360"/>
      <c r="I133" s="39" t="s">
        <v>976</v>
      </c>
      <c r="J133" s="74" t="s">
        <v>977</v>
      </c>
      <c r="K133" s="131" t="s">
        <v>636</v>
      </c>
      <c r="L133" s="131" t="s">
        <v>636</v>
      </c>
    </row>
    <row r="134" spans="1:12" x14ac:dyDescent="0.45">
      <c r="A134" s="165" t="str">
        <f t="shared" si="4"/>
        <v>旅客輸送事業者Scope1,2燃費性能の優れた輸送用機器の使用 （機器・機材等の導入）航空機</v>
      </c>
      <c r="B134" s="166">
        <f t="shared" si="3"/>
        <v>128</v>
      </c>
      <c r="C134" s="101" t="s">
        <v>658</v>
      </c>
      <c r="D134" s="101" t="s">
        <v>1034</v>
      </c>
      <c r="E134" s="101" t="s">
        <v>962</v>
      </c>
      <c r="F134" s="70" t="s">
        <v>13</v>
      </c>
      <c r="G134" s="360" t="s">
        <v>963</v>
      </c>
      <c r="H134" s="360"/>
      <c r="I134" s="39" t="s">
        <v>976</v>
      </c>
      <c r="J134" s="74" t="s">
        <v>978</v>
      </c>
      <c r="K134" s="131" t="s">
        <v>636</v>
      </c>
      <c r="L134" s="131" t="s">
        <v>636</v>
      </c>
    </row>
    <row r="135" spans="1:12" x14ac:dyDescent="0.45">
      <c r="A135" s="165" t="str">
        <f t="shared" si="4"/>
        <v>旅客輸送事業者Scope1,2排出削減に資する運転又は操縦 （運用管理）鉄道</v>
      </c>
      <c r="B135" s="166">
        <f t="shared" si="3"/>
        <v>129</v>
      </c>
      <c r="C135" s="101" t="s">
        <v>658</v>
      </c>
      <c r="D135" s="101" t="s">
        <v>1034</v>
      </c>
      <c r="E135" s="101" t="s">
        <v>962</v>
      </c>
      <c r="F135" s="70" t="s">
        <v>13</v>
      </c>
      <c r="G135" s="360" t="s">
        <v>979</v>
      </c>
      <c r="H135" s="360"/>
      <c r="I135" s="39" t="s">
        <v>964</v>
      </c>
      <c r="J135" s="74" t="s">
        <v>980</v>
      </c>
      <c r="K135" s="131" t="s">
        <v>636</v>
      </c>
      <c r="L135" s="131" t="s">
        <v>636</v>
      </c>
    </row>
    <row r="136" spans="1:12" x14ac:dyDescent="0.45">
      <c r="A136" s="165" t="str">
        <f t="shared" si="4"/>
        <v>旅客輸送事業者Scope1,2排出削減に資する運転又は操縦 （運用管理）鉄道</v>
      </c>
      <c r="B136" s="166">
        <f t="shared" si="3"/>
        <v>130</v>
      </c>
      <c r="C136" s="101" t="s">
        <v>658</v>
      </c>
      <c r="D136" s="101" t="s">
        <v>1034</v>
      </c>
      <c r="E136" s="101" t="s">
        <v>962</v>
      </c>
      <c r="F136" s="70" t="s">
        <v>13</v>
      </c>
      <c r="G136" s="360" t="s">
        <v>979</v>
      </c>
      <c r="H136" s="360"/>
      <c r="I136" s="39" t="s">
        <v>964</v>
      </c>
      <c r="J136" s="74" t="s">
        <v>981</v>
      </c>
      <c r="K136" s="131" t="s">
        <v>636</v>
      </c>
      <c r="L136" s="131" t="s">
        <v>636</v>
      </c>
    </row>
    <row r="137" spans="1:12" x14ac:dyDescent="0.45">
      <c r="A137" s="165" t="str">
        <f t="shared" si="4"/>
        <v>旅客輸送事業者Scope1,2排出削減に資する運転又は操縦 （運用管理）鉄道</v>
      </c>
      <c r="B137" s="166">
        <f t="shared" ref="B137:B180" si="5">ROW(B137)-6</f>
        <v>131</v>
      </c>
      <c r="C137" s="101" t="s">
        <v>658</v>
      </c>
      <c r="D137" s="101" t="s">
        <v>1034</v>
      </c>
      <c r="E137" s="101" t="s">
        <v>962</v>
      </c>
      <c r="F137" s="70" t="s">
        <v>13</v>
      </c>
      <c r="G137" s="360" t="s">
        <v>979</v>
      </c>
      <c r="H137" s="360"/>
      <c r="I137" s="39" t="s">
        <v>964</v>
      </c>
      <c r="J137" s="74" t="s">
        <v>1042</v>
      </c>
      <c r="K137" s="131" t="s">
        <v>636</v>
      </c>
      <c r="L137" s="131" t="s">
        <v>636</v>
      </c>
    </row>
    <row r="138" spans="1:12" x14ac:dyDescent="0.45">
      <c r="A138" s="165" t="str">
        <f t="shared" si="4"/>
        <v>旅客輸送事業者Scope1,2排出削減に資する運転又は操縦 （運用管理）鉄道</v>
      </c>
      <c r="B138" s="166">
        <f t="shared" si="5"/>
        <v>132</v>
      </c>
      <c r="C138" s="101" t="s">
        <v>658</v>
      </c>
      <c r="D138" s="101" t="s">
        <v>1034</v>
      </c>
      <c r="E138" s="101" t="s">
        <v>962</v>
      </c>
      <c r="F138" s="70" t="s">
        <v>13</v>
      </c>
      <c r="G138" s="360" t="s">
        <v>979</v>
      </c>
      <c r="H138" s="360"/>
      <c r="I138" s="39" t="s">
        <v>964</v>
      </c>
      <c r="J138" s="74" t="s">
        <v>1043</v>
      </c>
      <c r="K138" s="131" t="s">
        <v>636</v>
      </c>
      <c r="L138" s="131" t="s">
        <v>636</v>
      </c>
    </row>
    <row r="139" spans="1:12" x14ac:dyDescent="0.45">
      <c r="A139" s="165" t="str">
        <f t="shared" si="4"/>
        <v>旅客輸送事業者Scope1,2排出削減に資する運転又は操縦 （運用管理）鉄道</v>
      </c>
      <c r="B139" s="166">
        <f t="shared" si="5"/>
        <v>133</v>
      </c>
      <c r="C139" s="101" t="s">
        <v>658</v>
      </c>
      <c r="D139" s="101" t="s">
        <v>1034</v>
      </c>
      <c r="E139" s="101" t="s">
        <v>962</v>
      </c>
      <c r="F139" s="70" t="s">
        <v>13</v>
      </c>
      <c r="G139" s="360" t="s">
        <v>979</v>
      </c>
      <c r="H139" s="360"/>
      <c r="I139" s="39" t="s">
        <v>964</v>
      </c>
      <c r="J139" s="74" t="s">
        <v>1044</v>
      </c>
      <c r="K139" s="131" t="s">
        <v>636</v>
      </c>
      <c r="L139" s="131" t="s">
        <v>636</v>
      </c>
    </row>
    <row r="140" spans="1:12" x14ac:dyDescent="0.45">
      <c r="A140" s="165" t="str">
        <f t="shared" si="4"/>
        <v>旅客輸送事業者Scope1,2排出削減に資する運転又は操縦 （運用管理）自動車</v>
      </c>
      <c r="B140" s="166">
        <f t="shared" si="5"/>
        <v>134</v>
      </c>
      <c r="C140" s="101" t="s">
        <v>658</v>
      </c>
      <c r="D140" s="101" t="s">
        <v>1034</v>
      </c>
      <c r="E140" s="101" t="s">
        <v>962</v>
      </c>
      <c r="F140" s="70" t="s">
        <v>13</v>
      </c>
      <c r="G140" s="360" t="s">
        <v>979</v>
      </c>
      <c r="H140" s="360"/>
      <c r="I140" s="39" t="s">
        <v>966</v>
      </c>
      <c r="J140" s="74" t="s">
        <v>982</v>
      </c>
      <c r="K140" s="131" t="s">
        <v>636</v>
      </c>
      <c r="L140" s="131" t="s">
        <v>636</v>
      </c>
    </row>
    <row r="141" spans="1:12" ht="28.5" x14ac:dyDescent="0.45">
      <c r="A141" s="165" t="str">
        <f t="shared" si="4"/>
        <v>旅客輸送事業者Scope1,2排出削減に資する運転又は操縦 （運用管理）自動車</v>
      </c>
      <c r="B141" s="166">
        <f t="shared" si="5"/>
        <v>135</v>
      </c>
      <c r="C141" s="101" t="s">
        <v>658</v>
      </c>
      <c r="D141" s="101" t="s">
        <v>1034</v>
      </c>
      <c r="E141" s="101" t="s">
        <v>962</v>
      </c>
      <c r="F141" s="70" t="s">
        <v>13</v>
      </c>
      <c r="G141" s="360" t="s">
        <v>979</v>
      </c>
      <c r="H141" s="360"/>
      <c r="I141" s="39" t="s">
        <v>966</v>
      </c>
      <c r="J141" s="74" t="s">
        <v>983</v>
      </c>
      <c r="K141" s="131" t="s">
        <v>636</v>
      </c>
      <c r="L141" s="131" t="s">
        <v>636</v>
      </c>
    </row>
    <row r="142" spans="1:12" x14ac:dyDescent="0.45">
      <c r="A142" s="165" t="str">
        <f t="shared" si="4"/>
        <v>旅客輸送事業者Scope1,2排出削減に資する運転又は操縦 （運用管理）自動車</v>
      </c>
      <c r="B142" s="166">
        <f t="shared" si="5"/>
        <v>136</v>
      </c>
      <c r="C142" s="101" t="s">
        <v>658</v>
      </c>
      <c r="D142" s="101" t="s">
        <v>1034</v>
      </c>
      <c r="E142" s="101" t="s">
        <v>962</v>
      </c>
      <c r="F142" s="70" t="s">
        <v>13</v>
      </c>
      <c r="G142" s="360" t="s">
        <v>979</v>
      </c>
      <c r="H142" s="360"/>
      <c r="I142" s="39" t="s">
        <v>966</v>
      </c>
      <c r="J142" s="74" t="s">
        <v>1045</v>
      </c>
      <c r="K142" s="131" t="s">
        <v>636</v>
      </c>
      <c r="L142" s="131" t="s">
        <v>636</v>
      </c>
    </row>
    <row r="143" spans="1:12" ht="28.5" x14ac:dyDescent="0.45">
      <c r="A143" s="165" t="str">
        <f t="shared" si="4"/>
        <v>旅客輸送事業者Scope1,2排出削減に資する運転又は操縦 （運用管理）自動車</v>
      </c>
      <c r="B143" s="166">
        <f t="shared" si="5"/>
        <v>137</v>
      </c>
      <c r="C143" s="101" t="s">
        <v>658</v>
      </c>
      <c r="D143" s="101" t="s">
        <v>1034</v>
      </c>
      <c r="E143" s="101" t="s">
        <v>962</v>
      </c>
      <c r="F143" s="70" t="s">
        <v>13</v>
      </c>
      <c r="G143" s="360" t="s">
        <v>979</v>
      </c>
      <c r="H143" s="360"/>
      <c r="I143" s="39" t="s">
        <v>966</v>
      </c>
      <c r="J143" s="74" t="s">
        <v>985</v>
      </c>
      <c r="K143" s="131" t="s">
        <v>636</v>
      </c>
      <c r="L143" s="131" t="s">
        <v>636</v>
      </c>
    </row>
    <row r="144" spans="1:12" x14ac:dyDescent="0.45">
      <c r="A144" s="165" t="str">
        <f t="shared" si="4"/>
        <v>旅客輸送事業者Scope1,2排出削減に資する運転又は操縦 （運用管理）船舶</v>
      </c>
      <c r="B144" s="166">
        <f t="shared" si="5"/>
        <v>138</v>
      </c>
      <c r="C144" s="101" t="s">
        <v>658</v>
      </c>
      <c r="D144" s="101" t="s">
        <v>1034</v>
      </c>
      <c r="E144" s="101" t="s">
        <v>962</v>
      </c>
      <c r="F144" s="70" t="s">
        <v>13</v>
      </c>
      <c r="G144" s="360" t="s">
        <v>979</v>
      </c>
      <c r="H144" s="360"/>
      <c r="I144" s="39" t="s">
        <v>972</v>
      </c>
      <c r="J144" s="74" t="s">
        <v>1046</v>
      </c>
      <c r="K144" s="131" t="s">
        <v>636</v>
      </c>
      <c r="L144" s="131" t="s">
        <v>636</v>
      </c>
    </row>
    <row r="145" spans="1:12" x14ac:dyDescent="0.45">
      <c r="A145" s="165" t="str">
        <f t="shared" si="4"/>
        <v>旅客輸送事業者Scope1,2排出削減に資する運転又は操縦 （運用管理）船舶</v>
      </c>
      <c r="B145" s="166">
        <f t="shared" si="5"/>
        <v>139</v>
      </c>
      <c r="C145" s="101" t="s">
        <v>658</v>
      </c>
      <c r="D145" s="101" t="s">
        <v>1034</v>
      </c>
      <c r="E145" s="101" t="s">
        <v>962</v>
      </c>
      <c r="F145" s="70" t="s">
        <v>13</v>
      </c>
      <c r="G145" s="360" t="s">
        <v>979</v>
      </c>
      <c r="H145" s="360"/>
      <c r="I145" s="39" t="s">
        <v>972</v>
      </c>
      <c r="J145" s="74" t="s">
        <v>987</v>
      </c>
      <c r="K145" s="131" t="s">
        <v>636</v>
      </c>
      <c r="L145" s="131" t="s">
        <v>636</v>
      </c>
    </row>
    <row r="146" spans="1:12" x14ac:dyDescent="0.45">
      <c r="A146" s="165" t="str">
        <f t="shared" si="4"/>
        <v>旅客輸送事業者Scope1,2排出削減に資する運転又は操縦 （運用管理）船舶</v>
      </c>
      <c r="B146" s="166">
        <f t="shared" si="5"/>
        <v>140</v>
      </c>
      <c r="C146" s="101" t="s">
        <v>658</v>
      </c>
      <c r="D146" s="101" t="s">
        <v>1034</v>
      </c>
      <c r="E146" s="101" t="s">
        <v>962</v>
      </c>
      <c r="F146" s="70" t="s">
        <v>13</v>
      </c>
      <c r="G146" s="360" t="s">
        <v>979</v>
      </c>
      <c r="H146" s="360"/>
      <c r="I146" s="39" t="s">
        <v>972</v>
      </c>
      <c r="J146" s="74" t="s">
        <v>989</v>
      </c>
      <c r="K146" s="131" t="s">
        <v>636</v>
      </c>
      <c r="L146" s="131" t="s">
        <v>636</v>
      </c>
    </row>
    <row r="147" spans="1:12" x14ac:dyDescent="0.45">
      <c r="A147" s="165" t="str">
        <f t="shared" ref="A147:A180" si="6">D147&amp;E147&amp;G147&amp;H147&amp;I147</f>
        <v>旅客輸送事業者Scope1,2排出削減に資する運転又は操縦 （運用管理）航空機</v>
      </c>
      <c r="B147" s="166">
        <f t="shared" si="5"/>
        <v>141</v>
      </c>
      <c r="C147" s="101" t="s">
        <v>658</v>
      </c>
      <c r="D147" s="101" t="s">
        <v>1034</v>
      </c>
      <c r="E147" s="101" t="s">
        <v>962</v>
      </c>
      <c r="F147" s="70" t="s">
        <v>13</v>
      </c>
      <c r="G147" s="360" t="s">
        <v>979</v>
      </c>
      <c r="H147" s="360"/>
      <c r="I147" s="39" t="s">
        <v>976</v>
      </c>
      <c r="J147" s="41" t="s">
        <v>2758</v>
      </c>
      <c r="K147" s="131" t="s">
        <v>636</v>
      </c>
      <c r="L147" s="131" t="s">
        <v>636</v>
      </c>
    </row>
    <row r="148" spans="1:12" x14ac:dyDescent="0.45">
      <c r="A148" s="165" t="str">
        <f t="shared" si="6"/>
        <v>旅客輸送事業者Scope1,2排出削減に資する運転又は操縦 （運用管理）航空機</v>
      </c>
      <c r="B148" s="166">
        <f t="shared" si="5"/>
        <v>142</v>
      </c>
      <c r="C148" s="101" t="s">
        <v>658</v>
      </c>
      <c r="D148" s="101" t="s">
        <v>1034</v>
      </c>
      <c r="E148" s="101" t="s">
        <v>962</v>
      </c>
      <c r="F148" s="70" t="s">
        <v>13</v>
      </c>
      <c r="G148" s="360" t="s">
        <v>979</v>
      </c>
      <c r="H148" s="360"/>
      <c r="I148" s="39" t="s">
        <v>976</v>
      </c>
      <c r="J148" s="74" t="s">
        <v>1047</v>
      </c>
      <c r="K148" s="131" t="s">
        <v>636</v>
      </c>
      <c r="L148" s="131" t="s">
        <v>636</v>
      </c>
    </row>
    <row r="149" spans="1:12" x14ac:dyDescent="0.45">
      <c r="A149" s="165" t="str">
        <f t="shared" si="6"/>
        <v>旅客輸送事業者Scope1,2排出削減に資する運転又は操縦 （運用管理）航空機</v>
      </c>
      <c r="B149" s="166">
        <f t="shared" si="5"/>
        <v>143</v>
      </c>
      <c r="C149" s="101" t="s">
        <v>658</v>
      </c>
      <c r="D149" s="101" t="s">
        <v>1034</v>
      </c>
      <c r="E149" s="101" t="s">
        <v>962</v>
      </c>
      <c r="F149" s="70" t="s">
        <v>13</v>
      </c>
      <c r="G149" s="360" t="s">
        <v>979</v>
      </c>
      <c r="H149" s="360"/>
      <c r="I149" s="39" t="s">
        <v>976</v>
      </c>
      <c r="J149" s="74" t="s">
        <v>991</v>
      </c>
      <c r="K149" s="131" t="s">
        <v>636</v>
      </c>
      <c r="L149" s="131" t="s">
        <v>636</v>
      </c>
    </row>
    <row r="150" spans="1:12" x14ac:dyDescent="0.45">
      <c r="A150" s="165" t="str">
        <f t="shared" si="6"/>
        <v>旅客輸送事業者Scope1,2旅客を乗せないで走行し、又は航行する距離の縮減 （運用管理）鉄道</v>
      </c>
      <c r="B150" s="166">
        <f t="shared" si="5"/>
        <v>144</v>
      </c>
      <c r="C150" s="101" t="s">
        <v>658</v>
      </c>
      <c r="D150" s="101" t="s">
        <v>1034</v>
      </c>
      <c r="E150" s="101" t="s">
        <v>962</v>
      </c>
      <c r="F150" s="70" t="s">
        <v>13</v>
      </c>
      <c r="G150" s="360" t="s">
        <v>1048</v>
      </c>
      <c r="H150" s="360"/>
      <c r="I150" s="98" t="s">
        <v>964</v>
      </c>
      <c r="J150" s="74" t="s">
        <v>1049</v>
      </c>
      <c r="K150" s="131" t="s">
        <v>636</v>
      </c>
      <c r="L150" s="131" t="s">
        <v>636</v>
      </c>
    </row>
    <row r="151" spans="1:12" x14ac:dyDescent="0.45">
      <c r="A151" s="165" t="str">
        <f t="shared" si="6"/>
        <v>旅客輸送事業者Scope1,2旅客を乗せないで走行し、又は航行する距離の縮減 （運用管理）自動車</v>
      </c>
      <c r="B151" s="166">
        <f t="shared" si="5"/>
        <v>145</v>
      </c>
      <c r="C151" s="101" t="s">
        <v>658</v>
      </c>
      <c r="D151" s="101" t="s">
        <v>1034</v>
      </c>
      <c r="E151" s="101" t="s">
        <v>962</v>
      </c>
      <c r="F151" s="70" t="s">
        <v>13</v>
      </c>
      <c r="G151" s="360" t="s">
        <v>1048</v>
      </c>
      <c r="H151" s="360"/>
      <c r="I151" s="39" t="s">
        <v>966</v>
      </c>
      <c r="J151" s="74" t="s">
        <v>1050</v>
      </c>
      <c r="K151" s="131" t="s">
        <v>636</v>
      </c>
      <c r="L151" s="131" t="s">
        <v>636</v>
      </c>
    </row>
    <row r="152" spans="1:12" ht="28.5" x14ac:dyDescent="0.45">
      <c r="A152" s="165" t="str">
        <f t="shared" si="6"/>
        <v>旅客輸送事業者Scope1,2旅客を乗せないで走行し、又は航行する距離の縮減 （運用管理）自動車</v>
      </c>
      <c r="B152" s="166">
        <f t="shared" si="5"/>
        <v>146</v>
      </c>
      <c r="C152" s="101" t="s">
        <v>658</v>
      </c>
      <c r="D152" s="101" t="s">
        <v>1034</v>
      </c>
      <c r="E152" s="101" t="s">
        <v>962</v>
      </c>
      <c r="F152" s="70" t="s">
        <v>13</v>
      </c>
      <c r="G152" s="360" t="s">
        <v>1048</v>
      </c>
      <c r="H152" s="360"/>
      <c r="I152" s="39" t="s">
        <v>966</v>
      </c>
      <c r="J152" s="74" t="s">
        <v>3077</v>
      </c>
      <c r="K152" s="131" t="s">
        <v>636</v>
      </c>
      <c r="L152" s="131" t="s">
        <v>636</v>
      </c>
    </row>
    <row r="153" spans="1:12" x14ac:dyDescent="0.45">
      <c r="A153" s="165" t="str">
        <f t="shared" si="6"/>
        <v>旅客輸送事業者Scope1,2旅客を乗せないで走行し、又は航行する距離の縮減 （運用管理）自動車</v>
      </c>
      <c r="B153" s="166">
        <f t="shared" si="5"/>
        <v>147</v>
      </c>
      <c r="C153" s="101" t="s">
        <v>658</v>
      </c>
      <c r="D153" s="101" t="s">
        <v>1034</v>
      </c>
      <c r="E153" s="101" t="s">
        <v>962</v>
      </c>
      <c r="F153" s="70" t="s">
        <v>13</v>
      </c>
      <c r="G153" s="360" t="s">
        <v>1048</v>
      </c>
      <c r="H153" s="360"/>
      <c r="I153" s="39" t="s">
        <v>966</v>
      </c>
      <c r="J153" s="74" t="s">
        <v>1051</v>
      </c>
      <c r="K153" s="131" t="s">
        <v>636</v>
      </c>
      <c r="L153" s="131" t="s">
        <v>636</v>
      </c>
    </row>
    <row r="154" spans="1:12" x14ac:dyDescent="0.45">
      <c r="A154" s="165" t="str">
        <f t="shared" si="6"/>
        <v>旅客輸送事業者Scope1,2旅客を乗せないで走行し、又は航行する距離の縮減 （運用管理）船舶</v>
      </c>
      <c r="B154" s="166">
        <f t="shared" si="5"/>
        <v>148</v>
      </c>
      <c r="C154" s="101" t="s">
        <v>658</v>
      </c>
      <c r="D154" s="101" t="s">
        <v>1034</v>
      </c>
      <c r="E154" s="101" t="s">
        <v>962</v>
      </c>
      <c r="F154" s="70" t="s">
        <v>13</v>
      </c>
      <c r="G154" s="360" t="s">
        <v>1048</v>
      </c>
      <c r="H154" s="360"/>
      <c r="I154" s="98" t="s">
        <v>972</v>
      </c>
      <c r="J154" s="74" t="s">
        <v>1052</v>
      </c>
      <c r="K154" s="131" t="s">
        <v>636</v>
      </c>
      <c r="L154" s="131" t="s">
        <v>636</v>
      </c>
    </row>
    <row r="155" spans="1:12" x14ac:dyDescent="0.45">
      <c r="A155" s="165" t="str">
        <f t="shared" si="6"/>
        <v>旅客輸送事業者Scope1,2旅客を乗せないで走行し、又は航行する距離の縮減 （運用管理）航空機</v>
      </c>
      <c r="B155" s="166">
        <f t="shared" si="5"/>
        <v>149</v>
      </c>
      <c r="C155" s="101" t="s">
        <v>658</v>
      </c>
      <c r="D155" s="101" t="s">
        <v>1034</v>
      </c>
      <c r="E155" s="101" t="s">
        <v>962</v>
      </c>
      <c r="F155" s="70" t="s">
        <v>13</v>
      </c>
      <c r="G155" s="360" t="s">
        <v>1048</v>
      </c>
      <c r="H155" s="360"/>
      <c r="I155" s="98" t="s">
        <v>976</v>
      </c>
      <c r="J155" s="74" t="s">
        <v>1053</v>
      </c>
      <c r="K155" s="131" t="s">
        <v>636</v>
      </c>
      <c r="L155" s="131" t="s">
        <v>636</v>
      </c>
    </row>
    <row r="156" spans="1:12" x14ac:dyDescent="0.45">
      <c r="A156" s="165" t="str">
        <f t="shared" si="6"/>
        <v>旅客輸送事業者Scope1,2その他排出削減 （運用管理）共通</v>
      </c>
      <c r="B156" s="166">
        <f t="shared" si="5"/>
        <v>150</v>
      </c>
      <c r="C156" s="101" t="s">
        <v>658</v>
      </c>
      <c r="D156" s="101" t="s">
        <v>1034</v>
      </c>
      <c r="E156" s="101" t="s">
        <v>962</v>
      </c>
      <c r="F156" s="70" t="s">
        <v>13</v>
      </c>
      <c r="G156" s="360" t="s">
        <v>1003</v>
      </c>
      <c r="H156" s="360"/>
      <c r="I156" s="39" t="s">
        <v>1004</v>
      </c>
      <c r="J156" s="74" t="s">
        <v>1005</v>
      </c>
      <c r="K156" s="131" t="s">
        <v>636</v>
      </c>
      <c r="L156" s="131" t="s">
        <v>636</v>
      </c>
    </row>
    <row r="157" spans="1:12" x14ac:dyDescent="0.45">
      <c r="A157" s="165" t="str">
        <f t="shared" si="6"/>
        <v>旅客輸送事業者Scope1,2その他排出削減 （運用管理）共通</v>
      </c>
      <c r="B157" s="166">
        <f t="shared" si="5"/>
        <v>151</v>
      </c>
      <c r="C157" s="101" t="s">
        <v>658</v>
      </c>
      <c r="D157" s="101" t="s">
        <v>1034</v>
      </c>
      <c r="E157" s="101" t="s">
        <v>962</v>
      </c>
      <c r="F157" s="70" t="s">
        <v>13</v>
      </c>
      <c r="G157" s="360" t="s">
        <v>1003</v>
      </c>
      <c r="H157" s="360"/>
      <c r="I157" s="39" t="s">
        <v>1004</v>
      </c>
      <c r="J157" s="74" t="s">
        <v>1006</v>
      </c>
      <c r="K157" s="131" t="s">
        <v>636</v>
      </c>
      <c r="L157" s="131" t="s">
        <v>636</v>
      </c>
    </row>
    <row r="158" spans="1:12" x14ac:dyDescent="0.45">
      <c r="A158" s="165" t="str">
        <f t="shared" si="6"/>
        <v>旅客輸送事業者Scope1,2その他排出削減 （運用管理）鉄道</v>
      </c>
      <c r="B158" s="166">
        <f t="shared" si="5"/>
        <v>152</v>
      </c>
      <c r="C158" s="101" t="s">
        <v>658</v>
      </c>
      <c r="D158" s="101" t="s">
        <v>1034</v>
      </c>
      <c r="E158" s="101" t="s">
        <v>962</v>
      </c>
      <c r="F158" s="70" t="s">
        <v>13</v>
      </c>
      <c r="G158" s="360" t="s">
        <v>1003</v>
      </c>
      <c r="H158" s="360"/>
      <c r="I158" s="39" t="s">
        <v>964</v>
      </c>
      <c r="J158" s="74" t="s">
        <v>1054</v>
      </c>
      <c r="K158" s="131" t="s">
        <v>636</v>
      </c>
      <c r="L158" s="131" t="s">
        <v>636</v>
      </c>
    </row>
    <row r="159" spans="1:12" ht="28.5" x14ac:dyDescent="0.45">
      <c r="A159" s="165" t="str">
        <f t="shared" si="6"/>
        <v>旅客輸送事業者Scope1,2その他排出削減 （運用管理）鉄道</v>
      </c>
      <c r="B159" s="166">
        <f t="shared" si="5"/>
        <v>153</v>
      </c>
      <c r="C159" s="101" t="s">
        <v>658</v>
      </c>
      <c r="D159" s="101" t="s">
        <v>1034</v>
      </c>
      <c r="E159" s="101" t="s">
        <v>962</v>
      </c>
      <c r="F159" s="70" t="s">
        <v>13</v>
      </c>
      <c r="G159" s="360" t="s">
        <v>1003</v>
      </c>
      <c r="H159" s="360"/>
      <c r="I159" s="39" t="s">
        <v>964</v>
      </c>
      <c r="J159" s="74" t="s">
        <v>1055</v>
      </c>
      <c r="K159" s="131" t="s">
        <v>636</v>
      </c>
      <c r="L159" s="131" t="s">
        <v>636</v>
      </c>
    </row>
    <row r="160" spans="1:12" ht="42.75" x14ac:dyDescent="0.45">
      <c r="A160" s="165" t="str">
        <f t="shared" ref="A160:A161" si="7">D160&amp;E160&amp;G160&amp;H160&amp;I160</f>
        <v>旅客輸送事業者Scope1,2その他排出削減 （運用管理）鉄道</v>
      </c>
      <c r="B160" s="166">
        <f t="shared" si="5"/>
        <v>154</v>
      </c>
      <c r="C160" s="101" t="s">
        <v>658</v>
      </c>
      <c r="D160" s="101" t="s">
        <v>1034</v>
      </c>
      <c r="E160" s="101" t="s">
        <v>962</v>
      </c>
      <c r="F160" s="70" t="s">
        <v>13</v>
      </c>
      <c r="G160" s="360" t="s">
        <v>1003</v>
      </c>
      <c r="H160" s="360"/>
      <c r="I160" s="39" t="s">
        <v>964</v>
      </c>
      <c r="J160" s="74" t="s">
        <v>1058</v>
      </c>
      <c r="K160" s="131" t="s">
        <v>636</v>
      </c>
      <c r="L160" s="131" t="s">
        <v>636</v>
      </c>
    </row>
    <row r="161" spans="1:12" x14ac:dyDescent="0.45">
      <c r="A161" s="165" t="str">
        <f t="shared" si="7"/>
        <v>旅客輸送事業者Scope1,2その他排出削減 （運用管理）鉄道</v>
      </c>
      <c r="B161" s="166">
        <f t="shared" si="5"/>
        <v>155</v>
      </c>
      <c r="C161" s="101" t="s">
        <v>658</v>
      </c>
      <c r="D161" s="101" t="s">
        <v>1034</v>
      </c>
      <c r="E161" s="101" t="s">
        <v>962</v>
      </c>
      <c r="F161" s="70" t="s">
        <v>13</v>
      </c>
      <c r="G161" s="360" t="s">
        <v>1003</v>
      </c>
      <c r="H161" s="360"/>
      <c r="I161" s="39" t="s">
        <v>964</v>
      </c>
      <c r="J161" s="74" t="s">
        <v>1059</v>
      </c>
      <c r="K161" s="131" t="s">
        <v>636</v>
      </c>
      <c r="L161" s="131" t="s">
        <v>636</v>
      </c>
    </row>
    <row r="162" spans="1:12" x14ac:dyDescent="0.45">
      <c r="A162" s="165" t="str">
        <f t="shared" si="6"/>
        <v>旅客輸送事業者Scope1,2その他排出削減 （運用管理）自動車</v>
      </c>
      <c r="B162" s="166">
        <f t="shared" si="5"/>
        <v>156</v>
      </c>
      <c r="C162" s="101" t="s">
        <v>658</v>
      </c>
      <c r="D162" s="101" t="s">
        <v>1034</v>
      </c>
      <c r="E162" s="101" t="s">
        <v>962</v>
      </c>
      <c r="F162" s="70" t="s">
        <v>13</v>
      </c>
      <c r="G162" s="360" t="s">
        <v>1003</v>
      </c>
      <c r="H162" s="360"/>
      <c r="I162" s="39" t="s">
        <v>966</v>
      </c>
      <c r="J162" s="74" t="s">
        <v>1054</v>
      </c>
      <c r="K162" s="131" t="s">
        <v>636</v>
      </c>
      <c r="L162" s="131" t="s">
        <v>636</v>
      </c>
    </row>
    <row r="163" spans="1:12" ht="28.5" x14ac:dyDescent="0.45">
      <c r="A163" s="165" t="str">
        <f t="shared" si="6"/>
        <v>旅客輸送事業者Scope1,2その他排出削減 （運用管理）自動車</v>
      </c>
      <c r="B163" s="166">
        <f t="shared" si="5"/>
        <v>157</v>
      </c>
      <c r="C163" s="101" t="s">
        <v>658</v>
      </c>
      <c r="D163" s="101" t="s">
        <v>1034</v>
      </c>
      <c r="E163" s="101" t="s">
        <v>962</v>
      </c>
      <c r="F163" s="87" t="s">
        <v>84</v>
      </c>
      <c r="G163" s="360" t="s">
        <v>1003</v>
      </c>
      <c r="H163" s="360"/>
      <c r="I163" s="39" t="s">
        <v>966</v>
      </c>
      <c r="J163" s="74" t="s">
        <v>1055</v>
      </c>
      <c r="K163" s="131" t="s">
        <v>636</v>
      </c>
      <c r="L163" s="131" t="s">
        <v>636</v>
      </c>
    </row>
    <row r="164" spans="1:12" x14ac:dyDescent="0.45">
      <c r="A164" s="165" t="str">
        <f t="shared" si="6"/>
        <v>旅客輸送事業者Scope1,2その他排出削減 （運用管理）船舶</v>
      </c>
      <c r="B164" s="166">
        <f t="shared" si="5"/>
        <v>158</v>
      </c>
      <c r="C164" s="101" t="s">
        <v>658</v>
      </c>
      <c r="D164" s="101" t="s">
        <v>1034</v>
      </c>
      <c r="E164" s="101" t="s">
        <v>962</v>
      </c>
      <c r="F164" s="70" t="s">
        <v>13</v>
      </c>
      <c r="G164" s="360" t="s">
        <v>1003</v>
      </c>
      <c r="H164" s="360"/>
      <c r="I164" s="39" t="s">
        <v>972</v>
      </c>
      <c r="J164" s="74" t="s">
        <v>1009</v>
      </c>
      <c r="K164" s="131" t="s">
        <v>636</v>
      </c>
      <c r="L164" s="131" t="s">
        <v>636</v>
      </c>
    </row>
    <row r="165" spans="1:12" ht="28.5" x14ac:dyDescent="0.45">
      <c r="A165" s="165" t="str">
        <f t="shared" si="6"/>
        <v>旅客輸送事業者Scope1,2その他排出削減 （運用管理）船舶</v>
      </c>
      <c r="B165" s="166">
        <f t="shared" si="5"/>
        <v>159</v>
      </c>
      <c r="C165" s="101" t="s">
        <v>658</v>
      </c>
      <c r="D165" s="101" t="s">
        <v>1034</v>
      </c>
      <c r="E165" s="101" t="s">
        <v>962</v>
      </c>
      <c r="F165" s="70" t="s">
        <v>13</v>
      </c>
      <c r="G165" s="360" t="s">
        <v>1003</v>
      </c>
      <c r="H165" s="360"/>
      <c r="I165" s="39" t="s">
        <v>972</v>
      </c>
      <c r="J165" s="74" t="s">
        <v>1055</v>
      </c>
      <c r="K165" s="131" t="s">
        <v>636</v>
      </c>
      <c r="L165" s="131" t="s">
        <v>636</v>
      </c>
    </row>
    <row r="166" spans="1:12" x14ac:dyDescent="0.45">
      <c r="A166" s="165" t="str">
        <f t="shared" si="6"/>
        <v>旅客輸送事業者Scope1,2その他排出削減 （運用管理）船舶</v>
      </c>
      <c r="B166" s="166">
        <f t="shared" si="5"/>
        <v>160</v>
      </c>
      <c r="C166" s="101" t="s">
        <v>658</v>
      </c>
      <c r="D166" s="101" t="s">
        <v>1034</v>
      </c>
      <c r="E166" s="101" t="s">
        <v>962</v>
      </c>
      <c r="F166" s="70" t="s">
        <v>13</v>
      </c>
      <c r="G166" s="360" t="s">
        <v>1003</v>
      </c>
      <c r="H166" s="360"/>
      <c r="I166" s="39" t="s">
        <v>972</v>
      </c>
      <c r="J166" s="74" t="s">
        <v>1012</v>
      </c>
      <c r="K166" s="131" t="s">
        <v>636</v>
      </c>
      <c r="L166" s="131" t="s">
        <v>636</v>
      </c>
    </row>
    <row r="167" spans="1:12" x14ac:dyDescent="0.45">
      <c r="A167" s="165" t="str">
        <f t="shared" si="6"/>
        <v>旅客輸送事業者Scope1,2その他排出削減 （運用管理）船舶</v>
      </c>
      <c r="B167" s="166">
        <f t="shared" si="5"/>
        <v>161</v>
      </c>
      <c r="C167" s="101" t="s">
        <v>658</v>
      </c>
      <c r="D167" s="101" t="s">
        <v>2798</v>
      </c>
      <c r="E167" s="101" t="s">
        <v>962</v>
      </c>
      <c r="F167" s="70" t="s">
        <v>13</v>
      </c>
      <c r="G167" s="360" t="s">
        <v>1003</v>
      </c>
      <c r="H167" s="360"/>
      <c r="I167" s="39" t="s">
        <v>972</v>
      </c>
      <c r="J167" s="74" t="s">
        <v>1060</v>
      </c>
      <c r="K167" s="131" t="s">
        <v>636</v>
      </c>
      <c r="L167" s="131" t="s">
        <v>636</v>
      </c>
    </row>
    <row r="168" spans="1:12" x14ac:dyDescent="0.45">
      <c r="A168" s="165" t="str">
        <f t="shared" si="6"/>
        <v>旅客輸送事業者Scope1,2その他排出削減 （運用管理）航空機</v>
      </c>
      <c r="B168" s="167">
        <f t="shared" si="5"/>
        <v>162</v>
      </c>
      <c r="C168" s="38" t="s">
        <v>658</v>
      </c>
      <c r="D168" s="38" t="s">
        <v>2858</v>
      </c>
      <c r="E168" s="38" t="s">
        <v>962</v>
      </c>
      <c r="F168" s="133" t="s">
        <v>13</v>
      </c>
      <c r="G168" s="360" t="s">
        <v>1003</v>
      </c>
      <c r="H168" s="360"/>
      <c r="I168" s="125" t="s">
        <v>2528</v>
      </c>
      <c r="J168" s="41" t="s">
        <v>1020</v>
      </c>
      <c r="K168" s="124" t="s">
        <v>636</v>
      </c>
      <c r="L168" s="124" t="s">
        <v>636</v>
      </c>
    </row>
    <row r="169" spans="1:12" x14ac:dyDescent="0.45">
      <c r="A169" s="165" t="str">
        <f t="shared" ref="A169:A173" si="8">D169&amp;E169&amp;G169&amp;H169&amp;I169</f>
        <v>旅客輸送事業者Scope3その他排出削減 （運用管理）鉄道</v>
      </c>
      <c r="B169" s="166">
        <f t="shared" si="5"/>
        <v>163</v>
      </c>
      <c r="C169" s="101" t="s">
        <v>658</v>
      </c>
      <c r="D169" s="101" t="s">
        <v>1034</v>
      </c>
      <c r="E169" s="38" t="s">
        <v>639</v>
      </c>
      <c r="F169" s="70" t="s">
        <v>13</v>
      </c>
      <c r="G169" s="360" t="s">
        <v>1003</v>
      </c>
      <c r="H169" s="360"/>
      <c r="I169" s="39" t="s">
        <v>964</v>
      </c>
      <c r="J169" s="74" t="s">
        <v>1012</v>
      </c>
      <c r="K169" s="131" t="s">
        <v>636</v>
      </c>
      <c r="L169" s="131" t="s">
        <v>636</v>
      </c>
    </row>
    <row r="170" spans="1:12" ht="28.5" x14ac:dyDescent="0.45">
      <c r="A170" s="165" t="str">
        <f t="shared" si="8"/>
        <v>旅客輸送事業者Scope3その他排出削減 （運用管理）鉄道</v>
      </c>
      <c r="B170" s="166">
        <f t="shared" si="5"/>
        <v>164</v>
      </c>
      <c r="C170" s="101" t="s">
        <v>658</v>
      </c>
      <c r="D170" s="101" t="s">
        <v>1034</v>
      </c>
      <c r="E170" s="38" t="s">
        <v>639</v>
      </c>
      <c r="F170" s="70" t="s">
        <v>13</v>
      </c>
      <c r="G170" s="360" t="s">
        <v>1003</v>
      </c>
      <c r="H170" s="360"/>
      <c r="I170" s="39" t="s">
        <v>964</v>
      </c>
      <c r="J170" s="74" t="s">
        <v>1056</v>
      </c>
      <c r="K170" s="131" t="s">
        <v>636</v>
      </c>
      <c r="L170" s="131" t="s">
        <v>636</v>
      </c>
    </row>
    <row r="171" spans="1:12" x14ac:dyDescent="0.45">
      <c r="A171" s="165" t="str">
        <f t="shared" si="8"/>
        <v>旅客輸送事業者Scope3その他排出削減 （運用管理）鉄道</v>
      </c>
      <c r="B171" s="166">
        <f t="shared" si="5"/>
        <v>165</v>
      </c>
      <c r="C171" s="101" t="s">
        <v>658</v>
      </c>
      <c r="D171" s="101" t="s">
        <v>1034</v>
      </c>
      <c r="E171" s="38" t="s">
        <v>639</v>
      </c>
      <c r="F171" s="70" t="s">
        <v>13</v>
      </c>
      <c r="G171" s="360" t="s">
        <v>1003</v>
      </c>
      <c r="H171" s="360"/>
      <c r="I171" s="39" t="s">
        <v>964</v>
      </c>
      <c r="J171" s="74" t="s">
        <v>1057</v>
      </c>
      <c r="K171" s="131" t="s">
        <v>636</v>
      </c>
      <c r="L171" s="131" t="s">
        <v>636</v>
      </c>
    </row>
    <row r="172" spans="1:12" ht="28.5" x14ac:dyDescent="0.45">
      <c r="A172" s="165" t="str">
        <f t="shared" si="8"/>
        <v>旅客輸送事業者Scope3その他排出削減 （運用管理）自動車</v>
      </c>
      <c r="B172" s="166">
        <f t="shared" si="5"/>
        <v>166</v>
      </c>
      <c r="C172" s="101" t="s">
        <v>658</v>
      </c>
      <c r="D172" s="101" t="s">
        <v>1034</v>
      </c>
      <c r="E172" s="38" t="s">
        <v>639</v>
      </c>
      <c r="F172" s="70" t="s">
        <v>13</v>
      </c>
      <c r="G172" s="360" t="s">
        <v>1003</v>
      </c>
      <c r="H172" s="360"/>
      <c r="I172" s="39" t="s">
        <v>966</v>
      </c>
      <c r="J172" s="74" t="s">
        <v>3078</v>
      </c>
      <c r="K172" s="131" t="s">
        <v>636</v>
      </c>
      <c r="L172" s="131" t="s">
        <v>636</v>
      </c>
    </row>
    <row r="173" spans="1:12" ht="28.5" x14ac:dyDescent="0.45">
      <c r="A173" s="165" t="str">
        <f t="shared" si="8"/>
        <v>旅客輸送事業者Scope3その他排出削減 （運用管理）自動車</v>
      </c>
      <c r="B173" s="166">
        <f t="shared" si="5"/>
        <v>167</v>
      </c>
      <c r="C173" s="101" t="s">
        <v>658</v>
      </c>
      <c r="D173" s="101" t="s">
        <v>1034</v>
      </c>
      <c r="E173" s="38" t="s">
        <v>639</v>
      </c>
      <c r="F173" s="70" t="s">
        <v>13</v>
      </c>
      <c r="G173" s="360" t="s">
        <v>1003</v>
      </c>
      <c r="H173" s="360"/>
      <c r="I173" s="39" t="s">
        <v>966</v>
      </c>
      <c r="J173" s="74" t="s">
        <v>3079</v>
      </c>
      <c r="K173" s="131" t="s">
        <v>636</v>
      </c>
      <c r="L173" s="131" t="s">
        <v>636</v>
      </c>
    </row>
    <row r="174" spans="1:12" x14ac:dyDescent="0.45">
      <c r="A174" s="165" t="str">
        <f t="shared" si="6"/>
        <v>旅客輸送事業者Scope3排出削減を考慮した業務委託共通</v>
      </c>
      <c r="B174" s="167">
        <f t="shared" si="5"/>
        <v>168</v>
      </c>
      <c r="C174" s="38" t="s">
        <v>658</v>
      </c>
      <c r="D174" s="38" t="s">
        <v>1034</v>
      </c>
      <c r="E174" s="38" t="s">
        <v>639</v>
      </c>
      <c r="F174" s="133" t="s">
        <v>13</v>
      </c>
      <c r="G174" s="360" t="s">
        <v>1021</v>
      </c>
      <c r="H174" s="360"/>
      <c r="I174" s="2" t="s">
        <v>1004</v>
      </c>
      <c r="J174" s="41" t="s">
        <v>1061</v>
      </c>
      <c r="K174" s="124" t="s">
        <v>636</v>
      </c>
      <c r="L174" s="124" t="s">
        <v>636</v>
      </c>
    </row>
    <row r="175" spans="1:12" ht="28.5" x14ac:dyDescent="0.45">
      <c r="A175" s="165" t="str">
        <f t="shared" si="6"/>
        <v>旅客輸送事業者Scope3排出削減を考慮した業務委託共通</v>
      </c>
      <c r="B175" s="167">
        <f t="shared" si="5"/>
        <v>169</v>
      </c>
      <c r="C175" s="38" t="s">
        <v>658</v>
      </c>
      <c r="D175" s="38" t="s">
        <v>1034</v>
      </c>
      <c r="E175" s="38" t="s">
        <v>639</v>
      </c>
      <c r="F175" s="133" t="s">
        <v>13</v>
      </c>
      <c r="G175" s="360" t="s">
        <v>1021</v>
      </c>
      <c r="H175" s="360"/>
      <c r="I175" s="2" t="s">
        <v>1004</v>
      </c>
      <c r="J175" s="41" t="s">
        <v>1062</v>
      </c>
      <c r="K175" s="124" t="s">
        <v>636</v>
      </c>
      <c r="L175" s="124" t="s">
        <v>636</v>
      </c>
    </row>
    <row r="176" spans="1:12" x14ac:dyDescent="0.45">
      <c r="A176" s="165" t="str">
        <f t="shared" si="6"/>
        <v>旅客輸送事業者Scope3排出削減を考慮した業務委託共通</v>
      </c>
      <c r="B176" s="167">
        <f t="shared" si="5"/>
        <v>170</v>
      </c>
      <c r="C176" s="38" t="s">
        <v>658</v>
      </c>
      <c r="D176" s="38" t="s">
        <v>1034</v>
      </c>
      <c r="E176" s="38" t="s">
        <v>639</v>
      </c>
      <c r="F176" s="133" t="s">
        <v>13</v>
      </c>
      <c r="G176" s="360" t="s">
        <v>1021</v>
      </c>
      <c r="H176" s="360"/>
      <c r="I176" s="2" t="s">
        <v>1004</v>
      </c>
      <c r="J176" s="41" t="s">
        <v>1063</v>
      </c>
      <c r="K176" s="124" t="s">
        <v>636</v>
      </c>
      <c r="L176" s="124" t="s">
        <v>636</v>
      </c>
    </row>
    <row r="177" spans="1:12" ht="28.5" x14ac:dyDescent="0.45">
      <c r="A177" s="165" t="str">
        <f t="shared" si="6"/>
        <v>旅客輸送事業者Scope3排出削減を考慮した業務委託共通</v>
      </c>
      <c r="B177" s="167">
        <f t="shared" si="5"/>
        <v>171</v>
      </c>
      <c r="C177" s="38" t="s">
        <v>658</v>
      </c>
      <c r="D177" s="38" t="s">
        <v>1034</v>
      </c>
      <c r="E177" s="38" t="s">
        <v>639</v>
      </c>
      <c r="F177" s="133" t="s">
        <v>13</v>
      </c>
      <c r="G177" s="360" t="s">
        <v>1021</v>
      </c>
      <c r="H177" s="360"/>
      <c r="I177" s="2" t="s">
        <v>1004</v>
      </c>
      <c r="J177" s="41" t="s">
        <v>1064</v>
      </c>
      <c r="K177" s="124" t="s">
        <v>636</v>
      </c>
      <c r="L177" s="124" t="s">
        <v>636</v>
      </c>
    </row>
    <row r="178" spans="1:12" x14ac:dyDescent="0.45">
      <c r="A178" s="165" t="str">
        <f t="shared" si="6"/>
        <v>旅客輸送事業者Scope3排出削減を考慮した資材・事務用品等の物品購入共通</v>
      </c>
      <c r="B178" s="167">
        <f t="shared" si="5"/>
        <v>172</v>
      </c>
      <c r="C178" s="38" t="s">
        <v>658</v>
      </c>
      <c r="D178" s="38" t="s">
        <v>1034</v>
      </c>
      <c r="E178" s="38" t="s">
        <v>639</v>
      </c>
      <c r="F178" s="133" t="s">
        <v>13</v>
      </c>
      <c r="G178" s="360" t="s">
        <v>1065</v>
      </c>
      <c r="H178" s="360"/>
      <c r="I178" s="2" t="s">
        <v>1004</v>
      </c>
      <c r="J178" s="41" t="s">
        <v>1065</v>
      </c>
      <c r="K178" s="124" t="s">
        <v>636</v>
      </c>
      <c r="L178" s="124" t="s">
        <v>636</v>
      </c>
    </row>
    <row r="179" spans="1:12" x14ac:dyDescent="0.45">
      <c r="A179" s="165" t="str">
        <f t="shared" si="6"/>
        <v>旅客輸送事業者Scope3排出削減を考慮した機器・資材等の廃棄共通</v>
      </c>
      <c r="B179" s="167">
        <f t="shared" si="5"/>
        <v>173</v>
      </c>
      <c r="C179" s="38" t="s">
        <v>658</v>
      </c>
      <c r="D179" s="38" t="s">
        <v>1034</v>
      </c>
      <c r="E179" s="38" t="s">
        <v>639</v>
      </c>
      <c r="F179" s="133" t="s">
        <v>13</v>
      </c>
      <c r="G179" s="360" t="s">
        <v>1032</v>
      </c>
      <c r="H179" s="360"/>
      <c r="I179" s="2" t="s">
        <v>1004</v>
      </c>
      <c r="J179" s="41" t="s">
        <v>3076</v>
      </c>
      <c r="K179" s="124" t="s">
        <v>636</v>
      </c>
      <c r="L179" s="124" t="s">
        <v>636</v>
      </c>
    </row>
    <row r="180" spans="1:12" x14ac:dyDescent="0.45">
      <c r="A180" s="165" t="str">
        <f t="shared" si="6"/>
        <v>旅客輸送事業者Scope3排出削減を考慮した機器・資材等の廃棄共通</v>
      </c>
      <c r="B180" s="167">
        <f t="shared" si="5"/>
        <v>174</v>
      </c>
      <c r="C180" s="38" t="s">
        <v>658</v>
      </c>
      <c r="D180" s="38" t="s">
        <v>1034</v>
      </c>
      <c r="E180" s="38" t="s">
        <v>639</v>
      </c>
      <c r="F180" s="133" t="s">
        <v>13</v>
      </c>
      <c r="G180" s="360" t="s">
        <v>1032</v>
      </c>
      <c r="H180" s="360"/>
      <c r="I180" s="2" t="s">
        <v>1004</v>
      </c>
      <c r="J180" s="41" t="s">
        <v>1033</v>
      </c>
      <c r="K180" s="124" t="s">
        <v>636</v>
      </c>
      <c r="L180" s="124" t="s">
        <v>636</v>
      </c>
    </row>
  </sheetData>
  <sheetProtection algorithmName="SHA-512" hashValue="fGBjxpNDq1+gw0Un9LvxS7QSlcshzx/hu0REq5mOyfap3ReCqc0mqeiIRBtzjpmpICvVJOB7IWbwrMijN1xBLA==" saltValue="gfGPhjgZtGkTJvGnbgwVuw==" spinCount="100000" sheet="1" objects="1" scenarios="1"/>
  <mergeCells count="151">
    <mergeCell ref="G180:H180"/>
    <mergeCell ref="K5:K6"/>
    <mergeCell ref="L5:L6"/>
    <mergeCell ref="B5:B6"/>
    <mergeCell ref="C5:C6"/>
    <mergeCell ref="D5:D6"/>
    <mergeCell ref="E5:F5"/>
    <mergeCell ref="G5:H6"/>
    <mergeCell ref="I5:I6"/>
    <mergeCell ref="G44:H44"/>
    <mergeCell ref="G45:H45"/>
    <mergeCell ref="G46:H46"/>
    <mergeCell ref="G47:H47"/>
    <mergeCell ref="G48:H48"/>
    <mergeCell ref="G49:H49"/>
    <mergeCell ref="J5:J6"/>
    <mergeCell ref="G7:H7"/>
    <mergeCell ref="G8:H8"/>
    <mergeCell ref="G41:H41"/>
    <mergeCell ref="G42:H42"/>
    <mergeCell ref="G43:H43"/>
    <mergeCell ref="G50:H50"/>
    <mergeCell ref="G51:H51"/>
    <mergeCell ref="G52:H52"/>
    <mergeCell ref="G53:H53"/>
    <mergeCell ref="G54:H54"/>
    <mergeCell ref="G55:H55"/>
    <mergeCell ref="G56:H56"/>
    <mergeCell ref="G57:H57"/>
    <mergeCell ref="G58:H58"/>
    <mergeCell ref="G65:H65"/>
    <mergeCell ref="G66:H66"/>
    <mergeCell ref="G67:H67"/>
    <mergeCell ref="G68:H68"/>
    <mergeCell ref="G69:H69"/>
    <mergeCell ref="G70:H70"/>
    <mergeCell ref="G59:H59"/>
    <mergeCell ref="G60:H60"/>
    <mergeCell ref="G61:H61"/>
    <mergeCell ref="G62:H62"/>
    <mergeCell ref="G63:H63"/>
    <mergeCell ref="G64:H64"/>
    <mergeCell ref="G77:H77"/>
    <mergeCell ref="G78:H78"/>
    <mergeCell ref="G79:H79"/>
    <mergeCell ref="G80:H80"/>
    <mergeCell ref="G81:H81"/>
    <mergeCell ref="G82:H82"/>
    <mergeCell ref="G71:H71"/>
    <mergeCell ref="G72:H72"/>
    <mergeCell ref="G73:H73"/>
    <mergeCell ref="G74:H74"/>
    <mergeCell ref="G75:H75"/>
    <mergeCell ref="G76:H76"/>
    <mergeCell ref="G89:H89"/>
    <mergeCell ref="G90:H90"/>
    <mergeCell ref="G91:H91"/>
    <mergeCell ref="G92:H92"/>
    <mergeCell ref="G93:H93"/>
    <mergeCell ref="G94:H94"/>
    <mergeCell ref="G83:H83"/>
    <mergeCell ref="G84:H84"/>
    <mergeCell ref="G85:H85"/>
    <mergeCell ref="G86:H86"/>
    <mergeCell ref="G87:H87"/>
    <mergeCell ref="G88:H88"/>
    <mergeCell ref="G101:H101"/>
    <mergeCell ref="G102:H102"/>
    <mergeCell ref="G103:H103"/>
    <mergeCell ref="G104:H104"/>
    <mergeCell ref="G105:H105"/>
    <mergeCell ref="G106:H106"/>
    <mergeCell ref="G95:H95"/>
    <mergeCell ref="G96:H96"/>
    <mergeCell ref="G97:H97"/>
    <mergeCell ref="G98:H98"/>
    <mergeCell ref="G99:H99"/>
    <mergeCell ref="G100:H100"/>
    <mergeCell ref="G113:H113"/>
    <mergeCell ref="G114:H114"/>
    <mergeCell ref="G115:H115"/>
    <mergeCell ref="G116:H116"/>
    <mergeCell ref="G117:H117"/>
    <mergeCell ref="G118:H118"/>
    <mergeCell ref="G107:H107"/>
    <mergeCell ref="G108:H108"/>
    <mergeCell ref="G109:H109"/>
    <mergeCell ref="G110:H110"/>
    <mergeCell ref="G111:H111"/>
    <mergeCell ref="G112:H112"/>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67:H167"/>
    <mergeCell ref="G174:H174"/>
    <mergeCell ref="G175:H175"/>
    <mergeCell ref="G176:H176"/>
    <mergeCell ref="G177:H177"/>
    <mergeCell ref="G178:H178"/>
    <mergeCell ref="G179:H179"/>
    <mergeCell ref="G164:H164"/>
    <mergeCell ref="G165:H165"/>
    <mergeCell ref="G166:H166"/>
    <mergeCell ref="G168:H168"/>
    <mergeCell ref="G169:H169"/>
    <mergeCell ref="G170:H170"/>
    <mergeCell ref="G171:H171"/>
    <mergeCell ref="G172:H172"/>
    <mergeCell ref="G173:H173"/>
    <mergeCell ref="G162:H162"/>
    <mergeCell ref="G163:H163"/>
    <mergeCell ref="G155:H155"/>
    <mergeCell ref="G156:H156"/>
    <mergeCell ref="G157:H157"/>
    <mergeCell ref="G158:H158"/>
    <mergeCell ref="G159:H159"/>
    <mergeCell ref="G160:H160"/>
    <mergeCell ref="G161:H161"/>
    <mergeCell ref="G149:H149"/>
    <mergeCell ref="G150:H150"/>
    <mergeCell ref="G151:H151"/>
    <mergeCell ref="G152:H152"/>
    <mergeCell ref="G153:H153"/>
    <mergeCell ref="G154:H154"/>
    <mergeCell ref="G143:H143"/>
    <mergeCell ref="G144:H144"/>
    <mergeCell ref="G145:H145"/>
    <mergeCell ref="G146:H146"/>
    <mergeCell ref="G147:H147"/>
    <mergeCell ref="G148:H148"/>
  </mergeCells>
  <phoneticPr fontId="5"/>
  <pageMargins left="0.23622047244094491" right="0.23622047244094491" top="0.74803149606299213" bottom="0.74803149606299213" header="0.31496062992125984" footer="0.31496062992125984"/>
  <pageSetup paperSize="8" scale="93" fitToHeight="0" orientation="landscape" r:id="rId1"/>
  <ignoredErrors>
    <ignoredError sqref="B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111"/>
  <sheetViews>
    <sheetView showGridLines="0" zoomScale="50" zoomScaleNormal="50" workbookViewId="0">
      <pane xSplit="3" ySplit="6" topLeftCell="L7" activePane="bottomRight" state="frozen"/>
      <selection activeCell="L1" sqref="L1:XFD1048576"/>
      <selection pane="topRight" activeCell="L1" sqref="L1:XFD1048576"/>
      <selection pane="bottomLeft" activeCell="L1" sqref="L1:XFD1048576"/>
      <selection pane="bottomRight" activeCell="L1" sqref="L1:XFD1048576"/>
    </sheetView>
  </sheetViews>
  <sheetFormatPr defaultColWidth="0" defaultRowHeight="14.25" zeroHeight="1" x14ac:dyDescent="0.45"/>
  <cols>
    <col min="1" max="1" width="8.64453125" customWidth="1"/>
    <col min="2" max="2" width="9.9375" bestFit="1" customWidth="1"/>
    <col min="3" max="3" width="25.46875" customWidth="1"/>
    <col min="4" max="5" width="8.64453125" customWidth="1"/>
    <col min="6" max="6" width="25.46875" bestFit="1" customWidth="1"/>
    <col min="7" max="7" width="43.46875" customWidth="1"/>
    <col min="8" max="8" width="15.46875" bestFit="1" customWidth="1"/>
    <col min="9" max="9" width="39.64453125" bestFit="1" customWidth="1"/>
    <col min="10" max="10" width="37.46875" bestFit="1" customWidth="1"/>
    <col min="11" max="11" width="11.9375" bestFit="1" customWidth="1"/>
    <col min="12" max="12" width="9.64453125" customWidth="1"/>
    <col min="13" max="13" width="21.9375" customWidth="1"/>
    <col min="14" max="14" width="8.64453125" customWidth="1"/>
    <col min="15" max="15" width="14.234375" style="58" bestFit="1" customWidth="1"/>
    <col min="16" max="16" width="18.05859375" customWidth="1"/>
    <col min="17" max="17" width="27.64453125" customWidth="1"/>
    <col min="18" max="18" width="8.64453125" customWidth="1"/>
    <col min="19" max="19" width="67.9375" customWidth="1"/>
    <col min="20" max="20" width="17.9375" customWidth="1"/>
    <col min="21" max="21" width="8.64453125" customWidth="1"/>
    <col min="22" max="22" width="32.9375" customWidth="1"/>
    <col min="23" max="23" width="25.46875" customWidth="1"/>
    <col min="24" max="24" width="46.9375" customWidth="1"/>
    <col min="25" max="25" width="8.64453125" customWidth="1"/>
    <col min="26" max="16384" width="8.64453125" hidden="1"/>
  </cols>
  <sheetData>
    <row r="1" spans="1:24" ht="22.15" x14ac:dyDescent="0.45">
      <c r="A1" s="33"/>
      <c r="B1" s="27">
        <v>1.2</v>
      </c>
      <c r="C1" s="14" t="s">
        <v>656</v>
      </c>
      <c r="L1" s="30"/>
      <c r="O1"/>
    </row>
    <row r="2" spans="1:24" ht="22.15" x14ac:dyDescent="0.45">
      <c r="A2" s="33"/>
      <c r="B2" s="28" t="s">
        <v>666</v>
      </c>
      <c r="C2" s="29" t="s">
        <v>654</v>
      </c>
      <c r="L2" s="30"/>
      <c r="O2"/>
    </row>
    <row r="3" spans="1:24" ht="22.15" x14ac:dyDescent="0.45">
      <c r="A3" s="33"/>
      <c r="D3" s="28"/>
      <c r="E3" s="29"/>
      <c r="L3" s="30"/>
      <c r="O3"/>
    </row>
    <row r="4" spans="1:24" x14ac:dyDescent="0.45">
      <c r="B4" s="371" t="s">
        <v>1835</v>
      </c>
      <c r="C4" s="371" t="s">
        <v>9</v>
      </c>
      <c r="D4" s="374" t="s">
        <v>2671</v>
      </c>
      <c r="E4" s="375"/>
      <c r="F4" s="376"/>
      <c r="G4" s="374" t="s">
        <v>1074</v>
      </c>
      <c r="H4" s="375"/>
      <c r="I4" s="376"/>
      <c r="J4" s="380" t="s">
        <v>2861</v>
      </c>
      <c r="K4" s="381"/>
      <c r="L4" s="382"/>
      <c r="M4" s="374" t="s">
        <v>1078</v>
      </c>
      <c r="N4" s="375"/>
      <c r="O4" s="376"/>
      <c r="P4" s="386" t="s">
        <v>2862</v>
      </c>
      <c r="Q4" s="387"/>
      <c r="R4" s="387"/>
      <c r="S4" s="387"/>
      <c r="T4" s="387"/>
      <c r="U4" s="387"/>
      <c r="V4" s="387"/>
      <c r="W4" s="374" t="s">
        <v>2503</v>
      </c>
      <c r="X4" s="382"/>
    </row>
    <row r="5" spans="1:24" x14ac:dyDescent="0.45">
      <c r="B5" s="372"/>
      <c r="C5" s="372"/>
      <c r="D5" s="377"/>
      <c r="E5" s="378"/>
      <c r="F5" s="379"/>
      <c r="G5" s="377"/>
      <c r="H5" s="378"/>
      <c r="I5" s="379"/>
      <c r="J5" s="383"/>
      <c r="K5" s="384"/>
      <c r="L5" s="385"/>
      <c r="M5" s="377"/>
      <c r="N5" s="378"/>
      <c r="O5" s="379"/>
      <c r="P5" s="372" t="s">
        <v>1075</v>
      </c>
      <c r="Q5" s="377" t="s">
        <v>1076</v>
      </c>
      <c r="R5" s="378"/>
      <c r="S5" s="379"/>
      <c r="T5" s="377" t="s">
        <v>1077</v>
      </c>
      <c r="U5" s="378"/>
      <c r="V5" s="378"/>
      <c r="W5" s="383"/>
      <c r="X5" s="385"/>
    </row>
    <row r="6" spans="1:24" ht="28.5" x14ac:dyDescent="0.45">
      <c r="B6" s="373"/>
      <c r="C6" s="373"/>
      <c r="D6" s="205" t="s">
        <v>653</v>
      </c>
      <c r="E6" s="205" t="s">
        <v>1834</v>
      </c>
      <c r="F6" s="205" t="s">
        <v>1073</v>
      </c>
      <c r="G6" s="206" t="s">
        <v>1079</v>
      </c>
      <c r="H6" s="206" t="s">
        <v>1080</v>
      </c>
      <c r="I6" s="206" t="s">
        <v>1081</v>
      </c>
      <c r="J6" s="206" t="s">
        <v>1082</v>
      </c>
      <c r="K6" s="206" t="s">
        <v>1083</v>
      </c>
      <c r="L6" s="206" t="s">
        <v>1833</v>
      </c>
      <c r="M6" s="206" t="s">
        <v>1082</v>
      </c>
      <c r="N6" s="206" t="s">
        <v>1083</v>
      </c>
      <c r="O6" s="207" t="s">
        <v>2668</v>
      </c>
      <c r="P6" s="373"/>
      <c r="Q6" s="206" t="s">
        <v>1084</v>
      </c>
      <c r="R6" s="206" t="s">
        <v>1085</v>
      </c>
      <c r="S6" s="206" t="s">
        <v>1086</v>
      </c>
      <c r="T6" s="206" t="s">
        <v>1084</v>
      </c>
      <c r="U6" s="206" t="s">
        <v>1085</v>
      </c>
      <c r="V6" s="206" t="s">
        <v>1087</v>
      </c>
      <c r="W6" s="99" t="s">
        <v>2863</v>
      </c>
      <c r="X6" s="99" t="s">
        <v>2504</v>
      </c>
    </row>
    <row r="7" spans="1:24" ht="42.75" x14ac:dyDescent="0.45">
      <c r="B7" s="208">
        <f>ROW(B7)-6</f>
        <v>1</v>
      </c>
      <c r="C7" s="209" t="s">
        <v>1182</v>
      </c>
      <c r="D7" s="209" t="s">
        <v>1832</v>
      </c>
      <c r="E7" s="209">
        <f>IF(D7="1.2(1)①",INDEX('1.2(1)①'!$B:$B,MATCH(F7,'1.2(1)①'!$J:$J,0),1),INDEX('1.2(1)②'!$B:$B,MATCH(F7,'1.2(1)②'!$J:$J,0),1))</f>
        <v>1</v>
      </c>
      <c r="F7" s="209" t="s">
        <v>2149</v>
      </c>
      <c r="G7" s="209" t="s">
        <v>1088</v>
      </c>
      <c r="H7" s="209" t="s">
        <v>1164</v>
      </c>
      <c r="I7" s="209" t="s">
        <v>1183</v>
      </c>
      <c r="J7" s="209" t="s">
        <v>1132</v>
      </c>
      <c r="K7" s="209" t="s">
        <v>1088</v>
      </c>
      <c r="L7" s="41">
        <v>4.4800000000000004</v>
      </c>
      <c r="M7" s="41" t="s">
        <v>1097</v>
      </c>
      <c r="N7" s="41" t="s">
        <v>1098</v>
      </c>
      <c r="O7" s="150" t="s">
        <v>1088</v>
      </c>
      <c r="P7" s="41" t="s">
        <v>1092</v>
      </c>
      <c r="Q7" s="41" t="s">
        <v>1184</v>
      </c>
      <c r="R7" s="41" t="s">
        <v>1185</v>
      </c>
      <c r="S7" s="41" t="s">
        <v>1186</v>
      </c>
      <c r="T7" s="41" t="s">
        <v>1184</v>
      </c>
      <c r="U7" s="41" t="s">
        <v>1185</v>
      </c>
      <c r="V7" s="41" t="s">
        <v>1186</v>
      </c>
      <c r="W7" s="41" t="s">
        <v>2998</v>
      </c>
      <c r="X7" s="41"/>
    </row>
    <row r="8" spans="1:24" ht="42.75" x14ac:dyDescent="0.45">
      <c r="B8" s="208">
        <f t="shared" ref="B8:B74" si="0">ROW(B8)-6</f>
        <v>2</v>
      </c>
      <c r="C8" s="209" t="s">
        <v>1182</v>
      </c>
      <c r="D8" s="209" t="s">
        <v>1832</v>
      </c>
      <c r="E8" s="209">
        <f>IF(D8="1.2(1)①",INDEX('1.2(1)①'!$B:$B,MATCH(F8,'1.2(1)①'!$J:$J,0),1),INDEX('1.2(1)②'!$B:$B,MATCH(F8,'1.2(1)②'!$J:$J,0),1))</f>
        <v>1</v>
      </c>
      <c r="F8" s="209" t="s">
        <v>2149</v>
      </c>
      <c r="G8" s="209" t="s">
        <v>1088</v>
      </c>
      <c r="H8" s="209" t="s">
        <v>1164</v>
      </c>
      <c r="I8" s="209" t="s">
        <v>1187</v>
      </c>
      <c r="J8" s="209" t="s">
        <v>1132</v>
      </c>
      <c r="K8" s="209" t="s">
        <v>1088</v>
      </c>
      <c r="L8" s="41">
        <v>4.28</v>
      </c>
      <c r="M8" s="41" t="s">
        <v>1097</v>
      </c>
      <c r="N8" s="41" t="s">
        <v>1098</v>
      </c>
      <c r="O8" s="150" t="s">
        <v>1088</v>
      </c>
      <c r="P8" s="41" t="s">
        <v>1092</v>
      </c>
      <c r="Q8" s="41" t="s">
        <v>1184</v>
      </c>
      <c r="R8" s="41" t="s">
        <v>1185</v>
      </c>
      <c r="S8" s="41" t="s">
        <v>1186</v>
      </c>
      <c r="T8" s="41" t="s">
        <v>1184</v>
      </c>
      <c r="U8" s="41" t="s">
        <v>1185</v>
      </c>
      <c r="V8" s="41" t="s">
        <v>1186</v>
      </c>
      <c r="W8" s="41" t="s">
        <v>2998</v>
      </c>
      <c r="X8" s="41"/>
    </row>
    <row r="9" spans="1:24" ht="57" x14ac:dyDescent="0.45">
      <c r="B9" s="208">
        <f t="shared" si="0"/>
        <v>3</v>
      </c>
      <c r="C9" s="209" t="s">
        <v>1182</v>
      </c>
      <c r="D9" s="209" t="s">
        <v>1832</v>
      </c>
      <c r="E9" s="209">
        <f>IF(D9="1.2(1)①",INDEX('1.2(1)①'!$B:$B,MATCH(F9,'1.2(1)①'!$J:$J,0),1),INDEX('1.2(1)②'!$B:$B,MATCH(F9,'1.2(1)②'!$J:$J,0),1))</f>
        <v>1</v>
      </c>
      <c r="F9" s="209" t="s">
        <v>2149</v>
      </c>
      <c r="G9" s="209" t="s">
        <v>1088</v>
      </c>
      <c r="H9" s="209" t="s">
        <v>1164</v>
      </c>
      <c r="I9" s="209" t="s">
        <v>1188</v>
      </c>
      <c r="J9" s="209" t="s">
        <v>1132</v>
      </c>
      <c r="K9" s="209" t="s">
        <v>1088</v>
      </c>
      <c r="L9" s="41">
        <v>5.41</v>
      </c>
      <c r="M9" s="41" t="s">
        <v>1097</v>
      </c>
      <c r="N9" s="41" t="s">
        <v>1098</v>
      </c>
      <c r="O9" s="150">
        <v>5670000</v>
      </c>
      <c r="P9" s="41" t="s">
        <v>1092</v>
      </c>
      <c r="Q9" s="41" t="s">
        <v>1184</v>
      </c>
      <c r="R9" s="41" t="s">
        <v>1185</v>
      </c>
      <c r="S9" s="41" t="s">
        <v>1186</v>
      </c>
      <c r="T9" s="41" t="s">
        <v>1184</v>
      </c>
      <c r="U9" s="41" t="s">
        <v>1185</v>
      </c>
      <c r="V9" s="41" t="s">
        <v>1186</v>
      </c>
      <c r="W9" s="41" t="s">
        <v>2998</v>
      </c>
      <c r="X9" s="41" t="s">
        <v>3002</v>
      </c>
    </row>
    <row r="10" spans="1:24" ht="71.25" x14ac:dyDescent="0.45">
      <c r="B10" s="208">
        <f t="shared" si="0"/>
        <v>4</v>
      </c>
      <c r="C10" s="209" t="s">
        <v>1182</v>
      </c>
      <c r="D10" s="209" t="s">
        <v>1832</v>
      </c>
      <c r="E10" s="209">
        <f>IF(D10="1.2(1)①",INDEX('1.2(1)①'!$B:$B,MATCH(F10,'1.2(1)①'!$J:$J,0),1),INDEX('1.2(1)②'!$B:$B,MATCH(F10,'1.2(1)②'!$J:$J,0),1))</f>
        <v>1</v>
      </c>
      <c r="F10" s="209" t="s">
        <v>2149</v>
      </c>
      <c r="G10" s="209" t="s">
        <v>1088</v>
      </c>
      <c r="H10" s="209" t="s">
        <v>1164</v>
      </c>
      <c r="I10" s="209" t="s">
        <v>2982</v>
      </c>
      <c r="J10" s="209" t="s">
        <v>1132</v>
      </c>
      <c r="K10" s="209" t="s">
        <v>1088</v>
      </c>
      <c r="L10" s="41">
        <v>5.34</v>
      </c>
      <c r="M10" s="41" t="s">
        <v>1097</v>
      </c>
      <c r="N10" s="41" t="s">
        <v>1098</v>
      </c>
      <c r="O10" s="150">
        <v>2970000</v>
      </c>
      <c r="P10" s="41" t="s">
        <v>1092</v>
      </c>
      <c r="Q10" s="41" t="s">
        <v>1184</v>
      </c>
      <c r="R10" s="41" t="s">
        <v>1185</v>
      </c>
      <c r="S10" s="41" t="s">
        <v>1186</v>
      </c>
      <c r="T10" s="41" t="s">
        <v>1184</v>
      </c>
      <c r="U10" s="41" t="s">
        <v>1185</v>
      </c>
      <c r="V10" s="41" t="s">
        <v>1186</v>
      </c>
      <c r="W10" s="41" t="s">
        <v>2909</v>
      </c>
      <c r="X10" s="41" t="s">
        <v>3003</v>
      </c>
    </row>
    <row r="11" spans="1:24" ht="42.75" x14ac:dyDescent="0.45">
      <c r="B11" s="208">
        <f t="shared" si="0"/>
        <v>5</v>
      </c>
      <c r="C11" s="209" t="s">
        <v>1182</v>
      </c>
      <c r="D11" s="209" t="s">
        <v>1832</v>
      </c>
      <c r="E11" s="209">
        <f>IF(D11="1.2(1)①",INDEX('1.2(1)①'!$B:$B,MATCH(F11,'1.2(1)①'!$J:$J,0),1),INDEX('1.2(1)②'!$B:$B,MATCH(F11,'1.2(1)②'!$J:$J,0),1))</f>
        <v>1</v>
      </c>
      <c r="F11" s="209" t="s">
        <v>2149</v>
      </c>
      <c r="G11" s="209" t="s">
        <v>1088</v>
      </c>
      <c r="H11" s="209" t="s">
        <v>1164</v>
      </c>
      <c r="I11" s="209" t="s">
        <v>2983</v>
      </c>
      <c r="J11" s="209" t="s">
        <v>1132</v>
      </c>
      <c r="K11" s="209" t="s">
        <v>1088</v>
      </c>
      <c r="L11" s="41">
        <v>5.08</v>
      </c>
      <c r="M11" s="41" t="s">
        <v>1097</v>
      </c>
      <c r="N11" s="41" t="s">
        <v>1098</v>
      </c>
      <c r="O11" s="150" t="s">
        <v>1088</v>
      </c>
      <c r="P11" s="41" t="s">
        <v>1092</v>
      </c>
      <c r="Q11" s="41" t="s">
        <v>1184</v>
      </c>
      <c r="R11" s="41" t="s">
        <v>1185</v>
      </c>
      <c r="S11" s="41" t="s">
        <v>1186</v>
      </c>
      <c r="T11" s="41" t="s">
        <v>1184</v>
      </c>
      <c r="U11" s="41" t="s">
        <v>1185</v>
      </c>
      <c r="V11" s="41" t="s">
        <v>1186</v>
      </c>
      <c r="W11" s="41" t="s">
        <v>2909</v>
      </c>
      <c r="X11" s="41"/>
    </row>
    <row r="12" spans="1:24" ht="42.75" x14ac:dyDescent="0.45">
      <c r="B12" s="208">
        <f t="shared" si="0"/>
        <v>6</v>
      </c>
      <c r="C12" s="209" t="s">
        <v>1182</v>
      </c>
      <c r="D12" s="209" t="s">
        <v>1832</v>
      </c>
      <c r="E12" s="209">
        <f>IF(D12="1.2(1)①",INDEX('1.2(1)①'!$B:$B,MATCH(F12,'1.2(1)①'!$J:$J,0),1),INDEX('1.2(1)②'!$B:$B,MATCH(F12,'1.2(1)②'!$J:$J,0),1))</f>
        <v>1</v>
      </c>
      <c r="F12" s="209" t="s">
        <v>2149</v>
      </c>
      <c r="G12" s="209" t="s">
        <v>1088</v>
      </c>
      <c r="H12" s="209" t="s">
        <v>1164</v>
      </c>
      <c r="I12" s="209" t="s">
        <v>1190</v>
      </c>
      <c r="J12" s="209" t="s">
        <v>1132</v>
      </c>
      <c r="K12" s="209" t="s">
        <v>1088</v>
      </c>
      <c r="L12" s="41">
        <v>5.57</v>
      </c>
      <c r="M12" s="41" t="s">
        <v>1097</v>
      </c>
      <c r="N12" s="41" t="s">
        <v>1098</v>
      </c>
      <c r="O12" s="150" t="s">
        <v>1088</v>
      </c>
      <c r="P12" s="41" t="s">
        <v>1092</v>
      </c>
      <c r="Q12" s="41" t="s">
        <v>1184</v>
      </c>
      <c r="R12" s="41" t="s">
        <v>1185</v>
      </c>
      <c r="S12" s="41" t="s">
        <v>1186</v>
      </c>
      <c r="T12" s="41" t="s">
        <v>1184</v>
      </c>
      <c r="U12" s="41" t="s">
        <v>1185</v>
      </c>
      <c r="V12" s="41" t="s">
        <v>1186</v>
      </c>
      <c r="W12" s="41" t="s">
        <v>2998</v>
      </c>
      <c r="X12" s="41"/>
    </row>
    <row r="13" spans="1:24" ht="57" x14ac:dyDescent="0.45">
      <c r="B13" s="208">
        <f t="shared" si="0"/>
        <v>7</v>
      </c>
      <c r="C13" s="209" t="s">
        <v>1182</v>
      </c>
      <c r="D13" s="209" t="s">
        <v>1832</v>
      </c>
      <c r="E13" s="209">
        <f>IF(D13="1.2(1)①",INDEX('1.2(1)①'!$B:$B,MATCH(F13,'1.2(1)①'!$J:$J,0),1),INDEX('1.2(1)②'!$B:$B,MATCH(F13,'1.2(1)②'!$J:$J,0),1))</f>
        <v>1</v>
      </c>
      <c r="F13" s="209" t="s">
        <v>2149</v>
      </c>
      <c r="G13" s="209" t="s">
        <v>1088</v>
      </c>
      <c r="H13" s="209" t="s">
        <v>1164</v>
      </c>
      <c r="I13" s="209" t="s">
        <v>1191</v>
      </c>
      <c r="J13" s="209" t="s">
        <v>1132</v>
      </c>
      <c r="K13" s="209" t="s">
        <v>1088</v>
      </c>
      <c r="L13" s="41">
        <v>6</v>
      </c>
      <c r="M13" s="41" t="s">
        <v>1097</v>
      </c>
      <c r="N13" s="41" t="s">
        <v>1098</v>
      </c>
      <c r="O13" s="150">
        <v>21870000</v>
      </c>
      <c r="P13" s="41" t="s">
        <v>1092</v>
      </c>
      <c r="Q13" s="41" t="s">
        <v>1184</v>
      </c>
      <c r="R13" s="41" t="s">
        <v>1185</v>
      </c>
      <c r="S13" s="41" t="s">
        <v>1186</v>
      </c>
      <c r="T13" s="41" t="s">
        <v>1184</v>
      </c>
      <c r="U13" s="41" t="s">
        <v>1185</v>
      </c>
      <c r="V13" s="41" t="s">
        <v>1186</v>
      </c>
      <c r="W13" s="41" t="s">
        <v>2998</v>
      </c>
      <c r="X13" s="41" t="s">
        <v>3002</v>
      </c>
    </row>
    <row r="14" spans="1:24" ht="42.75" x14ac:dyDescent="0.45">
      <c r="B14" s="208">
        <f t="shared" si="0"/>
        <v>8</v>
      </c>
      <c r="C14" s="209" t="s">
        <v>1182</v>
      </c>
      <c r="D14" s="209" t="s">
        <v>1832</v>
      </c>
      <c r="E14" s="209">
        <f>IF(D14="1.2(1)①",INDEX('1.2(1)①'!$B:$B,MATCH(F14,'1.2(1)①'!$J:$J,0),1),INDEX('1.2(1)②'!$B:$B,MATCH(F14,'1.2(1)②'!$J:$J,0),1))</f>
        <v>1</v>
      </c>
      <c r="F14" s="209" t="s">
        <v>2149</v>
      </c>
      <c r="G14" s="209" t="s">
        <v>1088</v>
      </c>
      <c r="H14" s="209" t="s">
        <v>1164</v>
      </c>
      <c r="I14" s="209" t="s">
        <v>1192</v>
      </c>
      <c r="J14" s="209" t="s">
        <v>1132</v>
      </c>
      <c r="K14" s="209" t="s">
        <v>1088</v>
      </c>
      <c r="L14" s="41">
        <v>5.22</v>
      </c>
      <c r="M14" s="41" t="s">
        <v>1097</v>
      </c>
      <c r="N14" s="41" t="s">
        <v>1098</v>
      </c>
      <c r="O14" s="150" t="s">
        <v>1088</v>
      </c>
      <c r="P14" s="41" t="s">
        <v>1092</v>
      </c>
      <c r="Q14" s="41" t="s">
        <v>1184</v>
      </c>
      <c r="R14" s="41" t="s">
        <v>1185</v>
      </c>
      <c r="S14" s="41" t="s">
        <v>1186</v>
      </c>
      <c r="T14" s="41" t="s">
        <v>1184</v>
      </c>
      <c r="U14" s="41" t="s">
        <v>1185</v>
      </c>
      <c r="V14" s="41" t="s">
        <v>1186</v>
      </c>
      <c r="W14" s="41" t="s">
        <v>2998</v>
      </c>
      <c r="X14" s="41"/>
    </row>
    <row r="15" spans="1:24" ht="42.75" x14ac:dyDescent="0.45">
      <c r="B15" s="208">
        <f t="shared" si="0"/>
        <v>9</v>
      </c>
      <c r="C15" s="209" t="s">
        <v>1182</v>
      </c>
      <c r="D15" s="209" t="s">
        <v>1832</v>
      </c>
      <c r="E15" s="209">
        <f>IF(D15="1.2(1)①",INDEX('1.2(1)①'!$B:$B,MATCH(F15,'1.2(1)①'!$J:$J,0),1),INDEX('1.2(1)②'!$B:$B,MATCH(F15,'1.2(1)②'!$J:$J,0),1))</f>
        <v>1</v>
      </c>
      <c r="F15" s="209" t="s">
        <v>2149</v>
      </c>
      <c r="G15" s="209" t="s">
        <v>1197</v>
      </c>
      <c r="H15" s="209" t="s">
        <v>1164</v>
      </c>
      <c r="I15" s="209" t="s">
        <v>1183</v>
      </c>
      <c r="J15" s="209" t="s">
        <v>1132</v>
      </c>
      <c r="K15" s="209" t="s">
        <v>1088</v>
      </c>
      <c r="L15" s="41">
        <v>2.37</v>
      </c>
      <c r="M15" s="41" t="s">
        <v>1097</v>
      </c>
      <c r="N15" s="41" t="s">
        <v>1098</v>
      </c>
      <c r="O15" s="150" t="s">
        <v>1088</v>
      </c>
      <c r="P15" s="41" t="s">
        <v>1092</v>
      </c>
      <c r="Q15" s="41" t="s">
        <v>1184</v>
      </c>
      <c r="R15" s="41" t="s">
        <v>1185</v>
      </c>
      <c r="S15" s="41" t="s">
        <v>1186</v>
      </c>
      <c r="T15" s="41" t="s">
        <v>1184</v>
      </c>
      <c r="U15" s="41" t="s">
        <v>1185</v>
      </c>
      <c r="V15" s="41" t="s">
        <v>1198</v>
      </c>
      <c r="W15" s="41" t="s">
        <v>2998</v>
      </c>
      <c r="X15" s="41"/>
    </row>
    <row r="16" spans="1:24" ht="42.75" x14ac:dyDescent="0.45">
      <c r="B16" s="208">
        <f t="shared" si="0"/>
        <v>10</v>
      </c>
      <c r="C16" s="209" t="s">
        <v>1182</v>
      </c>
      <c r="D16" s="209" t="s">
        <v>1832</v>
      </c>
      <c r="E16" s="209">
        <f>IF(D16="1.2(1)①",INDEX('1.2(1)①'!$B:$B,MATCH(F16,'1.2(1)①'!$J:$J,0),1),INDEX('1.2(1)②'!$B:$B,MATCH(F16,'1.2(1)②'!$J:$J,0),1))</f>
        <v>1</v>
      </c>
      <c r="F16" s="209" t="s">
        <v>2149</v>
      </c>
      <c r="G16" s="209" t="s">
        <v>1197</v>
      </c>
      <c r="H16" s="209" t="s">
        <v>1164</v>
      </c>
      <c r="I16" s="209" t="s">
        <v>1187</v>
      </c>
      <c r="J16" s="209" t="s">
        <v>1132</v>
      </c>
      <c r="K16" s="209" t="s">
        <v>1088</v>
      </c>
      <c r="L16" s="41">
        <v>2.9</v>
      </c>
      <c r="M16" s="41" t="s">
        <v>1097</v>
      </c>
      <c r="N16" s="41" t="s">
        <v>1098</v>
      </c>
      <c r="O16" s="150" t="s">
        <v>1088</v>
      </c>
      <c r="P16" s="41" t="s">
        <v>1092</v>
      </c>
      <c r="Q16" s="41" t="s">
        <v>1184</v>
      </c>
      <c r="R16" s="41" t="s">
        <v>1185</v>
      </c>
      <c r="S16" s="41" t="s">
        <v>1186</v>
      </c>
      <c r="T16" s="41" t="s">
        <v>1184</v>
      </c>
      <c r="U16" s="41" t="s">
        <v>1185</v>
      </c>
      <c r="V16" s="41" t="s">
        <v>1198</v>
      </c>
      <c r="W16" s="41" t="s">
        <v>2998</v>
      </c>
      <c r="X16" s="41"/>
    </row>
    <row r="17" spans="2:24" ht="42.75" x14ac:dyDescent="0.45">
      <c r="B17" s="208">
        <f t="shared" si="0"/>
        <v>11</v>
      </c>
      <c r="C17" s="209" t="s">
        <v>1182</v>
      </c>
      <c r="D17" s="209" t="s">
        <v>1832</v>
      </c>
      <c r="E17" s="209">
        <f>IF(D17="1.2(1)①",INDEX('1.2(1)①'!$B:$B,MATCH(F17,'1.2(1)①'!$J:$J,0),1),INDEX('1.2(1)②'!$B:$B,MATCH(F17,'1.2(1)②'!$J:$J,0),1))</f>
        <v>1</v>
      </c>
      <c r="F17" s="209" t="s">
        <v>2149</v>
      </c>
      <c r="G17" s="209" t="s">
        <v>1197</v>
      </c>
      <c r="H17" s="209" t="s">
        <v>1164</v>
      </c>
      <c r="I17" s="209" t="s">
        <v>1188</v>
      </c>
      <c r="J17" s="209" t="s">
        <v>1132</v>
      </c>
      <c r="K17" s="209" t="s">
        <v>1088</v>
      </c>
      <c r="L17" s="41">
        <v>3.2</v>
      </c>
      <c r="M17" s="41" t="s">
        <v>1097</v>
      </c>
      <c r="N17" s="41" t="s">
        <v>1098</v>
      </c>
      <c r="O17" s="150" t="s">
        <v>1088</v>
      </c>
      <c r="P17" s="41" t="s">
        <v>1092</v>
      </c>
      <c r="Q17" s="41" t="s">
        <v>1184</v>
      </c>
      <c r="R17" s="41" t="s">
        <v>1185</v>
      </c>
      <c r="S17" s="41" t="s">
        <v>1186</v>
      </c>
      <c r="T17" s="41" t="s">
        <v>1184</v>
      </c>
      <c r="U17" s="41" t="s">
        <v>1185</v>
      </c>
      <c r="V17" s="41" t="s">
        <v>1198</v>
      </c>
      <c r="W17" s="41" t="s">
        <v>2998</v>
      </c>
      <c r="X17" s="41"/>
    </row>
    <row r="18" spans="2:24" ht="42.75" x14ac:dyDescent="0.45">
      <c r="B18" s="208">
        <f t="shared" si="0"/>
        <v>12</v>
      </c>
      <c r="C18" s="209" t="s">
        <v>1182</v>
      </c>
      <c r="D18" s="209" t="s">
        <v>1832</v>
      </c>
      <c r="E18" s="209">
        <f>IF(D18="1.2(1)①",INDEX('1.2(1)①'!$B:$B,MATCH(F18,'1.2(1)①'!$J:$J,0),1),INDEX('1.2(1)②'!$B:$B,MATCH(F18,'1.2(1)②'!$J:$J,0),1))</f>
        <v>1</v>
      </c>
      <c r="F18" s="209" t="s">
        <v>2149</v>
      </c>
      <c r="G18" s="209" t="s">
        <v>1197</v>
      </c>
      <c r="H18" s="209" t="s">
        <v>1164</v>
      </c>
      <c r="I18" s="209" t="s">
        <v>1189</v>
      </c>
      <c r="J18" s="209" t="s">
        <v>1132</v>
      </c>
      <c r="K18" s="209" t="s">
        <v>1088</v>
      </c>
      <c r="L18" s="41">
        <v>3.21</v>
      </c>
      <c r="M18" s="41" t="s">
        <v>1097</v>
      </c>
      <c r="N18" s="41" t="s">
        <v>1098</v>
      </c>
      <c r="O18" s="150" t="s">
        <v>1088</v>
      </c>
      <c r="P18" s="41" t="s">
        <v>1092</v>
      </c>
      <c r="Q18" s="41" t="s">
        <v>1184</v>
      </c>
      <c r="R18" s="41" t="s">
        <v>1185</v>
      </c>
      <c r="S18" s="41" t="s">
        <v>1186</v>
      </c>
      <c r="T18" s="41" t="s">
        <v>1184</v>
      </c>
      <c r="U18" s="41" t="s">
        <v>1185</v>
      </c>
      <c r="V18" s="41" t="s">
        <v>1198</v>
      </c>
      <c r="W18" s="41" t="s">
        <v>2998</v>
      </c>
      <c r="X18" s="41"/>
    </row>
    <row r="19" spans="2:24" ht="42.75" x14ac:dyDescent="0.45">
      <c r="B19" s="208">
        <f t="shared" si="0"/>
        <v>13</v>
      </c>
      <c r="C19" s="209" t="s">
        <v>1182</v>
      </c>
      <c r="D19" s="209" t="s">
        <v>1832</v>
      </c>
      <c r="E19" s="209">
        <f>IF(D19="1.2(1)①",INDEX('1.2(1)①'!$B:$B,MATCH(F19,'1.2(1)①'!$J:$J,0),1),INDEX('1.2(1)②'!$B:$B,MATCH(F19,'1.2(1)②'!$J:$J,0),1))</f>
        <v>1</v>
      </c>
      <c r="F19" s="209" t="s">
        <v>2149</v>
      </c>
      <c r="G19" s="209" t="s">
        <v>1197</v>
      </c>
      <c r="H19" s="209" t="s">
        <v>1164</v>
      </c>
      <c r="I19" s="209" t="s">
        <v>1190</v>
      </c>
      <c r="J19" s="209" t="s">
        <v>1132</v>
      </c>
      <c r="K19" s="209" t="s">
        <v>1088</v>
      </c>
      <c r="L19" s="41">
        <v>3.21</v>
      </c>
      <c r="M19" s="41" t="s">
        <v>1097</v>
      </c>
      <c r="N19" s="41" t="s">
        <v>1098</v>
      </c>
      <c r="O19" s="150" t="s">
        <v>1088</v>
      </c>
      <c r="P19" s="41" t="s">
        <v>1092</v>
      </c>
      <c r="Q19" s="41" t="s">
        <v>1184</v>
      </c>
      <c r="R19" s="41" t="s">
        <v>1185</v>
      </c>
      <c r="S19" s="41" t="s">
        <v>1186</v>
      </c>
      <c r="T19" s="41" t="s">
        <v>1184</v>
      </c>
      <c r="U19" s="41" t="s">
        <v>1185</v>
      </c>
      <c r="V19" s="41" t="s">
        <v>1198</v>
      </c>
      <c r="W19" s="41" t="s">
        <v>2998</v>
      </c>
      <c r="X19" s="41"/>
    </row>
    <row r="20" spans="2:24" ht="42.75" x14ac:dyDescent="0.45">
      <c r="B20" s="208">
        <f t="shared" si="0"/>
        <v>14</v>
      </c>
      <c r="C20" s="209" t="s">
        <v>1182</v>
      </c>
      <c r="D20" s="209" t="s">
        <v>1832</v>
      </c>
      <c r="E20" s="209">
        <f>IF(D20="1.2(1)①",INDEX('1.2(1)①'!$B:$B,MATCH(F20,'1.2(1)①'!$J:$J,0),1),INDEX('1.2(1)②'!$B:$B,MATCH(F20,'1.2(1)②'!$J:$J,0),1))</f>
        <v>1</v>
      </c>
      <c r="F20" s="209" t="s">
        <v>2149</v>
      </c>
      <c r="G20" s="209" t="s">
        <v>1197</v>
      </c>
      <c r="H20" s="209" t="s">
        <v>1164</v>
      </c>
      <c r="I20" s="209" t="s">
        <v>1191</v>
      </c>
      <c r="J20" s="209" t="s">
        <v>1132</v>
      </c>
      <c r="K20" s="209" t="s">
        <v>1088</v>
      </c>
      <c r="L20" s="41">
        <v>2.72</v>
      </c>
      <c r="M20" s="41" t="s">
        <v>1097</v>
      </c>
      <c r="N20" s="41" t="s">
        <v>1098</v>
      </c>
      <c r="O20" s="150" t="s">
        <v>1088</v>
      </c>
      <c r="P20" s="41" t="s">
        <v>1092</v>
      </c>
      <c r="Q20" s="41" t="s">
        <v>1184</v>
      </c>
      <c r="R20" s="41" t="s">
        <v>1185</v>
      </c>
      <c r="S20" s="41" t="s">
        <v>1186</v>
      </c>
      <c r="T20" s="41" t="s">
        <v>1184</v>
      </c>
      <c r="U20" s="41" t="s">
        <v>1185</v>
      </c>
      <c r="V20" s="41" t="s">
        <v>1198</v>
      </c>
      <c r="W20" s="41" t="s">
        <v>2998</v>
      </c>
      <c r="X20" s="41"/>
    </row>
    <row r="21" spans="2:24" ht="42.75" x14ac:dyDescent="0.45">
      <c r="B21" s="208">
        <f t="shared" si="0"/>
        <v>15</v>
      </c>
      <c r="C21" s="209" t="s">
        <v>1182</v>
      </c>
      <c r="D21" s="209" t="s">
        <v>1832</v>
      </c>
      <c r="E21" s="209">
        <f>IF(D21="1.2(1)①",INDEX('1.2(1)①'!$B:$B,MATCH(F21,'1.2(1)①'!$J:$J,0),1),INDEX('1.2(1)②'!$B:$B,MATCH(F21,'1.2(1)②'!$J:$J,0),1))</f>
        <v>1</v>
      </c>
      <c r="F21" s="209" t="s">
        <v>2149</v>
      </c>
      <c r="G21" s="209" t="s">
        <v>1197</v>
      </c>
      <c r="H21" s="209" t="s">
        <v>1164</v>
      </c>
      <c r="I21" s="209" t="s">
        <v>1192</v>
      </c>
      <c r="J21" s="209" t="s">
        <v>1132</v>
      </c>
      <c r="K21" s="209" t="s">
        <v>1088</v>
      </c>
      <c r="L21" s="41" t="s">
        <v>1088</v>
      </c>
      <c r="M21" s="41" t="s">
        <v>1097</v>
      </c>
      <c r="N21" s="41" t="s">
        <v>1098</v>
      </c>
      <c r="O21" s="150" t="s">
        <v>1088</v>
      </c>
      <c r="P21" s="41" t="s">
        <v>1092</v>
      </c>
      <c r="Q21" s="41" t="s">
        <v>1184</v>
      </c>
      <c r="R21" s="41" t="s">
        <v>1185</v>
      </c>
      <c r="S21" s="41" t="s">
        <v>1186</v>
      </c>
      <c r="T21" s="41" t="s">
        <v>1184</v>
      </c>
      <c r="U21" s="41" t="s">
        <v>1185</v>
      </c>
      <c r="V21" s="41" t="s">
        <v>1198</v>
      </c>
      <c r="W21" s="41" t="s">
        <v>2998</v>
      </c>
      <c r="X21" s="41"/>
    </row>
    <row r="22" spans="2:24" ht="28.5" x14ac:dyDescent="0.45">
      <c r="B22" s="208">
        <f t="shared" si="0"/>
        <v>16</v>
      </c>
      <c r="C22" s="209" t="s">
        <v>1199</v>
      </c>
      <c r="D22" s="209" t="s">
        <v>1832</v>
      </c>
      <c r="E22" s="209">
        <f>IF(D22="1.2(1)①",INDEX('1.2(1)①'!$B:$B,MATCH(F22,'1.2(1)①'!$J:$J,0),1),INDEX('1.2(1)②'!$B:$B,MATCH(F22,'1.2(1)②'!$J:$J,0),1))</f>
        <v>1</v>
      </c>
      <c r="F22" s="209" t="s">
        <v>2149</v>
      </c>
      <c r="G22" s="209" t="s">
        <v>1088</v>
      </c>
      <c r="H22" s="209" t="s">
        <v>1164</v>
      </c>
      <c r="I22" s="209" t="s">
        <v>1200</v>
      </c>
      <c r="J22" s="209" t="s">
        <v>1166</v>
      </c>
      <c r="K22" s="209" t="s">
        <v>1088</v>
      </c>
      <c r="L22" s="41">
        <v>5.2</v>
      </c>
      <c r="M22" s="41" t="s">
        <v>1097</v>
      </c>
      <c r="N22" s="41" t="s">
        <v>1098</v>
      </c>
      <c r="O22" s="150" t="s">
        <v>1088</v>
      </c>
      <c r="P22" s="41" t="s">
        <v>1092</v>
      </c>
      <c r="Q22" s="41" t="s">
        <v>1201</v>
      </c>
      <c r="R22" s="41" t="s">
        <v>1202</v>
      </c>
      <c r="S22" s="41" t="s">
        <v>1203</v>
      </c>
      <c r="T22" s="41" t="s">
        <v>1201</v>
      </c>
      <c r="U22" s="41" t="s">
        <v>1202</v>
      </c>
      <c r="V22" s="41" t="s">
        <v>1203</v>
      </c>
      <c r="W22" s="41" t="s">
        <v>2998</v>
      </c>
      <c r="X22" s="41"/>
    </row>
    <row r="23" spans="2:24" ht="28.5" x14ac:dyDescent="0.45">
      <c r="B23" s="208">
        <f t="shared" si="0"/>
        <v>17</v>
      </c>
      <c r="C23" s="209" t="s">
        <v>1199</v>
      </c>
      <c r="D23" s="209" t="s">
        <v>1832</v>
      </c>
      <c r="E23" s="209">
        <f>IF(D23="1.2(1)①",INDEX('1.2(1)①'!$B:$B,MATCH(F23,'1.2(1)①'!$J:$J,0),1),INDEX('1.2(1)②'!$B:$B,MATCH(F23,'1.2(1)②'!$J:$J,0),1))</f>
        <v>1</v>
      </c>
      <c r="F23" s="209" t="s">
        <v>2149</v>
      </c>
      <c r="G23" s="209" t="s">
        <v>1088</v>
      </c>
      <c r="H23" s="209" t="s">
        <v>1164</v>
      </c>
      <c r="I23" s="209" t="s">
        <v>1204</v>
      </c>
      <c r="J23" s="209" t="s">
        <v>1166</v>
      </c>
      <c r="K23" s="209" t="s">
        <v>1088</v>
      </c>
      <c r="L23" s="41">
        <v>5.0999999999999996</v>
      </c>
      <c r="M23" s="41" t="s">
        <v>1097</v>
      </c>
      <c r="N23" s="41" t="s">
        <v>1098</v>
      </c>
      <c r="O23" s="150" t="s">
        <v>1088</v>
      </c>
      <c r="P23" s="41" t="s">
        <v>1092</v>
      </c>
      <c r="Q23" s="41" t="s">
        <v>1201</v>
      </c>
      <c r="R23" s="41" t="s">
        <v>1202</v>
      </c>
      <c r="S23" s="41" t="s">
        <v>1203</v>
      </c>
      <c r="T23" s="41" t="s">
        <v>1201</v>
      </c>
      <c r="U23" s="41" t="s">
        <v>1202</v>
      </c>
      <c r="V23" s="41" t="s">
        <v>1203</v>
      </c>
      <c r="W23" s="41" t="s">
        <v>2998</v>
      </c>
      <c r="X23" s="41"/>
    </row>
    <row r="24" spans="2:24" ht="28.5" x14ac:dyDescent="0.45">
      <c r="B24" s="208">
        <f t="shared" si="0"/>
        <v>18</v>
      </c>
      <c r="C24" s="209" t="s">
        <v>1199</v>
      </c>
      <c r="D24" s="209" t="s">
        <v>1832</v>
      </c>
      <c r="E24" s="209">
        <f>IF(D24="1.2(1)①",INDEX('1.2(1)①'!$B:$B,MATCH(F24,'1.2(1)①'!$J:$J,0),1),INDEX('1.2(1)②'!$B:$B,MATCH(F24,'1.2(1)②'!$J:$J,0),1))</f>
        <v>1</v>
      </c>
      <c r="F24" s="209" t="s">
        <v>2149</v>
      </c>
      <c r="G24" s="209" t="s">
        <v>1088</v>
      </c>
      <c r="H24" s="209" t="s">
        <v>1164</v>
      </c>
      <c r="I24" s="209" t="s">
        <v>1205</v>
      </c>
      <c r="J24" s="209" t="s">
        <v>1166</v>
      </c>
      <c r="K24" s="209" t="s">
        <v>1088</v>
      </c>
      <c r="L24" s="41">
        <v>5.0999999999999996</v>
      </c>
      <c r="M24" s="41" t="s">
        <v>1097</v>
      </c>
      <c r="N24" s="41" t="s">
        <v>1098</v>
      </c>
      <c r="O24" s="150" t="s">
        <v>1088</v>
      </c>
      <c r="P24" s="41" t="s">
        <v>1092</v>
      </c>
      <c r="Q24" s="41" t="s">
        <v>1201</v>
      </c>
      <c r="R24" s="41" t="s">
        <v>1202</v>
      </c>
      <c r="S24" s="41" t="s">
        <v>1203</v>
      </c>
      <c r="T24" s="41" t="s">
        <v>1201</v>
      </c>
      <c r="U24" s="41" t="s">
        <v>1202</v>
      </c>
      <c r="V24" s="41" t="s">
        <v>1203</v>
      </c>
      <c r="W24" s="41" t="s">
        <v>2998</v>
      </c>
      <c r="X24" s="41"/>
    </row>
    <row r="25" spans="2:24" ht="28.5" x14ac:dyDescent="0.45">
      <c r="B25" s="208">
        <f t="shared" si="0"/>
        <v>19</v>
      </c>
      <c r="C25" s="209" t="s">
        <v>1199</v>
      </c>
      <c r="D25" s="209" t="s">
        <v>1832</v>
      </c>
      <c r="E25" s="209">
        <f>IF(D25="1.2(1)①",INDEX('1.2(1)①'!$B:$B,MATCH(F25,'1.2(1)①'!$J:$J,0),1),INDEX('1.2(1)②'!$B:$B,MATCH(F25,'1.2(1)②'!$J:$J,0),1))</f>
        <v>1</v>
      </c>
      <c r="F25" s="209" t="s">
        <v>2149</v>
      </c>
      <c r="G25" s="209" t="s">
        <v>1088</v>
      </c>
      <c r="H25" s="209" t="s">
        <v>1164</v>
      </c>
      <c r="I25" s="209" t="s">
        <v>1206</v>
      </c>
      <c r="J25" s="209" t="s">
        <v>1166</v>
      </c>
      <c r="K25" s="209" t="s">
        <v>1088</v>
      </c>
      <c r="L25" s="41">
        <v>5.0999999999999996</v>
      </c>
      <c r="M25" s="41" t="s">
        <v>1097</v>
      </c>
      <c r="N25" s="41" t="s">
        <v>1098</v>
      </c>
      <c r="O25" s="150" t="s">
        <v>1088</v>
      </c>
      <c r="P25" s="41" t="s">
        <v>1092</v>
      </c>
      <c r="Q25" s="41" t="s">
        <v>1201</v>
      </c>
      <c r="R25" s="41" t="s">
        <v>1202</v>
      </c>
      <c r="S25" s="41" t="s">
        <v>1203</v>
      </c>
      <c r="T25" s="41" t="s">
        <v>1201</v>
      </c>
      <c r="U25" s="41" t="s">
        <v>1202</v>
      </c>
      <c r="V25" s="41" t="s">
        <v>1203</v>
      </c>
      <c r="W25" s="41" t="s">
        <v>2998</v>
      </c>
      <c r="X25" s="41"/>
    </row>
    <row r="26" spans="2:24" ht="28.5" x14ac:dyDescent="0.45">
      <c r="B26" s="208">
        <f t="shared" si="0"/>
        <v>20</v>
      </c>
      <c r="C26" s="209" t="s">
        <v>1199</v>
      </c>
      <c r="D26" s="209" t="s">
        <v>1832</v>
      </c>
      <c r="E26" s="209">
        <f>IF(D26="1.2(1)①",INDEX('1.2(1)①'!$B:$B,MATCH(F26,'1.2(1)①'!$J:$J,0),1),INDEX('1.2(1)②'!$B:$B,MATCH(F26,'1.2(1)②'!$J:$J,0),1))</f>
        <v>1</v>
      </c>
      <c r="F26" s="209" t="s">
        <v>2149</v>
      </c>
      <c r="G26" s="209" t="s">
        <v>1088</v>
      </c>
      <c r="H26" s="209" t="s">
        <v>1164</v>
      </c>
      <c r="I26" s="209" t="s">
        <v>1207</v>
      </c>
      <c r="J26" s="209" t="s">
        <v>1166</v>
      </c>
      <c r="K26" s="209" t="s">
        <v>1088</v>
      </c>
      <c r="L26" s="41" t="s">
        <v>1088</v>
      </c>
      <c r="M26" s="41" t="s">
        <v>1097</v>
      </c>
      <c r="N26" s="41" t="s">
        <v>1098</v>
      </c>
      <c r="O26" s="150" t="s">
        <v>1088</v>
      </c>
      <c r="P26" s="41" t="s">
        <v>1092</v>
      </c>
      <c r="Q26" s="41" t="s">
        <v>1201</v>
      </c>
      <c r="R26" s="41" t="s">
        <v>1202</v>
      </c>
      <c r="S26" s="41" t="s">
        <v>1203</v>
      </c>
      <c r="T26" s="41" t="s">
        <v>1201</v>
      </c>
      <c r="U26" s="41" t="s">
        <v>1202</v>
      </c>
      <c r="V26" s="41" t="s">
        <v>1203</v>
      </c>
      <c r="W26" s="41" t="s">
        <v>2998</v>
      </c>
      <c r="X26" s="41"/>
    </row>
    <row r="27" spans="2:24" ht="28.5" x14ac:dyDescent="0.45">
      <c r="B27" s="208">
        <f t="shared" si="0"/>
        <v>21</v>
      </c>
      <c r="C27" s="209" t="s">
        <v>1199</v>
      </c>
      <c r="D27" s="209" t="s">
        <v>1832</v>
      </c>
      <c r="E27" s="209">
        <f>IF(D27="1.2(1)①",INDEX('1.2(1)①'!$B:$B,MATCH(F27,'1.2(1)①'!$J:$J,0),1),INDEX('1.2(1)②'!$B:$B,MATCH(F27,'1.2(1)②'!$J:$J,0),1))</f>
        <v>1</v>
      </c>
      <c r="F27" s="209" t="s">
        <v>2149</v>
      </c>
      <c r="G27" s="209" t="s">
        <v>1088</v>
      </c>
      <c r="H27" s="209" t="s">
        <v>1164</v>
      </c>
      <c r="I27" s="209" t="s">
        <v>1208</v>
      </c>
      <c r="J27" s="209" t="s">
        <v>1166</v>
      </c>
      <c r="K27" s="209" t="s">
        <v>1088</v>
      </c>
      <c r="L27" s="41">
        <v>6.4</v>
      </c>
      <c r="M27" s="41" t="s">
        <v>1097</v>
      </c>
      <c r="N27" s="41" t="s">
        <v>1098</v>
      </c>
      <c r="O27" s="150" t="s">
        <v>1088</v>
      </c>
      <c r="P27" s="41" t="s">
        <v>1092</v>
      </c>
      <c r="Q27" s="41" t="s">
        <v>1201</v>
      </c>
      <c r="R27" s="41" t="s">
        <v>1202</v>
      </c>
      <c r="S27" s="41" t="s">
        <v>1203</v>
      </c>
      <c r="T27" s="41" t="s">
        <v>1201</v>
      </c>
      <c r="U27" s="41" t="s">
        <v>1202</v>
      </c>
      <c r="V27" s="41" t="s">
        <v>1203</v>
      </c>
      <c r="W27" s="41" t="s">
        <v>2998</v>
      </c>
      <c r="X27" s="41"/>
    </row>
    <row r="28" spans="2:24" ht="57" x14ac:dyDescent="0.45">
      <c r="B28" s="208">
        <f t="shared" si="0"/>
        <v>22</v>
      </c>
      <c r="C28" s="209" t="s">
        <v>1199</v>
      </c>
      <c r="D28" s="209" t="s">
        <v>1832</v>
      </c>
      <c r="E28" s="209">
        <f>IF(D28="1.2(1)①",INDEX('1.2(1)①'!$B:$B,MATCH(F28,'1.2(1)①'!$J:$J,0),1),INDEX('1.2(1)②'!$B:$B,MATCH(F28,'1.2(1)②'!$J:$J,0),1))</f>
        <v>1</v>
      </c>
      <c r="F28" s="209" t="s">
        <v>2149</v>
      </c>
      <c r="G28" s="209" t="s">
        <v>1088</v>
      </c>
      <c r="H28" s="209" t="s">
        <v>1164</v>
      </c>
      <c r="I28" s="209" t="s">
        <v>1209</v>
      </c>
      <c r="J28" s="209" t="s">
        <v>1166</v>
      </c>
      <c r="K28" s="209" t="s">
        <v>1088</v>
      </c>
      <c r="L28" s="41">
        <v>6</v>
      </c>
      <c r="M28" s="41" t="s">
        <v>1097</v>
      </c>
      <c r="N28" s="41" t="s">
        <v>1098</v>
      </c>
      <c r="O28" s="150">
        <v>5530000</v>
      </c>
      <c r="P28" s="41" t="s">
        <v>1092</v>
      </c>
      <c r="Q28" s="41" t="s">
        <v>1201</v>
      </c>
      <c r="R28" s="41" t="s">
        <v>1202</v>
      </c>
      <c r="S28" s="41" t="s">
        <v>1203</v>
      </c>
      <c r="T28" s="41" t="s">
        <v>1201</v>
      </c>
      <c r="U28" s="41" t="s">
        <v>1202</v>
      </c>
      <c r="V28" s="41" t="s">
        <v>1203</v>
      </c>
      <c r="W28" s="41" t="s">
        <v>2998</v>
      </c>
      <c r="X28" s="41" t="s">
        <v>3002</v>
      </c>
    </row>
    <row r="29" spans="2:24" ht="57" x14ac:dyDescent="0.45">
      <c r="B29" s="208">
        <f t="shared" si="0"/>
        <v>23</v>
      </c>
      <c r="C29" s="209" t="s">
        <v>1199</v>
      </c>
      <c r="D29" s="209" t="s">
        <v>1832</v>
      </c>
      <c r="E29" s="209">
        <f>IF(D29="1.2(1)①",INDEX('1.2(1)①'!$B:$B,MATCH(F29,'1.2(1)①'!$J:$J,0),1),INDEX('1.2(1)②'!$B:$B,MATCH(F29,'1.2(1)②'!$J:$J,0),1))</f>
        <v>1</v>
      </c>
      <c r="F29" s="209" t="s">
        <v>2149</v>
      </c>
      <c r="G29" s="209" t="s">
        <v>1088</v>
      </c>
      <c r="H29" s="209" t="s">
        <v>1164</v>
      </c>
      <c r="I29" s="209" t="s">
        <v>1210</v>
      </c>
      <c r="J29" s="209" t="s">
        <v>1166</v>
      </c>
      <c r="K29" s="209" t="s">
        <v>1088</v>
      </c>
      <c r="L29" s="41">
        <v>5.7</v>
      </c>
      <c r="M29" s="41" t="s">
        <v>1097</v>
      </c>
      <c r="N29" s="41" t="s">
        <v>1098</v>
      </c>
      <c r="O29" s="150">
        <v>8970000</v>
      </c>
      <c r="P29" s="41" t="s">
        <v>1092</v>
      </c>
      <c r="Q29" s="41" t="s">
        <v>1201</v>
      </c>
      <c r="R29" s="41" t="s">
        <v>1202</v>
      </c>
      <c r="S29" s="41" t="s">
        <v>1203</v>
      </c>
      <c r="T29" s="41" t="s">
        <v>1201</v>
      </c>
      <c r="U29" s="41" t="s">
        <v>1202</v>
      </c>
      <c r="V29" s="41" t="s">
        <v>1203</v>
      </c>
      <c r="W29" s="41" t="s">
        <v>2998</v>
      </c>
      <c r="X29" s="41" t="s">
        <v>3002</v>
      </c>
    </row>
    <row r="30" spans="2:24" ht="57" x14ac:dyDescent="0.45">
      <c r="B30" s="208">
        <f t="shared" si="0"/>
        <v>24</v>
      </c>
      <c r="C30" s="209" t="s">
        <v>1199</v>
      </c>
      <c r="D30" s="209" t="s">
        <v>1832</v>
      </c>
      <c r="E30" s="209">
        <f>IF(D30="1.2(1)①",INDEX('1.2(1)①'!$B:$B,MATCH(F30,'1.2(1)①'!$J:$J,0),1),INDEX('1.2(1)②'!$B:$B,MATCH(F30,'1.2(1)②'!$J:$J,0),1))</f>
        <v>1</v>
      </c>
      <c r="F30" s="209" t="s">
        <v>2149</v>
      </c>
      <c r="G30" s="209" t="s">
        <v>1088</v>
      </c>
      <c r="H30" s="209" t="s">
        <v>1164</v>
      </c>
      <c r="I30" s="209" t="s">
        <v>1211</v>
      </c>
      <c r="J30" s="209" t="s">
        <v>1166</v>
      </c>
      <c r="K30" s="209" t="s">
        <v>1088</v>
      </c>
      <c r="L30" s="41">
        <v>5.3</v>
      </c>
      <c r="M30" s="41" t="s">
        <v>1097</v>
      </c>
      <c r="N30" s="41" t="s">
        <v>1098</v>
      </c>
      <c r="O30" s="150">
        <v>8710000</v>
      </c>
      <c r="P30" s="41" t="s">
        <v>1092</v>
      </c>
      <c r="Q30" s="41" t="s">
        <v>1201</v>
      </c>
      <c r="R30" s="41" t="s">
        <v>1202</v>
      </c>
      <c r="S30" s="41" t="s">
        <v>1203</v>
      </c>
      <c r="T30" s="41" t="s">
        <v>1201</v>
      </c>
      <c r="U30" s="41" t="s">
        <v>1202</v>
      </c>
      <c r="V30" s="41" t="s">
        <v>1203</v>
      </c>
      <c r="W30" s="41" t="s">
        <v>2998</v>
      </c>
      <c r="X30" s="41" t="s">
        <v>3002</v>
      </c>
    </row>
    <row r="31" spans="2:24" ht="28.5" x14ac:dyDescent="0.45">
      <c r="B31" s="208">
        <f t="shared" si="0"/>
        <v>25</v>
      </c>
      <c r="C31" s="209" t="s">
        <v>1199</v>
      </c>
      <c r="D31" s="209" t="s">
        <v>1832</v>
      </c>
      <c r="E31" s="209">
        <f>IF(D31="1.2(1)①",INDEX('1.2(1)①'!$B:$B,MATCH(F31,'1.2(1)①'!$J:$J,0),1),INDEX('1.2(1)②'!$B:$B,MATCH(F31,'1.2(1)②'!$J:$J,0),1))</f>
        <v>1</v>
      </c>
      <c r="F31" s="209" t="s">
        <v>2149</v>
      </c>
      <c r="G31" s="209" t="s">
        <v>1088</v>
      </c>
      <c r="H31" s="209" t="s">
        <v>1164</v>
      </c>
      <c r="I31" s="209" t="s">
        <v>1212</v>
      </c>
      <c r="J31" s="209" t="s">
        <v>1166</v>
      </c>
      <c r="K31" s="209" t="s">
        <v>1088</v>
      </c>
      <c r="L31" s="41">
        <v>5.2</v>
      </c>
      <c r="M31" s="41" t="s">
        <v>1097</v>
      </c>
      <c r="N31" s="41" t="s">
        <v>1098</v>
      </c>
      <c r="O31" s="150" t="s">
        <v>1088</v>
      </c>
      <c r="P31" s="41" t="s">
        <v>1092</v>
      </c>
      <c r="Q31" s="41" t="s">
        <v>1201</v>
      </c>
      <c r="R31" s="41" t="s">
        <v>1202</v>
      </c>
      <c r="S31" s="41" t="s">
        <v>1203</v>
      </c>
      <c r="T31" s="41" t="s">
        <v>1201</v>
      </c>
      <c r="U31" s="41" t="s">
        <v>1202</v>
      </c>
      <c r="V31" s="41" t="s">
        <v>1203</v>
      </c>
      <c r="W31" s="41" t="s">
        <v>2998</v>
      </c>
      <c r="X31" s="41"/>
    </row>
    <row r="32" spans="2:24" ht="42.75" x14ac:dyDescent="0.45">
      <c r="B32" s="208">
        <f t="shared" si="0"/>
        <v>26</v>
      </c>
      <c r="C32" s="209" t="s">
        <v>1199</v>
      </c>
      <c r="D32" s="209" t="s">
        <v>1832</v>
      </c>
      <c r="E32" s="209">
        <f>IF(D32="1.2(1)①",INDEX('1.2(1)①'!$B:$B,MATCH(F32,'1.2(1)①'!$J:$J,0),1),INDEX('1.2(1)②'!$B:$B,MATCH(F32,'1.2(1)②'!$J:$J,0),1))</f>
        <v>1</v>
      </c>
      <c r="F32" s="209" t="s">
        <v>2149</v>
      </c>
      <c r="G32" s="209" t="s">
        <v>1088</v>
      </c>
      <c r="H32" s="209" t="s">
        <v>1164</v>
      </c>
      <c r="I32" s="209" t="s">
        <v>1213</v>
      </c>
      <c r="J32" s="209" t="s">
        <v>1132</v>
      </c>
      <c r="K32" s="209" t="s">
        <v>1088</v>
      </c>
      <c r="L32" s="41">
        <v>3.85</v>
      </c>
      <c r="M32" s="41" t="s">
        <v>1097</v>
      </c>
      <c r="N32" s="41" t="s">
        <v>1098</v>
      </c>
      <c r="O32" s="150" t="s">
        <v>1088</v>
      </c>
      <c r="P32" s="41" t="s">
        <v>1092</v>
      </c>
      <c r="Q32" s="41" t="s">
        <v>1214</v>
      </c>
      <c r="R32" s="41" t="s">
        <v>1185</v>
      </c>
      <c r="S32" s="41" t="s">
        <v>1215</v>
      </c>
      <c r="T32" s="41" t="s">
        <v>1214</v>
      </c>
      <c r="U32" s="41" t="s">
        <v>1185</v>
      </c>
      <c r="V32" s="41" t="s">
        <v>1215</v>
      </c>
      <c r="W32" s="41" t="s">
        <v>2998</v>
      </c>
      <c r="X32" s="41"/>
    </row>
    <row r="33" spans="2:24" ht="42.75" x14ac:dyDescent="0.45">
      <c r="B33" s="208">
        <f t="shared" si="0"/>
        <v>27</v>
      </c>
      <c r="C33" s="209" t="s">
        <v>1199</v>
      </c>
      <c r="D33" s="209" t="s">
        <v>1832</v>
      </c>
      <c r="E33" s="209">
        <f>IF(D33="1.2(1)①",INDEX('1.2(1)①'!$B:$B,MATCH(F33,'1.2(1)①'!$J:$J,0),1),INDEX('1.2(1)②'!$B:$B,MATCH(F33,'1.2(1)②'!$J:$J,0),1))</f>
        <v>1</v>
      </c>
      <c r="F33" s="209" t="s">
        <v>2149</v>
      </c>
      <c r="G33" s="209" t="s">
        <v>1088</v>
      </c>
      <c r="H33" s="209" t="s">
        <v>1164</v>
      </c>
      <c r="I33" s="209" t="s">
        <v>1208</v>
      </c>
      <c r="J33" s="209" t="s">
        <v>1132</v>
      </c>
      <c r="K33" s="209" t="s">
        <v>1088</v>
      </c>
      <c r="L33" s="41">
        <v>4.07</v>
      </c>
      <c r="M33" s="41" t="s">
        <v>1097</v>
      </c>
      <c r="N33" s="41" t="s">
        <v>1098</v>
      </c>
      <c r="O33" s="150" t="s">
        <v>1088</v>
      </c>
      <c r="P33" s="41" t="s">
        <v>1092</v>
      </c>
      <c r="Q33" s="41" t="s">
        <v>1214</v>
      </c>
      <c r="R33" s="41" t="s">
        <v>1185</v>
      </c>
      <c r="S33" s="41" t="s">
        <v>1215</v>
      </c>
      <c r="T33" s="41" t="s">
        <v>1214</v>
      </c>
      <c r="U33" s="41" t="s">
        <v>1185</v>
      </c>
      <c r="V33" s="41" t="s">
        <v>1215</v>
      </c>
      <c r="W33" s="41" t="s">
        <v>2998</v>
      </c>
      <c r="X33" s="41"/>
    </row>
    <row r="34" spans="2:24" ht="42.75" x14ac:dyDescent="0.45">
      <c r="B34" s="208">
        <f t="shared" si="0"/>
        <v>28</v>
      </c>
      <c r="C34" s="209" t="s">
        <v>1199</v>
      </c>
      <c r="D34" s="209" t="s">
        <v>1832</v>
      </c>
      <c r="E34" s="209">
        <f>IF(D34="1.2(1)①",INDEX('1.2(1)①'!$B:$B,MATCH(F34,'1.2(1)①'!$J:$J,0),1),INDEX('1.2(1)②'!$B:$B,MATCH(F34,'1.2(1)②'!$J:$J,0),1))</f>
        <v>1</v>
      </c>
      <c r="F34" s="209" t="s">
        <v>2149</v>
      </c>
      <c r="G34" s="209" t="s">
        <v>1088</v>
      </c>
      <c r="H34" s="209" t="s">
        <v>1164</v>
      </c>
      <c r="I34" s="209" t="s">
        <v>1209</v>
      </c>
      <c r="J34" s="209" t="s">
        <v>1132</v>
      </c>
      <c r="K34" s="209" t="s">
        <v>1088</v>
      </c>
      <c r="L34" s="41">
        <v>4</v>
      </c>
      <c r="M34" s="41" t="s">
        <v>1097</v>
      </c>
      <c r="N34" s="41" t="s">
        <v>1098</v>
      </c>
      <c r="O34" s="150" t="s">
        <v>1088</v>
      </c>
      <c r="P34" s="41" t="s">
        <v>1092</v>
      </c>
      <c r="Q34" s="41" t="s">
        <v>1214</v>
      </c>
      <c r="R34" s="41" t="s">
        <v>1185</v>
      </c>
      <c r="S34" s="41" t="s">
        <v>1215</v>
      </c>
      <c r="T34" s="41" t="s">
        <v>1214</v>
      </c>
      <c r="U34" s="41" t="s">
        <v>1185</v>
      </c>
      <c r="V34" s="41" t="s">
        <v>1215</v>
      </c>
      <c r="W34" s="41" t="s">
        <v>2998</v>
      </c>
      <c r="X34" s="41"/>
    </row>
    <row r="35" spans="2:24" ht="42.75" x14ac:dyDescent="0.45">
      <c r="B35" s="208">
        <f t="shared" si="0"/>
        <v>29</v>
      </c>
      <c r="C35" s="209" t="s">
        <v>1199</v>
      </c>
      <c r="D35" s="209" t="s">
        <v>1832</v>
      </c>
      <c r="E35" s="209">
        <f>IF(D35="1.2(1)①",INDEX('1.2(1)①'!$B:$B,MATCH(F35,'1.2(1)①'!$J:$J,0),1),INDEX('1.2(1)②'!$B:$B,MATCH(F35,'1.2(1)②'!$J:$J,0),1))</f>
        <v>1</v>
      </c>
      <c r="F35" s="209" t="s">
        <v>2149</v>
      </c>
      <c r="G35" s="209" t="s">
        <v>1088</v>
      </c>
      <c r="H35" s="209" t="s">
        <v>1164</v>
      </c>
      <c r="I35" s="209" t="s">
        <v>1210</v>
      </c>
      <c r="J35" s="209" t="s">
        <v>1132</v>
      </c>
      <c r="K35" s="209" t="s">
        <v>1088</v>
      </c>
      <c r="L35" s="41">
        <v>4</v>
      </c>
      <c r="M35" s="41" t="s">
        <v>1097</v>
      </c>
      <c r="N35" s="41" t="s">
        <v>1098</v>
      </c>
      <c r="O35" s="150" t="s">
        <v>1088</v>
      </c>
      <c r="P35" s="41" t="s">
        <v>1092</v>
      </c>
      <c r="Q35" s="41" t="s">
        <v>1214</v>
      </c>
      <c r="R35" s="41" t="s">
        <v>1185</v>
      </c>
      <c r="S35" s="41" t="s">
        <v>1215</v>
      </c>
      <c r="T35" s="41" t="s">
        <v>1214</v>
      </c>
      <c r="U35" s="41" t="s">
        <v>1185</v>
      </c>
      <c r="V35" s="41" t="s">
        <v>1215</v>
      </c>
      <c r="W35" s="41" t="s">
        <v>2998</v>
      </c>
      <c r="X35" s="41"/>
    </row>
    <row r="36" spans="2:24" ht="42.75" x14ac:dyDescent="0.45">
      <c r="B36" s="208">
        <f t="shared" si="0"/>
        <v>30</v>
      </c>
      <c r="C36" s="209" t="s">
        <v>1199</v>
      </c>
      <c r="D36" s="209" t="s">
        <v>1832</v>
      </c>
      <c r="E36" s="209">
        <f>IF(D36="1.2(1)①",INDEX('1.2(1)①'!$B:$B,MATCH(F36,'1.2(1)①'!$J:$J,0),1),INDEX('1.2(1)②'!$B:$B,MATCH(F36,'1.2(1)②'!$J:$J,0),1))</f>
        <v>1</v>
      </c>
      <c r="F36" s="209" t="s">
        <v>2149</v>
      </c>
      <c r="G36" s="209" t="s">
        <v>1088</v>
      </c>
      <c r="H36" s="209" t="s">
        <v>1164</v>
      </c>
      <c r="I36" s="209" t="s">
        <v>1216</v>
      </c>
      <c r="J36" s="209" t="s">
        <v>1132</v>
      </c>
      <c r="K36" s="209" t="s">
        <v>1088</v>
      </c>
      <c r="L36" s="41">
        <v>4.3</v>
      </c>
      <c r="M36" s="41" t="s">
        <v>1097</v>
      </c>
      <c r="N36" s="41" t="s">
        <v>1098</v>
      </c>
      <c r="O36" s="150" t="s">
        <v>1088</v>
      </c>
      <c r="P36" s="41" t="s">
        <v>1092</v>
      </c>
      <c r="Q36" s="41" t="s">
        <v>1214</v>
      </c>
      <c r="R36" s="41" t="s">
        <v>1185</v>
      </c>
      <c r="S36" s="41" t="s">
        <v>1215</v>
      </c>
      <c r="T36" s="41" t="s">
        <v>1214</v>
      </c>
      <c r="U36" s="41" t="s">
        <v>1185</v>
      </c>
      <c r="V36" s="41" t="s">
        <v>1215</v>
      </c>
      <c r="W36" s="41" t="s">
        <v>2998</v>
      </c>
      <c r="X36" s="41"/>
    </row>
    <row r="37" spans="2:24" ht="42.75" x14ac:dyDescent="0.45">
      <c r="B37" s="208">
        <f t="shared" si="0"/>
        <v>31</v>
      </c>
      <c r="C37" s="209" t="s">
        <v>1199</v>
      </c>
      <c r="D37" s="209" t="s">
        <v>1832</v>
      </c>
      <c r="E37" s="209">
        <f>IF(D37="1.2(1)①",INDEX('1.2(1)①'!$B:$B,MATCH(F37,'1.2(1)①'!$J:$J,0),1),INDEX('1.2(1)②'!$B:$B,MATCH(F37,'1.2(1)②'!$J:$J,0),1))</f>
        <v>1</v>
      </c>
      <c r="F37" s="209" t="s">
        <v>2149</v>
      </c>
      <c r="G37" s="209" t="s">
        <v>1217</v>
      </c>
      <c r="H37" s="209" t="s">
        <v>1218</v>
      </c>
      <c r="I37" s="209" t="s">
        <v>1213</v>
      </c>
      <c r="J37" s="209" t="s">
        <v>1132</v>
      </c>
      <c r="K37" s="209" t="s">
        <v>1088</v>
      </c>
      <c r="L37" s="41" t="s">
        <v>1088</v>
      </c>
      <c r="M37" s="41" t="s">
        <v>1097</v>
      </c>
      <c r="N37" s="41" t="s">
        <v>1098</v>
      </c>
      <c r="O37" s="150" t="s">
        <v>1088</v>
      </c>
      <c r="P37" s="41" t="s">
        <v>1219</v>
      </c>
      <c r="Q37" s="41" t="s">
        <v>1214</v>
      </c>
      <c r="R37" s="41" t="s">
        <v>1185</v>
      </c>
      <c r="S37" s="41" t="s">
        <v>1215</v>
      </c>
      <c r="T37" s="41" t="s">
        <v>1214</v>
      </c>
      <c r="U37" s="41" t="s">
        <v>1185</v>
      </c>
      <c r="V37" s="41" t="s">
        <v>1220</v>
      </c>
      <c r="W37" s="41" t="s">
        <v>2998</v>
      </c>
      <c r="X37" s="41"/>
    </row>
    <row r="38" spans="2:24" ht="42.75" x14ac:dyDescent="0.45">
      <c r="B38" s="208">
        <f t="shared" si="0"/>
        <v>32</v>
      </c>
      <c r="C38" s="209" t="s">
        <v>1199</v>
      </c>
      <c r="D38" s="209" t="s">
        <v>1832</v>
      </c>
      <c r="E38" s="209">
        <f>IF(D38="1.2(1)①",INDEX('1.2(1)①'!$B:$B,MATCH(F38,'1.2(1)①'!$J:$J,0),1),INDEX('1.2(1)②'!$B:$B,MATCH(F38,'1.2(1)②'!$J:$J,0),1))</f>
        <v>1</v>
      </c>
      <c r="F38" s="209" t="s">
        <v>2149</v>
      </c>
      <c r="G38" s="209" t="s">
        <v>1217</v>
      </c>
      <c r="H38" s="209" t="s">
        <v>1218</v>
      </c>
      <c r="I38" s="209" t="s">
        <v>1208</v>
      </c>
      <c r="J38" s="209" t="s">
        <v>1132</v>
      </c>
      <c r="K38" s="209" t="s">
        <v>1088</v>
      </c>
      <c r="L38" s="41" t="s">
        <v>1088</v>
      </c>
      <c r="M38" s="41" t="s">
        <v>1097</v>
      </c>
      <c r="N38" s="41" t="s">
        <v>1098</v>
      </c>
      <c r="O38" s="150" t="s">
        <v>1088</v>
      </c>
      <c r="P38" s="41" t="s">
        <v>1219</v>
      </c>
      <c r="Q38" s="41" t="s">
        <v>1214</v>
      </c>
      <c r="R38" s="41" t="s">
        <v>1185</v>
      </c>
      <c r="S38" s="41" t="s">
        <v>1215</v>
      </c>
      <c r="T38" s="41" t="s">
        <v>1214</v>
      </c>
      <c r="U38" s="41" t="s">
        <v>1185</v>
      </c>
      <c r="V38" s="41" t="s">
        <v>1220</v>
      </c>
      <c r="W38" s="41" t="s">
        <v>2998</v>
      </c>
      <c r="X38" s="41"/>
    </row>
    <row r="39" spans="2:24" ht="57" x14ac:dyDescent="0.45">
      <c r="B39" s="208">
        <f t="shared" si="0"/>
        <v>33</v>
      </c>
      <c r="C39" s="209" t="s">
        <v>1199</v>
      </c>
      <c r="D39" s="209" t="s">
        <v>1832</v>
      </c>
      <c r="E39" s="209">
        <f>IF(D39="1.2(1)①",INDEX('1.2(1)①'!$B:$B,MATCH(F39,'1.2(1)①'!$J:$J,0),1),INDEX('1.2(1)②'!$B:$B,MATCH(F39,'1.2(1)②'!$J:$J,0),1))</f>
        <v>1</v>
      </c>
      <c r="F39" s="209" t="s">
        <v>2149</v>
      </c>
      <c r="G39" s="209" t="s">
        <v>1217</v>
      </c>
      <c r="H39" s="209" t="s">
        <v>1218</v>
      </c>
      <c r="I39" s="209" t="s">
        <v>1209</v>
      </c>
      <c r="J39" s="209" t="s">
        <v>1132</v>
      </c>
      <c r="K39" s="209" t="s">
        <v>1088</v>
      </c>
      <c r="L39" s="41">
        <v>2.76</v>
      </c>
      <c r="M39" s="41" t="s">
        <v>1097</v>
      </c>
      <c r="N39" s="41" t="s">
        <v>1098</v>
      </c>
      <c r="O39" s="150">
        <v>8310000</v>
      </c>
      <c r="P39" s="41" t="s">
        <v>1219</v>
      </c>
      <c r="Q39" s="41" t="s">
        <v>1214</v>
      </c>
      <c r="R39" s="41" t="s">
        <v>1185</v>
      </c>
      <c r="S39" s="41" t="s">
        <v>1215</v>
      </c>
      <c r="T39" s="41" t="s">
        <v>1214</v>
      </c>
      <c r="U39" s="41" t="s">
        <v>1185</v>
      </c>
      <c r="V39" s="41" t="s">
        <v>1220</v>
      </c>
      <c r="W39" s="41" t="s">
        <v>2998</v>
      </c>
      <c r="X39" s="41" t="s">
        <v>3002</v>
      </c>
    </row>
    <row r="40" spans="2:24" ht="57" x14ac:dyDescent="0.45">
      <c r="B40" s="208">
        <f t="shared" si="0"/>
        <v>34</v>
      </c>
      <c r="C40" s="209" t="s">
        <v>1199</v>
      </c>
      <c r="D40" s="209" t="s">
        <v>1832</v>
      </c>
      <c r="E40" s="209">
        <f>IF(D40="1.2(1)①",INDEX('1.2(1)①'!$B:$B,MATCH(F40,'1.2(1)①'!$J:$J,0),1),INDEX('1.2(1)②'!$B:$B,MATCH(F40,'1.2(1)②'!$J:$J,0),1))</f>
        <v>1</v>
      </c>
      <c r="F40" s="209" t="s">
        <v>2149</v>
      </c>
      <c r="G40" s="209" t="s">
        <v>1217</v>
      </c>
      <c r="H40" s="209" t="s">
        <v>1218</v>
      </c>
      <c r="I40" s="209" t="s">
        <v>1210</v>
      </c>
      <c r="J40" s="209" t="s">
        <v>1132</v>
      </c>
      <c r="K40" s="209" t="s">
        <v>1088</v>
      </c>
      <c r="L40" s="41">
        <v>2.59</v>
      </c>
      <c r="M40" s="41" t="s">
        <v>1097</v>
      </c>
      <c r="N40" s="41" t="s">
        <v>1098</v>
      </c>
      <c r="O40" s="150">
        <v>8010000</v>
      </c>
      <c r="P40" s="41" t="s">
        <v>1219</v>
      </c>
      <c r="Q40" s="41" t="s">
        <v>1214</v>
      </c>
      <c r="R40" s="41" t="s">
        <v>1185</v>
      </c>
      <c r="S40" s="41" t="s">
        <v>1215</v>
      </c>
      <c r="T40" s="41" t="s">
        <v>1214</v>
      </c>
      <c r="U40" s="41" t="s">
        <v>1185</v>
      </c>
      <c r="V40" s="41" t="s">
        <v>1220</v>
      </c>
      <c r="W40" s="41" t="s">
        <v>2998</v>
      </c>
      <c r="X40" s="41" t="s">
        <v>3002</v>
      </c>
    </row>
    <row r="41" spans="2:24" ht="42.75" x14ac:dyDescent="0.45">
      <c r="B41" s="208">
        <f t="shared" si="0"/>
        <v>35</v>
      </c>
      <c r="C41" s="209" t="s">
        <v>1199</v>
      </c>
      <c r="D41" s="209" t="s">
        <v>1832</v>
      </c>
      <c r="E41" s="209">
        <f>IF(D41="1.2(1)①",INDEX('1.2(1)①'!$B:$B,MATCH(F41,'1.2(1)①'!$J:$J,0),1),INDEX('1.2(1)②'!$B:$B,MATCH(F41,'1.2(1)②'!$J:$J,0),1))</f>
        <v>1</v>
      </c>
      <c r="F41" s="209" t="s">
        <v>2149</v>
      </c>
      <c r="G41" s="209" t="s">
        <v>1217</v>
      </c>
      <c r="H41" s="209" t="s">
        <v>1218</v>
      </c>
      <c r="I41" s="209" t="s">
        <v>1216</v>
      </c>
      <c r="J41" s="209" t="s">
        <v>1132</v>
      </c>
      <c r="K41" s="209" t="s">
        <v>1088</v>
      </c>
      <c r="L41" s="41">
        <v>2.54</v>
      </c>
      <c r="M41" s="41" t="s">
        <v>1097</v>
      </c>
      <c r="N41" s="41" t="s">
        <v>1098</v>
      </c>
      <c r="O41" s="150" t="s">
        <v>1088</v>
      </c>
      <c r="P41" s="41" t="s">
        <v>1219</v>
      </c>
      <c r="Q41" s="41" t="s">
        <v>1214</v>
      </c>
      <c r="R41" s="41" t="s">
        <v>1185</v>
      </c>
      <c r="S41" s="41" t="s">
        <v>1215</v>
      </c>
      <c r="T41" s="41" t="s">
        <v>1214</v>
      </c>
      <c r="U41" s="41" t="s">
        <v>1185</v>
      </c>
      <c r="V41" s="41" t="s">
        <v>1220</v>
      </c>
      <c r="W41" s="41" t="s">
        <v>2998</v>
      </c>
      <c r="X41" s="41"/>
    </row>
    <row r="42" spans="2:24" ht="42.75" x14ac:dyDescent="0.45">
      <c r="B42" s="208">
        <f t="shared" si="0"/>
        <v>36</v>
      </c>
      <c r="C42" s="209" t="s">
        <v>1199</v>
      </c>
      <c r="D42" s="209" t="s">
        <v>1832</v>
      </c>
      <c r="E42" s="209">
        <f>IF(D42="1.2(1)①",INDEX('1.2(1)①'!$B:$B,MATCH(F42,'1.2(1)①'!$J:$J,0),1),INDEX('1.2(1)②'!$B:$B,MATCH(F42,'1.2(1)②'!$J:$J,0),1))</f>
        <v>1</v>
      </c>
      <c r="F42" s="209" t="s">
        <v>2149</v>
      </c>
      <c r="G42" s="209" t="s">
        <v>1197</v>
      </c>
      <c r="H42" s="209" t="s">
        <v>1164</v>
      </c>
      <c r="I42" s="209" t="s">
        <v>1213</v>
      </c>
      <c r="J42" s="209" t="s">
        <v>1132</v>
      </c>
      <c r="K42" s="209" t="s">
        <v>1088</v>
      </c>
      <c r="L42" s="41" t="s">
        <v>1088</v>
      </c>
      <c r="M42" s="41" t="s">
        <v>1097</v>
      </c>
      <c r="N42" s="41" t="s">
        <v>1098</v>
      </c>
      <c r="O42" s="150" t="s">
        <v>1088</v>
      </c>
      <c r="P42" s="41" t="s">
        <v>1092</v>
      </c>
      <c r="Q42" s="41" t="s">
        <v>1214</v>
      </c>
      <c r="R42" s="41" t="s">
        <v>1185</v>
      </c>
      <c r="S42" s="41" t="s">
        <v>1215</v>
      </c>
      <c r="T42" s="41" t="s">
        <v>1214</v>
      </c>
      <c r="U42" s="41" t="s">
        <v>1185</v>
      </c>
      <c r="V42" s="41" t="s">
        <v>1221</v>
      </c>
      <c r="W42" s="41" t="s">
        <v>2998</v>
      </c>
      <c r="X42" s="41"/>
    </row>
    <row r="43" spans="2:24" ht="42.75" x14ac:dyDescent="0.45">
      <c r="B43" s="208">
        <f t="shared" si="0"/>
        <v>37</v>
      </c>
      <c r="C43" s="209" t="s">
        <v>1199</v>
      </c>
      <c r="D43" s="209" t="s">
        <v>1832</v>
      </c>
      <c r="E43" s="209">
        <f>IF(D43="1.2(1)①",INDEX('1.2(1)①'!$B:$B,MATCH(F43,'1.2(1)①'!$J:$J,0),1),INDEX('1.2(1)②'!$B:$B,MATCH(F43,'1.2(1)②'!$J:$J,0),1))</f>
        <v>1</v>
      </c>
      <c r="F43" s="209" t="s">
        <v>2149</v>
      </c>
      <c r="G43" s="209" t="s">
        <v>1197</v>
      </c>
      <c r="H43" s="209" t="s">
        <v>1164</v>
      </c>
      <c r="I43" s="209" t="s">
        <v>1208</v>
      </c>
      <c r="J43" s="209" t="s">
        <v>1132</v>
      </c>
      <c r="K43" s="209" t="s">
        <v>1088</v>
      </c>
      <c r="L43" s="41">
        <v>2.88</v>
      </c>
      <c r="M43" s="41" t="s">
        <v>1097</v>
      </c>
      <c r="N43" s="41" t="s">
        <v>1098</v>
      </c>
      <c r="O43" s="150" t="s">
        <v>1088</v>
      </c>
      <c r="P43" s="41" t="s">
        <v>1092</v>
      </c>
      <c r="Q43" s="41" t="s">
        <v>1214</v>
      </c>
      <c r="R43" s="41" t="s">
        <v>1185</v>
      </c>
      <c r="S43" s="41" t="s">
        <v>1215</v>
      </c>
      <c r="T43" s="41" t="s">
        <v>1214</v>
      </c>
      <c r="U43" s="41" t="s">
        <v>1185</v>
      </c>
      <c r="V43" s="41" t="s">
        <v>1221</v>
      </c>
      <c r="W43" s="41" t="s">
        <v>2998</v>
      </c>
      <c r="X43" s="41"/>
    </row>
    <row r="44" spans="2:24" ht="42.75" x14ac:dyDescent="0.45">
      <c r="B44" s="208">
        <f t="shared" si="0"/>
        <v>38</v>
      </c>
      <c r="C44" s="209" t="s">
        <v>1199</v>
      </c>
      <c r="D44" s="209" t="s">
        <v>1832</v>
      </c>
      <c r="E44" s="209">
        <f>IF(D44="1.2(1)①",INDEX('1.2(1)①'!$B:$B,MATCH(F44,'1.2(1)①'!$J:$J,0),1),INDEX('1.2(1)②'!$B:$B,MATCH(F44,'1.2(1)②'!$J:$J,0),1))</f>
        <v>1</v>
      </c>
      <c r="F44" s="209" t="s">
        <v>2149</v>
      </c>
      <c r="G44" s="209" t="s">
        <v>1197</v>
      </c>
      <c r="H44" s="209" t="s">
        <v>1164</v>
      </c>
      <c r="I44" s="209" t="s">
        <v>1209</v>
      </c>
      <c r="J44" s="209" t="s">
        <v>1132</v>
      </c>
      <c r="K44" s="209" t="s">
        <v>1088</v>
      </c>
      <c r="L44" s="41">
        <v>2.74</v>
      </c>
      <c r="M44" s="41" t="s">
        <v>1097</v>
      </c>
      <c r="N44" s="41" t="s">
        <v>1098</v>
      </c>
      <c r="O44" s="150" t="s">
        <v>1088</v>
      </c>
      <c r="P44" s="41" t="s">
        <v>1092</v>
      </c>
      <c r="Q44" s="41" t="s">
        <v>1214</v>
      </c>
      <c r="R44" s="41" t="s">
        <v>1185</v>
      </c>
      <c r="S44" s="41" t="s">
        <v>1215</v>
      </c>
      <c r="T44" s="41" t="s">
        <v>1214</v>
      </c>
      <c r="U44" s="41" t="s">
        <v>1185</v>
      </c>
      <c r="V44" s="41" t="s">
        <v>1221</v>
      </c>
      <c r="W44" s="41" t="s">
        <v>2998</v>
      </c>
      <c r="X44" s="41"/>
    </row>
    <row r="45" spans="2:24" ht="42.75" x14ac:dyDescent="0.45">
      <c r="B45" s="208">
        <f t="shared" si="0"/>
        <v>39</v>
      </c>
      <c r="C45" s="209" t="s">
        <v>1199</v>
      </c>
      <c r="D45" s="209" t="s">
        <v>1832</v>
      </c>
      <c r="E45" s="209">
        <f>IF(D45="1.2(1)①",INDEX('1.2(1)①'!$B:$B,MATCH(F45,'1.2(1)①'!$J:$J,0),1),INDEX('1.2(1)②'!$B:$B,MATCH(F45,'1.2(1)②'!$J:$J,0),1))</f>
        <v>1</v>
      </c>
      <c r="F45" s="209" t="s">
        <v>2149</v>
      </c>
      <c r="G45" s="209" t="s">
        <v>1197</v>
      </c>
      <c r="H45" s="209" t="s">
        <v>1164</v>
      </c>
      <c r="I45" s="209" t="s">
        <v>1210</v>
      </c>
      <c r="J45" s="209" t="s">
        <v>1132</v>
      </c>
      <c r="K45" s="209" t="s">
        <v>1088</v>
      </c>
      <c r="L45" s="41">
        <v>2.64</v>
      </c>
      <c r="M45" s="41" t="s">
        <v>1097</v>
      </c>
      <c r="N45" s="41" t="s">
        <v>1098</v>
      </c>
      <c r="O45" s="150" t="s">
        <v>1088</v>
      </c>
      <c r="P45" s="41" t="s">
        <v>1092</v>
      </c>
      <c r="Q45" s="41" t="s">
        <v>1214</v>
      </c>
      <c r="R45" s="41" t="s">
        <v>1185</v>
      </c>
      <c r="S45" s="41" t="s">
        <v>1215</v>
      </c>
      <c r="T45" s="41" t="s">
        <v>1214</v>
      </c>
      <c r="U45" s="41" t="s">
        <v>1185</v>
      </c>
      <c r="V45" s="41" t="s">
        <v>1221</v>
      </c>
      <c r="W45" s="41" t="s">
        <v>2998</v>
      </c>
      <c r="X45" s="41"/>
    </row>
    <row r="46" spans="2:24" ht="42.75" x14ac:dyDescent="0.45">
      <c r="B46" s="208">
        <f t="shared" si="0"/>
        <v>40</v>
      </c>
      <c r="C46" s="209" t="s">
        <v>1199</v>
      </c>
      <c r="D46" s="209" t="s">
        <v>1832</v>
      </c>
      <c r="E46" s="209">
        <f>IF(D46="1.2(1)①",INDEX('1.2(1)①'!$B:$B,MATCH(F46,'1.2(1)①'!$J:$J,0),1),INDEX('1.2(1)②'!$B:$B,MATCH(F46,'1.2(1)②'!$J:$J,0),1))</f>
        <v>1</v>
      </c>
      <c r="F46" s="209" t="s">
        <v>2149</v>
      </c>
      <c r="G46" s="209" t="s">
        <v>1197</v>
      </c>
      <c r="H46" s="209" t="s">
        <v>1164</v>
      </c>
      <c r="I46" s="209" t="s">
        <v>1216</v>
      </c>
      <c r="J46" s="209" t="s">
        <v>1132</v>
      </c>
      <c r="K46" s="209" t="s">
        <v>1088</v>
      </c>
      <c r="L46" s="41">
        <v>2.79</v>
      </c>
      <c r="M46" s="41" t="s">
        <v>1097</v>
      </c>
      <c r="N46" s="41" t="s">
        <v>1098</v>
      </c>
      <c r="O46" s="150" t="s">
        <v>1088</v>
      </c>
      <c r="P46" s="41" t="s">
        <v>1092</v>
      </c>
      <c r="Q46" s="41" t="s">
        <v>1214</v>
      </c>
      <c r="R46" s="41" t="s">
        <v>1185</v>
      </c>
      <c r="S46" s="41" t="s">
        <v>1215</v>
      </c>
      <c r="T46" s="41" t="s">
        <v>1214</v>
      </c>
      <c r="U46" s="41" t="s">
        <v>1185</v>
      </c>
      <c r="V46" s="41" t="s">
        <v>1221</v>
      </c>
      <c r="W46" s="41" t="s">
        <v>2998</v>
      </c>
      <c r="X46" s="41"/>
    </row>
    <row r="47" spans="2:24" ht="42.75" x14ac:dyDescent="0.45">
      <c r="B47" s="208">
        <f t="shared" si="0"/>
        <v>41</v>
      </c>
      <c r="C47" s="209" t="s">
        <v>1199</v>
      </c>
      <c r="D47" s="209" t="s">
        <v>1832</v>
      </c>
      <c r="E47" s="209">
        <f>IF(D47="1.2(1)①",INDEX('1.2(1)①'!$B:$B,MATCH(F47,'1.2(1)①'!$J:$J,0),1),INDEX('1.2(1)②'!$B:$B,MATCH(F47,'1.2(1)②'!$J:$J,0),1))</f>
        <v>1</v>
      </c>
      <c r="F47" s="209" t="s">
        <v>2149</v>
      </c>
      <c r="G47" s="209" t="s">
        <v>1222</v>
      </c>
      <c r="H47" s="209" t="s">
        <v>1164</v>
      </c>
      <c r="I47" s="209" t="s">
        <v>1213</v>
      </c>
      <c r="J47" s="209" t="s">
        <v>1132</v>
      </c>
      <c r="K47" s="209" t="s">
        <v>1088</v>
      </c>
      <c r="L47" s="41" t="s">
        <v>1088</v>
      </c>
      <c r="M47" s="41" t="s">
        <v>1097</v>
      </c>
      <c r="N47" s="41" t="s">
        <v>1098</v>
      </c>
      <c r="O47" s="150" t="s">
        <v>1088</v>
      </c>
      <c r="P47" s="41" t="s">
        <v>1092</v>
      </c>
      <c r="Q47" s="41" t="s">
        <v>1214</v>
      </c>
      <c r="R47" s="41" t="s">
        <v>1185</v>
      </c>
      <c r="S47" s="41" t="s">
        <v>1215</v>
      </c>
      <c r="T47" s="41" t="s">
        <v>1214</v>
      </c>
      <c r="U47" s="41" t="s">
        <v>1185</v>
      </c>
      <c r="V47" s="41" t="s">
        <v>1221</v>
      </c>
      <c r="W47" s="41" t="s">
        <v>2998</v>
      </c>
      <c r="X47" s="41"/>
    </row>
    <row r="48" spans="2:24" ht="42.75" x14ac:dyDescent="0.45">
      <c r="B48" s="208">
        <f t="shared" si="0"/>
        <v>42</v>
      </c>
      <c r="C48" s="209" t="s">
        <v>1199</v>
      </c>
      <c r="D48" s="209" t="s">
        <v>1832</v>
      </c>
      <c r="E48" s="209">
        <f>IF(D48="1.2(1)①",INDEX('1.2(1)①'!$B:$B,MATCH(F48,'1.2(1)①'!$J:$J,0),1),INDEX('1.2(1)②'!$B:$B,MATCH(F48,'1.2(1)②'!$J:$J,0),1))</f>
        <v>1</v>
      </c>
      <c r="F48" s="209" t="s">
        <v>2149</v>
      </c>
      <c r="G48" s="209" t="s">
        <v>1222</v>
      </c>
      <c r="H48" s="209" t="s">
        <v>1164</v>
      </c>
      <c r="I48" s="209" t="s">
        <v>1208</v>
      </c>
      <c r="J48" s="209" t="s">
        <v>1132</v>
      </c>
      <c r="K48" s="209" t="s">
        <v>1088</v>
      </c>
      <c r="L48" s="41">
        <v>3.71</v>
      </c>
      <c r="M48" s="41" t="s">
        <v>1097</v>
      </c>
      <c r="N48" s="41" t="s">
        <v>1098</v>
      </c>
      <c r="O48" s="150" t="s">
        <v>1088</v>
      </c>
      <c r="P48" s="41" t="s">
        <v>1092</v>
      </c>
      <c r="Q48" s="41" t="s">
        <v>1214</v>
      </c>
      <c r="R48" s="41" t="s">
        <v>1185</v>
      </c>
      <c r="S48" s="41" t="s">
        <v>1215</v>
      </c>
      <c r="T48" s="41" t="s">
        <v>1214</v>
      </c>
      <c r="U48" s="41" t="s">
        <v>1185</v>
      </c>
      <c r="V48" s="41" t="s">
        <v>1221</v>
      </c>
      <c r="W48" s="41" t="s">
        <v>2998</v>
      </c>
      <c r="X48" s="41"/>
    </row>
    <row r="49" spans="2:24" ht="42.75" x14ac:dyDescent="0.45">
      <c r="B49" s="208">
        <f t="shared" si="0"/>
        <v>43</v>
      </c>
      <c r="C49" s="209" t="s">
        <v>1199</v>
      </c>
      <c r="D49" s="209" t="s">
        <v>1832</v>
      </c>
      <c r="E49" s="209">
        <f>IF(D49="1.2(1)①",INDEX('1.2(1)①'!$B:$B,MATCH(F49,'1.2(1)①'!$J:$J,0),1),INDEX('1.2(1)②'!$B:$B,MATCH(F49,'1.2(1)②'!$J:$J,0),1))</f>
        <v>1</v>
      </c>
      <c r="F49" s="209" t="s">
        <v>2149</v>
      </c>
      <c r="G49" s="209" t="s">
        <v>1222</v>
      </c>
      <c r="H49" s="209" t="s">
        <v>1164</v>
      </c>
      <c r="I49" s="209" t="s">
        <v>1209</v>
      </c>
      <c r="J49" s="209" t="s">
        <v>1132</v>
      </c>
      <c r="K49" s="209" t="s">
        <v>1088</v>
      </c>
      <c r="L49" s="41">
        <v>3.64</v>
      </c>
      <c r="M49" s="41" t="s">
        <v>1097</v>
      </c>
      <c r="N49" s="41" t="s">
        <v>1098</v>
      </c>
      <c r="O49" s="150" t="s">
        <v>1088</v>
      </c>
      <c r="P49" s="41" t="s">
        <v>1092</v>
      </c>
      <c r="Q49" s="41" t="s">
        <v>1214</v>
      </c>
      <c r="R49" s="41" t="s">
        <v>1185</v>
      </c>
      <c r="S49" s="41" t="s">
        <v>1215</v>
      </c>
      <c r="T49" s="41" t="s">
        <v>1214</v>
      </c>
      <c r="U49" s="41" t="s">
        <v>1185</v>
      </c>
      <c r="V49" s="41" t="s">
        <v>1221</v>
      </c>
      <c r="W49" s="41" t="s">
        <v>2998</v>
      </c>
      <c r="X49" s="41"/>
    </row>
    <row r="50" spans="2:24" ht="42.75" x14ac:dyDescent="0.45">
      <c r="B50" s="208">
        <f t="shared" si="0"/>
        <v>44</v>
      </c>
      <c r="C50" s="209" t="s">
        <v>1199</v>
      </c>
      <c r="D50" s="209" t="s">
        <v>1832</v>
      </c>
      <c r="E50" s="209">
        <f>IF(D50="1.2(1)①",INDEX('1.2(1)①'!$B:$B,MATCH(F50,'1.2(1)①'!$J:$J,0),1),INDEX('1.2(1)②'!$B:$B,MATCH(F50,'1.2(1)②'!$J:$J,0),1))</f>
        <v>1</v>
      </c>
      <c r="F50" s="209" t="s">
        <v>2149</v>
      </c>
      <c r="G50" s="209" t="s">
        <v>1222</v>
      </c>
      <c r="H50" s="209" t="s">
        <v>1164</v>
      </c>
      <c r="I50" s="209" t="s">
        <v>1210</v>
      </c>
      <c r="J50" s="209" t="s">
        <v>1132</v>
      </c>
      <c r="K50" s="209" t="s">
        <v>1088</v>
      </c>
      <c r="L50" s="41" t="s">
        <v>1088</v>
      </c>
      <c r="M50" s="41" t="s">
        <v>1097</v>
      </c>
      <c r="N50" s="41" t="s">
        <v>1098</v>
      </c>
      <c r="O50" s="150" t="s">
        <v>1088</v>
      </c>
      <c r="P50" s="41" t="s">
        <v>1092</v>
      </c>
      <c r="Q50" s="41" t="s">
        <v>1214</v>
      </c>
      <c r="R50" s="41" t="s">
        <v>1185</v>
      </c>
      <c r="S50" s="41" t="s">
        <v>1215</v>
      </c>
      <c r="T50" s="41" t="s">
        <v>1214</v>
      </c>
      <c r="U50" s="41" t="s">
        <v>1185</v>
      </c>
      <c r="V50" s="41" t="s">
        <v>1221</v>
      </c>
      <c r="W50" s="41" t="s">
        <v>2998</v>
      </c>
      <c r="X50" s="41"/>
    </row>
    <row r="51" spans="2:24" ht="42.75" x14ac:dyDescent="0.45">
      <c r="B51" s="208">
        <f t="shared" si="0"/>
        <v>45</v>
      </c>
      <c r="C51" s="209" t="s">
        <v>1199</v>
      </c>
      <c r="D51" s="209" t="s">
        <v>1832</v>
      </c>
      <c r="E51" s="209">
        <f>IF(D51="1.2(1)①",INDEX('1.2(1)①'!$B:$B,MATCH(F51,'1.2(1)①'!$J:$J,0),1),INDEX('1.2(1)②'!$B:$B,MATCH(F51,'1.2(1)②'!$J:$J,0),1))</f>
        <v>1</v>
      </c>
      <c r="F51" s="209" t="s">
        <v>2149</v>
      </c>
      <c r="G51" s="209" t="s">
        <v>1222</v>
      </c>
      <c r="H51" s="209" t="s">
        <v>1164</v>
      </c>
      <c r="I51" s="209" t="s">
        <v>1216</v>
      </c>
      <c r="J51" s="209" t="s">
        <v>1132</v>
      </c>
      <c r="K51" s="209" t="s">
        <v>1088</v>
      </c>
      <c r="L51" s="41" t="s">
        <v>1088</v>
      </c>
      <c r="M51" s="41" t="s">
        <v>1097</v>
      </c>
      <c r="N51" s="41" t="s">
        <v>1098</v>
      </c>
      <c r="O51" s="150" t="s">
        <v>1088</v>
      </c>
      <c r="P51" s="41" t="s">
        <v>1092</v>
      </c>
      <c r="Q51" s="41" t="s">
        <v>1214</v>
      </c>
      <c r="R51" s="41" t="s">
        <v>1185</v>
      </c>
      <c r="S51" s="41" t="s">
        <v>1215</v>
      </c>
      <c r="T51" s="41" t="s">
        <v>1214</v>
      </c>
      <c r="U51" s="41" t="s">
        <v>1185</v>
      </c>
      <c r="V51" s="41" t="s">
        <v>1221</v>
      </c>
      <c r="W51" s="41" t="s">
        <v>2998</v>
      </c>
      <c r="X51" s="41"/>
    </row>
    <row r="52" spans="2:24" ht="42.75" x14ac:dyDescent="0.45">
      <c r="B52" s="208">
        <f t="shared" si="0"/>
        <v>46</v>
      </c>
      <c r="C52" s="209" t="s">
        <v>1199</v>
      </c>
      <c r="D52" s="209" t="s">
        <v>1832</v>
      </c>
      <c r="E52" s="209">
        <f>IF(D52="1.2(1)①",INDEX('1.2(1)①'!$B:$B,MATCH(F52,'1.2(1)①'!$J:$J,0),1),INDEX('1.2(1)②'!$B:$B,MATCH(F52,'1.2(1)②'!$J:$J,0),1))</f>
        <v>1</v>
      </c>
      <c r="F52" s="209" t="s">
        <v>2149</v>
      </c>
      <c r="G52" s="209" t="s">
        <v>1108</v>
      </c>
      <c r="H52" s="209" t="s">
        <v>1164</v>
      </c>
      <c r="I52" s="209" t="s">
        <v>1213</v>
      </c>
      <c r="J52" s="209" t="s">
        <v>1132</v>
      </c>
      <c r="K52" s="209" t="s">
        <v>1088</v>
      </c>
      <c r="L52" s="41" t="s">
        <v>1088</v>
      </c>
      <c r="M52" s="41" t="s">
        <v>1097</v>
      </c>
      <c r="N52" s="41" t="s">
        <v>1098</v>
      </c>
      <c r="O52" s="150" t="s">
        <v>1088</v>
      </c>
      <c r="P52" s="41" t="s">
        <v>1092</v>
      </c>
      <c r="Q52" s="41" t="s">
        <v>1214</v>
      </c>
      <c r="R52" s="41" t="s">
        <v>1185</v>
      </c>
      <c r="S52" s="41" t="s">
        <v>1215</v>
      </c>
      <c r="T52" s="41" t="s">
        <v>1214</v>
      </c>
      <c r="U52" s="41" t="s">
        <v>1185</v>
      </c>
      <c r="V52" s="41" t="s">
        <v>1215</v>
      </c>
      <c r="W52" s="41" t="s">
        <v>2998</v>
      </c>
      <c r="X52" s="41"/>
    </row>
    <row r="53" spans="2:24" ht="42.75" x14ac:dyDescent="0.45">
      <c r="B53" s="208">
        <f t="shared" si="0"/>
        <v>47</v>
      </c>
      <c r="C53" s="209" t="s">
        <v>1199</v>
      </c>
      <c r="D53" s="209" t="s">
        <v>1832</v>
      </c>
      <c r="E53" s="209">
        <f>IF(D53="1.2(1)①",INDEX('1.2(1)①'!$B:$B,MATCH(F53,'1.2(1)①'!$J:$J,0),1),INDEX('1.2(1)②'!$B:$B,MATCH(F53,'1.2(1)②'!$J:$J,0),1))</f>
        <v>1</v>
      </c>
      <c r="F53" s="209" t="s">
        <v>2149</v>
      </c>
      <c r="G53" s="209" t="s">
        <v>1108</v>
      </c>
      <c r="H53" s="209" t="s">
        <v>1164</v>
      </c>
      <c r="I53" s="209" t="s">
        <v>1208</v>
      </c>
      <c r="J53" s="209" t="s">
        <v>1132</v>
      </c>
      <c r="K53" s="209" t="s">
        <v>1088</v>
      </c>
      <c r="L53" s="41" t="s">
        <v>1088</v>
      </c>
      <c r="M53" s="41" t="s">
        <v>1097</v>
      </c>
      <c r="N53" s="41" t="s">
        <v>1098</v>
      </c>
      <c r="O53" s="150" t="s">
        <v>1088</v>
      </c>
      <c r="P53" s="41" t="s">
        <v>1092</v>
      </c>
      <c r="Q53" s="41" t="s">
        <v>1214</v>
      </c>
      <c r="R53" s="41" t="s">
        <v>1185</v>
      </c>
      <c r="S53" s="41" t="s">
        <v>1215</v>
      </c>
      <c r="T53" s="41" t="s">
        <v>1214</v>
      </c>
      <c r="U53" s="41" t="s">
        <v>1185</v>
      </c>
      <c r="V53" s="41" t="s">
        <v>1215</v>
      </c>
      <c r="W53" s="41" t="s">
        <v>2998</v>
      </c>
      <c r="X53" s="41"/>
    </row>
    <row r="54" spans="2:24" ht="42.75" x14ac:dyDescent="0.45">
      <c r="B54" s="208">
        <f t="shared" si="0"/>
        <v>48</v>
      </c>
      <c r="C54" s="209" t="s">
        <v>1199</v>
      </c>
      <c r="D54" s="209" t="s">
        <v>1832</v>
      </c>
      <c r="E54" s="209">
        <f>IF(D54="1.2(1)①",INDEX('1.2(1)①'!$B:$B,MATCH(F54,'1.2(1)①'!$J:$J,0),1),INDEX('1.2(1)②'!$B:$B,MATCH(F54,'1.2(1)②'!$J:$J,0),1))</f>
        <v>1</v>
      </c>
      <c r="F54" s="209" t="s">
        <v>2149</v>
      </c>
      <c r="G54" s="209" t="s">
        <v>1108</v>
      </c>
      <c r="H54" s="209" t="s">
        <v>1164</v>
      </c>
      <c r="I54" s="209" t="s">
        <v>1209</v>
      </c>
      <c r="J54" s="209" t="s">
        <v>1132</v>
      </c>
      <c r="K54" s="209" t="s">
        <v>1088</v>
      </c>
      <c r="L54" s="41" t="s">
        <v>1088</v>
      </c>
      <c r="M54" s="41" t="s">
        <v>1097</v>
      </c>
      <c r="N54" s="41" t="s">
        <v>1098</v>
      </c>
      <c r="O54" s="150" t="s">
        <v>1088</v>
      </c>
      <c r="P54" s="41" t="s">
        <v>1092</v>
      </c>
      <c r="Q54" s="41" t="s">
        <v>1214</v>
      </c>
      <c r="R54" s="41" t="s">
        <v>1185</v>
      </c>
      <c r="S54" s="41" t="s">
        <v>1215</v>
      </c>
      <c r="T54" s="41" t="s">
        <v>1214</v>
      </c>
      <c r="U54" s="41" t="s">
        <v>1185</v>
      </c>
      <c r="V54" s="41" t="s">
        <v>1215</v>
      </c>
      <c r="W54" s="41" t="s">
        <v>2998</v>
      </c>
      <c r="X54" s="41"/>
    </row>
    <row r="55" spans="2:24" ht="42.75" x14ac:dyDescent="0.45">
      <c r="B55" s="208">
        <f t="shared" si="0"/>
        <v>49</v>
      </c>
      <c r="C55" s="209" t="s">
        <v>1199</v>
      </c>
      <c r="D55" s="209" t="s">
        <v>1832</v>
      </c>
      <c r="E55" s="209">
        <f>IF(D55="1.2(1)①",INDEX('1.2(1)①'!$B:$B,MATCH(F55,'1.2(1)①'!$J:$J,0),1),INDEX('1.2(1)②'!$B:$B,MATCH(F55,'1.2(1)②'!$J:$J,0),1))</f>
        <v>1</v>
      </c>
      <c r="F55" s="209" t="s">
        <v>2149</v>
      </c>
      <c r="G55" s="209" t="s">
        <v>1108</v>
      </c>
      <c r="H55" s="209" t="s">
        <v>1164</v>
      </c>
      <c r="I55" s="209" t="s">
        <v>1210</v>
      </c>
      <c r="J55" s="209" t="s">
        <v>1132</v>
      </c>
      <c r="K55" s="209" t="s">
        <v>1088</v>
      </c>
      <c r="L55" s="41">
        <v>3.42</v>
      </c>
      <c r="M55" s="41" t="s">
        <v>1097</v>
      </c>
      <c r="N55" s="41" t="s">
        <v>1098</v>
      </c>
      <c r="O55" s="150" t="s">
        <v>1088</v>
      </c>
      <c r="P55" s="41" t="s">
        <v>1092</v>
      </c>
      <c r="Q55" s="41" t="s">
        <v>1214</v>
      </c>
      <c r="R55" s="41" t="s">
        <v>1185</v>
      </c>
      <c r="S55" s="41" t="s">
        <v>1215</v>
      </c>
      <c r="T55" s="41" t="s">
        <v>1214</v>
      </c>
      <c r="U55" s="41" t="s">
        <v>1185</v>
      </c>
      <c r="V55" s="41" t="s">
        <v>1215</v>
      </c>
      <c r="W55" s="41" t="s">
        <v>2998</v>
      </c>
      <c r="X55" s="41"/>
    </row>
    <row r="56" spans="2:24" ht="42.75" x14ac:dyDescent="0.45">
      <c r="B56" s="208">
        <f t="shared" si="0"/>
        <v>50</v>
      </c>
      <c r="C56" s="209" t="s">
        <v>1199</v>
      </c>
      <c r="D56" s="209" t="s">
        <v>1832</v>
      </c>
      <c r="E56" s="209">
        <f>IF(D56="1.2(1)①",INDEX('1.2(1)①'!$B:$B,MATCH(F56,'1.2(1)①'!$J:$J,0),1),INDEX('1.2(1)②'!$B:$B,MATCH(F56,'1.2(1)②'!$J:$J,0),1))</f>
        <v>1</v>
      </c>
      <c r="F56" s="209" t="s">
        <v>2149</v>
      </c>
      <c r="G56" s="209" t="s">
        <v>1108</v>
      </c>
      <c r="H56" s="209" t="s">
        <v>1164</v>
      </c>
      <c r="I56" s="209" t="s">
        <v>1216</v>
      </c>
      <c r="J56" s="209" t="s">
        <v>1132</v>
      </c>
      <c r="K56" s="209" t="s">
        <v>1088</v>
      </c>
      <c r="L56" s="41" t="s">
        <v>1088</v>
      </c>
      <c r="M56" s="41" t="s">
        <v>1097</v>
      </c>
      <c r="N56" s="41" t="s">
        <v>1098</v>
      </c>
      <c r="O56" s="150" t="s">
        <v>1088</v>
      </c>
      <c r="P56" s="41" t="s">
        <v>1092</v>
      </c>
      <c r="Q56" s="41" t="s">
        <v>1214</v>
      </c>
      <c r="R56" s="41" t="s">
        <v>1185</v>
      </c>
      <c r="S56" s="41" t="s">
        <v>1215</v>
      </c>
      <c r="T56" s="41" t="s">
        <v>1214</v>
      </c>
      <c r="U56" s="41" t="s">
        <v>1185</v>
      </c>
      <c r="V56" s="41" t="s">
        <v>1215</v>
      </c>
      <c r="W56" s="41" t="s">
        <v>2998</v>
      </c>
      <c r="X56" s="41"/>
    </row>
    <row r="57" spans="2:24" ht="42.75" x14ac:dyDescent="0.45">
      <c r="B57" s="208">
        <f t="shared" si="0"/>
        <v>51</v>
      </c>
      <c r="C57" s="209" t="s">
        <v>1199</v>
      </c>
      <c r="D57" s="209" t="s">
        <v>1832</v>
      </c>
      <c r="E57" s="209">
        <f>IF(D57="1.2(1)①",INDEX('1.2(1)①'!$B:$B,MATCH(F57,'1.2(1)①'!$J:$J,0),1),INDEX('1.2(1)②'!$B:$B,MATCH(F57,'1.2(1)②'!$J:$J,0),1))</f>
        <v>1</v>
      </c>
      <c r="F57" s="209" t="s">
        <v>2149</v>
      </c>
      <c r="G57" s="209" t="s">
        <v>1227</v>
      </c>
      <c r="H57" s="209" t="s">
        <v>1218</v>
      </c>
      <c r="I57" s="209" t="s">
        <v>1213</v>
      </c>
      <c r="J57" s="209" t="s">
        <v>1132</v>
      </c>
      <c r="K57" s="209" t="s">
        <v>1088</v>
      </c>
      <c r="L57" s="41" t="s">
        <v>1088</v>
      </c>
      <c r="M57" s="41" t="s">
        <v>1097</v>
      </c>
      <c r="N57" s="41" t="s">
        <v>1098</v>
      </c>
      <c r="O57" s="150" t="s">
        <v>1088</v>
      </c>
      <c r="P57" s="41" t="s">
        <v>1219</v>
      </c>
      <c r="Q57" s="41" t="s">
        <v>1214</v>
      </c>
      <c r="R57" s="41" t="s">
        <v>1185</v>
      </c>
      <c r="S57" s="41" t="s">
        <v>1215</v>
      </c>
      <c r="T57" s="41" t="s">
        <v>1214</v>
      </c>
      <c r="U57" s="41" t="s">
        <v>1185</v>
      </c>
      <c r="V57" s="41" t="s">
        <v>1220</v>
      </c>
      <c r="W57" s="41" t="s">
        <v>2998</v>
      </c>
      <c r="X57" s="41"/>
    </row>
    <row r="58" spans="2:24" ht="42.75" x14ac:dyDescent="0.45">
      <c r="B58" s="208">
        <f t="shared" si="0"/>
        <v>52</v>
      </c>
      <c r="C58" s="209" t="s">
        <v>1199</v>
      </c>
      <c r="D58" s="209" t="s">
        <v>1832</v>
      </c>
      <c r="E58" s="209">
        <f>IF(D58="1.2(1)①",INDEX('1.2(1)①'!$B:$B,MATCH(F58,'1.2(1)①'!$J:$J,0),1),INDEX('1.2(1)②'!$B:$B,MATCH(F58,'1.2(1)②'!$J:$J,0),1))</f>
        <v>1</v>
      </c>
      <c r="F58" s="209" t="s">
        <v>2149</v>
      </c>
      <c r="G58" s="209" t="s">
        <v>1227</v>
      </c>
      <c r="H58" s="209" t="s">
        <v>1218</v>
      </c>
      <c r="I58" s="209" t="s">
        <v>1208</v>
      </c>
      <c r="J58" s="209" t="s">
        <v>1132</v>
      </c>
      <c r="K58" s="209" t="s">
        <v>1088</v>
      </c>
      <c r="L58" s="41" t="s">
        <v>1088</v>
      </c>
      <c r="M58" s="41" t="s">
        <v>1097</v>
      </c>
      <c r="N58" s="41" t="s">
        <v>1098</v>
      </c>
      <c r="O58" s="150" t="s">
        <v>1088</v>
      </c>
      <c r="P58" s="41" t="s">
        <v>1219</v>
      </c>
      <c r="Q58" s="41" t="s">
        <v>1214</v>
      </c>
      <c r="R58" s="41" t="s">
        <v>1185</v>
      </c>
      <c r="S58" s="41" t="s">
        <v>1215</v>
      </c>
      <c r="T58" s="41" t="s">
        <v>1214</v>
      </c>
      <c r="U58" s="41" t="s">
        <v>1185</v>
      </c>
      <c r="V58" s="41" t="s">
        <v>1220</v>
      </c>
      <c r="W58" s="41" t="s">
        <v>2998</v>
      </c>
      <c r="X58" s="41"/>
    </row>
    <row r="59" spans="2:24" ht="42.75" x14ac:dyDescent="0.45">
      <c r="B59" s="208">
        <f t="shared" si="0"/>
        <v>53</v>
      </c>
      <c r="C59" s="209" t="s">
        <v>1199</v>
      </c>
      <c r="D59" s="209" t="s">
        <v>1832</v>
      </c>
      <c r="E59" s="209">
        <f>IF(D59="1.2(1)①",INDEX('1.2(1)①'!$B:$B,MATCH(F59,'1.2(1)①'!$J:$J,0),1),INDEX('1.2(1)②'!$B:$B,MATCH(F59,'1.2(1)②'!$J:$J,0),1))</f>
        <v>1</v>
      </c>
      <c r="F59" s="209" t="s">
        <v>2149</v>
      </c>
      <c r="G59" s="209" t="s">
        <v>1227</v>
      </c>
      <c r="H59" s="209" t="s">
        <v>1218</v>
      </c>
      <c r="I59" s="209" t="s">
        <v>1209</v>
      </c>
      <c r="J59" s="209" t="s">
        <v>1132</v>
      </c>
      <c r="K59" s="209" t="s">
        <v>1088</v>
      </c>
      <c r="L59" s="41">
        <v>2.5099999999999998</v>
      </c>
      <c r="M59" s="41" t="s">
        <v>1097</v>
      </c>
      <c r="N59" s="41" t="s">
        <v>1098</v>
      </c>
      <c r="O59" s="150" t="s">
        <v>1088</v>
      </c>
      <c r="P59" s="41" t="s">
        <v>1219</v>
      </c>
      <c r="Q59" s="41" t="s">
        <v>1214</v>
      </c>
      <c r="R59" s="41" t="s">
        <v>1185</v>
      </c>
      <c r="S59" s="41" t="s">
        <v>1215</v>
      </c>
      <c r="T59" s="41" t="s">
        <v>1214</v>
      </c>
      <c r="U59" s="41" t="s">
        <v>1185</v>
      </c>
      <c r="V59" s="41" t="s">
        <v>1220</v>
      </c>
      <c r="W59" s="41" t="s">
        <v>2998</v>
      </c>
      <c r="X59" s="41"/>
    </row>
    <row r="60" spans="2:24" ht="42.75" x14ac:dyDescent="0.45">
      <c r="B60" s="208">
        <f t="shared" si="0"/>
        <v>54</v>
      </c>
      <c r="C60" s="209" t="s">
        <v>1199</v>
      </c>
      <c r="D60" s="209" t="s">
        <v>1832</v>
      </c>
      <c r="E60" s="209">
        <f>IF(D60="1.2(1)①",INDEX('1.2(1)①'!$B:$B,MATCH(F60,'1.2(1)①'!$J:$J,0),1),INDEX('1.2(1)②'!$B:$B,MATCH(F60,'1.2(1)②'!$J:$J,0),1))</f>
        <v>1</v>
      </c>
      <c r="F60" s="209" t="s">
        <v>2149</v>
      </c>
      <c r="G60" s="209" t="s">
        <v>1227</v>
      </c>
      <c r="H60" s="209" t="s">
        <v>1218</v>
      </c>
      <c r="I60" s="209" t="s">
        <v>1210</v>
      </c>
      <c r="J60" s="209" t="s">
        <v>1132</v>
      </c>
      <c r="K60" s="209" t="s">
        <v>1088</v>
      </c>
      <c r="L60" s="41">
        <v>2.58</v>
      </c>
      <c r="M60" s="41" t="s">
        <v>1097</v>
      </c>
      <c r="N60" s="41" t="s">
        <v>1098</v>
      </c>
      <c r="O60" s="150" t="s">
        <v>1088</v>
      </c>
      <c r="P60" s="41" t="s">
        <v>1219</v>
      </c>
      <c r="Q60" s="41" t="s">
        <v>1214</v>
      </c>
      <c r="R60" s="41" t="s">
        <v>1185</v>
      </c>
      <c r="S60" s="41" t="s">
        <v>1215</v>
      </c>
      <c r="T60" s="41" t="s">
        <v>1214</v>
      </c>
      <c r="U60" s="41" t="s">
        <v>1185</v>
      </c>
      <c r="V60" s="41" t="s">
        <v>1220</v>
      </c>
      <c r="W60" s="41" t="s">
        <v>2998</v>
      </c>
      <c r="X60" s="41"/>
    </row>
    <row r="61" spans="2:24" ht="42.75" x14ac:dyDescent="0.45">
      <c r="B61" s="208">
        <f t="shared" si="0"/>
        <v>55</v>
      </c>
      <c r="C61" s="209" t="s">
        <v>1199</v>
      </c>
      <c r="D61" s="209" t="s">
        <v>1832</v>
      </c>
      <c r="E61" s="209">
        <f>IF(D61="1.2(1)①",INDEX('1.2(1)①'!$B:$B,MATCH(F61,'1.2(1)①'!$J:$J,0),1),INDEX('1.2(1)②'!$B:$B,MATCH(F61,'1.2(1)②'!$J:$J,0),1))</f>
        <v>1</v>
      </c>
      <c r="F61" s="209" t="s">
        <v>2149</v>
      </c>
      <c r="G61" s="209" t="s">
        <v>1227</v>
      </c>
      <c r="H61" s="209" t="s">
        <v>1218</v>
      </c>
      <c r="I61" s="209" t="s">
        <v>1216</v>
      </c>
      <c r="J61" s="209" t="s">
        <v>1132</v>
      </c>
      <c r="K61" s="209" t="s">
        <v>1088</v>
      </c>
      <c r="L61" s="41">
        <v>2</v>
      </c>
      <c r="M61" s="41" t="s">
        <v>1097</v>
      </c>
      <c r="N61" s="41" t="s">
        <v>1098</v>
      </c>
      <c r="O61" s="150" t="s">
        <v>1088</v>
      </c>
      <c r="P61" s="41" t="s">
        <v>1219</v>
      </c>
      <c r="Q61" s="41" t="s">
        <v>1214</v>
      </c>
      <c r="R61" s="41" t="s">
        <v>1185</v>
      </c>
      <c r="S61" s="41" t="s">
        <v>1215</v>
      </c>
      <c r="T61" s="41" t="s">
        <v>1214</v>
      </c>
      <c r="U61" s="41" t="s">
        <v>1185</v>
      </c>
      <c r="V61" s="41" t="s">
        <v>1220</v>
      </c>
      <c r="W61" s="41" t="s">
        <v>2998</v>
      </c>
      <c r="X61" s="41"/>
    </row>
    <row r="62" spans="2:24" ht="42.75" x14ac:dyDescent="0.45">
      <c r="B62" s="208">
        <f t="shared" si="0"/>
        <v>56</v>
      </c>
      <c r="C62" s="209" t="s">
        <v>1199</v>
      </c>
      <c r="D62" s="209" t="s">
        <v>1832</v>
      </c>
      <c r="E62" s="209">
        <f>IF(D62="1.2(1)①",INDEX('1.2(1)①'!$B:$B,MATCH(F62,'1.2(1)①'!$J:$J,0),1),INDEX('1.2(1)②'!$B:$B,MATCH(F62,'1.2(1)②'!$J:$J,0),1))</f>
        <v>1</v>
      </c>
      <c r="F62" s="209" t="s">
        <v>2149</v>
      </c>
      <c r="G62" s="209" t="s">
        <v>1228</v>
      </c>
      <c r="H62" s="209" t="s">
        <v>1164</v>
      </c>
      <c r="I62" s="209" t="s">
        <v>1213</v>
      </c>
      <c r="J62" s="209" t="s">
        <v>1132</v>
      </c>
      <c r="K62" s="209" t="s">
        <v>1088</v>
      </c>
      <c r="L62" s="41" t="s">
        <v>1088</v>
      </c>
      <c r="M62" s="41" t="s">
        <v>1097</v>
      </c>
      <c r="N62" s="41" t="s">
        <v>1098</v>
      </c>
      <c r="O62" s="150" t="s">
        <v>1088</v>
      </c>
      <c r="P62" s="41" t="s">
        <v>1092</v>
      </c>
      <c r="Q62" s="41" t="s">
        <v>1214</v>
      </c>
      <c r="R62" s="41" t="s">
        <v>1185</v>
      </c>
      <c r="S62" s="41" t="s">
        <v>1215</v>
      </c>
      <c r="T62" s="41" t="s">
        <v>1214</v>
      </c>
      <c r="U62" s="41" t="s">
        <v>1185</v>
      </c>
      <c r="V62" s="41" t="s">
        <v>1215</v>
      </c>
      <c r="W62" s="41" t="s">
        <v>2998</v>
      </c>
      <c r="X62" s="41"/>
    </row>
    <row r="63" spans="2:24" ht="42.75" x14ac:dyDescent="0.45">
      <c r="B63" s="208">
        <f t="shared" si="0"/>
        <v>57</v>
      </c>
      <c r="C63" s="209" t="s">
        <v>1199</v>
      </c>
      <c r="D63" s="209" t="s">
        <v>1832</v>
      </c>
      <c r="E63" s="209">
        <f>IF(D63="1.2(1)①",INDEX('1.2(1)①'!$B:$B,MATCH(F63,'1.2(1)①'!$J:$J,0),1),INDEX('1.2(1)②'!$B:$B,MATCH(F63,'1.2(1)②'!$J:$J,0),1))</f>
        <v>1</v>
      </c>
      <c r="F63" s="209" t="s">
        <v>2149</v>
      </c>
      <c r="G63" s="209" t="s">
        <v>1228</v>
      </c>
      <c r="H63" s="209" t="s">
        <v>1164</v>
      </c>
      <c r="I63" s="209" t="s">
        <v>1208</v>
      </c>
      <c r="J63" s="209" t="s">
        <v>1132</v>
      </c>
      <c r="K63" s="209" t="s">
        <v>1088</v>
      </c>
      <c r="L63" s="41" t="s">
        <v>1088</v>
      </c>
      <c r="M63" s="41" t="s">
        <v>1097</v>
      </c>
      <c r="N63" s="41" t="s">
        <v>1098</v>
      </c>
      <c r="O63" s="150" t="s">
        <v>1088</v>
      </c>
      <c r="P63" s="41" t="s">
        <v>1092</v>
      </c>
      <c r="Q63" s="41" t="s">
        <v>1214</v>
      </c>
      <c r="R63" s="41" t="s">
        <v>1185</v>
      </c>
      <c r="S63" s="41" t="s">
        <v>1215</v>
      </c>
      <c r="T63" s="41" t="s">
        <v>1214</v>
      </c>
      <c r="U63" s="41" t="s">
        <v>1185</v>
      </c>
      <c r="V63" s="41" t="s">
        <v>1215</v>
      </c>
      <c r="W63" s="41" t="s">
        <v>2998</v>
      </c>
      <c r="X63" s="41"/>
    </row>
    <row r="64" spans="2:24" ht="42.75" x14ac:dyDescent="0.45">
      <c r="B64" s="208">
        <f t="shared" si="0"/>
        <v>58</v>
      </c>
      <c r="C64" s="209" t="s">
        <v>1199</v>
      </c>
      <c r="D64" s="209" t="s">
        <v>1832</v>
      </c>
      <c r="E64" s="209">
        <f>IF(D64="1.2(1)①",INDEX('1.2(1)①'!$B:$B,MATCH(F64,'1.2(1)①'!$J:$J,0),1),INDEX('1.2(1)②'!$B:$B,MATCH(F64,'1.2(1)②'!$J:$J,0),1))</f>
        <v>1</v>
      </c>
      <c r="F64" s="209" t="s">
        <v>2149</v>
      </c>
      <c r="G64" s="209" t="s">
        <v>1228</v>
      </c>
      <c r="H64" s="209" t="s">
        <v>1164</v>
      </c>
      <c r="I64" s="209" t="s">
        <v>1209</v>
      </c>
      <c r="J64" s="209" t="s">
        <v>1132</v>
      </c>
      <c r="K64" s="209" t="s">
        <v>1088</v>
      </c>
      <c r="L64" s="41" t="s">
        <v>1088</v>
      </c>
      <c r="M64" s="41" t="s">
        <v>1097</v>
      </c>
      <c r="N64" s="41" t="s">
        <v>1098</v>
      </c>
      <c r="O64" s="150" t="s">
        <v>1088</v>
      </c>
      <c r="P64" s="41" t="s">
        <v>1092</v>
      </c>
      <c r="Q64" s="41" t="s">
        <v>1214</v>
      </c>
      <c r="R64" s="41" t="s">
        <v>1185</v>
      </c>
      <c r="S64" s="41" t="s">
        <v>1215</v>
      </c>
      <c r="T64" s="41" t="s">
        <v>1214</v>
      </c>
      <c r="U64" s="41" t="s">
        <v>1185</v>
      </c>
      <c r="V64" s="41" t="s">
        <v>1215</v>
      </c>
      <c r="W64" s="41" t="s">
        <v>2998</v>
      </c>
      <c r="X64" s="41"/>
    </row>
    <row r="65" spans="2:24" ht="42.75" x14ac:dyDescent="0.45">
      <c r="B65" s="208">
        <f t="shared" si="0"/>
        <v>59</v>
      </c>
      <c r="C65" s="209" t="s">
        <v>1199</v>
      </c>
      <c r="D65" s="209" t="s">
        <v>1832</v>
      </c>
      <c r="E65" s="209">
        <f>IF(D65="1.2(1)①",INDEX('1.2(1)①'!$B:$B,MATCH(F65,'1.2(1)①'!$J:$J,0),1),INDEX('1.2(1)②'!$B:$B,MATCH(F65,'1.2(1)②'!$J:$J,0),1))</f>
        <v>1</v>
      </c>
      <c r="F65" s="209" t="s">
        <v>2149</v>
      </c>
      <c r="G65" s="209" t="s">
        <v>1228</v>
      </c>
      <c r="H65" s="209" t="s">
        <v>1164</v>
      </c>
      <c r="I65" s="209" t="s">
        <v>1210</v>
      </c>
      <c r="J65" s="209" t="s">
        <v>1132</v>
      </c>
      <c r="K65" s="209" t="s">
        <v>1088</v>
      </c>
      <c r="L65" s="41">
        <v>4.12</v>
      </c>
      <c r="M65" s="41" t="s">
        <v>1097</v>
      </c>
      <c r="N65" s="41" t="s">
        <v>1098</v>
      </c>
      <c r="O65" s="150" t="s">
        <v>1088</v>
      </c>
      <c r="P65" s="41" t="s">
        <v>1092</v>
      </c>
      <c r="Q65" s="41" t="s">
        <v>1214</v>
      </c>
      <c r="R65" s="41" t="s">
        <v>1185</v>
      </c>
      <c r="S65" s="41" t="s">
        <v>1215</v>
      </c>
      <c r="T65" s="41" t="s">
        <v>1214</v>
      </c>
      <c r="U65" s="41" t="s">
        <v>1185</v>
      </c>
      <c r="V65" s="41" t="s">
        <v>1215</v>
      </c>
      <c r="W65" s="41" t="s">
        <v>2998</v>
      </c>
      <c r="X65" s="41"/>
    </row>
    <row r="66" spans="2:24" ht="42.75" x14ac:dyDescent="0.45">
      <c r="B66" s="208">
        <f t="shared" si="0"/>
        <v>60</v>
      </c>
      <c r="C66" s="209" t="s">
        <v>1199</v>
      </c>
      <c r="D66" s="209" t="s">
        <v>1832</v>
      </c>
      <c r="E66" s="209">
        <f>IF(D66="1.2(1)①",INDEX('1.2(1)①'!$B:$B,MATCH(F66,'1.2(1)①'!$J:$J,0),1),INDEX('1.2(1)②'!$B:$B,MATCH(F66,'1.2(1)②'!$J:$J,0),1))</f>
        <v>1</v>
      </c>
      <c r="F66" s="209" t="s">
        <v>2149</v>
      </c>
      <c r="G66" s="209" t="s">
        <v>1228</v>
      </c>
      <c r="H66" s="209" t="s">
        <v>1164</v>
      </c>
      <c r="I66" s="209" t="s">
        <v>3150</v>
      </c>
      <c r="J66" s="209" t="s">
        <v>1132</v>
      </c>
      <c r="K66" s="209" t="s">
        <v>1088</v>
      </c>
      <c r="L66" s="41">
        <v>5.01</v>
      </c>
      <c r="M66" s="41" t="s">
        <v>1097</v>
      </c>
      <c r="N66" s="41" t="s">
        <v>1098</v>
      </c>
      <c r="O66" s="150" t="s">
        <v>1088</v>
      </c>
      <c r="P66" s="41" t="s">
        <v>1092</v>
      </c>
      <c r="Q66" s="41" t="s">
        <v>1214</v>
      </c>
      <c r="R66" s="41" t="s">
        <v>1185</v>
      </c>
      <c r="S66" s="41" t="s">
        <v>1215</v>
      </c>
      <c r="T66" s="41" t="s">
        <v>1214</v>
      </c>
      <c r="U66" s="41" t="s">
        <v>1185</v>
      </c>
      <c r="V66" s="41" t="s">
        <v>1215</v>
      </c>
      <c r="W66" s="41" t="s">
        <v>2909</v>
      </c>
      <c r="X66" s="41"/>
    </row>
    <row r="67" spans="2:24" ht="42.75" x14ac:dyDescent="0.45">
      <c r="B67" s="208">
        <f t="shared" si="0"/>
        <v>61</v>
      </c>
      <c r="C67" s="209" t="s">
        <v>1199</v>
      </c>
      <c r="D67" s="209" t="s">
        <v>1832</v>
      </c>
      <c r="E67" s="209">
        <f>IF(D67="1.2(1)①",INDEX('1.2(1)①'!$B:$B,MATCH(F67,'1.2(1)①'!$J:$J,0),1),INDEX('1.2(1)②'!$B:$B,MATCH(F67,'1.2(1)②'!$J:$J,0),1))</f>
        <v>1</v>
      </c>
      <c r="F67" s="209" t="s">
        <v>2149</v>
      </c>
      <c r="G67" s="209" t="s">
        <v>1228</v>
      </c>
      <c r="H67" s="209" t="s">
        <v>1164</v>
      </c>
      <c r="I67" s="209" t="s">
        <v>1212</v>
      </c>
      <c r="J67" s="209" t="s">
        <v>1132</v>
      </c>
      <c r="K67" s="209" t="s">
        <v>1088</v>
      </c>
      <c r="L67" s="41" t="s">
        <v>1088</v>
      </c>
      <c r="M67" s="41" t="s">
        <v>1097</v>
      </c>
      <c r="N67" s="41" t="s">
        <v>1098</v>
      </c>
      <c r="O67" s="150" t="s">
        <v>1088</v>
      </c>
      <c r="P67" s="41" t="s">
        <v>1092</v>
      </c>
      <c r="Q67" s="41" t="s">
        <v>1214</v>
      </c>
      <c r="R67" s="41" t="s">
        <v>1185</v>
      </c>
      <c r="S67" s="41" t="s">
        <v>1215</v>
      </c>
      <c r="T67" s="41" t="s">
        <v>1214</v>
      </c>
      <c r="U67" s="41" t="s">
        <v>1185</v>
      </c>
      <c r="V67" s="41" t="s">
        <v>1215</v>
      </c>
      <c r="W67" s="41" t="s">
        <v>2909</v>
      </c>
      <c r="X67" s="41"/>
    </row>
    <row r="68" spans="2:24" ht="42.75" x14ac:dyDescent="0.45">
      <c r="B68" s="208">
        <f t="shared" si="0"/>
        <v>62</v>
      </c>
      <c r="C68" s="209" t="s">
        <v>1199</v>
      </c>
      <c r="D68" s="209" t="s">
        <v>1832</v>
      </c>
      <c r="E68" s="209">
        <f>IF(D68="1.2(1)①",INDEX('1.2(1)①'!$B:$B,MATCH(F68,'1.2(1)①'!$J:$J,0),1),INDEX('1.2(1)②'!$B:$B,MATCH(F68,'1.2(1)②'!$J:$J,0),1))</f>
        <v>1</v>
      </c>
      <c r="F68" s="209" t="s">
        <v>2149</v>
      </c>
      <c r="G68" s="209" t="s">
        <v>1229</v>
      </c>
      <c r="H68" s="209" t="s">
        <v>1164</v>
      </c>
      <c r="I68" s="209" t="s">
        <v>1213</v>
      </c>
      <c r="J68" s="209" t="s">
        <v>1166</v>
      </c>
      <c r="K68" s="209" t="s">
        <v>1088</v>
      </c>
      <c r="L68" s="41" t="s">
        <v>1088</v>
      </c>
      <c r="M68" s="41" t="s">
        <v>1097</v>
      </c>
      <c r="N68" s="41" t="s">
        <v>1098</v>
      </c>
      <c r="O68" s="150" t="s">
        <v>1088</v>
      </c>
      <c r="P68" s="41" t="s">
        <v>1092</v>
      </c>
      <c r="Q68" s="41" t="s">
        <v>1214</v>
      </c>
      <c r="R68" s="41" t="s">
        <v>1185</v>
      </c>
      <c r="S68" s="41" t="s">
        <v>1215</v>
      </c>
      <c r="T68" s="41" t="s">
        <v>1214</v>
      </c>
      <c r="U68" s="41" t="s">
        <v>1185</v>
      </c>
      <c r="V68" s="41" t="s">
        <v>1215</v>
      </c>
      <c r="W68" s="41" t="s">
        <v>2998</v>
      </c>
      <c r="X68" s="41"/>
    </row>
    <row r="69" spans="2:24" ht="42.75" x14ac:dyDescent="0.45">
      <c r="B69" s="208">
        <f t="shared" si="0"/>
        <v>63</v>
      </c>
      <c r="C69" s="209" t="s">
        <v>1199</v>
      </c>
      <c r="D69" s="209" t="s">
        <v>1832</v>
      </c>
      <c r="E69" s="209">
        <f>IF(D69="1.2(1)①",INDEX('1.2(1)①'!$B:$B,MATCH(F69,'1.2(1)①'!$J:$J,0),1),INDEX('1.2(1)②'!$B:$B,MATCH(F69,'1.2(1)②'!$J:$J,0),1))</f>
        <v>1</v>
      </c>
      <c r="F69" s="209" t="s">
        <v>2149</v>
      </c>
      <c r="G69" s="209" t="s">
        <v>1229</v>
      </c>
      <c r="H69" s="209" t="s">
        <v>1164</v>
      </c>
      <c r="I69" s="209" t="s">
        <v>1208</v>
      </c>
      <c r="J69" s="209" t="s">
        <v>1166</v>
      </c>
      <c r="K69" s="209" t="s">
        <v>1088</v>
      </c>
      <c r="L69" s="41">
        <v>6.6</v>
      </c>
      <c r="M69" s="41" t="s">
        <v>1097</v>
      </c>
      <c r="N69" s="41" t="s">
        <v>1098</v>
      </c>
      <c r="O69" s="150" t="s">
        <v>1088</v>
      </c>
      <c r="P69" s="41" t="s">
        <v>1092</v>
      </c>
      <c r="Q69" s="41" t="s">
        <v>1214</v>
      </c>
      <c r="R69" s="41" t="s">
        <v>1185</v>
      </c>
      <c r="S69" s="41" t="s">
        <v>1215</v>
      </c>
      <c r="T69" s="41" t="s">
        <v>1214</v>
      </c>
      <c r="U69" s="41" t="s">
        <v>1185</v>
      </c>
      <c r="V69" s="41" t="s">
        <v>1215</v>
      </c>
      <c r="W69" s="41" t="s">
        <v>2998</v>
      </c>
      <c r="X69" s="41"/>
    </row>
    <row r="70" spans="2:24" ht="57" x14ac:dyDescent="0.45">
      <c r="B70" s="208">
        <f t="shared" si="0"/>
        <v>64</v>
      </c>
      <c r="C70" s="209" t="s">
        <v>1199</v>
      </c>
      <c r="D70" s="209" t="s">
        <v>1832</v>
      </c>
      <c r="E70" s="209">
        <f>IF(D70="1.2(1)①",INDEX('1.2(1)①'!$B:$B,MATCH(F70,'1.2(1)①'!$J:$J,0),1),INDEX('1.2(1)②'!$B:$B,MATCH(F70,'1.2(1)②'!$J:$J,0),1))</f>
        <v>1</v>
      </c>
      <c r="F70" s="209" t="s">
        <v>2149</v>
      </c>
      <c r="G70" s="209" t="s">
        <v>1229</v>
      </c>
      <c r="H70" s="209" t="s">
        <v>1164</v>
      </c>
      <c r="I70" s="209" t="s">
        <v>1209</v>
      </c>
      <c r="J70" s="209" t="s">
        <v>1166</v>
      </c>
      <c r="K70" s="209" t="s">
        <v>1088</v>
      </c>
      <c r="L70" s="41">
        <v>6.8</v>
      </c>
      <c r="M70" s="41" t="s">
        <v>1097</v>
      </c>
      <c r="N70" s="41" t="s">
        <v>1098</v>
      </c>
      <c r="O70" s="150">
        <v>6940000</v>
      </c>
      <c r="P70" s="41" t="s">
        <v>1092</v>
      </c>
      <c r="Q70" s="41" t="s">
        <v>1214</v>
      </c>
      <c r="R70" s="41" t="s">
        <v>1185</v>
      </c>
      <c r="S70" s="41" t="s">
        <v>1215</v>
      </c>
      <c r="T70" s="41" t="s">
        <v>1214</v>
      </c>
      <c r="U70" s="41" t="s">
        <v>1185</v>
      </c>
      <c r="V70" s="41" t="s">
        <v>1215</v>
      </c>
      <c r="W70" s="41" t="s">
        <v>2998</v>
      </c>
      <c r="X70" s="41" t="s">
        <v>3002</v>
      </c>
    </row>
    <row r="71" spans="2:24" ht="57" x14ac:dyDescent="0.45">
      <c r="B71" s="208">
        <f t="shared" si="0"/>
        <v>65</v>
      </c>
      <c r="C71" s="209" t="s">
        <v>1199</v>
      </c>
      <c r="D71" s="209" t="s">
        <v>1832</v>
      </c>
      <c r="E71" s="209">
        <f>IF(D71="1.2(1)①",INDEX('1.2(1)①'!$B:$B,MATCH(F71,'1.2(1)①'!$J:$J,0),1),INDEX('1.2(1)②'!$B:$B,MATCH(F71,'1.2(1)②'!$J:$J,0),1))</f>
        <v>1</v>
      </c>
      <c r="F71" s="209" t="s">
        <v>2149</v>
      </c>
      <c r="G71" s="209" t="s">
        <v>1229</v>
      </c>
      <c r="H71" s="209" t="s">
        <v>1164</v>
      </c>
      <c r="I71" s="209" t="s">
        <v>1210</v>
      </c>
      <c r="J71" s="209" t="s">
        <v>1166</v>
      </c>
      <c r="K71" s="209" t="s">
        <v>1088</v>
      </c>
      <c r="L71" s="41">
        <v>6.5</v>
      </c>
      <c r="M71" s="41" t="s">
        <v>1097</v>
      </c>
      <c r="N71" s="41" t="s">
        <v>1098</v>
      </c>
      <c r="O71" s="150">
        <v>5920000</v>
      </c>
      <c r="P71" s="41" t="s">
        <v>1092</v>
      </c>
      <c r="Q71" s="41" t="s">
        <v>1214</v>
      </c>
      <c r="R71" s="41" t="s">
        <v>1185</v>
      </c>
      <c r="S71" s="41" t="s">
        <v>1215</v>
      </c>
      <c r="T71" s="41" t="s">
        <v>1214</v>
      </c>
      <c r="U71" s="41" t="s">
        <v>1185</v>
      </c>
      <c r="V71" s="41" t="s">
        <v>1215</v>
      </c>
      <c r="W71" s="41" t="s">
        <v>2998</v>
      </c>
      <c r="X71" s="41" t="s">
        <v>3002</v>
      </c>
    </row>
    <row r="72" spans="2:24" ht="71.25" x14ac:dyDescent="0.45">
      <c r="B72" s="208">
        <f t="shared" si="0"/>
        <v>66</v>
      </c>
      <c r="C72" s="209" t="s">
        <v>1199</v>
      </c>
      <c r="D72" s="209" t="s">
        <v>1832</v>
      </c>
      <c r="E72" s="209">
        <f>IF(D72="1.2(1)①",INDEX('1.2(1)①'!$B:$B,MATCH(F72,'1.2(1)①'!$J:$J,0),1),INDEX('1.2(1)②'!$B:$B,MATCH(F72,'1.2(1)②'!$J:$J,0),1))</f>
        <v>1</v>
      </c>
      <c r="F72" s="209" t="s">
        <v>2149</v>
      </c>
      <c r="G72" s="209" t="s">
        <v>1229</v>
      </c>
      <c r="H72" s="209" t="s">
        <v>1164</v>
      </c>
      <c r="I72" s="209" t="s">
        <v>3151</v>
      </c>
      <c r="J72" s="209" t="s">
        <v>1166</v>
      </c>
      <c r="K72" s="209" t="s">
        <v>1088</v>
      </c>
      <c r="L72" s="41">
        <v>6.1</v>
      </c>
      <c r="M72" s="41" t="s">
        <v>1097</v>
      </c>
      <c r="N72" s="41" t="s">
        <v>1098</v>
      </c>
      <c r="O72" s="150">
        <v>8250000</v>
      </c>
      <c r="P72" s="41" t="s">
        <v>1092</v>
      </c>
      <c r="Q72" s="41" t="s">
        <v>1214</v>
      </c>
      <c r="R72" s="41" t="s">
        <v>1185</v>
      </c>
      <c r="S72" s="41" t="s">
        <v>1215</v>
      </c>
      <c r="T72" s="41" t="s">
        <v>1214</v>
      </c>
      <c r="U72" s="41" t="s">
        <v>1185</v>
      </c>
      <c r="V72" s="41" t="s">
        <v>1215</v>
      </c>
      <c r="W72" s="41" t="s">
        <v>2909</v>
      </c>
      <c r="X72" s="41" t="s">
        <v>3004</v>
      </c>
    </row>
    <row r="73" spans="2:24" ht="42.75" x14ac:dyDescent="0.45">
      <c r="B73" s="208">
        <f t="shared" si="0"/>
        <v>67</v>
      </c>
      <c r="C73" s="209" t="s">
        <v>1199</v>
      </c>
      <c r="D73" s="209" t="s">
        <v>1832</v>
      </c>
      <c r="E73" s="209">
        <f>IF(D73="1.2(1)①",INDEX('1.2(1)①'!$B:$B,MATCH(F73,'1.2(1)①'!$J:$J,0),1),INDEX('1.2(1)②'!$B:$B,MATCH(F73,'1.2(1)②'!$J:$J,0),1))</f>
        <v>1</v>
      </c>
      <c r="F73" s="209" t="s">
        <v>2149</v>
      </c>
      <c r="G73" s="209" t="s">
        <v>1229</v>
      </c>
      <c r="H73" s="209" t="s">
        <v>1164</v>
      </c>
      <c r="I73" s="209" t="s">
        <v>1212</v>
      </c>
      <c r="J73" s="209" t="s">
        <v>1166</v>
      </c>
      <c r="K73" s="209" t="s">
        <v>1088</v>
      </c>
      <c r="L73" s="41">
        <v>6.1</v>
      </c>
      <c r="M73" s="41" t="s">
        <v>1097</v>
      </c>
      <c r="N73" s="41" t="s">
        <v>1098</v>
      </c>
      <c r="O73" s="150" t="s">
        <v>1088</v>
      </c>
      <c r="P73" s="41" t="s">
        <v>1092</v>
      </c>
      <c r="Q73" s="41" t="s">
        <v>1214</v>
      </c>
      <c r="R73" s="41" t="s">
        <v>1185</v>
      </c>
      <c r="S73" s="41" t="s">
        <v>1215</v>
      </c>
      <c r="T73" s="41" t="s">
        <v>1214</v>
      </c>
      <c r="U73" s="41" t="s">
        <v>1185</v>
      </c>
      <c r="V73" s="41" t="s">
        <v>1215</v>
      </c>
      <c r="W73" s="41" t="s">
        <v>2909</v>
      </c>
      <c r="X73" s="41"/>
    </row>
    <row r="74" spans="2:24" ht="42.75" x14ac:dyDescent="0.45">
      <c r="B74" s="208">
        <f t="shared" si="0"/>
        <v>68</v>
      </c>
      <c r="C74" s="209" t="s">
        <v>1199</v>
      </c>
      <c r="D74" s="209" t="s">
        <v>1832</v>
      </c>
      <c r="E74" s="209">
        <f>IF(D74="1.2(1)①",INDEX('1.2(1)①'!$B:$B,MATCH(F74,'1.2(1)①'!$J:$J,0),1),INDEX('1.2(1)②'!$B:$B,MATCH(F74,'1.2(1)②'!$J:$J,0),1))</f>
        <v>1</v>
      </c>
      <c r="F74" s="209" t="s">
        <v>2149</v>
      </c>
      <c r="G74" s="209" t="s">
        <v>1229</v>
      </c>
      <c r="H74" s="209" t="s">
        <v>1164</v>
      </c>
      <c r="I74" s="209" t="s">
        <v>1213</v>
      </c>
      <c r="J74" s="209" t="s">
        <v>1132</v>
      </c>
      <c r="K74" s="209" t="s">
        <v>1088</v>
      </c>
      <c r="L74" s="41">
        <v>4.8600000000000003</v>
      </c>
      <c r="M74" s="41" t="s">
        <v>1097</v>
      </c>
      <c r="N74" s="41" t="s">
        <v>1098</v>
      </c>
      <c r="O74" s="150" t="s">
        <v>1088</v>
      </c>
      <c r="P74" s="41" t="s">
        <v>1092</v>
      </c>
      <c r="Q74" s="41" t="s">
        <v>1214</v>
      </c>
      <c r="R74" s="41" t="s">
        <v>1185</v>
      </c>
      <c r="S74" s="41" t="s">
        <v>1215</v>
      </c>
      <c r="T74" s="41" t="s">
        <v>1214</v>
      </c>
      <c r="U74" s="41" t="s">
        <v>1185</v>
      </c>
      <c r="V74" s="41" t="s">
        <v>1215</v>
      </c>
      <c r="W74" s="41" t="s">
        <v>2998</v>
      </c>
      <c r="X74" s="41"/>
    </row>
    <row r="75" spans="2:24" ht="42.75" x14ac:dyDescent="0.45">
      <c r="B75" s="208">
        <f t="shared" ref="B75:B141" si="1">ROW(B75)-6</f>
        <v>69</v>
      </c>
      <c r="C75" s="209" t="s">
        <v>1199</v>
      </c>
      <c r="D75" s="209" t="s">
        <v>1832</v>
      </c>
      <c r="E75" s="209">
        <f>IF(D75="1.2(1)①",INDEX('1.2(1)①'!$B:$B,MATCH(F75,'1.2(1)①'!$J:$J,0),1),INDEX('1.2(1)②'!$B:$B,MATCH(F75,'1.2(1)②'!$J:$J,0),1))</f>
        <v>1</v>
      </c>
      <c r="F75" s="209" t="s">
        <v>2149</v>
      </c>
      <c r="G75" s="209" t="s">
        <v>1229</v>
      </c>
      <c r="H75" s="209" t="s">
        <v>1164</v>
      </c>
      <c r="I75" s="209" t="s">
        <v>1208</v>
      </c>
      <c r="J75" s="209" t="s">
        <v>1132</v>
      </c>
      <c r="K75" s="209" t="s">
        <v>1088</v>
      </c>
      <c r="L75" s="41">
        <v>6.2</v>
      </c>
      <c r="M75" s="41" t="s">
        <v>1097</v>
      </c>
      <c r="N75" s="41" t="s">
        <v>1098</v>
      </c>
      <c r="O75" s="150" t="s">
        <v>1088</v>
      </c>
      <c r="P75" s="41" t="s">
        <v>1092</v>
      </c>
      <c r="Q75" s="41" t="s">
        <v>1214</v>
      </c>
      <c r="R75" s="41" t="s">
        <v>1185</v>
      </c>
      <c r="S75" s="41" t="s">
        <v>1215</v>
      </c>
      <c r="T75" s="41" t="s">
        <v>1214</v>
      </c>
      <c r="U75" s="41" t="s">
        <v>1185</v>
      </c>
      <c r="V75" s="41" t="s">
        <v>1215</v>
      </c>
      <c r="W75" s="41" t="s">
        <v>2998</v>
      </c>
      <c r="X75" s="41"/>
    </row>
    <row r="76" spans="2:24" ht="57" x14ac:dyDescent="0.45">
      <c r="B76" s="208">
        <f t="shared" si="1"/>
        <v>70</v>
      </c>
      <c r="C76" s="209" t="s">
        <v>1199</v>
      </c>
      <c r="D76" s="209" t="s">
        <v>1832</v>
      </c>
      <c r="E76" s="209">
        <f>IF(D76="1.2(1)①",INDEX('1.2(1)①'!$B:$B,MATCH(F76,'1.2(1)①'!$J:$J,0),1),INDEX('1.2(1)②'!$B:$B,MATCH(F76,'1.2(1)②'!$J:$J,0),1))</f>
        <v>1</v>
      </c>
      <c r="F76" s="209" t="s">
        <v>2149</v>
      </c>
      <c r="G76" s="209" t="s">
        <v>1229</v>
      </c>
      <c r="H76" s="209" t="s">
        <v>1164</v>
      </c>
      <c r="I76" s="209" t="s">
        <v>1209</v>
      </c>
      <c r="J76" s="209" t="s">
        <v>1132</v>
      </c>
      <c r="K76" s="209" t="s">
        <v>1088</v>
      </c>
      <c r="L76" s="41">
        <v>5.93</v>
      </c>
      <c r="M76" s="41" t="s">
        <v>1097</v>
      </c>
      <c r="N76" s="41" t="s">
        <v>1098</v>
      </c>
      <c r="O76" s="150">
        <v>6940000</v>
      </c>
      <c r="P76" s="41" t="s">
        <v>1092</v>
      </c>
      <c r="Q76" s="41" t="s">
        <v>1214</v>
      </c>
      <c r="R76" s="41" t="s">
        <v>1185</v>
      </c>
      <c r="S76" s="41" t="s">
        <v>1215</v>
      </c>
      <c r="T76" s="41" t="s">
        <v>1214</v>
      </c>
      <c r="U76" s="41" t="s">
        <v>1185</v>
      </c>
      <c r="V76" s="41" t="s">
        <v>1215</v>
      </c>
      <c r="W76" s="41" t="s">
        <v>2998</v>
      </c>
      <c r="X76" s="41" t="s">
        <v>3002</v>
      </c>
    </row>
    <row r="77" spans="2:24" ht="42.75" x14ac:dyDescent="0.45">
      <c r="B77" s="208">
        <f t="shared" si="1"/>
        <v>71</v>
      </c>
      <c r="C77" s="209" t="s">
        <v>1199</v>
      </c>
      <c r="D77" s="209" t="s">
        <v>1832</v>
      </c>
      <c r="E77" s="209">
        <f>IF(D77="1.2(1)①",INDEX('1.2(1)①'!$B:$B,MATCH(F77,'1.2(1)①'!$J:$J,0),1),INDEX('1.2(1)②'!$B:$B,MATCH(F77,'1.2(1)②'!$J:$J,0),1))</f>
        <v>1</v>
      </c>
      <c r="F77" s="209" t="s">
        <v>2149</v>
      </c>
      <c r="G77" s="209" t="s">
        <v>1229</v>
      </c>
      <c r="H77" s="209" t="s">
        <v>1164</v>
      </c>
      <c r="I77" s="209" t="s">
        <v>1210</v>
      </c>
      <c r="J77" s="209" t="s">
        <v>1132</v>
      </c>
      <c r="K77" s="209" t="s">
        <v>1088</v>
      </c>
      <c r="L77" s="41">
        <v>5.38</v>
      </c>
      <c r="M77" s="41" t="s">
        <v>1097</v>
      </c>
      <c r="N77" s="41" t="s">
        <v>1098</v>
      </c>
      <c r="O77" s="150" t="s">
        <v>1088</v>
      </c>
      <c r="P77" s="41" t="s">
        <v>1092</v>
      </c>
      <c r="Q77" s="41" t="s">
        <v>1214</v>
      </c>
      <c r="R77" s="41" t="s">
        <v>1185</v>
      </c>
      <c r="S77" s="41" t="s">
        <v>1215</v>
      </c>
      <c r="T77" s="41" t="s">
        <v>1214</v>
      </c>
      <c r="U77" s="41" t="s">
        <v>1185</v>
      </c>
      <c r="V77" s="41" t="s">
        <v>1215</v>
      </c>
      <c r="W77" s="41" t="s">
        <v>2998</v>
      </c>
      <c r="X77" s="41"/>
    </row>
    <row r="78" spans="2:24" ht="42.75" x14ac:dyDescent="0.45">
      <c r="B78" s="208">
        <f t="shared" si="1"/>
        <v>72</v>
      </c>
      <c r="C78" s="209" t="s">
        <v>1199</v>
      </c>
      <c r="D78" s="209" t="s">
        <v>1832</v>
      </c>
      <c r="E78" s="209">
        <f>IF(D78="1.2(1)①",INDEX('1.2(1)①'!$B:$B,MATCH(F78,'1.2(1)①'!$J:$J,0),1),INDEX('1.2(1)②'!$B:$B,MATCH(F78,'1.2(1)②'!$J:$J,0),1))</f>
        <v>1</v>
      </c>
      <c r="F78" s="209" t="s">
        <v>2149</v>
      </c>
      <c r="G78" s="209" t="s">
        <v>1229</v>
      </c>
      <c r="H78" s="209" t="s">
        <v>1164</v>
      </c>
      <c r="I78" s="209" t="s">
        <v>3150</v>
      </c>
      <c r="J78" s="209" t="s">
        <v>1132</v>
      </c>
      <c r="K78" s="209" t="s">
        <v>1088</v>
      </c>
      <c r="L78" s="41">
        <v>4.62</v>
      </c>
      <c r="M78" s="41" t="s">
        <v>1097</v>
      </c>
      <c r="N78" s="41" t="s">
        <v>1098</v>
      </c>
      <c r="O78" s="150" t="s">
        <v>1088</v>
      </c>
      <c r="P78" s="41" t="s">
        <v>1092</v>
      </c>
      <c r="Q78" s="41" t="s">
        <v>1214</v>
      </c>
      <c r="R78" s="41" t="s">
        <v>1185</v>
      </c>
      <c r="S78" s="41" t="s">
        <v>1215</v>
      </c>
      <c r="T78" s="41" t="s">
        <v>1214</v>
      </c>
      <c r="U78" s="41" t="s">
        <v>1185</v>
      </c>
      <c r="V78" s="41" t="s">
        <v>1215</v>
      </c>
      <c r="W78" s="41" t="s">
        <v>2909</v>
      </c>
      <c r="X78" s="41"/>
    </row>
    <row r="79" spans="2:24" ht="42.75" x14ac:dyDescent="0.45">
      <c r="B79" s="208">
        <f t="shared" si="1"/>
        <v>73</v>
      </c>
      <c r="C79" s="209" t="s">
        <v>1199</v>
      </c>
      <c r="D79" s="209" t="s">
        <v>1832</v>
      </c>
      <c r="E79" s="209">
        <f>IF(D79="1.2(1)①",INDEX('1.2(1)①'!$B:$B,MATCH(F79,'1.2(1)①'!$J:$J,0),1),INDEX('1.2(1)②'!$B:$B,MATCH(F79,'1.2(1)②'!$J:$J,0),1))</f>
        <v>1</v>
      </c>
      <c r="F79" s="209" t="s">
        <v>2149</v>
      </c>
      <c r="G79" s="209" t="s">
        <v>1229</v>
      </c>
      <c r="H79" s="209" t="s">
        <v>1164</v>
      </c>
      <c r="I79" s="209" t="s">
        <v>1212</v>
      </c>
      <c r="J79" s="209" t="s">
        <v>1132</v>
      </c>
      <c r="K79" s="209" t="s">
        <v>1088</v>
      </c>
      <c r="L79" s="41">
        <v>4.62</v>
      </c>
      <c r="M79" s="41" t="s">
        <v>1097</v>
      </c>
      <c r="N79" s="41" t="s">
        <v>1098</v>
      </c>
      <c r="O79" s="150" t="s">
        <v>1088</v>
      </c>
      <c r="P79" s="41" t="s">
        <v>1092</v>
      </c>
      <c r="Q79" s="41" t="s">
        <v>1214</v>
      </c>
      <c r="R79" s="41" t="s">
        <v>1185</v>
      </c>
      <c r="S79" s="41" t="s">
        <v>1215</v>
      </c>
      <c r="T79" s="41" t="s">
        <v>1214</v>
      </c>
      <c r="U79" s="41" t="s">
        <v>1185</v>
      </c>
      <c r="V79" s="41" t="s">
        <v>1215</v>
      </c>
      <c r="W79" s="41" t="s">
        <v>2909</v>
      </c>
      <c r="X79" s="41"/>
    </row>
    <row r="80" spans="2:24" ht="42.75" x14ac:dyDescent="0.45">
      <c r="B80" s="208">
        <f t="shared" si="1"/>
        <v>74</v>
      </c>
      <c r="C80" s="209" t="s">
        <v>1199</v>
      </c>
      <c r="D80" s="209" t="s">
        <v>1832</v>
      </c>
      <c r="E80" s="209">
        <f>IF(D80="1.2(1)①",INDEX('1.2(1)①'!$B:$B,MATCH(F80,'1.2(1)①'!$J:$J,0),1),INDEX('1.2(1)②'!$B:$B,MATCH(F80,'1.2(1)②'!$J:$J,0),1))</f>
        <v>1</v>
      </c>
      <c r="F80" s="209" t="s">
        <v>2149</v>
      </c>
      <c r="G80" s="209" t="s">
        <v>1230</v>
      </c>
      <c r="H80" s="209" t="s">
        <v>1164</v>
      </c>
      <c r="I80" s="209" t="s">
        <v>1213</v>
      </c>
      <c r="J80" s="209" t="s">
        <v>1166</v>
      </c>
      <c r="K80" s="209" t="s">
        <v>1088</v>
      </c>
      <c r="L80" s="41" t="s">
        <v>1088</v>
      </c>
      <c r="M80" s="41" t="s">
        <v>1097</v>
      </c>
      <c r="N80" s="41" t="s">
        <v>1098</v>
      </c>
      <c r="O80" s="150" t="s">
        <v>1088</v>
      </c>
      <c r="P80" s="41" t="s">
        <v>1092</v>
      </c>
      <c r="Q80" s="41" t="s">
        <v>1214</v>
      </c>
      <c r="R80" s="41" t="s">
        <v>1185</v>
      </c>
      <c r="S80" s="41" t="s">
        <v>1215</v>
      </c>
      <c r="T80" s="41" t="s">
        <v>1214</v>
      </c>
      <c r="U80" s="41" t="s">
        <v>1185</v>
      </c>
      <c r="V80" s="41" t="s">
        <v>1231</v>
      </c>
      <c r="W80" s="41" t="s">
        <v>2998</v>
      </c>
      <c r="X80" s="41"/>
    </row>
    <row r="81" spans="2:24" ht="42.75" x14ac:dyDescent="0.45">
      <c r="B81" s="208">
        <f t="shared" si="1"/>
        <v>75</v>
      </c>
      <c r="C81" s="209" t="s">
        <v>1199</v>
      </c>
      <c r="D81" s="209" t="s">
        <v>1832</v>
      </c>
      <c r="E81" s="209">
        <f>IF(D81="1.2(1)①",INDEX('1.2(1)①'!$B:$B,MATCH(F81,'1.2(1)①'!$J:$J,0),1),INDEX('1.2(1)②'!$B:$B,MATCH(F81,'1.2(1)②'!$J:$J,0),1))</f>
        <v>1</v>
      </c>
      <c r="F81" s="209" t="s">
        <v>2149</v>
      </c>
      <c r="G81" s="209" t="s">
        <v>1230</v>
      </c>
      <c r="H81" s="209" t="s">
        <v>1164</v>
      </c>
      <c r="I81" s="209" t="s">
        <v>1232</v>
      </c>
      <c r="J81" s="209" t="s">
        <v>1166</v>
      </c>
      <c r="K81" s="209" t="s">
        <v>1088</v>
      </c>
      <c r="L81" s="41">
        <v>7</v>
      </c>
      <c r="M81" s="41" t="s">
        <v>1097</v>
      </c>
      <c r="N81" s="41" t="s">
        <v>1098</v>
      </c>
      <c r="O81" s="150" t="s">
        <v>1088</v>
      </c>
      <c r="P81" s="41" t="s">
        <v>1092</v>
      </c>
      <c r="Q81" s="41" t="s">
        <v>1214</v>
      </c>
      <c r="R81" s="41" t="s">
        <v>1185</v>
      </c>
      <c r="S81" s="41" t="s">
        <v>1215</v>
      </c>
      <c r="T81" s="41" t="s">
        <v>1214</v>
      </c>
      <c r="U81" s="41" t="s">
        <v>1185</v>
      </c>
      <c r="V81" s="41" t="s">
        <v>1231</v>
      </c>
      <c r="W81" s="41" t="s">
        <v>2998</v>
      </c>
      <c r="X81" s="41"/>
    </row>
    <row r="82" spans="2:24" ht="57" x14ac:dyDescent="0.45">
      <c r="B82" s="208">
        <f t="shared" si="1"/>
        <v>76</v>
      </c>
      <c r="C82" s="209" t="s">
        <v>1199</v>
      </c>
      <c r="D82" s="209" t="s">
        <v>1832</v>
      </c>
      <c r="E82" s="209">
        <f>IF(D82="1.2(1)①",INDEX('1.2(1)①'!$B:$B,MATCH(F82,'1.2(1)①'!$J:$J,0),1),INDEX('1.2(1)②'!$B:$B,MATCH(F82,'1.2(1)②'!$J:$J,0),1))</f>
        <v>1</v>
      </c>
      <c r="F82" s="209" t="s">
        <v>2149</v>
      </c>
      <c r="G82" s="209" t="s">
        <v>1230</v>
      </c>
      <c r="H82" s="209" t="s">
        <v>1164</v>
      </c>
      <c r="I82" s="209" t="s">
        <v>1233</v>
      </c>
      <c r="J82" s="209" t="s">
        <v>1166</v>
      </c>
      <c r="K82" s="209" t="s">
        <v>1088</v>
      </c>
      <c r="L82" s="41">
        <v>6.7</v>
      </c>
      <c r="M82" s="41" t="s">
        <v>1097</v>
      </c>
      <c r="N82" s="41" t="s">
        <v>1098</v>
      </c>
      <c r="O82" s="150">
        <v>4850000</v>
      </c>
      <c r="P82" s="41" t="s">
        <v>1092</v>
      </c>
      <c r="Q82" s="41" t="s">
        <v>1214</v>
      </c>
      <c r="R82" s="41" t="s">
        <v>1185</v>
      </c>
      <c r="S82" s="41" t="s">
        <v>1215</v>
      </c>
      <c r="T82" s="41" t="s">
        <v>1214</v>
      </c>
      <c r="U82" s="41" t="s">
        <v>1185</v>
      </c>
      <c r="V82" s="41" t="s">
        <v>1231</v>
      </c>
      <c r="W82" s="41" t="s">
        <v>2998</v>
      </c>
      <c r="X82" s="41" t="s">
        <v>3002</v>
      </c>
    </row>
    <row r="83" spans="2:24" ht="57" x14ac:dyDescent="0.45">
      <c r="B83" s="208">
        <f t="shared" si="1"/>
        <v>77</v>
      </c>
      <c r="C83" s="209" t="s">
        <v>1199</v>
      </c>
      <c r="D83" s="209" t="s">
        <v>1832</v>
      </c>
      <c r="E83" s="209">
        <f>IF(D83="1.2(1)①",INDEX('1.2(1)①'!$B:$B,MATCH(F83,'1.2(1)①'!$J:$J,0),1),INDEX('1.2(1)②'!$B:$B,MATCH(F83,'1.2(1)②'!$J:$J,0),1))</f>
        <v>1</v>
      </c>
      <c r="F83" s="209" t="s">
        <v>2149</v>
      </c>
      <c r="G83" s="209" t="s">
        <v>1230</v>
      </c>
      <c r="H83" s="209" t="s">
        <v>1164</v>
      </c>
      <c r="I83" s="209" t="s">
        <v>1234</v>
      </c>
      <c r="J83" s="209" t="s">
        <v>1166</v>
      </c>
      <c r="K83" s="209" t="s">
        <v>1088</v>
      </c>
      <c r="L83" s="41">
        <v>6.5</v>
      </c>
      <c r="M83" s="41" t="s">
        <v>1097</v>
      </c>
      <c r="N83" s="41" t="s">
        <v>1098</v>
      </c>
      <c r="O83" s="150">
        <v>5080000</v>
      </c>
      <c r="P83" s="41" t="s">
        <v>1092</v>
      </c>
      <c r="Q83" s="41" t="s">
        <v>1214</v>
      </c>
      <c r="R83" s="41" t="s">
        <v>1185</v>
      </c>
      <c r="S83" s="41" t="s">
        <v>1215</v>
      </c>
      <c r="T83" s="41" t="s">
        <v>1214</v>
      </c>
      <c r="U83" s="41" t="s">
        <v>1185</v>
      </c>
      <c r="V83" s="41" t="s">
        <v>1231</v>
      </c>
      <c r="W83" s="41" t="s">
        <v>2998</v>
      </c>
      <c r="X83" s="41" t="s">
        <v>3002</v>
      </c>
    </row>
    <row r="84" spans="2:24" ht="57" x14ac:dyDescent="0.45">
      <c r="B84" s="208">
        <f t="shared" si="1"/>
        <v>78</v>
      </c>
      <c r="C84" s="209" t="s">
        <v>1199</v>
      </c>
      <c r="D84" s="209" t="s">
        <v>1832</v>
      </c>
      <c r="E84" s="209">
        <f>IF(D84="1.2(1)①",INDEX('1.2(1)①'!$B:$B,MATCH(F84,'1.2(1)①'!$J:$J,0),1),INDEX('1.2(1)②'!$B:$B,MATCH(F84,'1.2(1)②'!$J:$J,0),1))</f>
        <v>1</v>
      </c>
      <c r="F84" s="209" t="s">
        <v>2149</v>
      </c>
      <c r="G84" s="209" t="s">
        <v>1230</v>
      </c>
      <c r="H84" s="209" t="s">
        <v>1164</v>
      </c>
      <c r="I84" s="209" t="s">
        <v>1216</v>
      </c>
      <c r="J84" s="209" t="s">
        <v>1166</v>
      </c>
      <c r="K84" s="209" t="s">
        <v>1088</v>
      </c>
      <c r="L84" s="41">
        <v>6.3</v>
      </c>
      <c r="M84" s="41" t="s">
        <v>1097</v>
      </c>
      <c r="N84" s="41" t="s">
        <v>1098</v>
      </c>
      <c r="O84" s="150">
        <v>7100000</v>
      </c>
      <c r="P84" s="41" t="s">
        <v>1092</v>
      </c>
      <c r="Q84" s="41" t="s">
        <v>1214</v>
      </c>
      <c r="R84" s="41" t="s">
        <v>1185</v>
      </c>
      <c r="S84" s="41" t="s">
        <v>1215</v>
      </c>
      <c r="T84" s="41" t="s">
        <v>1214</v>
      </c>
      <c r="U84" s="41" t="s">
        <v>1185</v>
      </c>
      <c r="V84" s="41" t="s">
        <v>1231</v>
      </c>
      <c r="W84" s="41" t="s">
        <v>2998</v>
      </c>
      <c r="X84" s="41" t="s">
        <v>3002</v>
      </c>
    </row>
    <row r="85" spans="2:24" ht="42.75" x14ac:dyDescent="0.45">
      <c r="B85" s="208">
        <f t="shared" si="1"/>
        <v>79</v>
      </c>
      <c r="C85" s="209" t="s">
        <v>1199</v>
      </c>
      <c r="D85" s="209" t="s">
        <v>1832</v>
      </c>
      <c r="E85" s="209">
        <f>IF(D85="1.2(1)①",INDEX('1.2(1)①'!$B:$B,MATCH(F85,'1.2(1)①'!$J:$J,0),1),INDEX('1.2(1)②'!$B:$B,MATCH(F85,'1.2(1)②'!$J:$J,0),1))</f>
        <v>1</v>
      </c>
      <c r="F85" s="209" t="s">
        <v>2149</v>
      </c>
      <c r="G85" s="209" t="s">
        <v>1230</v>
      </c>
      <c r="H85" s="209" t="s">
        <v>1164</v>
      </c>
      <c r="I85" s="209" t="s">
        <v>1213</v>
      </c>
      <c r="J85" s="209" t="s">
        <v>1132</v>
      </c>
      <c r="K85" s="209" t="s">
        <v>1088</v>
      </c>
      <c r="L85" s="41">
        <v>5.04</v>
      </c>
      <c r="M85" s="41" t="s">
        <v>1097</v>
      </c>
      <c r="N85" s="41" t="s">
        <v>1098</v>
      </c>
      <c r="O85" s="150" t="s">
        <v>1088</v>
      </c>
      <c r="P85" s="41" t="s">
        <v>1092</v>
      </c>
      <c r="Q85" s="41" t="s">
        <v>1214</v>
      </c>
      <c r="R85" s="41" t="s">
        <v>1185</v>
      </c>
      <c r="S85" s="41" t="s">
        <v>1215</v>
      </c>
      <c r="T85" s="41" t="s">
        <v>1214</v>
      </c>
      <c r="U85" s="41" t="s">
        <v>1185</v>
      </c>
      <c r="V85" s="41" t="s">
        <v>1231</v>
      </c>
      <c r="W85" s="41" t="s">
        <v>2998</v>
      </c>
      <c r="X85" s="41"/>
    </row>
    <row r="86" spans="2:24" ht="42.75" x14ac:dyDescent="0.45">
      <c r="B86" s="208">
        <f t="shared" si="1"/>
        <v>80</v>
      </c>
      <c r="C86" s="209" t="s">
        <v>1199</v>
      </c>
      <c r="D86" s="209" t="s">
        <v>1832</v>
      </c>
      <c r="E86" s="209">
        <f>IF(D86="1.2(1)①",INDEX('1.2(1)①'!$B:$B,MATCH(F86,'1.2(1)①'!$J:$J,0),1),INDEX('1.2(1)②'!$B:$B,MATCH(F86,'1.2(1)②'!$J:$J,0),1))</f>
        <v>1</v>
      </c>
      <c r="F86" s="209" t="s">
        <v>2149</v>
      </c>
      <c r="G86" s="209" t="s">
        <v>1230</v>
      </c>
      <c r="H86" s="209" t="s">
        <v>1164</v>
      </c>
      <c r="I86" s="209" t="s">
        <v>1232</v>
      </c>
      <c r="J86" s="209" t="s">
        <v>1132</v>
      </c>
      <c r="K86" s="209" t="s">
        <v>1088</v>
      </c>
      <c r="L86" s="41">
        <v>6.39</v>
      </c>
      <c r="M86" s="41" t="s">
        <v>1097</v>
      </c>
      <c r="N86" s="41" t="s">
        <v>1098</v>
      </c>
      <c r="O86" s="150" t="s">
        <v>1088</v>
      </c>
      <c r="P86" s="41" t="s">
        <v>1092</v>
      </c>
      <c r="Q86" s="41" t="s">
        <v>1214</v>
      </c>
      <c r="R86" s="41" t="s">
        <v>1185</v>
      </c>
      <c r="S86" s="41" t="s">
        <v>1215</v>
      </c>
      <c r="T86" s="41" t="s">
        <v>1214</v>
      </c>
      <c r="U86" s="41" t="s">
        <v>1185</v>
      </c>
      <c r="V86" s="41" t="s">
        <v>1231</v>
      </c>
      <c r="W86" s="41" t="s">
        <v>2998</v>
      </c>
      <c r="X86" s="41"/>
    </row>
    <row r="87" spans="2:24" ht="42.75" x14ac:dyDescent="0.45">
      <c r="B87" s="208">
        <f t="shared" si="1"/>
        <v>81</v>
      </c>
      <c r="C87" s="209" t="s">
        <v>1199</v>
      </c>
      <c r="D87" s="209" t="s">
        <v>1832</v>
      </c>
      <c r="E87" s="209">
        <f>IF(D87="1.2(1)①",INDEX('1.2(1)①'!$B:$B,MATCH(F87,'1.2(1)①'!$J:$J,0),1),INDEX('1.2(1)②'!$B:$B,MATCH(F87,'1.2(1)②'!$J:$J,0),1))</f>
        <v>1</v>
      </c>
      <c r="F87" s="209" t="s">
        <v>2149</v>
      </c>
      <c r="G87" s="209" t="s">
        <v>1230</v>
      </c>
      <c r="H87" s="209" t="s">
        <v>1164</v>
      </c>
      <c r="I87" s="209" t="s">
        <v>1233</v>
      </c>
      <c r="J87" s="209" t="s">
        <v>1132</v>
      </c>
      <c r="K87" s="209" t="s">
        <v>1088</v>
      </c>
      <c r="L87" s="41">
        <v>6.07</v>
      </c>
      <c r="M87" s="41" t="s">
        <v>1097</v>
      </c>
      <c r="N87" s="41" t="s">
        <v>1098</v>
      </c>
      <c r="O87" s="150" t="s">
        <v>1088</v>
      </c>
      <c r="P87" s="41" t="s">
        <v>1092</v>
      </c>
      <c r="Q87" s="41" t="s">
        <v>1214</v>
      </c>
      <c r="R87" s="41" t="s">
        <v>1185</v>
      </c>
      <c r="S87" s="41" t="s">
        <v>1215</v>
      </c>
      <c r="T87" s="41" t="s">
        <v>1214</v>
      </c>
      <c r="U87" s="41" t="s">
        <v>1185</v>
      </c>
      <c r="V87" s="41" t="s">
        <v>1231</v>
      </c>
      <c r="W87" s="41" t="s">
        <v>2998</v>
      </c>
      <c r="X87" s="41"/>
    </row>
    <row r="88" spans="2:24" ht="42.75" x14ac:dyDescent="0.45">
      <c r="B88" s="208">
        <f t="shared" si="1"/>
        <v>82</v>
      </c>
      <c r="C88" s="209" t="s">
        <v>1199</v>
      </c>
      <c r="D88" s="209" t="s">
        <v>1832</v>
      </c>
      <c r="E88" s="209">
        <f>IF(D88="1.2(1)①",INDEX('1.2(1)①'!$B:$B,MATCH(F88,'1.2(1)①'!$J:$J,0),1),INDEX('1.2(1)②'!$B:$B,MATCH(F88,'1.2(1)②'!$J:$J,0),1))</f>
        <v>1</v>
      </c>
      <c r="F88" s="209" t="s">
        <v>2149</v>
      </c>
      <c r="G88" s="209" t="s">
        <v>1230</v>
      </c>
      <c r="H88" s="209" t="s">
        <v>1164</v>
      </c>
      <c r="I88" s="209" t="s">
        <v>1234</v>
      </c>
      <c r="J88" s="209" t="s">
        <v>1132</v>
      </c>
      <c r="K88" s="209" t="s">
        <v>1088</v>
      </c>
      <c r="L88" s="41">
        <v>5.59</v>
      </c>
      <c r="M88" s="41" t="s">
        <v>1097</v>
      </c>
      <c r="N88" s="41" t="s">
        <v>1098</v>
      </c>
      <c r="O88" s="150" t="s">
        <v>1088</v>
      </c>
      <c r="P88" s="41" t="s">
        <v>1092</v>
      </c>
      <c r="Q88" s="41" t="s">
        <v>1214</v>
      </c>
      <c r="R88" s="41" t="s">
        <v>1185</v>
      </c>
      <c r="S88" s="41" t="s">
        <v>1215</v>
      </c>
      <c r="T88" s="41" t="s">
        <v>1214</v>
      </c>
      <c r="U88" s="41" t="s">
        <v>1185</v>
      </c>
      <c r="V88" s="41" t="s">
        <v>1231</v>
      </c>
      <c r="W88" s="41" t="s">
        <v>2998</v>
      </c>
      <c r="X88" s="41"/>
    </row>
    <row r="89" spans="2:24" ht="42.75" x14ac:dyDescent="0.45">
      <c r="B89" s="208">
        <f t="shared" si="1"/>
        <v>83</v>
      </c>
      <c r="C89" s="209" t="s">
        <v>1199</v>
      </c>
      <c r="D89" s="209" t="s">
        <v>1832</v>
      </c>
      <c r="E89" s="209">
        <f>IF(D89="1.2(1)①",INDEX('1.2(1)①'!$B:$B,MATCH(F89,'1.2(1)①'!$J:$J,0),1),INDEX('1.2(1)②'!$B:$B,MATCH(F89,'1.2(1)②'!$J:$J,0),1))</f>
        <v>1</v>
      </c>
      <c r="F89" s="209" t="s">
        <v>2149</v>
      </c>
      <c r="G89" s="209" t="s">
        <v>1230</v>
      </c>
      <c r="H89" s="209" t="s">
        <v>1164</v>
      </c>
      <c r="I89" s="209" t="s">
        <v>1216</v>
      </c>
      <c r="J89" s="209" t="s">
        <v>1132</v>
      </c>
      <c r="K89" s="209" t="s">
        <v>1088</v>
      </c>
      <c r="L89" s="41">
        <v>6.3</v>
      </c>
      <c r="M89" s="41" t="s">
        <v>1097</v>
      </c>
      <c r="N89" s="41" t="s">
        <v>1098</v>
      </c>
      <c r="O89" s="150" t="s">
        <v>1088</v>
      </c>
      <c r="P89" s="41" t="s">
        <v>1092</v>
      </c>
      <c r="Q89" s="41" t="s">
        <v>1214</v>
      </c>
      <c r="R89" s="41" t="s">
        <v>1185</v>
      </c>
      <c r="S89" s="41" t="s">
        <v>1215</v>
      </c>
      <c r="T89" s="41" t="s">
        <v>1214</v>
      </c>
      <c r="U89" s="41" t="s">
        <v>1185</v>
      </c>
      <c r="V89" s="41" t="s">
        <v>1231</v>
      </c>
      <c r="W89" s="41" t="s">
        <v>2998</v>
      </c>
      <c r="X89" s="41"/>
    </row>
    <row r="90" spans="2:24" ht="28.5" x14ac:dyDescent="0.45">
      <c r="B90" s="208">
        <f t="shared" si="1"/>
        <v>84</v>
      </c>
      <c r="C90" s="209" t="s">
        <v>1199</v>
      </c>
      <c r="D90" s="209" t="s">
        <v>1832</v>
      </c>
      <c r="E90" s="209">
        <f>IF(D90="1.2(1)①",INDEX('1.2(1)①'!$B:$B,MATCH(F90,'1.2(1)①'!$J:$J,0),1),INDEX('1.2(1)②'!$B:$B,MATCH(F90,'1.2(1)②'!$J:$J,0),1))</f>
        <v>1</v>
      </c>
      <c r="F90" s="209" t="s">
        <v>2149</v>
      </c>
      <c r="G90" s="209" t="s">
        <v>1235</v>
      </c>
      <c r="H90" s="209" t="s">
        <v>1164</v>
      </c>
      <c r="I90" s="209" t="s">
        <v>1213</v>
      </c>
      <c r="J90" s="209" t="s">
        <v>1166</v>
      </c>
      <c r="K90" s="209" t="s">
        <v>1088</v>
      </c>
      <c r="L90" s="41" t="s">
        <v>1088</v>
      </c>
      <c r="M90" s="41" t="s">
        <v>1097</v>
      </c>
      <c r="N90" s="41" t="s">
        <v>1098</v>
      </c>
      <c r="O90" s="150" t="s">
        <v>1088</v>
      </c>
      <c r="P90" s="41" t="s">
        <v>1092</v>
      </c>
      <c r="Q90" s="41" t="s">
        <v>1201</v>
      </c>
      <c r="R90" s="41" t="s">
        <v>1202</v>
      </c>
      <c r="S90" s="41" t="s">
        <v>1203</v>
      </c>
      <c r="T90" s="41" t="s">
        <v>1201</v>
      </c>
      <c r="U90" s="41" t="s">
        <v>1202</v>
      </c>
      <c r="V90" s="41" t="s">
        <v>1236</v>
      </c>
      <c r="W90" s="41" t="s">
        <v>2998</v>
      </c>
      <c r="X90" s="41"/>
    </row>
    <row r="91" spans="2:24" ht="28.5" x14ac:dyDescent="0.45">
      <c r="B91" s="208">
        <f t="shared" si="1"/>
        <v>85</v>
      </c>
      <c r="C91" s="209" t="s">
        <v>1199</v>
      </c>
      <c r="D91" s="209" t="s">
        <v>1832</v>
      </c>
      <c r="E91" s="209">
        <f>IF(D91="1.2(1)①",INDEX('1.2(1)①'!$B:$B,MATCH(F91,'1.2(1)①'!$J:$J,0),1),INDEX('1.2(1)②'!$B:$B,MATCH(F91,'1.2(1)②'!$J:$J,0),1))</f>
        <v>1</v>
      </c>
      <c r="F91" s="209" t="s">
        <v>2149</v>
      </c>
      <c r="G91" s="209" t="s">
        <v>1235</v>
      </c>
      <c r="H91" s="209" t="s">
        <v>1164</v>
      </c>
      <c r="I91" s="209" t="s">
        <v>1208</v>
      </c>
      <c r="J91" s="209" t="s">
        <v>1166</v>
      </c>
      <c r="K91" s="209" t="s">
        <v>1088</v>
      </c>
      <c r="L91" s="41">
        <v>6</v>
      </c>
      <c r="M91" s="41" t="s">
        <v>1097</v>
      </c>
      <c r="N91" s="41" t="s">
        <v>1098</v>
      </c>
      <c r="O91" s="150" t="s">
        <v>1088</v>
      </c>
      <c r="P91" s="41" t="s">
        <v>1092</v>
      </c>
      <c r="Q91" s="41" t="s">
        <v>1201</v>
      </c>
      <c r="R91" s="41" t="s">
        <v>1202</v>
      </c>
      <c r="S91" s="41" t="s">
        <v>1203</v>
      </c>
      <c r="T91" s="41" t="s">
        <v>1201</v>
      </c>
      <c r="U91" s="41" t="s">
        <v>1202</v>
      </c>
      <c r="V91" s="41" t="s">
        <v>1236</v>
      </c>
      <c r="W91" s="41" t="s">
        <v>2998</v>
      </c>
      <c r="X91" s="41"/>
    </row>
    <row r="92" spans="2:24" ht="57" x14ac:dyDescent="0.45">
      <c r="B92" s="208">
        <f t="shared" si="1"/>
        <v>86</v>
      </c>
      <c r="C92" s="209" t="s">
        <v>1199</v>
      </c>
      <c r="D92" s="209" t="s">
        <v>1832</v>
      </c>
      <c r="E92" s="209">
        <f>IF(D92="1.2(1)①",INDEX('1.2(1)①'!$B:$B,MATCH(F92,'1.2(1)①'!$J:$J,0),1),INDEX('1.2(1)②'!$B:$B,MATCH(F92,'1.2(1)②'!$J:$J,0),1))</f>
        <v>1</v>
      </c>
      <c r="F92" s="209" t="s">
        <v>2149</v>
      </c>
      <c r="G92" s="209" t="s">
        <v>1235</v>
      </c>
      <c r="H92" s="209" t="s">
        <v>1164</v>
      </c>
      <c r="I92" s="209" t="s">
        <v>1209</v>
      </c>
      <c r="J92" s="209" t="s">
        <v>1166</v>
      </c>
      <c r="K92" s="209" t="s">
        <v>1088</v>
      </c>
      <c r="L92" s="41">
        <v>6</v>
      </c>
      <c r="M92" s="41" t="s">
        <v>1097</v>
      </c>
      <c r="N92" s="41" t="s">
        <v>1098</v>
      </c>
      <c r="O92" s="150">
        <v>7240000</v>
      </c>
      <c r="P92" s="41" t="s">
        <v>1092</v>
      </c>
      <c r="Q92" s="41" t="s">
        <v>1201</v>
      </c>
      <c r="R92" s="41" t="s">
        <v>1202</v>
      </c>
      <c r="S92" s="41" t="s">
        <v>1203</v>
      </c>
      <c r="T92" s="41" t="s">
        <v>1201</v>
      </c>
      <c r="U92" s="41" t="s">
        <v>1202</v>
      </c>
      <c r="V92" s="41" t="s">
        <v>1236</v>
      </c>
      <c r="W92" s="41" t="s">
        <v>2998</v>
      </c>
      <c r="X92" s="41" t="s">
        <v>3002</v>
      </c>
    </row>
    <row r="93" spans="2:24" ht="57" x14ac:dyDescent="0.45">
      <c r="B93" s="208">
        <f t="shared" si="1"/>
        <v>87</v>
      </c>
      <c r="C93" s="209" t="s">
        <v>1199</v>
      </c>
      <c r="D93" s="209" t="s">
        <v>1832</v>
      </c>
      <c r="E93" s="209">
        <f>IF(D93="1.2(1)①",INDEX('1.2(1)①'!$B:$B,MATCH(F93,'1.2(1)①'!$J:$J,0),1),INDEX('1.2(1)②'!$B:$B,MATCH(F93,'1.2(1)②'!$J:$J,0),1))</f>
        <v>1</v>
      </c>
      <c r="F93" s="209" t="s">
        <v>2149</v>
      </c>
      <c r="G93" s="209" t="s">
        <v>1235</v>
      </c>
      <c r="H93" s="209" t="s">
        <v>1164</v>
      </c>
      <c r="I93" s="209" t="s">
        <v>1210</v>
      </c>
      <c r="J93" s="209" t="s">
        <v>1166</v>
      </c>
      <c r="K93" s="209" t="s">
        <v>1088</v>
      </c>
      <c r="L93" s="41">
        <v>5.7</v>
      </c>
      <c r="M93" s="41" t="s">
        <v>1097</v>
      </c>
      <c r="N93" s="41" t="s">
        <v>1098</v>
      </c>
      <c r="O93" s="150">
        <v>7410000</v>
      </c>
      <c r="P93" s="41" t="s">
        <v>1092</v>
      </c>
      <c r="Q93" s="41" t="s">
        <v>1201</v>
      </c>
      <c r="R93" s="41" t="s">
        <v>1202</v>
      </c>
      <c r="S93" s="41" t="s">
        <v>1203</v>
      </c>
      <c r="T93" s="41" t="s">
        <v>1201</v>
      </c>
      <c r="U93" s="41" t="s">
        <v>1202</v>
      </c>
      <c r="V93" s="41" t="s">
        <v>1236</v>
      </c>
      <c r="W93" s="41" t="s">
        <v>2998</v>
      </c>
      <c r="X93" s="41" t="s">
        <v>3002</v>
      </c>
    </row>
    <row r="94" spans="2:24" ht="57" x14ac:dyDescent="0.45">
      <c r="B94" s="208">
        <f t="shared" si="1"/>
        <v>88</v>
      </c>
      <c r="C94" s="209" t="s">
        <v>1199</v>
      </c>
      <c r="D94" s="209" t="s">
        <v>1832</v>
      </c>
      <c r="E94" s="209">
        <f>IF(D94="1.2(1)①",INDEX('1.2(1)①'!$B:$B,MATCH(F94,'1.2(1)①'!$J:$J,0),1),INDEX('1.2(1)②'!$B:$B,MATCH(F94,'1.2(1)②'!$J:$J,0),1))</f>
        <v>1</v>
      </c>
      <c r="F94" s="209" t="s">
        <v>2149</v>
      </c>
      <c r="G94" s="209" t="s">
        <v>1235</v>
      </c>
      <c r="H94" s="209" t="s">
        <v>1164</v>
      </c>
      <c r="I94" s="209" t="s">
        <v>1216</v>
      </c>
      <c r="J94" s="209" t="s">
        <v>1166</v>
      </c>
      <c r="K94" s="209" t="s">
        <v>1088</v>
      </c>
      <c r="L94" s="41">
        <v>5.6</v>
      </c>
      <c r="M94" s="41" t="s">
        <v>1097</v>
      </c>
      <c r="N94" s="41" t="s">
        <v>1098</v>
      </c>
      <c r="O94" s="150">
        <v>8860000</v>
      </c>
      <c r="P94" s="41" t="s">
        <v>1092</v>
      </c>
      <c r="Q94" s="41" t="s">
        <v>1201</v>
      </c>
      <c r="R94" s="41" t="s">
        <v>1202</v>
      </c>
      <c r="S94" s="41" t="s">
        <v>1203</v>
      </c>
      <c r="T94" s="41" t="s">
        <v>1201</v>
      </c>
      <c r="U94" s="41" t="s">
        <v>1202</v>
      </c>
      <c r="V94" s="41" t="s">
        <v>1236</v>
      </c>
      <c r="W94" s="41" t="s">
        <v>2998</v>
      </c>
      <c r="X94" s="41" t="s">
        <v>3002</v>
      </c>
    </row>
    <row r="95" spans="2:24" ht="42.75" x14ac:dyDescent="0.45">
      <c r="B95" s="208">
        <f t="shared" si="1"/>
        <v>89</v>
      </c>
      <c r="C95" s="209" t="s">
        <v>1199</v>
      </c>
      <c r="D95" s="209" t="s">
        <v>1832</v>
      </c>
      <c r="E95" s="209">
        <f>IF(D95="1.2(1)①",INDEX('1.2(1)①'!$B:$B,MATCH(F95,'1.2(1)①'!$J:$J,0),1),INDEX('1.2(1)②'!$B:$B,MATCH(F95,'1.2(1)②'!$J:$J,0),1))</f>
        <v>1</v>
      </c>
      <c r="F95" s="209" t="s">
        <v>2149</v>
      </c>
      <c r="G95" s="209" t="s">
        <v>1235</v>
      </c>
      <c r="H95" s="209" t="s">
        <v>1164</v>
      </c>
      <c r="I95" s="209" t="s">
        <v>1213</v>
      </c>
      <c r="J95" s="209" t="s">
        <v>1132</v>
      </c>
      <c r="K95" s="209" t="s">
        <v>1088</v>
      </c>
      <c r="L95" s="41">
        <v>4</v>
      </c>
      <c r="M95" s="41" t="s">
        <v>1097</v>
      </c>
      <c r="N95" s="41" t="s">
        <v>1098</v>
      </c>
      <c r="O95" s="150" t="s">
        <v>1088</v>
      </c>
      <c r="P95" s="41" t="s">
        <v>1092</v>
      </c>
      <c r="Q95" s="41" t="s">
        <v>1214</v>
      </c>
      <c r="R95" s="41" t="s">
        <v>1185</v>
      </c>
      <c r="S95" s="41" t="s">
        <v>1215</v>
      </c>
      <c r="T95" s="41" t="s">
        <v>1214</v>
      </c>
      <c r="U95" s="41" t="s">
        <v>1185</v>
      </c>
      <c r="V95" s="41" t="s">
        <v>1231</v>
      </c>
      <c r="W95" s="41" t="s">
        <v>2998</v>
      </c>
      <c r="X95" s="41"/>
    </row>
    <row r="96" spans="2:24" ht="42.75" x14ac:dyDescent="0.45">
      <c r="B96" s="208">
        <f t="shared" si="1"/>
        <v>90</v>
      </c>
      <c r="C96" s="209" t="s">
        <v>1199</v>
      </c>
      <c r="D96" s="209" t="s">
        <v>1832</v>
      </c>
      <c r="E96" s="209">
        <f>IF(D96="1.2(1)①",INDEX('1.2(1)①'!$B:$B,MATCH(F96,'1.2(1)①'!$J:$J,0),1),INDEX('1.2(1)②'!$B:$B,MATCH(F96,'1.2(1)②'!$J:$J,0),1))</f>
        <v>1</v>
      </c>
      <c r="F96" s="209" t="s">
        <v>2149</v>
      </c>
      <c r="G96" s="209" t="s">
        <v>1235</v>
      </c>
      <c r="H96" s="209" t="s">
        <v>1164</v>
      </c>
      <c r="I96" s="209" t="s">
        <v>1208</v>
      </c>
      <c r="J96" s="209" t="s">
        <v>1132</v>
      </c>
      <c r="K96" s="209" t="s">
        <v>1088</v>
      </c>
      <c r="L96" s="41">
        <v>4.1399999999999997</v>
      </c>
      <c r="M96" s="41" t="s">
        <v>1097</v>
      </c>
      <c r="N96" s="41" t="s">
        <v>1098</v>
      </c>
      <c r="O96" s="150" t="s">
        <v>1088</v>
      </c>
      <c r="P96" s="41" t="s">
        <v>1092</v>
      </c>
      <c r="Q96" s="41" t="s">
        <v>1214</v>
      </c>
      <c r="R96" s="41" t="s">
        <v>1185</v>
      </c>
      <c r="S96" s="41" t="s">
        <v>1215</v>
      </c>
      <c r="T96" s="41" t="s">
        <v>1214</v>
      </c>
      <c r="U96" s="41" t="s">
        <v>1185</v>
      </c>
      <c r="V96" s="41" t="s">
        <v>1231</v>
      </c>
      <c r="W96" s="41" t="s">
        <v>2998</v>
      </c>
      <c r="X96" s="41"/>
    </row>
    <row r="97" spans="2:24" ht="57" x14ac:dyDescent="0.45">
      <c r="B97" s="208">
        <f t="shared" si="1"/>
        <v>91</v>
      </c>
      <c r="C97" s="209" t="s">
        <v>1199</v>
      </c>
      <c r="D97" s="209" t="s">
        <v>1832</v>
      </c>
      <c r="E97" s="209">
        <f>IF(D97="1.2(1)①",INDEX('1.2(1)①'!$B:$B,MATCH(F97,'1.2(1)①'!$J:$J,0),1),INDEX('1.2(1)②'!$B:$B,MATCH(F97,'1.2(1)②'!$J:$J,0),1))</f>
        <v>1</v>
      </c>
      <c r="F97" s="209" t="s">
        <v>2149</v>
      </c>
      <c r="G97" s="209" t="s">
        <v>1235</v>
      </c>
      <c r="H97" s="209" t="s">
        <v>1164</v>
      </c>
      <c r="I97" s="209" t="s">
        <v>1209</v>
      </c>
      <c r="J97" s="209" t="s">
        <v>1132</v>
      </c>
      <c r="K97" s="209" t="s">
        <v>1088</v>
      </c>
      <c r="L97" s="41">
        <v>3.86</v>
      </c>
      <c r="M97" s="41" t="s">
        <v>1097</v>
      </c>
      <c r="N97" s="41" t="s">
        <v>1098</v>
      </c>
      <c r="O97" s="150">
        <v>7240000</v>
      </c>
      <c r="P97" s="41" t="s">
        <v>1092</v>
      </c>
      <c r="Q97" s="41" t="s">
        <v>1214</v>
      </c>
      <c r="R97" s="41" t="s">
        <v>1185</v>
      </c>
      <c r="S97" s="41" t="s">
        <v>1215</v>
      </c>
      <c r="T97" s="41" t="s">
        <v>1214</v>
      </c>
      <c r="U97" s="41" t="s">
        <v>1185</v>
      </c>
      <c r="V97" s="41" t="s">
        <v>1231</v>
      </c>
      <c r="W97" s="41" t="s">
        <v>2998</v>
      </c>
      <c r="X97" s="41" t="s">
        <v>3002</v>
      </c>
    </row>
    <row r="98" spans="2:24" ht="57" x14ac:dyDescent="0.45">
      <c r="B98" s="208">
        <f t="shared" si="1"/>
        <v>92</v>
      </c>
      <c r="C98" s="209" t="s">
        <v>1199</v>
      </c>
      <c r="D98" s="209" t="s">
        <v>1832</v>
      </c>
      <c r="E98" s="209">
        <f>IF(D98="1.2(1)①",INDEX('1.2(1)①'!$B:$B,MATCH(F98,'1.2(1)①'!$J:$J,0),1),INDEX('1.2(1)②'!$B:$B,MATCH(F98,'1.2(1)②'!$J:$J,0),1))</f>
        <v>1</v>
      </c>
      <c r="F98" s="209" t="s">
        <v>2149</v>
      </c>
      <c r="G98" s="209" t="s">
        <v>1235</v>
      </c>
      <c r="H98" s="209" t="s">
        <v>1164</v>
      </c>
      <c r="I98" s="209" t="s">
        <v>1210</v>
      </c>
      <c r="J98" s="209" t="s">
        <v>1132</v>
      </c>
      <c r="K98" s="209" t="s">
        <v>1088</v>
      </c>
      <c r="L98" s="41">
        <v>3.7</v>
      </c>
      <c r="M98" s="41" t="s">
        <v>1097</v>
      </c>
      <c r="N98" s="41" t="s">
        <v>1098</v>
      </c>
      <c r="O98" s="150">
        <v>7410000</v>
      </c>
      <c r="P98" s="41" t="s">
        <v>1092</v>
      </c>
      <c r="Q98" s="41" t="s">
        <v>1214</v>
      </c>
      <c r="R98" s="41" t="s">
        <v>1185</v>
      </c>
      <c r="S98" s="41" t="s">
        <v>1215</v>
      </c>
      <c r="T98" s="41" t="s">
        <v>1214</v>
      </c>
      <c r="U98" s="41" t="s">
        <v>1185</v>
      </c>
      <c r="V98" s="41" t="s">
        <v>1231</v>
      </c>
      <c r="W98" s="41" t="s">
        <v>2998</v>
      </c>
      <c r="X98" s="41" t="s">
        <v>3002</v>
      </c>
    </row>
    <row r="99" spans="2:24" ht="57" x14ac:dyDescent="0.45">
      <c r="B99" s="208">
        <f t="shared" si="1"/>
        <v>93</v>
      </c>
      <c r="C99" s="209" t="s">
        <v>1199</v>
      </c>
      <c r="D99" s="209" t="s">
        <v>1832</v>
      </c>
      <c r="E99" s="209">
        <f>IF(D99="1.2(1)①",INDEX('1.2(1)①'!$B:$B,MATCH(F99,'1.2(1)①'!$J:$J,0),1),INDEX('1.2(1)②'!$B:$B,MATCH(F99,'1.2(1)②'!$J:$J,0),1))</f>
        <v>1</v>
      </c>
      <c r="F99" s="209" t="s">
        <v>2149</v>
      </c>
      <c r="G99" s="209" t="s">
        <v>1235</v>
      </c>
      <c r="H99" s="209" t="s">
        <v>1164</v>
      </c>
      <c r="I99" s="209" t="s">
        <v>1216</v>
      </c>
      <c r="J99" s="209" t="s">
        <v>1132</v>
      </c>
      <c r="K99" s="209" t="s">
        <v>1088</v>
      </c>
      <c r="L99" s="41">
        <v>3.41</v>
      </c>
      <c r="M99" s="41" t="s">
        <v>1097</v>
      </c>
      <c r="N99" s="41" t="s">
        <v>1098</v>
      </c>
      <c r="O99" s="150">
        <v>8860000</v>
      </c>
      <c r="P99" s="41" t="s">
        <v>1092</v>
      </c>
      <c r="Q99" s="41" t="s">
        <v>1214</v>
      </c>
      <c r="R99" s="41" t="s">
        <v>1185</v>
      </c>
      <c r="S99" s="41" t="s">
        <v>1215</v>
      </c>
      <c r="T99" s="41" t="s">
        <v>1214</v>
      </c>
      <c r="U99" s="41" t="s">
        <v>1185</v>
      </c>
      <c r="V99" s="41" t="s">
        <v>1231</v>
      </c>
      <c r="W99" s="41" t="s">
        <v>2998</v>
      </c>
      <c r="X99" s="41" t="s">
        <v>3002</v>
      </c>
    </row>
    <row r="100" spans="2:24" ht="42.75" x14ac:dyDescent="0.45">
      <c r="B100" s="208">
        <f t="shared" si="1"/>
        <v>94</v>
      </c>
      <c r="C100" s="209" t="s">
        <v>1199</v>
      </c>
      <c r="D100" s="209" t="s">
        <v>1832</v>
      </c>
      <c r="E100" s="209">
        <f>IF(D100="1.2(1)①",INDEX('1.2(1)①'!$B:$B,MATCH(F100,'1.2(1)①'!$J:$J,0),1),INDEX('1.2(1)②'!$B:$B,MATCH(F100,'1.2(1)②'!$J:$J,0),1))</f>
        <v>1</v>
      </c>
      <c r="F100" s="209" t="s">
        <v>2149</v>
      </c>
      <c r="G100" s="209" t="s">
        <v>1237</v>
      </c>
      <c r="H100" s="209" t="s">
        <v>1164</v>
      </c>
      <c r="I100" s="209" t="s">
        <v>1200</v>
      </c>
      <c r="J100" s="209" t="s">
        <v>1166</v>
      </c>
      <c r="K100" s="209" t="s">
        <v>1088</v>
      </c>
      <c r="L100" s="41">
        <v>5.2</v>
      </c>
      <c r="M100" s="41" t="s">
        <v>1097</v>
      </c>
      <c r="N100" s="41" t="s">
        <v>1098</v>
      </c>
      <c r="O100" s="150" t="s">
        <v>1088</v>
      </c>
      <c r="P100" s="41" t="s">
        <v>1092</v>
      </c>
      <c r="Q100" s="41" t="s">
        <v>1214</v>
      </c>
      <c r="R100" s="41" t="s">
        <v>1185</v>
      </c>
      <c r="S100" s="41" t="s">
        <v>1215</v>
      </c>
      <c r="T100" s="41" t="s">
        <v>1214</v>
      </c>
      <c r="U100" s="41" t="s">
        <v>1185</v>
      </c>
      <c r="V100" s="41" t="s">
        <v>1238</v>
      </c>
      <c r="W100" s="41" t="s">
        <v>2998</v>
      </c>
      <c r="X100" s="41"/>
    </row>
    <row r="101" spans="2:24" ht="42.75" x14ac:dyDescent="0.45">
      <c r="B101" s="208">
        <f t="shared" si="1"/>
        <v>95</v>
      </c>
      <c r="C101" s="209" t="s">
        <v>1199</v>
      </c>
      <c r="D101" s="209" t="s">
        <v>1832</v>
      </c>
      <c r="E101" s="209">
        <f>IF(D101="1.2(1)①",INDEX('1.2(1)①'!$B:$B,MATCH(F101,'1.2(1)①'!$J:$J,0),1),INDEX('1.2(1)②'!$B:$B,MATCH(F101,'1.2(1)②'!$J:$J,0),1))</f>
        <v>1</v>
      </c>
      <c r="F101" s="209" t="s">
        <v>2149</v>
      </c>
      <c r="G101" s="209" t="s">
        <v>1237</v>
      </c>
      <c r="H101" s="209" t="s">
        <v>1164</v>
      </c>
      <c r="I101" s="209" t="s">
        <v>1204</v>
      </c>
      <c r="J101" s="209" t="s">
        <v>1166</v>
      </c>
      <c r="K101" s="209" t="s">
        <v>1088</v>
      </c>
      <c r="L101" s="41">
        <v>5.0999999999999996</v>
      </c>
      <c r="M101" s="41" t="s">
        <v>1097</v>
      </c>
      <c r="N101" s="41" t="s">
        <v>1098</v>
      </c>
      <c r="O101" s="150" t="s">
        <v>1088</v>
      </c>
      <c r="P101" s="41" t="s">
        <v>1092</v>
      </c>
      <c r="Q101" s="41" t="s">
        <v>1214</v>
      </c>
      <c r="R101" s="41" t="s">
        <v>1185</v>
      </c>
      <c r="S101" s="41" t="s">
        <v>1215</v>
      </c>
      <c r="T101" s="41" t="s">
        <v>1214</v>
      </c>
      <c r="U101" s="41" t="s">
        <v>1185</v>
      </c>
      <c r="V101" s="41" t="s">
        <v>1238</v>
      </c>
      <c r="W101" s="41" t="s">
        <v>2998</v>
      </c>
      <c r="X101" s="41"/>
    </row>
    <row r="102" spans="2:24" ht="42.75" x14ac:dyDescent="0.45">
      <c r="B102" s="208">
        <f t="shared" si="1"/>
        <v>96</v>
      </c>
      <c r="C102" s="209" t="s">
        <v>1199</v>
      </c>
      <c r="D102" s="209" t="s">
        <v>1832</v>
      </c>
      <c r="E102" s="209">
        <f>IF(D102="1.2(1)①",INDEX('1.2(1)①'!$B:$B,MATCH(F102,'1.2(1)①'!$J:$J,0),1),INDEX('1.2(1)②'!$B:$B,MATCH(F102,'1.2(1)②'!$J:$J,0),1))</f>
        <v>1</v>
      </c>
      <c r="F102" s="209" t="s">
        <v>2149</v>
      </c>
      <c r="G102" s="209" t="s">
        <v>1237</v>
      </c>
      <c r="H102" s="209" t="s">
        <v>1164</v>
      </c>
      <c r="I102" s="209" t="s">
        <v>1205</v>
      </c>
      <c r="J102" s="209" t="s">
        <v>1166</v>
      </c>
      <c r="K102" s="209" t="s">
        <v>1088</v>
      </c>
      <c r="L102" s="41">
        <v>5.0999999999999996</v>
      </c>
      <c r="M102" s="41" t="s">
        <v>1097</v>
      </c>
      <c r="N102" s="41" t="s">
        <v>1098</v>
      </c>
      <c r="O102" s="150" t="s">
        <v>1088</v>
      </c>
      <c r="P102" s="41" t="s">
        <v>1092</v>
      </c>
      <c r="Q102" s="41" t="s">
        <v>1214</v>
      </c>
      <c r="R102" s="41" t="s">
        <v>1185</v>
      </c>
      <c r="S102" s="41" t="s">
        <v>1215</v>
      </c>
      <c r="T102" s="41" t="s">
        <v>1214</v>
      </c>
      <c r="U102" s="41" t="s">
        <v>1185</v>
      </c>
      <c r="V102" s="41" t="s">
        <v>1238</v>
      </c>
      <c r="W102" s="41" t="s">
        <v>2998</v>
      </c>
      <c r="X102" s="41"/>
    </row>
    <row r="103" spans="2:24" ht="42.75" x14ac:dyDescent="0.45">
      <c r="B103" s="208">
        <f t="shared" si="1"/>
        <v>97</v>
      </c>
      <c r="C103" s="209" t="s">
        <v>1199</v>
      </c>
      <c r="D103" s="209" t="s">
        <v>1832</v>
      </c>
      <c r="E103" s="209">
        <f>IF(D103="1.2(1)①",INDEX('1.2(1)①'!$B:$B,MATCH(F103,'1.2(1)①'!$J:$J,0),1),INDEX('1.2(1)②'!$B:$B,MATCH(F103,'1.2(1)②'!$J:$J,0),1))</f>
        <v>1</v>
      </c>
      <c r="F103" s="209" t="s">
        <v>2149</v>
      </c>
      <c r="G103" s="209" t="s">
        <v>1237</v>
      </c>
      <c r="H103" s="209" t="s">
        <v>1164</v>
      </c>
      <c r="I103" s="209" t="s">
        <v>1206</v>
      </c>
      <c r="J103" s="209" t="s">
        <v>1166</v>
      </c>
      <c r="K103" s="209" t="s">
        <v>1088</v>
      </c>
      <c r="L103" s="41">
        <v>5.0999999999999996</v>
      </c>
      <c r="M103" s="41" t="s">
        <v>1097</v>
      </c>
      <c r="N103" s="41" t="s">
        <v>1098</v>
      </c>
      <c r="O103" s="150" t="s">
        <v>1088</v>
      </c>
      <c r="P103" s="41" t="s">
        <v>1092</v>
      </c>
      <c r="Q103" s="41" t="s">
        <v>1214</v>
      </c>
      <c r="R103" s="41" t="s">
        <v>1185</v>
      </c>
      <c r="S103" s="41" t="s">
        <v>1215</v>
      </c>
      <c r="T103" s="41" t="s">
        <v>1214</v>
      </c>
      <c r="U103" s="41" t="s">
        <v>1185</v>
      </c>
      <c r="V103" s="41" t="s">
        <v>1238</v>
      </c>
      <c r="W103" s="41" t="s">
        <v>2998</v>
      </c>
      <c r="X103" s="41"/>
    </row>
    <row r="104" spans="2:24" ht="42.75" x14ac:dyDescent="0.45">
      <c r="B104" s="208">
        <f t="shared" si="1"/>
        <v>98</v>
      </c>
      <c r="C104" s="209" t="s">
        <v>1199</v>
      </c>
      <c r="D104" s="209" t="s">
        <v>1832</v>
      </c>
      <c r="E104" s="209">
        <f>IF(D104="1.2(1)①",INDEX('1.2(1)①'!$B:$B,MATCH(F104,'1.2(1)①'!$J:$J,0),1),INDEX('1.2(1)②'!$B:$B,MATCH(F104,'1.2(1)②'!$J:$J,0),1))</f>
        <v>1</v>
      </c>
      <c r="F104" s="209" t="s">
        <v>2149</v>
      </c>
      <c r="G104" s="209" t="s">
        <v>1237</v>
      </c>
      <c r="H104" s="209" t="s">
        <v>1164</v>
      </c>
      <c r="I104" s="209" t="s">
        <v>1207</v>
      </c>
      <c r="J104" s="209" t="s">
        <v>1166</v>
      </c>
      <c r="K104" s="209" t="s">
        <v>1088</v>
      </c>
      <c r="L104" s="41" t="s">
        <v>1088</v>
      </c>
      <c r="M104" s="41" t="s">
        <v>1097</v>
      </c>
      <c r="N104" s="41" t="s">
        <v>1098</v>
      </c>
      <c r="O104" s="150" t="s">
        <v>1088</v>
      </c>
      <c r="P104" s="41" t="s">
        <v>1092</v>
      </c>
      <c r="Q104" s="41" t="s">
        <v>1214</v>
      </c>
      <c r="R104" s="41" t="s">
        <v>1185</v>
      </c>
      <c r="S104" s="41" t="s">
        <v>1215</v>
      </c>
      <c r="T104" s="41" t="s">
        <v>1214</v>
      </c>
      <c r="U104" s="41" t="s">
        <v>1185</v>
      </c>
      <c r="V104" s="41" t="s">
        <v>1238</v>
      </c>
      <c r="W104" s="41" t="s">
        <v>2998</v>
      </c>
      <c r="X104" s="41"/>
    </row>
    <row r="105" spans="2:24" ht="42.75" x14ac:dyDescent="0.45">
      <c r="B105" s="208">
        <f t="shared" si="1"/>
        <v>99</v>
      </c>
      <c r="C105" s="209" t="s">
        <v>1199</v>
      </c>
      <c r="D105" s="209" t="s">
        <v>1832</v>
      </c>
      <c r="E105" s="209">
        <f>IF(D105="1.2(1)①",INDEX('1.2(1)①'!$B:$B,MATCH(F105,'1.2(1)①'!$J:$J,0),1),INDEX('1.2(1)②'!$B:$B,MATCH(F105,'1.2(1)②'!$J:$J,0),1))</f>
        <v>1</v>
      </c>
      <c r="F105" s="209" t="s">
        <v>2149</v>
      </c>
      <c r="G105" s="209" t="s">
        <v>1237</v>
      </c>
      <c r="H105" s="209" t="s">
        <v>1164</v>
      </c>
      <c r="I105" s="209" t="s">
        <v>1208</v>
      </c>
      <c r="J105" s="209" t="s">
        <v>1166</v>
      </c>
      <c r="K105" s="209" t="s">
        <v>1088</v>
      </c>
      <c r="L105" s="41">
        <v>5.7</v>
      </c>
      <c r="M105" s="41" t="s">
        <v>1097</v>
      </c>
      <c r="N105" s="41" t="s">
        <v>1098</v>
      </c>
      <c r="O105" s="150" t="s">
        <v>1088</v>
      </c>
      <c r="P105" s="41" t="s">
        <v>1092</v>
      </c>
      <c r="Q105" s="41" t="s">
        <v>1214</v>
      </c>
      <c r="R105" s="41" t="s">
        <v>1185</v>
      </c>
      <c r="S105" s="41" t="s">
        <v>1215</v>
      </c>
      <c r="T105" s="41" t="s">
        <v>1214</v>
      </c>
      <c r="U105" s="41" t="s">
        <v>1185</v>
      </c>
      <c r="V105" s="41" t="s">
        <v>1238</v>
      </c>
      <c r="W105" s="41" t="s">
        <v>2998</v>
      </c>
      <c r="X105" s="41"/>
    </row>
    <row r="106" spans="2:24" ht="42.75" x14ac:dyDescent="0.45">
      <c r="B106" s="208">
        <f t="shared" si="1"/>
        <v>100</v>
      </c>
      <c r="C106" s="209" t="s">
        <v>1199</v>
      </c>
      <c r="D106" s="209" t="s">
        <v>1832</v>
      </c>
      <c r="E106" s="209">
        <f>IF(D106="1.2(1)①",INDEX('1.2(1)①'!$B:$B,MATCH(F106,'1.2(1)①'!$J:$J,0),1),INDEX('1.2(1)②'!$B:$B,MATCH(F106,'1.2(1)②'!$J:$J,0),1))</f>
        <v>1</v>
      </c>
      <c r="F106" s="209" t="s">
        <v>2149</v>
      </c>
      <c r="G106" s="209" t="s">
        <v>1237</v>
      </c>
      <c r="H106" s="209" t="s">
        <v>1164</v>
      </c>
      <c r="I106" s="209" t="s">
        <v>1209</v>
      </c>
      <c r="J106" s="209" t="s">
        <v>1166</v>
      </c>
      <c r="K106" s="209" t="s">
        <v>1088</v>
      </c>
      <c r="L106" s="41">
        <v>6</v>
      </c>
      <c r="M106" s="41" t="s">
        <v>1097</v>
      </c>
      <c r="N106" s="41" t="s">
        <v>1098</v>
      </c>
      <c r="O106" s="150" t="s">
        <v>1088</v>
      </c>
      <c r="P106" s="41" t="s">
        <v>1092</v>
      </c>
      <c r="Q106" s="41" t="s">
        <v>1214</v>
      </c>
      <c r="R106" s="41" t="s">
        <v>1185</v>
      </c>
      <c r="S106" s="41" t="s">
        <v>1215</v>
      </c>
      <c r="T106" s="41" t="s">
        <v>1214</v>
      </c>
      <c r="U106" s="41" t="s">
        <v>1185</v>
      </c>
      <c r="V106" s="41" t="s">
        <v>1238</v>
      </c>
      <c r="W106" s="41" t="s">
        <v>2998</v>
      </c>
      <c r="X106" s="41"/>
    </row>
    <row r="107" spans="2:24" ht="42.75" x14ac:dyDescent="0.45">
      <c r="B107" s="208">
        <f t="shared" si="1"/>
        <v>101</v>
      </c>
      <c r="C107" s="209" t="s">
        <v>1199</v>
      </c>
      <c r="D107" s="209" t="s">
        <v>1832</v>
      </c>
      <c r="E107" s="209">
        <f>IF(D107="1.2(1)①",INDEX('1.2(1)①'!$B:$B,MATCH(F107,'1.2(1)①'!$J:$J,0),1),INDEX('1.2(1)②'!$B:$B,MATCH(F107,'1.2(1)②'!$J:$J,0),1))</f>
        <v>1</v>
      </c>
      <c r="F107" s="209" t="s">
        <v>2149</v>
      </c>
      <c r="G107" s="209" t="s">
        <v>1237</v>
      </c>
      <c r="H107" s="209" t="s">
        <v>1164</v>
      </c>
      <c r="I107" s="209" t="s">
        <v>1210</v>
      </c>
      <c r="J107" s="209" t="s">
        <v>1166</v>
      </c>
      <c r="K107" s="209" t="s">
        <v>1088</v>
      </c>
      <c r="L107" s="41">
        <v>5.6</v>
      </c>
      <c r="M107" s="41" t="s">
        <v>1097</v>
      </c>
      <c r="N107" s="41" t="s">
        <v>1098</v>
      </c>
      <c r="O107" s="150" t="s">
        <v>1088</v>
      </c>
      <c r="P107" s="41" t="s">
        <v>1092</v>
      </c>
      <c r="Q107" s="41" t="s">
        <v>1214</v>
      </c>
      <c r="R107" s="41" t="s">
        <v>1185</v>
      </c>
      <c r="S107" s="41" t="s">
        <v>1215</v>
      </c>
      <c r="T107" s="41" t="s">
        <v>1214</v>
      </c>
      <c r="U107" s="41" t="s">
        <v>1185</v>
      </c>
      <c r="V107" s="41" t="s">
        <v>1238</v>
      </c>
      <c r="W107" s="41" t="s">
        <v>2998</v>
      </c>
      <c r="X107" s="41"/>
    </row>
    <row r="108" spans="2:24" ht="57" x14ac:dyDescent="0.45">
      <c r="B108" s="208">
        <f t="shared" si="1"/>
        <v>102</v>
      </c>
      <c r="C108" s="209" t="s">
        <v>1199</v>
      </c>
      <c r="D108" s="209" t="s">
        <v>1832</v>
      </c>
      <c r="E108" s="209">
        <f>IF(D108="1.2(1)①",INDEX('1.2(1)①'!$B:$B,MATCH(F108,'1.2(1)①'!$J:$J,0),1),INDEX('1.2(1)②'!$B:$B,MATCH(F108,'1.2(1)②'!$J:$J,0),1))</f>
        <v>1</v>
      </c>
      <c r="F108" s="209" t="s">
        <v>2149</v>
      </c>
      <c r="G108" s="209" t="s">
        <v>1237</v>
      </c>
      <c r="H108" s="209" t="s">
        <v>1164</v>
      </c>
      <c r="I108" s="209" t="s">
        <v>1211</v>
      </c>
      <c r="J108" s="209" t="s">
        <v>1166</v>
      </c>
      <c r="K108" s="209" t="s">
        <v>1088</v>
      </c>
      <c r="L108" s="41">
        <v>5.3</v>
      </c>
      <c r="M108" s="41" t="s">
        <v>1097</v>
      </c>
      <c r="N108" s="41" t="s">
        <v>1098</v>
      </c>
      <c r="O108" s="150">
        <v>7940000</v>
      </c>
      <c r="P108" s="41" t="s">
        <v>1092</v>
      </c>
      <c r="Q108" s="41" t="s">
        <v>1214</v>
      </c>
      <c r="R108" s="41" t="s">
        <v>1185</v>
      </c>
      <c r="S108" s="41" t="s">
        <v>1215</v>
      </c>
      <c r="T108" s="41" t="s">
        <v>1214</v>
      </c>
      <c r="U108" s="41" t="s">
        <v>1185</v>
      </c>
      <c r="V108" s="41" t="s">
        <v>1238</v>
      </c>
      <c r="W108" s="41" t="s">
        <v>2998</v>
      </c>
      <c r="X108" s="41" t="s">
        <v>3002</v>
      </c>
    </row>
    <row r="109" spans="2:24" ht="42.75" x14ac:dyDescent="0.45">
      <c r="B109" s="208">
        <f t="shared" si="1"/>
        <v>103</v>
      </c>
      <c r="C109" s="209" t="s">
        <v>1199</v>
      </c>
      <c r="D109" s="209" t="s">
        <v>1832</v>
      </c>
      <c r="E109" s="209">
        <f>IF(D109="1.2(1)①",INDEX('1.2(1)①'!$B:$B,MATCH(F109,'1.2(1)①'!$J:$J,0),1),INDEX('1.2(1)②'!$B:$B,MATCH(F109,'1.2(1)②'!$J:$J,0),1))</f>
        <v>1</v>
      </c>
      <c r="F109" s="209" t="s">
        <v>2149</v>
      </c>
      <c r="G109" s="209" t="s">
        <v>1237</v>
      </c>
      <c r="H109" s="209" t="s">
        <v>1164</v>
      </c>
      <c r="I109" s="209" t="s">
        <v>1212</v>
      </c>
      <c r="J109" s="209" t="s">
        <v>1166</v>
      </c>
      <c r="K109" s="209" t="s">
        <v>1088</v>
      </c>
      <c r="L109" s="41">
        <v>5.2</v>
      </c>
      <c r="M109" s="41" t="s">
        <v>1097</v>
      </c>
      <c r="N109" s="41" t="s">
        <v>1098</v>
      </c>
      <c r="O109" s="150" t="s">
        <v>1088</v>
      </c>
      <c r="P109" s="41" t="s">
        <v>1092</v>
      </c>
      <c r="Q109" s="41" t="s">
        <v>1214</v>
      </c>
      <c r="R109" s="41" t="s">
        <v>1185</v>
      </c>
      <c r="S109" s="41" t="s">
        <v>1215</v>
      </c>
      <c r="T109" s="41" t="s">
        <v>1214</v>
      </c>
      <c r="U109" s="41" t="s">
        <v>1185</v>
      </c>
      <c r="V109" s="41" t="s">
        <v>1238</v>
      </c>
      <c r="W109" s="41" t="s">
        <v>2998</v>
      </c>
      <c r="X109" s="41"/>
    </row>
    <row r="110" spans="2:24" ht="57" x14ac:dyDescent="0.45">
      <c r="B110" s="208">
        <f t="shared" si="1"/>
        <v>104</v>
      </c>
      <c r="C110" s="209" t="s">
        <v>1199</v>
      </c>
      <c r="D110" s="209" t="s">
        <v>1832</v>
      </c>
      <c r="E110" s="209">
        <f>IF(D110="1.2(1)①",INDEX('1.2(1)①'!$B:$B,MATCH(F110,'1.2(1)①'!$J:$J,0),1),INDEX('1.2(1)②'!$B:$B,MATCH(F110,'1.2(1)②'!$J:$J,0),1))</f>
        <v>1</v>
      </c>
      <c r="F110" s="209" t="s">
        <v>2149</v>
      </c>
      <c r="G110" s="209" t="s">
        <v>1237</v>
      </c>
      <c r="H110" s="209" t="s">
        <v>1164</v>
      </c>
      <c r="I110" s="209" t="s">
        <v>1213</v>
      </c>
      <c r="J110" s="209" t="s">
        <v>1132</v>
      </c>
      <c r="K110" s="209" t="s">
        <v>1088</v>
      </c>
      <c r="L110" s="41">
        <v>3.67</v>
      </c>
      <c r="M110" s="41" t="s">
        <v>1097</v>
      </c>
      <c r="N110" s="41" t="s">
        <v>1098</v>
      </c>
      <c r="O110" s="150">
        <v>5750000</v>
      </c>
      <c r="P110" s="41" t="s">
        <v>1092</v>
      </c>
      <c r="Q110" s="41" t="s">
        <v>1214</v>
      </c>
      <c r="R110" s="41" t="s">
        <v>1185</v>
      </c>
      <c r="S110" s="41" t="s">
        <v>1215</v>
      </c>
      <c r="T110" s="41" t="s">
        <v>1214</v>
      </c>
      <c r="U110" s="41" t="s">
        <v>1185</v>
      </c>
      <c r="V110" s="41" t="s">
        <v>1238</v>
      </c>
      <c r="W110" s="41" t="s">
        <v>2998</v>
      </c>
      <c r="X110" s="41" t="s">
        <v>3002</v>
      </c>
    </row>
    <row r="111" spans="2:24" ht="42.75" x14ac:dyDescent="0.45">
      <c r="B111" s="208">
        <f t="shared" si="1"/>
        <v>105</v>
      </c>
      <c r="C111" s="209" t="s">
        <v>1199</v>
      </c>
      <c r="D111" s="209" t="s">
        <v>1832</v>
      </c>
      <c r="E111" s="209">
        <f>IF(D111="1.2(1)①",INDEX('1.2(1)①'!$B:$B,MATCH(F111,'1.2(1)①'!$J:$J,0),1),INDEX('1.2(1)②'!$B:$B,MATCH(F111,'1.2(1)②'!$J:$J,0),1))</f>
        <v>1</v>
      </c>
      <c r="F111" s="209" t="s">
        <v>2149</v>
      </c>
      <c r="G111" s="209" t="s">
        <v>1237</v>
      </c>
      <c r="H111" s="209" t="s">
        <v>1164</v>
      </c>
      <c r="I111" s="209" t="s">
        <v>1208</v>
      </c>
      <c r="J111" s="209" t="s">
        <v>1132</v>
      </c>
      <c r="K111" s="209" t="s">
        <v>1088</v>
      </c>
      <c r="L111" s="41">
        <v>4.07</v>
      </c>
      <c r="M111" s="41" t="s">
        <v>1097</v>
      </c>
      <c r="N111" s="41" t="s">
        <v>1098</v>
      </c>
      <c r="O111" s="150" t="s">
        <v>1088</v>
      </c>
      <c r="P111" s="41" t="s">
        <v>1092</v>
      </c>
      <c r="Q111" s="41" t="s">
        <v>1214</v>
      </c>
      <c r="R111" s="41" t="s">
        <v>1185</v>
      </c>
      <c r="S111" s="41" t="s">
        <v>1215</v>
      </c>
      <c r="T111" s="41" t="s">
        <v>1214</v>
      </c>
      <c r="U111" s="41" t="s">
        <v>1185</v>
      </c>
      <c r="V111" s="41" t="s">
        <v>1238</v>
      </c>
      <c r="W111" s="41" t="s">
        <v>2998</v>
      </c>
      <c r="X111" s="41"/>
    </row>
    <row r="112" spans="2:24" ht="57" x14ac:dyDescent="0.45">
      <c r="B112" s="208">
        <f t="shared" si="1"/>
        <v>106</v>
      </c>
      <c r="C112" s="209" t="s">
        <v>1199</v>
      </c>
      <c r="D112" s="209" t="s">
        <v>1832</v>
      </c>
      <c r="E112" s="209">
        <f>IF(D112="1.2(1)①",INDEX('1.2(1)①'!$B:$B,MATCH(F112,'1.2(1)①'!$J:$J,0),1),INDEX('1.2(1)②'!$B:$B,MATCH(F112,'1.2(1)②'!$J:$J,0),1))</f>
        <v>1</v>
      </c>
      <c r="F112" s="209" t="s">
        <v>2149</v>
      </c>
      <c r="G112" s="209" t="s">
        <v>1237</v>
      </c>
      <c r="H112" s="209" t="s">
        <v>1164</v>
      </c>
      <c r="I112" s="209" t="s">
        <v>1209</v>
      </c>
      <c r="J112" s="209" t="s">
        <v>1132</v>
      </c>
      <c r="K112" s="209" t="s">
        <v>1088</v>
      </c>
      <c r="L112" s="41">
        <v>3.81</v>
      </c>
      <c r="M112" s="41" t="s">
        <v>1097</v>
      </c>
      <c r="N112" s="41" t="s">
        <v>1098</v>
      </c>
      <c r="O112" s="150">
        <v>7750000</v>
      </c>
      <c r="P112" s="41" t="s">
        <v>1092</v>
      </c>
      <c r="Q112" s="41" t="s">
        <v>1214</v>
      </c>
      <c r="R112" s="41" t="s">
        <v>1185</v>
      </c>
      <c r="S112" s="41" t="s">
        <v>1215</v>
      </c>
      <c r="T112" s="41" t="s">
        <v>1214</v>
      </c>
      <c r="U112" s="41" t="s">
        <v>1185</v>
      </c>
      <c r="V112" s="41" t="s">
        <v>1238</v>
      </c>
      <c r="W112" s="41" t="s">
        <v>2998</v>
      </c>
      <c r="X112" s="41" t="s">
        <v>3002</v>
      </c>
    </row>
    <row r="113" spans="2:24" ht="42.75" x14ac:dyDescent="0.45">
      <c r="B113" s="208">
        <f t="shared" si="1"/>
        <v>107</v>
      </c>
      <c r="C113" s="209" t="s">
        <v>1199</v>
      </c>
      <c r="D113" s="209" t="s">
        <v>1832</v>
      </c>
      <c r="E113" s="209">
        <f>IF(D113="1.2(1)①",INDEX('1.2(1)①'!$B:$B,MATCH(F113,'1.2(1)①'!$J:$J,0),1),INDEX('1.2(1)②'!$B:$B,MATCH(F113,'1.2(1)②'!$J:$J,0),1))</f>
        <v>1</v>
      </c>
      <c r="F113" s="209" t="s">
        <v>2149</v>
      </c>
      <c r="G113" s="209" t="s">
        <v>1237</v>
      </c>
      <c r="H113" s="209" t="s">
        <v>1164</v>
      </c>
      <c r="I113" s="209" t="s">
        <v>1210</v>
      </c>
      <c r="J113" s="209" t="s">
        <v>1132</v>
      </c>
      <c r="K113" s="209" t="s">
        <v>1088</v>
      </c>
      <c r="L113" s="41">
        <v>4</v>
      </c>
      <c r="M113" s="41" t="s">
        <v>1097</v>
      </c>
      <c r="N113" s="41" t="s">
        <v>1098</v>
      </c>
      <c r="O113" s="150" t="s">
        <v>1088</v>
      </c>
      <c r="P113" s="41" t="s">
        <v>1092</v>
      </c>
      <c r="Q113" s="41" t="s">
        <v>1214</v>
      </c>
      <c r="R113" s="41" t="s">
        <v>1185</v>
      </c>
      <c r="S113" s="41" t="s">
        <v>1215</v>
      </c>
      <c r="T113" s="41" t="s">
        <v>1214</v>
      </c>
      <c r="U113" s="41" t="s">
        <v>1185</v>
      </c>
      <c r="V113" s="41" t="s">
        <v>1238</v>
      </c>
      <c r="W113" s="41" t="s">
        <v>2998</v>
      </c>
      <c r="X113" s="41"/>
    </row>
    <row r="114" spans="2:24" ht="42.75" x14ac:dyDescent="0.45">
      <c r="B114" s="208">
        <f t="shared" si="1"/>
        <v>108</v>
      </c>
      <c r="C114" s="209" t="s">
        <v>1199</v>
      </c>
      <c r="D114" s="209" t="s">
        <v>1832</v>
      </c>
      <c r="E114" s="209">
        <f>IF(D114="1.2(1)①",INDEX('1.2(1)①'!$B:$B,MATCH(F114,'1.2(1)①'!$J:$J,0),1),INDEX('1.2(1)②'!$B:$B,MATCH(F114,'1.2(1)②'!$J:$J,0),1))</f>
        <v>1</v>
      </c>
      <c r="F114" s="209" t="s">
        <v>2149</v>
      </c>
      <c r="G114" s="209" t="s">
        <v>1237</v>
      </c>
      <c r="H114" s="209" t="s">
        <v>1164</v>
      </c>
      <c r="I114" s="209" t="s">
        <v>1216</v>
      </c>
      <c r="J114" s="209" t="s">
        <v>1132</v>
      </c>
      <c r="K114" s="209" t="s">
        <v>1088</v>
      </c>
      <c r="L114" s="41">
        <v>5.3</v>
      </c>
      <c r="M114" s="41" t="s">
        <v>1097</v>
      </c>
      <c r="N114" s="41" t="s">
        <v>1098</v>
      </c>
      <c r="O114" s="150" t="s">
        <v>1088</v>
      </c>
      <c r="P114" s="41" t="s">
        <v>1092</v>
      </c>
      <c r="Q114" s="41" t="s">
        <v>1214</v>
      </c>
      <c r="R114" s="41" t="s">
        <v>1185</v>
      </c>
      <c r="S114" s="41" t="s">
        <v>1215</v>
      </c>
      <c r="T114" s="41" t="s">
        <v>1214</v>
      </c>
      <c r="U114" s="41" t="s">
        <v>1185</v>
      </c>
      <c r="V114" s="41" t="s">
        <v>1238</v>
      </c>
      <c r="W114" s="41" t="s">
        <v>2998</v>
      </c>
      <c r="X114" s="41"/>
    </row>
    <row r="115" spans="2:24" ht="42.75" x14ac:dyDescent="0.45">
      <c r="B115" s="208">
        <f t="shared" si="1"/>
        <v>109</v>
      </c>
      <c r="C115" s="209" t="s">
        <v>1199</v>
      </c>
      <c r="D115" s="209" t="s">
        <v>1832</v>
      </c>
      <c r="E115" s="209">
        <f>IF(D115="1.2(1)①",INDEX('1.2(1)①'!$B:$B,MATCH(F115,'1.2(1)①'!$J:$J,0),1),INDEX('1.2(1)②'!$B:$B,MATCH(F115,'1.2(1)②'!$J:$J,0),1))</f>
        <v>1</v>
      </c>
      <c r="F115" s="209" t="s">
        <v>2149</v>
      </c>
      <c r="G115" s="209" t="s">
        <v>1239</v>
      </c>
      <c r="H115" s="209" t="s">
        <v>1164</v>
      </c>
      <c r="I115" s="209" t="s">
        <v>1213</v>
      </c>
      <c r="J115" s="209" t="s">
        <v>1132</v>
      </c>
      <c r="K115" s="209" t="s">
        <v>1088</v>
      </c>
      <c r="L115" s="41">
        <v>2.78</v>
      </c>
      <c r="M115" s="41" t="s">
        <v>1097</v>
      </c>
      <c r="N115" s="41" t="s">
        <v>1098</v>
      </c>
      <c r="O115" s="150" t="s">
        <v>1088</v>
      </c>
      <c r="P115" s="41" t="s">
        <v>1092</v>
      </c>
      <c r="Q115" s="41" t="s">
        <v>1214</v>
      </c>
      <c r="R115" s="41" t="s">
        <v>1185</v>
      </c>
      <c r="S115" s="41" t="s">
        <v>1215</v>
      </c>
      <c r="T115" s="41" t="s">
        <v>1214</v>
      </c>
      <c r="U115" s="41" t="s">
        <v>1185</v>
      </c>
      <c r="V115" s="41" t="s">
        <v>1224</v>
      </c>
      <c r="W115" s="41" t="s">
        <v>2998</v>
      </c>
      <c r="X115" s="41"/>
    </row>
    <row r="116" spans="2:24" ht="42.75" x14ac:dyDescent="0.45">
      <c r="B116" s="208">
        <f t="shared" si="1"/>
        <v>110</v>
      </c>
      <c r="C116" s="209" t="s">
        <v>1199</v>
      </c>
      <c r="D116" s="209" t="s">
        <v>1832</v>
      </c>
      <c r="E116" s="209">
        <f>IF(D116="1.2(1)①",INDEX('1.2(1)①'!$B:$B,MATCH(F116,'1.2(1)①'!$J:$J,0),1),INDEX('1.2(1)②'!$B:$B,MATCH(F116,'1.2(1)②'!$J:$J,0),1))</f>
        <v>1</v>
      </c>
      <c r="F116" s="209" t="s">
        <v>2149</v>
      </c>
      <c r="G116" s="209" t="s">
        <v>1239</v>
      </c>
      <c r="H116" s="209" t="s">
        <v>1164</v>
      </c>
      <c r="I116" s="209" t="s">
        <v>1208</v>
      </c>
      <c r="J116" s="209" t="s">
        <v>1132</v>
      </c>
      <c r="K116" s="209" t="s">
        <v>1088</v>
      </c>
      <c r="L116" s="41">
        <v>2.78</v>
      </c>
      <c r="M116" s="41" t="s">
        <v>1097</v>
      </c>
      <c r="N116" s="41" t="s">
        <v>1098</v>
      </c>
      <c r="O116" s="150" t="s">
        <v>1088</v>
      </c>
      <c r="P116" s="41" t="s">
        <v>1092</v>
      </c>
      <c r="Q116" s="41" t="s">
        <v>1214</v>
      </c>
      <c r="R116" s="41" t="s">
        <v>1185</v>
      </c>
      <c r="S116" s="41" t="s">
        <v>1215</v>
      </c>
      <c r="T116" s="41" t="s">
        <v>1214</v>
      </c>
      <c r="U116" s="41" t="s">
        <v>1185</v>
      </c>
      <c r="V116" s="41" t="s">
        <v>1224</v>
      </c>
      <c r="W116" s="41" t="s">
        <v>2998</v>
      </c>
      <c r="X116" s="41"/>
    </row>
    <row r="117" spans="2:24" ht="42.75" x14ac:dyDescent="0.45">
      <c r="B117" s="208">
        <f t="shared" si="1"/>
        <v>111</v>
      </c>
      <c r="C117" s="209" t="s">
        <v>1199</v>
      </c>
      <c r="D117" s="209" t="s">
        <v>1832</v>
      </c>
      <c r="E117" s="209">
        <f>IF(D117="1.2(1)①",INDEX('1.2(1)①'!$B:$B,MATCH(F117,'1.2(1)①'!$J:$J,0),1),INDEX('1.2(1)②'!$B:$B,MATCH(F117,'1.2(1)②'!$J:$J,0),1))</f>
        <v>1</v>
      </c>
      <c r="F117" s="209" t="s">
        <v>2149</v>
      </c>
      <c r="G117" s="209" t="s">
        <v>1239</v>
      </c>
      <c r="H117" s="209" t="s">
        <v>1164</v>
      </c>
      <c r="I117" s="209" t="s">
        <v>1209</v>
      </c>
      <c r="J117" s="209" t="s">
        <v>1132</v>
      </c>
      <c r="K117" s="209" t="s">
        <v>1088</v>
      </c>
      <c r="L117" s="41">
        <v>2.72</v>
      </c>
      <c r="M117" s="41" t="s">
        <v>1097</v>
      </c>
      <c r="N117" s="41" t="s">
        <v>1098</v>
      </c>
      <c r="O117" s="150" t="s">
        <v>1088</v>
      </c>
      <c r="P117" s="41" t="s">
        <v>1092</v>
      </c>
      <c r="Q117" s="41" t="s">
        <v>1214</v>
      </c>
      <c r="R117" s="41" t="s">
        <v>1185</v>
      </c>
      <c r="S117" s="41" t="s">
        <v>1215</v>
      </c>
      <c r="T117" s="41" t="s">
        <v>1214</v>
      </c>
      <c r="U117" s="41" t="s">
        <v>1185</v>
      </c>
      <c r="V117" s="41" t="s">
        <v>1224</v>
      </c>
      <c r="W117" s="41" t="s">
        <v>2998</v>
      </c>
      <c r="X117" s="41"/>
    </row>
    <row r="118" spans="2:24" ht="42.75" x14ac:dyDescent="0.45">
      <c r="B118" s="208">
        <f t="shared" si="1"/>
        <v>112</v>
      </c>
      <c r="C118" s="209" t="s">
        <v>1199</v>
      </c>
      <c r="D118" s="209" t="s">
        <v>1832</v>
      </c>
      <c r="E118" s="209">
        <f>IF(D118="1.2(1)①",INDEX('1.2(1)①'!$B:$B,MATCH(F118,'1.2(1)①'!$J:$J,0),1),INDEX('1.2(1)②'!$B:$B,MATCH(F118,'1.2(1)②'!$J:$J,0),1))</f>
        <v>1</v>
      </c>
      <c r="F118" s="209" t="s">
        <v>2149</v>
      </c>
      <c r="G118" s="209" t="s">
        <v>1239</v>
      </c>
      <c r="H118" s="209" t="s">
        <v>1164</v>
      </c>
      <c r="I118" s="209" t="s">
        <v>1210</v>
      </c>
      <c r="J118" s="209" t="s">
        <v>1132</v>
      </c>
      <c r="K118" s="209" t="s">
        <v>1088</v>
      </c>
      <c r="L118" s="41" t="s">
        <v>1088</v>
      </c>
      <c r="M118" s="41" t="s">
        <v>1097</v>
      </c>
      <c r="N118" s="41" t="s">
        <v>1098</v>
      </c>
      <c r="O118" s="150" t="s">
        <v>1088</v>
      </c>
      <c r="P118" s="41" t="s">
        <v>1092</v>
      </c>
      <c r="Q118" s="41" t="s">
        <v>1214</v>
      </c>
      <c r="R118" s="41" t="s">
        <v>1185</v>
      </c>
      <c r="S118" s="41" t="s">
        <v>1215</v>
      </c>
      <c r="T118" s="41" t="s">
        <v>1214</v>
      </c>
      <c r="U118" s="41" t="s">
        <v>1185</v>
      </c>
      <c r="V118" s="41" t="s">
        <v>1224</v>
      </c>
      <c r="W118" s="41" t="s">
        <v>2998</v>
      </c>
      <c r="X118" s="41"/>
    </row>
    <row r="119" spans="2:24" ht="42.75" x14ac:dyDescent="0.45">
      <c r="B119" s="208">
        <f t="shared" si="1"/>
        <v>113</v>
      </c>
      <c r="C119" s="209" t="s">
        <v>1199</v>
      </c>
      <c r="D119" s="209" t="s">
        <v>1832</v>
      </c>
      <c r="E119" s="209">
        <f>IF(D119="1.2(1)①",INDEX('1.2(1)①'!$B:$B,MATCH(F119,'1.2(1)①'!$J:$J,0),1),INDEX('1.2(1)②'!$B:$B,MATCH(F119,'1.2(1)②'!$J:$J,0),1))</f>
        <v>1</v>
      </c>
      <c r="F119" s="209" t="s">
        <v>2149</v>
      </c>
      <c r="G119" s="209" t="s">
        <v>1239</v>
      </c>
      <c r="H119" s="209" t="s">
        <v>1164</v>
      </c>
      <c r="I119" s="209" t="s">
        <v>1216</v>
      </c>
      <c r="J119" s="209" t="s">
        <v>1132</v>
      </c>
      <c r="K119" s="209" t="s">
        <v>1088</v>
      </c>
      <c r="L119" s="41" t="s">
        <v>1088</v>
      </c>
      <c r="M119" s="41" t="s">
        <v>1097</v>
      </c>
      <c r="N119" s="41" t="s">
        <v>1098</v>
      </c>
      <c r="O119" s="150" t="s">
        <v>1088</v>
      </c>
      <c r="P119" s="41" t="s">
        <v>1092</v>
      </c>
      <c r="Q119" s="41" t="s">
        <v>1214</v>
      </c>
      <c r="R119" s="41" t="s">
        <v>1185</v>
      </c>
      <c r="S119" s="41" t="s">
        <v>1215</v>
      </c>
      <c r="T119" s="41" t="s">
        <v>1214</v>
      </c>
      <c r="U119" s="41" t="s">
        <v>1185</v>
      </c>
      <c r="V119" s="41" t="s">
        <v>1224</v>
      </c>
      <c r="W119" s="41" t="s">
        <v>2998</v>
      </c>
      <c r="X119" s="41"/>
    </row>
    <row r="120" spans="2:24" ht="42.75" x14ac:dyDescent="0.45">
      <c r="B120" s="208">
        <f t="shared" si="1"/>
        <v>114</v>
      </c>
      <c r="C120" s="209" t="s">
        <v>1199</v>
      </c>
      <c r="D120" s="209" t="s">
        <v>1832</v>
      </c>
      <c r="E120" s="209">
        <f>IF(D120="1.2(1)①",INDEX('1.2(1)①'!$B:$B,MATCH(F120,'1.2(1)①'!$J:$J,0),1),INDEX('1.2(1)②'!$B:$B,MATCH(F120,'1.2(1)②'!$J:$J,0),1))</f>
        <v>1</v>
      </c>
      <c r="F120" s="209" t="s">
        <v>2149</v>
      </c>
      <c r="G120" s="209" t="s">
        <v>1240</v>
      </c>
      <c r="H120" s="209" t="s">
        <v>1164</v>
      </c>
      <c r="I120" s="209" t="s">
        <v>1213</v>
      </c>
      <c r="J120" s="209" t="s">
        <v>1166</v>
      </c>
      <c r="K120" s="209" t="s">
        <v>1088</v>
      </c>
      <c r="L120" s="41" t="s">
        <v>1088</v>
      </c>
      <c r="M120" s="41" t="s">
        <v>1097</v>
      </c>
      <c r="N120" s="41" t="s">
        <v>1098</v>
      </c>
      <c r="O120" s="150" t="s">
        <v>1088</v>
      </c>
      <c r="P120" s="41" t="s">
        <v>1092</v>
      </c>
      <c r="Q120" s="41" t="s">
        <v>1214</v>
      </c>
      <c r="R120" s="41" t="s">
        <v>1185</v>
      </c>
      <c r="S120" s="41" t="s">
        <v>1215</v>
      </c>
      <c r="T120" s="41" t="s">
        <v>1214</v>
      </c>
      <c r="U120" s="41" t="s">
        <v>1185</v>
      </c>
      <c r="V120" s="41" t="s">
        <v>1238</v>
      </c>
      <c r="W120" s="41" t="s">
        <v>2998</v>
      </c>
      <c r="X120" s="41"/>
    </row>
    <row r="121" spans="2:24" ht="42.75" x14ac:dyDescent="0.45">
      <c r="B121" s="208">
        <f t="shared" si="1"/>
        <v>115</v>
      </c>
      <c r="C121" s="209" t="s">
        <v>1199</v>
      </c>
      <c r="D121" s="209" t="s">
        <v>1832</v>
      </c>
      <c r="E121" s="209">
        <f>IF(D121="1.2(1)①",INDEX('1.2(1)①'!$B:$B,MATCH(F121,'1.2(1)①'!$J:$J,0),1),INDEX('1.2(1)②'!$B:$B,MATCH(F121,'1.2(1)②'!$J:$J,0),1))</f>
        <v>1</v>
      </c>
      <c r="F121" s="209" t="s">
        <v>2149</v>
      </c>
      <c r="G121" s="209" t="s">
        <v>1240</v>
      </c>
      <c r="H121" s="209" t="s">
        <v>1164</v>
      </c>
      <c r="I121" s="209" t="s">
        <v>1208</v>
      </c>
      <c r="J121" s="209" t="s">
        <v>1166</v>
      </c>
      <c r="K121" s="209" t="s">
        <v>1088</v>
      </c>
      <c r="L121" s="41">
        <v>6.6</v>
      </c>
      <c r="M121" s="41" t="s">
        <v>1097</v>
      </c>
      <c r="N121" s="41" t="s">
        <v>1098</v>
      </c>
      <c r="O121" s="150" t="s">
        <v>1088</v>
      </c>
      <c r="P121" s="41" t="s">
        <v>1092</v>
      </c>
      <c r="Q121" s="41" t="s">
        <v>1214</v>
      </c>
      <c r="R121" s="41" t="s">
        <v>1185</v>
      </c>
      <c r="S121" s="41" t="s">
        <v>1215</v>
      </c>
      <c r="T121" s="41" t="s">
        <v>1214</v>
      </c>
      <c r="U121" s="41" t="s">
        <v>1185</v>
      </c>
      <c r="V121" s="41" t="s">
        <v>1238</v>
      </c>
      <c r="W121" s="41" t="s">
        <v>2998</v>
      </c>
      <c r="X121" s="41"/>
    </row>
    <row r="122" spans="2:24" ht="42.75" x14ac:dyDescent="0.45">
      <c r="B122" s="208">
        <f t="shared" si="1"/>
        <v>116</v>
      </c>
      <c r="C122" s="209" t="s">
        <v>1199</v>
      </c>
      <c r="D122" s="209" t="s">
        <v>1832</v>
      </c>
      <c r="E122" s="209">
        <f>IF(D122="1.2(1)①",INDEX('1.2(1)①'!$B:$B,MATCH(F122,'1.2(1)①'!$J:$J,0),1),INDEX('1.2(1)②'!$B:$B,MATCH(F122,'1.2(1)②'!$J:$J,0),1))</f>
        <v>1</v>
      </c>
      <c r="F122" s="209" t="s">
        <v>2149</v>
      </c>
      <c r="G122" s="209" t="s">
        <v>1240</v>
      </c>
      <c r="H122" s="209" t="s">
        <v>1164</v>
      </c>
      <c r="I122" s="209" t="s">
        <v>1209</v>
      </c>
      <c r="J122" s="209" t="s">
        <v>1166</v>
      </c>
      <c r="K122" s="209" t="s">
        <v>1088</v>
      </c>
      <c r="L122" s="41">
        <v>6.8</v>
      </c>
      <c r="M122" s="41" t="s">
        <v>1097</v>
      </c>
      <c r="N122" s="41" t="s">
        <v>1098</v>
      </c>
      <c r="O122" s="150" t="s">
        <v>1088</v>
      </c>
      <c r="P122" s="41" t="s">
        <v>1092</v>
      </c>
      <c r="Q122" s="41" t="s">
        <v>1214</v>
      </c>
      <c r="R122" s="41" t="s">
        <v>1185</v>
      </c>
      <c r="S122" s="41" t="s">
        <v>1215</v>
      </c>
      <c r="T122" s="41" t="s">
        <v>1214</v>
      </c>
      <c r="U122" s="41" t="s">
        <v>1185</v>
      </c>
      <c r="V122" s="41" t="s">
        <v>1238</v>
      </c>
      <c r="W122" s="41" t="s">
        <v>2998</v>
      </c>
      <c r="X122" s="41"/>
    </row>
    <row r="123" spans="2:24" ht="42.75" x14ac:dyDescent="0.45">
      <c r="B123" s="208">
        <f t="shared" si="1"/>
        <v>117</v>
      </c>
      <c r="C123" s="209" t="s">
        <v>1199</v>
      </c>
      <c r="D123" s="209" t="s">
        <v>1832</v>
      </c>
      <c r="E123" s="209">
        <f>IF(D123="1.2(1)①",INDEX('1.2(1)①'!$B:$B,MATCH(F123,'1.2(1)①'!$J:$J,0),1),INDEX('1.2(1)②'!$B:$B,MATCH(F123,'1.2(1)②'!$J:$J,0),1))</f>
        <v>1</v>
      </c>
      <c r="F123" s="209" t="s">
        <v>2149</v>
      </c>
      <c r="G123" s="209" t="s">
        <v>1240</v>
      </c>
      <c r="H123" s="209" t="s">
        <v>1164</v>
      </c>
      <c r="I123" s="209" t="s">
        <v>1210</v>
      </c>
      <c r="J123" s="209" t="s">
        <v>1166</v>
      </c>
      <c r="K123" s="209" t="s">
        <v>1088</v>
      </c>
      <c r="L123" s="41">
        <v>6.5</v>
      </c>
      <c r="M123" s="41" t="s">
        <v>1097</v>
      </c>
      <c r="N123" s="41" t="s">
        <v>1098</v>
      </c>
      <c r="O123" s="150" t="s">
        <v>1088</v>
      </c>
      <c r="P123" s="41" t="s">
        <v>1092</v>
      </c>
      <c r="Q123" s="41" t="s">
        <v>1214</v>
      </c>
      <c r="R123" s="41" t="s">
        <v>1185</v>
      </c>
      <c r="S123" s="41" t="s">
        <v>1215</v>
      </c>
      <c r="T123" s="41" t="s">
        <v>1214</v>
      </c>
      <c r="U123" s="41" t="s">
        <v>1185</v>
      </c>
      <c r="V123" s="41" t="s">
        <v>1238</v>
      </c>
      <c r="W123" s="41" t="s">
        <v>2998</v>
      </c>
      <c r="X123" s="41"/>
    </row>
    <row r="124" spans="2:24" ht="42.75" x14ac:dyDescent="0.45">
      <c r="B124" s="208">
        <f t="shared" si="1"/>
        <v>118</v>
      </c>
      <c r="C124" s="209" t="s">
        <v>1199</v>
      </c>
      <c r="D124" s="209" t="s">
        <v>1832</v>
      </c>
      <c r="E124" s="209">
        <f>IF(D124="1.2(1)①",INDEX('1.2(1)①'!$B:$B,MATCH(F124,'1.2(1)①'!$J:$J,0),1),INDEX('1.2(1)②'!$B:$B,MATCH(F124,'1.2(1)②'!$J:$J,0),1))</f>
        <v>1</v>
      </c>
      <c r="F124" s="209" t="s">
        <v>2149</v>
      </c>
      <c r="G124" s="209" t="s">
        <v>1240</v>
      </c>
      <c r="H124" s="209" t="s">
        <v>1164</v>
      </c>
      <c r="I124" s="209" t="s">
        <v>2984</v>
      </c>
      <c r="J124" s="209" t="s">
        <v>1166</v>
      </c>
      <c r="K124" s="209" t="s">
        <v>1088</v>
      </c>
      <c r="L124" s="41">
        <v>6.1</v>
      </c>
      <c r="M124" s="41" t="s">
        <v>1097</v>
      </c>
      <c r="N124" s="41" t="s">
        <v>1098</v>
      </c>
      <c r="O124" s="150" t="s">
        <v>1088</v>
      </c>
      <c r="P124" s="41" t="s">
        <v>1092</v>
      </c>
      <c r="Q124" s="41" t="s">
        <v>1214</v>
      </c>
      <c r="R124" s="41" t="s">
        <v>1185</v>
      </c>
      <c r="S124" s="41" t="s">
        <v>1215</v>
      </c>
      <c r="T124" s="41" t="s">
        <v>1214</v>
      </c>
      <c r="U124" s="41" t="s">
        <v>1185</v>
      </c>
      <c r="V124" s="41" t="s">
        <v>1238</v>
      </c>
      <c r="W124" s="41" t="s">
        <v>2909</v>
      </c>
      <c r="X124" s="41"/>
    </row>
    <row r="125" spans="2:24" ht="42.75" x14ac:dyDescent="0.45">
      <c r="B125" s="208">
        <f t="shared" si="1"/>
        <v>119</v>
      </c>
      <c r="C125" s="209" t="s">
        <v>1199</v>
      </c>
      <c r="D125" s="209" t="s">
        <v>1832</v>
      </c>
      <c r="E125" s="209">
        <f>IF(D125="1.2(1)①",INDEX('1.2(1)①'!$B:$B,MATCH(F125,'1.2(1)①'!$J:$J,0),1),INDEX('1.2(1)②'!$B:$B,MATCH(F125,'1.2(1)②'!$J:$J,0),1))</f>
        <v>1</v>
      </c>
      <c r="F125" s="209" t="s">
        <v>2149</v>
      </c>
      <c r="G125" s="209" t="s">
        <v>1240</v>
      </c>
      <c r="H125" s="209" t="s">
        <v>1164</v>
      </c>
      <c r="I125" s="209" t="s">
        <v>1212</v>
      </c>
      <c r="J125" s="209" t="s">
        <v>1166</v>
      </c>
      <c r="K125" s="209" t="s">
        <v>1088</v>
      </c>
      <c r="L125" s="41">
        <v>6.1</v>
      </c>
      <c r="M125" s="41" t="s">
        <v>1097</v>
      </c>
      <c r="N125" s="41" t="s">
        <v>1098</v>
      </c>
      <c r="O125" s="150" t="s">
        <v>1088</v>
      </c>
      <c r="P125" s="41" t="s">
        <v>1092</v>
      </c>
      <c r="Q125" s="41" t="s">
        <v>1214</v>
      </c>
      <c r="R125" s="41" t="s">
        <v>1185</v>
      </c>
      <c r="S125" s="41" t="s">
        <v>1215</v>
      </c>
      <c r="T125" s="41" t="s">
        <v>1214</v>
      </c>
      <c r="U125" s="41" t="s">
        <v>1185</v>
      </c>
      <c r="V125" s="41" t="s">
        <v>1238</v>
      </c>
      <c r="W125" s="41" t="s">
        <v>2909</v>
      </c>
      <c r="X125" s="41"/>
    </row>
    <row r="126" spans="2:24" ht="42.75" x14ac:dyDescent="0.45">
      <c r="B126" s="208">
        <f t="shared" si="1"/>
        <v>120</v>
      </c>
      <c r="C126" s="209" t="s">
        <v>1199</v>
      </c>
      <c r="D126" s="209" t="s">
        <v>1832</v>
      </c>
      <c r="E126" s="209">
        <f>IF(D126="1.2(1)①",INDEX('1.2(1)①'!$B:$B,MATCH(F126,'1.2(1)①'!$J:$J,0),1),INDEX('1.2(1)②'!$B:$B,MATCH(F126,'1.2(1)②'!$J:$J,0),1))</f>
        <v>1</v>
      </c>
      <c r="F126" s="209" t="s">
        <v>2149</v>
      </c>
      <c r="G126" s="209" t="s">
        <v>1240</v>
      </c>
      <c r="H126" s="209" t="s">
        <v>1164</v>
      </c>
      <c r="I126" s="209" t="s">
        <v>1213</v>
      </c>
      <c r="J126" s="209" t="s">
        <v>1132</v>
      </c>
      <c r="K126" s="209" t="s">
        <v>1088</v>
      </c>
      <c r="L126" s="41">
        <v>4.8600000000000003</v>
      </c>
      <c r="M126" s="41" t="s">
        <v>1097</v>
      </c>
      <c r="N126" s="41" t="s">
        <v>1098</v>
      </c>
      <c r="O126" s="150" t="s">
        <v>1088</v>
      </c>
      <c r="P126" s="41" t="s">
        <v>1092</v>
      </c>
      <c r="Q126" s="41" t="s">
        <v>1214</v>
      </c>
      <c r="R126" s="41" t="s">
        <v>1185</v>
      </c>
      <c r="S126" s="41" t="s">
        <v>1215</v>
      </c>
      <c r="T126" s="41" t="s">
        <v>1214</v>
      </c>
      <c r="U126" s="41" t="s">
        <v>1185</v>
      </c>
      <c r="V126" s="41" t="s">
        <v>1238</v>
      </c>
      <c r="W126" s="41" t="s">
        <v>2998</v>
      </c>
      <c r="X126" s="41"/>
    </row>
    <row r="127" spans="2:24" ht="42.75" x14ac:dyDescent="0.45">
      <c r="B127" s="208">
        <f t="shared" si="1"/>
        <v>121</v>
      </c>
      <c r="C127" s="209" t="s">
        <v>1199</v>
      </c>
      <c r="D127" s="209" t="s">
        <v>1832</v>
      </c>
      <c r="E127" s="209">
        <f>IF(D127="1.2(1)①",INDEX('1.2(1)①'!$B:$B,MATCH(F127,'1.2(1)①'!$J:$J,0),1),INDEX('1.2(1)②'!$B:$B,MATCH(F127,'1.2(1)②'!$J:$J,0),1))</f>
        <v>1</v>
      </c>
      <c r="F127" s="209" t="s">
        <v>2149</v>
      </c>
      <c r="G127" s="209" t="s">
        <v>1240</v>
      </c>
      <c r="H127" s="209" t="s">
        <v>1164</v>
      </c>
      <c r="I127" s="209" t="s">
        <v>1208</v>
      </c>
      <c r="J127" s="209" t="s">
        <v>1132</v>
      </c>
      <c r="K127" s="209" t="s">
        <v>1088</v>
      </c>
      <c r="L127" s="41">
        <v>6.2</v>
      </c>
      <c r="M127" s="41" t="s">
        <v>1097</v>
      </c>
      <c r="N127" s="41" t="s">
        <v>1098</v>
      </c>
      <c r="O127" s="150" t="s">
        <v>1088</v>
      </c>
      <c r="P127" s="41" t="s">
        <v>1092</v>
      </c>
      <c r="Q127" s="41" t="s">
        <v>1214</v>
      </c>
      <c r="R127" s="41" t="s">
        <v>1185</v>
      </c>
      <c r="S127" s="41" t="s">
        <v>1215</v>
      </c>
      <c r="T127" s="41" t="s">
        <v>1214</v>
      </c>
      <c r="U127" s="41" t="s">
        <v>1185</v>
      </c>
      <c r="V127" s="41" t="s">
        <v>1238</v>
      </c>
      <c r="W127" s="41" t="s">
        <v>2998</v>
      </c>
      <c r="X127" s="41"/>
    </row>
    <row r="128" spans="2:24" ht="57" x14ac:dyDescent="0.45">
      <c r="B128" s="208">
        <f t="shared" si="1"/>
        <v>122</v>
      </c>
      <c r="C128" s="209" t="s">
        <v>1199</v>
      </c>
      <c r="D128" s="209" t="s">
        <v>1832</v>
      </c>
      <c r="E128" s="209">
        <f>IF(D128="1.2(1)①",INDEX('1.2(1)①'!$B:$B,MATCH(F128,'1.2(1)①'!$J:$J,0),1),INDEX('1.2(1)②'!$B:$B,MATCH(F128,'1.2(1)②'!$J:$J,0),1))</f>
        <v>1</v>
      </c>
      <c r="F128" s="209" t="s">
        <v>2149</v>
      </c>
      <c r="G128" s="209" t="s">
        <v>1240</v>
      </c>
      <c r="H128" s="209" t="s">
        <v>1164</v>
      </c>
      <c r="I128" s="209" t="s">
        <v>1209</v>
      </c>
      <c r="J128" s="209" t="s">
        <v>1132</v>
      </c>
      <c r="K128" s="209" t="s">
        <v>1088</v>
      </c>
      <c r="L128" s="41">
        <v>5.76</v>
      </c>
      <c r="M128" s="41" t="s">
        <v>1097</v>
      </c>
      <c r="N128" s="41" t="s">
        <v>1098</v>
      </c>
      <c r="O128" s="150">
        <v>7790000</v>
      </c>
      <c r="P128" s="41" t="s">
        <v>1092</v>
      </c>
      <c r="Q128" s="41" t="s">
        <v>1214</v>
      </c>
      <c r="R128" s="41" t="s">
        <v>1185</v>
      </c>
      <c r="S128" s="41" t="s">
        <v>1215</v>
      </c>
      <c r="T128" s="41" t="s">
        <v>1214</v>
      </c>
      <c r="U128" s="41" t="s">
        <v>1185</v>
      </c>
      <c r="V128" s="41" t="s">
        <v>1238</v>
      </c>
      <c r="W128" s="41" t="s">
        <v>2998</v>
      </c>
      <c r="X128" s="41" t="s">
        <v>3002</v>
      </c>
    </row>
    <row r="129" spans="2:24" ht="42.75" x14ac:dyDescent="0.45">
      <c r="B129" s="208">
        <f t="shared" si="1"/>
        <v>123</v>
      </c>
      <c r="C129" s="209" t="s">
        <v>1199</v>
      </c>
      <c r="D129" s="209" t="s">
        <v>1832</v>
      </c>
      <c r="E129" s="209">
        <f>IF(D129="1.2(1)①",INDEX('1.2(1)①'!$B:$B,MATCH(F129,'1.2(1)①'!$J:$J,0),1),INDEX('1.2(1)②'!$B:$B,MATCH(F129,'1.2(1)②'!$J:$J,0),1))</f>
        <v>1</v>
      </c>
      <c r="F129" s="209" t="s">
        <v>2149</v>
      </c>
      <c r="G129" s="209" t="s">
        <v>1240</v>
      </c>
      <c r="H129" s="209" t="s">
        <v>1164</v>
      </c>
      <c r="I129" s="209" t="s">
        <v>1210</v>
      </c>
      <c r="J129" s="209" t="s">
        <v>1132</v>
      </c>
      <c r="K129" s="209" t="s">
        <v>1088</v>
      </c>
      <c r="L129" s="41">
        <v>5.23</v>
      </c>
      <c r="M129" s="41" t="s">
        <v>1097</v>
      </c>
      <c r="N129" s="41" t="s">
        <v>1098</v>
      </c>
      <c r="O129" s="150" t="s">
        <v>1088</v>
      </c>
      <c r="P129" s="41" t="s">
        <v>1092</v>
      </c>
      <c r="Q129" s="41" t="s">
        <v>1214</v>
      </c>
      <c r="R129" s="41" t="s">
        <v>1185</v>
      </c>
      <c r="S129" s="41" t="s">
        <v>1215</v>
      </c>
      <c r="T129" s="41" t="s">
        <v>1214</v>
      </c>
      <c r="U129" s="41" t="s">
        <v>1185</v>
      </c>
      <c r="V129" s="41" t="s">
        <v>1238</v>
      </c>
      <c r="W129" s="41" t="s">
        <v>2998</v>
      </c>
      <c r="X129" s="41"/>
    </row>
    <row r="130" spans="2:24" ht="42.75" x14ac:dyDescent="0.45">
      <c r="B130" s="208">
        <f t="shared" si="1"/>
        <v>124</v>
      </c>
      <c r="C130" s="209" t="s">
        <v>1199</v>
      </c>
      <c r="D130" s="209" t="s">
        <v>1832</v>
      </c>
      <c r="E130" s="209">
        <f>IF(D130="1.2(1)①",INDEX('1.2(1)①'!$B:$B,MATCH(F130,'1.2(1)①'!$J:$J,0),1),INDEX('1.2(1)②'!$B:$B,MATCH(F130,'1.2(1)②'!$J:$J,0),1))</f>
        <v>1</v>
      </c>
      <c r="F130" s="209" t="s">
        <v>2149</v>
      </c>
      <c r="G130" s="209" t="s">
        <v>1240</v>
      </c>
      <c r="H130" s="209" t="s">
        <v>1164</v>
      </c>
      <c r="I130" s="209" t="s">
        <v>2984</v>
      </c>
      <c r="J130" s="209" t="s">
        <v>1132</v>
      </c>
      <c r="K130" s="209" t="s">
        <v>1088</v>
      </c>
      <c r="L130" s="41">
        <v>4.68</v>
      </c>
      <c r="M130" s="41" t="s">
        <v>1097</v>
      </c>
      <c r="N130" s="41" t="s">
        <v>1098</v>
      </c>
      <c r="O130" s="150" t="s">
        <v>1088</v>
      </c>
      <c r="P130" s="41" t="s">
        <v>1092</v>
      </c>
      <c r="Q130" s="41" t="s">
        <v>1214</v>
      </c>
      <c r="R130" s="41" t="s">
        <v>1185</v>
      </c>
      <c r="S130" s="41" t="s">
        <v>1215</v>
      </c>
      <c r="T130" s="41" t="s">
        <v>1214</v>
      </c>
      <c r="U130" s="41" t="s">
        <v>1185</v>
      </c>
      <c r="V130" s="41" t="s">
        <v>1238</v>
      </c>
      <c r="W130" s="41" t="s">
        <v>2909</v>
      </c>
      <c r="X130" s="41"/>
    </row>
    <row r="131" spans="2:24" ht="42.75" x14ac:dyDescent="0.45">
      <c r="B131" s="208">
        <f t="shared" si="1"/>
        <v>125</v>
      </c>
      <c r="C131" s="209" t="s">
        <v>1199</v>
      </c>
      <c r="D131" s="209" t="s">
        <v>1832</v>
      </c>
      <c r="E131" s="209">
        <f>IF(D131="1.2(1)①",INDEX('1.2(1)①'!$B:$B,MATCH(F131,'1.2(1)①'!$J:$J,0),1),INDEX('1.2(1)②'!$B:$B,MATCH(F131,'1.2(1)②'!$J:$J,0),1))</f>
        <v>1</v>
      </c>
      <c r="F131" s="209" t="s">
        <v>2149</v>
      </c>
      <c r="G131" s="209" t="s">
        <v>1240</v>
      </c>
      <c r="H131" s="209" t="s">
        <v>1164</v>
      </c>
      <c r="I131" s="209" t="s">
        <v>1212</v>
      </c>
      <c r="J131" s="209" t="s">
        <v>1132</v>
      </c>
      <c r="K131" s="209" t="s">
        <v>1088</v>
      </c>
      <c r="L131" s="41">
        <v>4.68</v>
      </c>
      <c r="M131" s="41" t="s">
        <v>1097</v>
      </c>
      <c r="N131" s="41" t="s">
        <v>1098</v>
      </c>
      <c r="O131" s="150" t="s">
        <v>1088</v>
      </c>
      <c r="P131" s="41" t="s">
        <v>1092</v>
      </c>
      <c r="Q131" s="41" t="s">
        <v>1214</v>
      </c>
      <c r="R131" s="41" t="s">
        <v>1185</v>
      </c>
      <c r="S131" s="41" t="s">
        <v>1215</v>
      </c>
      <c r="T131" s="41" t="s">
        <v>1214</v>
      </c>
      <c r="U131" s="41" t="s">
        <v>1185</v>
      </c>
      <c r="V131" s="41" t="s">
        <v>1238</v>
      </c>
      <c r="W131" s="41" t="s">
        <v>2909</v>
      </c>
      <c r="X131" s="41"/>
    </row>
    <row r="132" spans="2:24" ht="42.75" x14ac:dyDescent="0.45">
      <c r="B132" s="208">
        <f t="shared" si="1"/>
        <v>126</v>
      </c>
      <c r="C132" s="209" t="s">
        <v>1199</v>
      </c>
      <c r="D132" s="209" t="s">
        <v>1832</v>
      </c>
      <c r="E132" s="209">
        <f>IF(D132="1.2(1)①",INDEX('1.2(1)①'!$B:$B,MATCH(F132,'1.2(1)①'!$J:$J,0),1),INDEX('1.2(1)②'!$B:$B,MATCH(F132,'1.2(1)②'!$J:$J,0),1))</f>
        <v>1</v>
      </c>
      <c r="F132" s="209" t="s">
        <v>2149</v>
      </c>
      <c r="G132" s="209" t="s">
        <v>1241</v>
      </c>
      <c r="H132" s="209" t="s">
        <v>1164</v>
      </c>
      <c r="I132" s="209" t="s">
        <v>1213</v>
      </c>
      <c r="J132" s="209" t="s">
        <v>1166</v>
      </c>
      <c r="K132" s="209" t="s">
        <v>1088</v>
      </c>
      <c r="L132" s="41" t="s">
        <v>1088</v>
      </c>
      <c r="M132" s="41" t="s">
        <v>1097</v>
      </c>
      <c r="N132" s="41" t="s">
        <v>1098</v>
      </c>
      <c r="O132" s="150" t="s">
        <v>1088</v>
      </c>
      <c r="P132" s="41" t="s">
        <v>1092</v>
      </c>
      <c r="Q132" s="41" t="s">
        <v>1214</v>
      </c>
      <c r="R132" s="41" t="s">
        <v>1185</v>
      </c>
      <c r="S132" s="41" t="s">
        <v>1215</v>
      </c>
      <c r="T132" s="41" t="s">
        <v>1214</v>
      </c>
      <c r="U132" s="41" t="s">
        <v>1185</v>
      </c>
      <c r="V132" s="41" t="s">
        <v>1231</v>
      </c>
      <c r="W132" s="41" t="s">
        <v>2998</v>
      </c>
      <c r="X132" s="41"/>
    </row>
    <row r="133" spans="2:24" ht="42.75" x14ac:dyDescent="0.45">
      <c r="B133" s="208">
        <f t="shared" si="1"/>
        <v>127</v>
      </c>
      <c r="C133" s="209" t="s">
        <v>1199</v>
      </c>
      <c r="D133" s="209" t="s">
        <v>1832</v>
      </c>
      <c r="E133" s="209">
        <f>IF(D133="1.2(1)①",INDEX('1.2(1)①'!$B:$B,MATCH(F133,'1.2(1)①'!$J:$J,0),1),INDEX('1.2(1)②'!$B:$B,MATCH(F133,'1.2(1)②'!$J:$J,0),1))</f>
        <v>1</v>
      </c>
      <c r="F133" s="209" t="s">
        <v>2149</v>
      </c>
      <c r="G133" s="209" t="s">
        <v>1241</v>
      </c>
      <c r="H133" s="209" t="s">
        <v>1164</v>
      </c>
      <c r="I133" s="209" t="s">
        <v>1208</v>
      </c>
      <c r="J133" s="209" t="s">
        <v>1166</v>
      </c>
      <c r="K133" s="209" t="s">
        <v>1088</v>
      </c>
      <c r="L133" s="41">
        <v>6</v>
      </c>
      <c r="M133" s="41" t="s">
        <v>1097</v>
      </c>
      <c r="N133" s="41" t="s">
        <v>1098</v>
      </c>
      <c r="O133" s="150" t="s">
        <v>1088</v>
      </c>
      <c r="P133" s="41" t="s">
        <v>1092</v>
      </c>
      <c r="Q133" s="41" t="s">
        <v>1214</v>
      </c>
      <c r="R133" s="41" t="s">
        <v>1185</v>
      </c>
      <c r="S133" s="41" t="s">
        <v>1215</v>
      </c>
      <c r="T133" s="41" t="s">
        <v>1214</v>
      </c>
      <c r="U133" s="41" t="s">
        <v>1185</v>
      </c>
      <c r="V133" s="41" t="s">
        <v>1231</v>
      </c>
      <c r="W133" s="41" t="s">
        <v>2998</v>
      </c>
      <c r="X133" s="41"/>
    </row>
    <row r="134" spans="2:24" ht="42.75" x14ac:dyDescent="0.45">
      <c r="B134" s="208">
        <f t="shared" si="1"/>
        <v>128</v>
      </c>
      <c r="C134" s="209" t="s">
        <v>1199</v>
      </c>
      <c r="D134" s="209" t="s">
        <v>1832</v>
      </c>
      <c r="E134" s="209">
        <f>IF(D134="1.2(1)①",INDEX('1.2(1)①'!$B:$B,MATCH(F134,'1.2(1)①'!$J:$J,0),1),INDEX('1.2(1)②'!$B:$B,MATCH(F134,'1.2(1)②'!$J:$J,0),1))</f>
        <v>1</v>
      </c>
      <c r="F134" s="209" t="s">
        <v>2149</v>
      </c>
      <c r="G134" s="209" t="s">
        <v>1241</v>
      </c>
      <c r="H134" s="209" t="s">
        <v>1164</v>
      </c>
      <c r="I134" s="209" t="s">
        <v>1209</v>
      </c>
      <c r="J134" s="209" t="s">
        <v>1166</v>
      </c>
      <c r="K134" s="209" t="s">
        <v>1088</v>
      </c>
      <c r="L134" s="41">
        <v>6</v>
      </c>
      <c r="M134" s="41" t="s">
        <v>1097</v>
      </c>
      <c r="N134" s="41" t="s">
        <v>1098</v>
      </c>
      <c r="O134" s="150" t="s">
        <v>1088</v>
      </c>
      <c r="P134" s="41" t="s">
        <v>1092</v>
      </c>
      <c r="Q134" s="41" t="s">
        <v>1214</v>
      </c>
      <c r="R134" s="41" t="s">
        <v>1185</v>
      </c>
      <c r="S134" s="41" t="s">
        <v>1215</v>
      </c>
      <c r="T134" s="41" t="s">
        <v>1214</v>
      </c>
      <c r="U134" s="41" t="s">
        <v>1185</v>
      </c>
      <c r="V134" s="41" t="s">
        <v>1231</v>
      </c>
      <c r="W134" s="41" t="s">
        <v>2998</v>
      </c>
      <c r="X134" s="41"/>
    </row>
    <row r="135" spans="2:24" ht="57" x14ac:dyDescent="0.45">
      <c r="B135" s="208">
        <f t="shared" si="1"/>
        <v>129</v>
      </c>
      <c r="C135" s="209" t="s">
        <v>1199</v>
      </c>
      <c r="D135" s="209" t="s">
        <v>1832</v>
      </c>
      <c r="E135" s="209">
        <f>IF(D135="1.2(1)①",INDEX('1.2(1)①'!$B:$B,MATCH(F135,'1.2(1)①'!$J:$J,0),1),INDEX('1.2(1)②'!$B:$B,MATCH(F135,'1.2(1)②'!$J:$J,0),1))</f>
        <v>1</v>
      </c>
      <c r="F135" s="209" t="s">
        <v>2149</v>
      </c>
      <c r="G135" s="209" t="s">
        <v>1241</v>
      </c>
      <c r="H135" s="209" t="s">
        <v>1164</v>
      </c>
      <c r="I135" s="209" t="s">
        <v>1210</v>
      </c>
      <c r="J135" s="209" t="s">
        <v>1166</v>
      </c>
      <c r="K135" s="209" t="s">
        <v>1088</v>
      </c>
      <c r="L135" s="41">
        <v>5.7</v>
      </c>
      <c r="M135" s="41" t="s">
        <v>1097</v>
      </c>
      <c r="N135" s="41" t="s">
        <v>1098</v>
      </c>
      <c r="O135" s="150">
        <v>9300000</v>
      </c>
      <c r="P135" s="41" t="s">
        <v>1092</v>
      </c>
      <c r="Q135" s="41" t="s">
        <v>1214</v>
      </c>
      <c r="R135" s="41" t="s">
        <v>1185</v>
      </c>
      <c r="S135" s="41" t="s">
        <v>1215</v>
      </c>
      <c r="T135" s="41" t="s">
        <v>1214</v>
      </c>
      <c r="U135" s="41" t="s">
        <v>1185</v>
      </c>
      <c r="V135" s="41" t="s">
        <v>1231</v>
      </c>
      <c r="W135" s="41" t="s">
        <v>2998</v>
      </c>
      <c r="X135" s="41" t="s">
        <v>3002</v>
      </c>
    </row>
    <row r="136" spans="2:24" ht="42.75" x14ac:dyDescent="0.45">
      <c r="B136" s="208">
        <f t="shared" si="1"/>
        <v>130</v>
      </c>
      <c r="C136" s="209" t="s">
        <v>1199</v>
      </c>
      <c r="D136" s="209" t="s">
        <v>1832</v>
      </c>
      <c r="E136" s="209">
        <f>IF(D136="1.2(1)①",INDEX('1.2(1)①'!$B:$B,MATCH(F136,'1.2(1)①'!$J:$J,0),1),INDEX('1.2(1)②'!$B:$B,MATCH(F136,'1.2(1)②'!$J:$J,0),1))</f>
        <v>1</v>
      </c>
      <c r="F136" s="209" t="s">
        <v>2149</v>
      </c>
      <c r="G136" s="209" t="s">
        <v>1241</v>
      </c>
      <c r="H136" s="209" t="s">
        <v>1164</v>
      </c>
      <c r="I136" s="209" t="s">
        <v>1216</v>
      </c>
      <c r="J136" s="209" t="s">
        <v>1166</v>
      </c>
      <c r="K136" s="209" t="s">
        <v>1088</v>
      </c>
      <c r="L136" s="41">
        <v>5.6</v>
      </c>
      <c r="M136" s="41" t="s">
        <v>1097</v>
      </c>
      <c r="N136" s="41" t="s">
        <v>1098</v>
      </c>
      <c r="O136" s="150" t="s">
        <v>1088</v>
      </c>
      <c r="P136" s="41" t="s">
        <v>1092</v>
      </c>
      <c r="Q136" s="41" t="s">
        <v>1214</v>
      </c>
      <c r="R136" s="41" t="s">
        <v>1185</v>
      </c>
      <c r="S136" s="41" t="s">
        <v>1215</v>
      </c>
      <c r="T136" s="41" t="s">
        <v>1214</v>
      </c>
      <c r="U136" s="41" t="s">
        <v>1185</v>
      </c>
      <c r="V136" s="41" t="s">
        <v>1231</v>
      </c>
      <c r="W136" s="41" t="s">
        <v>2998</v>
      </c>
      <c r="X136" s="41"/>
    </row>
    <row r="137" spans="2:24" ht="42.75" x14ac:dyDescent="0.45">
      <c r="B137" s="208">
        <f t="shared" si="1"/>
        <v>131</v>
      </c>
      <c r="C137" s="209" t="s">
        <v>1199</v>
      </c>
      <c r="D137" s="209" t="s">
        <v>1832</v>
      </c>
      <c r="E137" s="209">
        <f>IF(D137="1.2(1)①",INDEX('1.2(1)①'!$B:$B,MATCH(F137,'1.2(1)①'!$J:$J,0),1),INDEX('1.2(1)②'!$B:$B,MATCH(F137,'1.2(1)②'!$J:$J,0),1))</f>
        <v>1</v>
      </c>
      <c r="F137" s="209" t="s">
        <v>2149</v>
      </c>
      <c r="G137" s="209" t="s">
        <v>1241</v>
      </c>
      <c r="H137" s="209" t="s">
        <v>1164</v>
      </c>
      <c r="I137" s="209" t="s">
        <v>1213</v>
      </c>
      <c r="J137" s="209" t="s">
        <v>1132</v>
      </c>
      <c r="K137" s="209" t="s">
        <v>1088</v>
      </c>
      <c r="L137" s="41">
        <v>4.01</v>
      </c>
      <c r="M137" s="41" t="s">
        <v>1097</v>
      </c>
      <c r="N137" s="41" t="s">
        <v>1098</v>
      </c>
      <c r="O137" s="150" t="s">
        <v>1088</v>
      </c>
      <c r="P137" s="41" t="s">
        <v>1092</v>
      </c>
      <c r="Q137" s="41" t="s">
        <v>1214</v>
      </c>
      <c r="R137" s="41" t="s">
        <v>1185</v>
      </c>
      <c r="S137" s="41" t="s">
        <v>1215</v>
      </c>
      <c r="T137" s="41" t="s">
        <v>1214</v>
      </c>
      <c r="U137" s="41" t="s">
        <v>1185</v>
      </c>
      <c r="V137" s="41" t="s">
        <v>1231</v>
      </c>
      <c r="W137" s="41" t="s">
        <v>2998</v>
      </c>
      <c r="X137" s="41"/>
    </row>
    <row r="138" spans="2:24" ht="42.75" x14ac:dyDescent="0.45">
      <c r="B138" s="208">
        <f t="shared" si="1"/>
        <v>132</v>
      </c>
      <c r="C138" s="209" t="s">
        <v>1199</v>
      </c>
      <c r="D138" s="209" t="s">
        <v>1832</v>
      </c>
      <c r="E138" s="209">
        <f>IF(D138="1.2(1)①",INDEX('1.2(1)①'!$B:$B,MATCH(F138,'1.2(1)①'!$J:$J,0),1),INDEX('1.2(1)②'!$B:$B,MATCH(F138,'1.2(1)②'!$J:$J,0),1))</f>
        <v>1</v>
      </c>
      <c r="F138" s="209" t="s">
        <v>2149</v>
      </c>
      <c r="G138" s="209" t="s">
        <v>1241</v>
      </c>
      <c r="H138" s="209" t="s">
        <v>1164</v>
      </c>
      <c r="I138" s="209" t="s">
        <v>1208</v>
      </c>
      <c r="J138" s="209" t="s">
        <v>1132</v>
      </c>
      <c r="K138" s="209" t="s">
        <v>1088</v>
      </c>
      <c r="L138" s="41">
        <v>4.1399999999999997</v>
      </c>
      <c r="M138" s="41" t="s">
        <v>1097</v>
      </c>
      <c r="N138" s="41" t="s">
        <v>1098</v>
      </c>
      <c r="O138" s="150" t="s">
        <v>1088</v>
      </c>
      <c r="P138" s="41" t="s">
        <v>1092</v>
      </c>
      <c r="Q138" s="41" t="s">
        <v>1214</v>
      </c>
      <c r="R138" s="41" t="s">
        <v>1185</v>
      </c>
      <c r="S138" s="41" t="s">
        <v>1215</v>
      </c>
      <c r="T138" s="41" t="s">
        <v>1214</v>
      </c>
      <c r="U138" s="41" t="s">
        <v>1185</v>
      </c>
      <c r="V138" s="41" t="s">
        <v>1231</v>
      </c>
      <c r="W138" s="41" t="s">
        <v>2998</v>
      </c>
      <c r="X138" s="41"/>
    </row>
    <row r="139" spans="2:24" ht="42.75" x14ac:dyDescent="0.45">
      <c r="B139" s="208">
        <f t="shared" si="1"/>
        <v>133</v>
      </c>
      <c r="C139" s="209" t="s">
        <v>1199</v>
      </c>
      <c r="D139" s="209" t="s">
        <v>1832</v>
      </c>
      <c r="E139" s="209">
        <f>IF(D139="1.2(1)①",INDEX('1.2(1)①'!$B:$B,MATCH(F139,'1.2(1)①'!$J:$J,0),1),INDEX('1.2(1)②'!$B:$B,MATCH(F139,'1.2(1)②'!$J:$J,0),1))</f>
        <v>1</v>
      </c>
      <c r="F139" s="209" t="s">
        <v>2149</v>
      </c>
      <c r="G139" s="209" t="s">
        <v>1241</v>
      </c>
      <c r="H139" s="209" t="s">
        <v>1164</v>
      </c>
      <c r="I139" s="209" t="s">
        <v>1209</v>
      </c>
      <c r="J139" s="209" t="s">
        <v>1132</v>
      </c>
      <c r="K139" s="209" t="s">
        <v>1088</v>
      </c>
      <c r="L139" s="41">
        <v>3.86</v>
      </c>
      <c r="M139" s="41" t="s">
        <v>1097</v>
      </c>
      <c r="N139" s="41" t="s">
        <v>1098</v>
      </c>
      <c r="O139" s="150" t="s">
        <v>1088</v>
      </c>
      <c r="P139" s="41" t="s">
        <v>1092</v>
      </c>
      <c r="Q139" s="41" t="s">
        <v>1214</v>
      </c>
      <c r="R139" s="41" t="s">
        <v>1185</v>
      </c>
      <c r="S139" s="41" t="s">
        <v>1215</v>
      </c>
      <c r="T139" s="41" t="s">
        <v>1214</v>
      </c>
      <c r="U139" s="41" t="s">
        <v>1185</v>
      </c>
      <c r="V139" s="41" t="s">
        <v>1231</v>
      </c>
      <c r="W139" s="41" t="s">
        <v>2998</v>
      </c>
      <c r="X139" s="41"/>
    </row>
    <row r="140" spans="2:24" ht="42.75" x14ac:dyDescent="0.45">
      <c r="B140" s="208">
        <f t="shared" si="1"/>
        <v>134</v>
      </c>
      <c r="C140" s="209" t="s">
        <v>1199</v>
      </c>
      <c r="D140" s="209" t="s">
        <v>1832</v>
      </c>
      <c r="E140" s="209">
        <f>IF(D140="1.2(1)①",INDEX('1.2(1)①'!$B:$B,MATCH(F140,'1.2(1)①'!$J:$J,0),1),INDEX('1.2(1)②'!$B:$B,MATCH(F140,'1.2(1)②'!$J:$J,0),1))</f>
        <v>1</v>
      </c>
      <c r="F140" s="209" t="s">
        <v>2149</v>
      </c>
      <c r="G140" s="209" t="s">
        <v>1241</v>
      </c>
      <c r="H140" s="209" t="s">
        <v>1164</v>
      </c>
      <c r="I140" s="209" t="s">
        <v>1210</v>
      </c>
      <c r="J140" s="209" t="s">
        <v>1132</v>
      </c>
      <c r="K140" s="209" t="s">
        <v>1088</v>
      </c>
      <c r="L140" s="41">
        <v>3.7</v>
      </c>
      <c r="M140" s="41" t="s">
        <v>1097</v>
      </c>
      <c r="N140" s="41" t="s">
        <v>1098</v>
      </c>
      <c r="O140" s="150" t="s">
        <v>1088</v>
      </c>
      <c r="P140" s="41" t="s">
        <v>1092</v>
      </c>
      <c r="Q140" s="41" t="s">
        <v>1214</v>
      </c>
      <c r="R140" s="41" t="s">
        <v>1185</v>
      </c>
      <c r="S140" s="41" t="s">
        <v>1215</v>
      </c>
      <c r="T140" s="41" t="s">
        <v>1214</v>
      </c>
      <c r="U140" s="41" t="s">
        <v>1185</v>
      </c>
      <c r="V140" s="41" t="s">
        <v>1231</v>
      </c>
      <c r="W140" s="41" t="s">
        <v>2998</v>
      </c>
      <c r="X140" s="41"/>
    </row>
    <row r="141" spans="2:24" ht="42.75" x14ac:dyDescent="0.45">
      <c r="B141" s="208">
        <f t="shared" si="1"/>
        <v>135</v>
      </c>
      <c r="C141" s="209" t="s">
        <v>1199</v>
      </c>
      <c r="D141" s="209" t="s">
        <v>1832</v>
      </c>
      <c r="E141" s="209">
        <f>IF(D141="1.2(1)①",INDEX('1.2(1)①'!$B:$B,MATCH(F141,'1.2(1)①'!$J:$J,0),1),INDEX('1.2(1)②'!$B:$B,MATCH(F141,'1.2(1)②'!$J:$J,0),1))</f>
        <v>1</v>
      </c>
      <c r="F141" s="209" t="s">
        <v>2149</v>
      </c>
      <c r="G141" s="209" t="s">
        <v>1241</v>
      </c>
      <c r="H141" s="209" t="s">
        <v>1164</v>
      </c>
      <c r="I141" s="209" t="s">
        <v>1216</v>
      </c>
      <c r="J141" s="209" t="s">
        <v>1132</v>
      </c>
      <c r="K141" s="209" t="s">
        <v>1088</v>
      </c>
      <c r="L141" s="41">
        <v>3.61</v>
      </c>
      <c r="M141" s="41" t="s">
        <v>1097</v>
      </c>
      <c r="N141" s="41" t="s">
        <v>1098</v>
      </c>
      <c r="O141" s="150" t="s">
        <v>1088</v>
      </c>
      <c r="P141" s="41" t="s">
        <v>1092</v>
      </c>
      <c r="Q141" s="41" t="s">
        <v>1214</v>
      </c>
      <c r="R141" s="41" t="s">
        <v>1185</v>
      </c>
      <c r="S141" s="41" t="s">
        <v>1215</v>
      </c>
      <c r="T141" s="41" t="s">
        <v>1214</v>
      </c>
      <c r="U141" s="41" t="s">
        <v>1185</v>
      </c>
      <c r="V141" s="41" t="s">
        <v>1231</v>
      </c>
      <c r="W141" s="41" t="s">
        <v>2998</v>
      </c>
      <c r="X141" s="41"/>
    </row>
    <row r="142" spans="2:24" ht="42.75" x14ac:dyDescent="0.45">
      <c r="B142" s="208">
        <f t="shared" ref="B142:B205" si="2">ROW(B142)-6</f>
        <v>136</v>
      </c>
      <c r="C142" s="209" t="s">
        <v>1199</v>
      </c>
      <c r="D142" s="209" t="s">
        <v>1832</v>
      </c>
      <c r="E142" s="209">
        <f>IF(D142="1.2(1)①",INDEX('1.2(1)①'!$B:$B,MATCH(F142,'1.2(1)①'!$J:$J,0),1),INDEX('1.2(1)②'!$B:$B,MATCH(F142,'1.2(1)②'!$J:$J,0),1))</f>
        <v>1</v>
      </c>
      <c r="F142" s="209" t="s">
        <v>2149</v>
      </c>
      <c r="G142" s="209" t="s">
        <v>1242</v>
      </c>
      <c r="H142" s="209" t="s">
        <v>1164</v>
      </c>
      <c r="I142" s="209" t="s">
        <v>1213</v>
      </c>
      <c r="J142" s="209" t="s">
        <v>1166</v>
      </c>
      <c r="K142" s="209" t="s">
        <v>1088</v>
      </c>
      <c r="L142" s="41" t="s">
        <v>1088</v>
      </c>
      <c r="M142" s="41" t="s">
        <v>1097</v>
      </c>
      <c r="N142" s="41" t="s">
        <v>1098</v>
      </c>
      <c r="O142" s="150" t="s">
        <v>1088</v>
      </c>
      <c r="P142" s="41" t="s">
        <v>1092</v>
      </c>
      <c r="Q142" s="41" t="s">
        <v>1214</v>
      </c>
      <c r="R142" s="41" t="s">
        <v>1185</v>
      </c>
      <c r="S142" s="41" t="s">
        <v>1215</v>
      </c>
      <c r="T142" s="41" t="s">
        <v>1214</v>
      </c>
      <c r="U142" s="41" t="s">
        <v>1185</v>
      </c>
      <c r="V142" s="41" t="s">
        <v>1231</v>
      </c>
      <c r="W142" s="41" t="s">
        <v>2998</v>
      </c>
      <c r="X142" s="41"/>
    </row>
    <row r="143" spans="2:24" ht="42.75" x14ac:dyDescent="0.45">
      <c r="B143" s="208">
        <f t="shared" si="2"/>
        <v>137</v>
      </c>
      <c r="C143" s="209" t="s">
        <v>1199</v>
      </c>
      <c r="D143" s="209" t="s">
        <v>1832</v>
      </c>
      <c r="E143" s="209">
        <f>IF(D143="1.2(1)①",INDEX('1.2(1)①'!$B:$B,MATCH(F143,'1.2(1)①'!$J:$J,0),1),INDEX('1.2(1)②'!$B:$B,MATCH(F143,'1.2(1)②'!$J:$J,0),1))</f>
        <v>1</v>
      </c>
      <c r="F143" s="209" t="s">
        <v>2149</v>
      </c>
      <c r="G143" s="209" t="s">
        <v>1242</v>
      </c>
      <c r="H143" s="209" t="s">
        <v>1164</v>
      </c>
      <c r="I143" s="209" t="s">
        <v>1208</v>
      </c>
      <c r="J143" s="209" t="s">
        <v>1166</v>
      </c>
      <c r="K143" s="209" t="s">
        <v>1088</v>
      </c>
      <c r="L143" s="41">
        <v>7</v>
      </c>
      <c r="M143" s="41" t="s">
        <v>1097</v>
      </c>
      <c r="N143" s="41" t="s">
        <v>1098</v>
      </c>
      <c r="O143" s="150" t="s">
        <v>1088</v>
      </c>
      <c r="P143" s="41" t="s">
        <v>1092</v>
      </c>
      <c r="Q143" s="41" t="s">
        <v>1214</v>
      </c>
      <c r="R143" s="41" t="s">
        <v>1185</v>
      </c>
      <c r="S143" s="41" t="s">
        <v>1215</v>
      </c>
      <c r="T143" s="41" t="s">
        <v>1214</v>
      </c>
      <c r="U143" s="41" t="s">
        <v>1185</v>
      </c>
      <c r="V143" s="41" t="s">
        <v>1231</v>
      </c>
      <c r="W143" s="41" t="s">
        <v>2998</v>
      </c>
      <c r="X143" s="41"/>
    </row>
    <row r="144" spans="2:24" ht="42.75" x14ac:dyDescent="0.45">
      <c r="B144" s="208">
        <f t="shared" si="2"/>
        <v>138</v>
      </c>
      <c r="C144" s="209" t="s">
        <v>1199</v>
      </c>
      <c r="D144" s="209" t="s">
        <v>1832</v>
      </c>
      <c r="E144" s="209">
        <f>IF(D144="1.2(1)①",INDEX('1.2(1)①'!$B:$B,MATCH(F144,'1.2(1)①'!$J:$J,0),1),INDEX('1.2(1)②'!$B:$B,MATCH(F144,'1.2(1)②'!$J:$J,0),1))</f>
        <v>1</v>
      </c>
      <c r="F144" s="209" t="s">
        <v>2149</v>
      </c>
      <c r="G144" s="209" t="s">
        <v>1242</v>
      </c>
      <c r="H144" s="209" t="s">
        <v>1164</v>
      </c>
      <c r="I144" s="209" t="s">
        <v>1209</v>
      </c>
      <c r="J144" s="209" t="s">
        <v>1166</v>
      </c>
      <c r="K144" s="209" t="s">
        <v>1088</v>
      </c>
      <c r="L144" s="41">
        <v>6.7</v>
      </c>
      <c r="M144" s="41" t="s">
        <v>1097</v>
      </c>
      <c r="N144" s="41" t="s">
        <v>1098</v>
      </c>
      <c r="O144" s="150" t="s">
        <v>1088</v>
      </c>
      <c r="P144" s="41" t="s">
        <v>1092</v>
      </c>
      <c r="Q144" s="41" t="s">
        <v>1214</v>
      </c>
      <c r="R144" s="41" t="s">
        <v>1185</v>
      </c>
      <c r="S144" s="41" t="s">
        <v>1215</v>
      </c>
      <c r="T144" s="41" t="s">
        <v>1214</v>
      </c>
      <c r="U144" s="41" t="s">
        <v>1185</v>
      </c>
      <c r="V144" s="41" t="s">
        <v>1231</v>
      </c>
      <c r="W144" s="41" t="s">
        <v>2998</v>
      </c>
      <c r="X144" s="41"/>
    </row>
    <row r="145" spans="2:24" ht="42.75" x14ac:dyDescent="0.45">
      <c r="B145" s="208">
        <f t="shared" si="2"/>
        <v>139</v>
      </c>
      <c r="C145" s="209" t="s">
        <v>1199</v>
      </c>
      <c r="D145" s="209" t="s">
        <v>1832</v>
      </c>
      <c r="E145" s="209">
        <f>IF(D145="1.2(1)①",INDEX('1.2(1)①'!$B:$B,MATCH(F145,'1.2(1)①'!$J:$J,0),1),INDEX('1.2(1)②'!$B:$B,MATCH(F145,'1.2(1)②'!$J:$J,0),1))</f>
        <v>1</v>
      </c>
      <c r="F145" s="209" t="s">
        <v>2149</v>
      </c>
      <c r="G145" s="209" t="s">
        <v>1242</v>
      </c>
      <c r="H145" s="209" t="s">
        <v>1164</v>
      </c>
      <c r="I145" s="209" t="s">
        <v>1210</v>
      </c>
      <c r="J145" s="209" t="s">
        <v>1166</v>
      </c>
      <c r="K145" s="209" t="s">
        <v>1088</v>
      </c>
      <c r="L145" s="41">
        <v>6.5</v>
      </c>
      <c r="M145" s="41" t="s">
        <v>1097</v>
      </c>
      <c r="N145" s="41" t="s">
        <v>1098</v>
      </c>
      <c r="O145" s="150" t="s">
        <v>1088</v>
      </c>
      <c r="P145" s="41" t="s">
        <v>1092</v>
      </c>
      <c r="Q145" s="41" t="s">
        <v>1214</v>
      </c>
      <c r="R145" s="41" t="s">
        <v>1185</v>
      </c>
      <c r="S145" s="41" t="s">
        <v>1215</v>
      </c>
      <c r="T145" s="41" t="s">
        <v>1214</v>
      </c>
      <c r="U145" s="41" t="s">
        <v>1185</v>
      </c>
      <c r="V145" s="41" t="s">
        <v>1231</v>
      </c>
      <c r="W145" s="41" t="s">
        <v>2998</v>
      </c>
      <c r="X145" s="41"/>
    </row>
    <row r="146" spans="2:24" ht="42.75" x14ac:dyDescent="0.45">
      <c r="B146" s="208">
        <f t="shared" si="2"/>
        <v>140</v>
      </c>
      <c r="C146" s="209" t="s">
        <v>1199</v>
      </c>
      <c r="D146" s="209" t="s">
        <v>1832</v>
      </c>
      <c r="E146" s="209">
        <f>IF(D146="1.2(1)①",INDEX('1.2(1)①'!$B:$B,MATCH(F146,'1.2(1)①'!$J:$J,0),1),INDEX('1.2(1)②'!$B:$B,MATCH(F146,'1.2(1)②'!$J:$J,0),1))</f>
        <v>1</v>
      </c>
      <c r="F146" s="209" t="s">
        <v>2149</v>
      </c>
      <c r="G146" s="209" t="s">
        <v>1242</v>
      </c>
      <c r="H146" s="209" t="s">
        <v>1164</v>
      </c>
      <c r="I146" s="209" t="s">
        <v>1216</v>
      </c>
      <c r="J146" s="209" t="s">
        <v>1166</v>
      </c>
      <c r="K146" s="209" t="s">
        <v>1088</v>
      </c>
      <c r="L146" s="41">
        <v>6.3</v>
      </c>
      <c r="M146" s="41" t="s">
        <v>1097</v>
      </c>
      <c r="N146" s="41" t="s">
        <v>1098</v>
      </c>
      <c r="O146" s="150" t="s">
        <v>1088</v>
      </c>
      <c r="P146" s="41" t="s">
        <v>1092</v>
      </c>
      <c r="Q146" s="41" t="s">
        <v>1214</v>
      </c>
      <c r="R146" s="41" t="s">
        <v>1185</v>
      </c>
      <c r="S146" s="41" t="s">
        <v>1215</v>
      </c>
      <c r="T146" s="41" t="s">
        <v>1214</v>
      </c>
      <c r="U146" s="41" t="s">
        <v>1185</v>
      </c>
      <c r="V146" s="41" t="s">
        <v>1231</v>
      </c>
      <c r="W146" s="41" t="s">
        <v>2998</v>
      </c>
      <c r="X146" s="41"/>
    </row>
    <row r="147" spans="2:24" ht="42.75" x14ac:dyDescent="0.45">
      <c r="B147" s="208">
        <f t="shared" si="2"/>
        <v>141</v>
      </c>
      <c r="C147" s="209" t="s">
        <v>1199</v>
      </c>
      <c r="D147" s="209" t="s">
        <v>1832</v>
      </c>
      <c r="E147" s="209">
        <f>IF(D147="1.2(1)①",INDEX('1.2(1)①'!$B:$B,MATCH(F147,'1.2(1)①'!$J:$J,0),1),INDEX('1.2(1)②'!$B:$B,MATCH(F147,'1.2(1)②'!$J:$J,0),1))</f>
        <v>1</v>
      </c>
      <c r="F147" s="209" t="s">
        <v>2149</v>
      </c>
      <c r="G147" s="209" t="s">
        <v>1242</v>
      </c>
      <c r="H147" s="209" t="s">
        <v>1164</v>
      </c>
      <c r="I147" s="209" t="s">
        <v>1213</v>
      </c>
      <c r="J147" s="209" t="s">
        <v>1132</v>
      </c>
      <c r="K147" s="209" t="s">
        <v>1088</v>
      </c>
      <c r="L147" s="41">
        <v>5.04</v>
      </c>
      <c r="M147" s="41" t="s">
        <v>1097</v>
      </c>
      <c r="N147" s="41" t="s">
        <v>1098</v>
      </c>
      <c r="O147" s="150" t="s">
        <v>1088</v>
      </c>
      <c r="P147" s="41" t="s">
        <v>1092</v>
      </c>
      <c r="Q147" s="41" t="s">
        <v>1214</v>
      </c>
      <c r="R147" s="41" t="s">
        <v>1185</v>
      </c>
      <c r="S147" s="41" t="s">
        <v>1215</v>
      </c>
      <c r="T147" s="41" t="s">
        <v>1214</v>
      </c>
      <c r="U147" s="41" t="s">
        <v>1185</v>
      </c>
      <c r="V147" s="41" t="s">
        <v>1231</v>
      </c>
      <c r="W147" s="41" t="s">
        <v>2998</v>
      </c>
      <c r="X147" s="41"/>
    </row>
    <row r="148" spans="2:24" ht="42.75" x14ac:dyDescent="0.45">
      <c r="B148" s="208">
        <f t="shared" si="2"/>
        <v>142</v>
      </c>
      <c r="C148" s="209" t="s">
        <v>1199</v>
      </c>
      <c r="D148" s="209" t="s">
        <v>1832</v>
      </c>
      <c r="E148" s="209">
        <f>IF(D148="1.2(1)①",INDEX('1.2(1)①'!$B:$B,MATCH(F148,'1.2(1)①'!$J:$J,0),1),INDEX('1.2(1)②'!$B:$B,MATCH(F148,'1.2(1)②'!$J:$J,0),1))</f>
        <v>1</v>
      </c>
      <c r="F148" s="209" t="s">
        <v>2149</v>
      </c>
      <c r="G148" s="209" t="s">
        <v>1242</v>
      </c>
      <c r="H148" s="209" t="s">
        <v>1164</v>
      </c>
      <c r="I148" s="209" t="s">
        <v>1208</v>
      </c>
      <c r="J148" s="209" t="s">
        <v>1132</v>
      </c>
      <c r="K148" s="209" t="s">
        <v>1088</v>
      </c>
      <c r="L148" s="41">
        <v>6.39</v>
      </c>
      <c r="M148" s="41" t="s">
        <v>1097</v>
      </c>
      <c r="N148" s="41" t="s">
        <v>1098</v>
      </c>
      <c r="O148" s="150" t="s">
        <v>1088</v>
      </c>
      <c r="P148" s="41" t="s">
        <v>1092</v>
      </c>
      <c r="Q148" s="41" t="s">
        <v>1214</v>
      </c>
      <c r="R148" s="41" t="s">
        <v>1185</v>
      </c>
      <c r="S148" s="41" t="s">
        <v>1215</v>
      </c>
      <c r="T148" s="41" t="s">
        <v>1214</v>
      </c>
      <c r="U148" s="41" t="s">
        <v>1185</v>
      </c>
      <c r="V148" s="41" t="s">
        <v>1231</v>
      </c>
      <c r="W148" s="41" t="s">
        <v>2998</v>
      </c>
      <c r="X148" s="41"/>
    </row>
    <row r="149" spans="2:24" ht="42.75" x14ac:dyDescent="0.45">
      <c r="B149" s="208">
        <f t="shared" si="2"/>
        <v>143</v>
      </c>
      <c r="C149" s="209" t="s">
        <v>1199</v>
      </c>
      <c r="D149" s="209" t="s">
        <v>1832</v>
      </c>
      <c r="E149" s="209">
        <f>IF(D149="1.2(1)①",INDEX('1.2(1)①'!$B:$B,MATCH(F149,'1.2(1)①'!$J:$J,0),1),INDEX('1.2(1)②'!$B:$B,MATCH(F149,'1.2(1)②'!$J:$J,0),1))</f>
        <v>1</v>
      </c>
      <c r="F149" s="209" t="s">
        <v>2149</v>
      </c>
      <c r="G149" s="209" t="s">
        <v>1242</v>
      </c>
      <c r="H149" s="209" t="s">
        <v>1164</v>
      </c>
      <c r="I149" s="209" t="s">
        <v>1209</v>
      </c>
      <c r="J149" s="209" t="s">
        <v>1132</v>
      </c>
      <c r="K149" s="209" t="s">
        <v>1088</v>
      </c>
      <c r="L149" s="41">
        <v>5.9</v>
      </c>
      <c r="M149" s="41" t="s">
        <v>1097</v>
      </c>
      <c r="N149" s="41" t="s">
        <v>1098</v>
      </c>
      <c r="O149" s="150" t="s">
        <v>1088</v>
      </c>
      <c r="P149" s="41" t="s">
        <v>1092</v>
      </c>
      <c r="Q149" s="41" t="s">
        <v>1214</v>
      </c>
      <c r="R149" s="41" t="s">
        <v>1185</v>
      </c>
      <c r="S149" s="41" t="s">
        <v>1215</v>
      </c>
      <c r="T149" s="41" t="s">
        <v>1214</v>
      </c>
      <c r="U149" s="41" t="s">
        <v>1185</v>
      </c>
      <c r="V149" s="41" t="s">
        <v>1231</v>
      </c>
      <c r="W149" s="41" t="s">
        <v>2998</v>
      </c>
      <c r="X149" s="41"/>
    </row>
    <row r="150" spans="2:24" ht="42.75" x14ac:dyDescent="0.45">
      <c r="B150" s="208">
        <f t="shared" si="2"/>
        <v>144</v>
      </c>
      <c r="C150" s="209" t="s">
        <v>1199</v>
      </c>
      <c r="D150" s="209" t="s">
        <v>1832</v>
      </c>
      <c r="E150" s="209">
        <f>IF(D150="1.2(1)①",INDEX('1.2(1)①'!$B:$B,MATCH(F150,'1.2(1)①'!$J:$J,0),1),INDEX('1.2(1)②'!$B:$B,MATCH(F150,'1.2(1)②'!$J:$J,0),1))</f>
        <v>1</v>
      </c>
      <c r="F150" s="209" t="s">
        <v>2149</v>
      </c>
      <c r="G150" s="209" t="s">
        <v>1242</v>
      </c>
      <c r="H150" s="209" t="s">
        <v>1164</v>
      </c>
      <c r="I150" s="209" t="s">
        <v>1210</v>
      </c>
      <c r="J150" s="209" t="s">
        <v>1132</v>
      </c>
      <c r="K150" s="209" t="s">
        <v>1088</v>
      </c>
      <c r="L150" s="41">
        <v>5.44</v>
      </c>
      <c r="M150" s="41" t="s">
        <v>1097</v>
      </c>
      <c r="N150" s="41" t="s">
        <v>1098</v>
      </c>
      <c r="O150" s="150" t="s">
        <v>1088</v>
      </c>
      <c r="P150" s="41" t="s">
        <v>1092</v>
      </c>
      <c r="Q150" s="41" t="s">
        <v>1214</v>
      </c>
      <c r="R150" s="41" t="s">
        <v>1185</v>
      </c>
      <c r="S150" s="41" t="s">
        <v>1215</v>
      </c>
      <c r="T150" s="41" t="s">
        <v>1214</v>
      </c>
      <c r="U150" s="41" t="s">
        <v>1185</v>
      </c>
      <c r="V150" s="41" t="s">
        <v>1231</v>
      </c>
      <c r="W150" s="41" t="s">
        <v>2998</v>
      </c>
      <c r="X150" s="41"/>
    </row>
    <row r="151" spans="2:24" ht="42.75" x14ac:dyDescent="0.45">
      <c r="B151" s="208">
        <f t="shared" si="2"/>
        <v>145</v>
      </c>
      <c r="C151" s="209" t="s">
        <v>1199</v>
      </c>
      <c r="D151" s="209" t="s">
        <v>1832</v>
      </c>
      <c r="E151" s="209">
        <f>IF(D151="1.2(1)①",INDEX('1.2(1)①'!$B:$B,MATCH(F151,'1.2(1)①'!$J:$J,0),1),INDEX('1.2(1)②'!$B:$B,MATCH(F151,'1.2(1)②'!$J:$J,0),1))</f>
        <v>1</v>
      </c>
      <c r="F151" s="209" t="s">
        <v>2149</v>
      </c>
      <c r="G151" s="209" t="s">
        <v>1242</v>
      </c>
      <c r="H151" s="209" t="s">
        <v>1164</v>
      </c>
      <c r="I151" s="209" t="s">
        <v>1216</v>
      </c>
      <c r="J151" s="209" t="s">
        <v>1132</v>
      </c>
      <c r="K151" s="209" t="s">
        <v>1088</v>
      </c>
      <c r="L151" s="41">
        <v>6.3</v>
      </c>
      <c r="M151" s="41" t="s">
        <v>1097</v>
      </c>
      <c r="N151" s="41" t="s">
        <v>1098</v>
      </c>
      <c r="O151" s="150" t="s">
        <v>1088</v>
      </c>
      <c r="P151" s="41" t="s">
        <v>1092</v>
      </c>
      <c r="Q151" s="41" t="s">
        <v>1214</v>
      </c>
      <c r="R151" s="41" t="s">
        <v>1185</v>
      </c>
      <c r="S151" s="41" t="s">
        <v>1215</v>
      </c>
      <c r="T151" s="41" t="s">
        <v>1214</v>
      </c>
      <c r="U151" s="41" t="s">
        <v>1185</v>
      </c>
      <c r="V151" s="41" t="s">
        <v>1231</v>
      </c>
      <c r="W151" s="41" t="s">
        <v>2998</v>
      </c>
      <c r="X151" s="41"/>
    </row>
    <row r="152" spans="2:24" ht="57" x14ac:dyDescent="0.45">
      <c r="B152" s="208">
        <f t="shared" si="2"/>
        <v>146</v>
      </c>
      <c r="C152" s="209" t="s">
        <v>1163</v>
      </c>
      <c r="D152" s="209" t="s">
        <v>1832</v>
      </c>
      <c r="E152" s="209">
        <f>IF(D152="1.2(1)①",INDEX('1.2(1)①'!$B:$B,MATCH(F152,'1.2(1)①'!$J:$J,0),1),INDEX('1.2(1)②'!$B:$B,MATCH(F152,'1.2(1)②'!$J:$J,0),1))</f>
        <v>4</v>
      </c>
      <c r="F152" s="209" t="s">
        <v>24</v>
      </c>
      <c r="G152" s="209" t="s">
        <v>1088</v>
      </c>
      <c r="H152" s="209" t="s">
        <v>1164</v>
      </c>
      <c r="I152" s="209" t="s">
        <v>1165</v>
      </c>
      <c r="J152" s="209" t="s">
        <v>1166</v>
      </c>
      <c r="K152" s="209" t="s">
        <v>1088</v>
      </c>
      <c r="L152" s="41">
        <v>6.7</v>
      </c>
      <c r="M152" s="41" t="s">
        <v>1097</v>
      </c>
      <c r="N152" s="41" t="s">
        <v>1098</v>
      </c>
      <c r="O152" s="150">
        <v>23530000</v>
      </c>
      <c r="P152" s="41" t="s">
        <v>1092</v>
      </c>
      <c r="Q152" s="41" t="s">
        <v>1167</v>
      </c>
      <c r="R152" s="41" t="s">
        <v>1168</v>
      </c>
      <c r="S152" s="41" t="s">
        <v>1169</v>
      </c>
      <c r="T152" s="41" t="s">
        <v>1167</v>
      </c>
      <c r="U152" s="41" t="s">
        <v>1168</v>
      </c>
      <c r="V152" s="41" t="s">
        <v>1169</v>
      </c>
      <c r="W152" s="41" t="s">
        <v>2998</v>
      </c>
      <c r="X152" s="41" t="s">
        <v>3002</v>
      </c>
    </row>
    <row r="153" spans="2:24" ht="28.5" x14ac:dyDescent="0.45">
      <c r="B153" s="208">
        <f t="shared" si="2"/>
        <v>147</v>
      </c>
      <c r="C153" s="209" t="s">
        <v>1163</v>
      </c>
      <c r="D153" s="209" t="s">
        <v>1832</v>
      </c>
      <c r="E153" s="209">
        <f>IF(D153="1.2(1)①",INDEX('1.2(1)①'!$B:$B,MATCH(F153,'1.2(1)①'!$J:$J,0),1),INDEX('1.2(1)②'!$B:$B,MATCH(F153,'1.2(1)②'!$J:$J,0),1))</f>
        <v>4</v>
      </c>
      <c r="F153" s="209" t="s">
        <v>24</v>
      </c>
      <c r="G153" s="209" t="s">
        <v>1088</v>
      </c>
      <c r="H153" s="209" t="s">
        <v>1164</v>
      </c>
      <c r="I153" s="209" t="s">
        <v>1170</v>
      </c>
      <c r="J153" s="209" t="s">
        <v>1166</v>
      </c>
      <c r="K153" s="209" t="s">
        <v>1088</v>
      </c>
      <c r="L153" s="41">
        <v>9.1999999999999993</v>
      </c>
      <c r="M153" s="41" t="s">
        <v>1097</v>
      </c>
      <c r="N153" s="41" t="s">
        <v>1098</v>
      </c>
      <c r="O153" s="150" t="s">
        <v>1088</v>
      </c>
      <c r="P153" s="41" t="s">
        <v>1092</v>
      </c>
      <c r="Q153" s="41" t="s">
        <v>1167</v>
      </c>
      <c r="R153" s="41" t="s">
        <v>1168</v>
      </c>
      <c r="S153" s="41" t="s">
        <v>1169</v>
      </c>
      <c r="T153" s="41" t="s">
        <v>1167</v>
      </c>
      <c r="U153" s="41" t="s">
        <v>1168</v>
      </c>
      <c r="V153" s="41" t="s">
        <v>1169</v>
      </c>
      <c r="W153" s="41" t="s">
        <v>2998</v>
      </c>
      <c r="X153" s="41"/>
    </row>
    <row r="154" spans="2:24" ht="57" x14ac:dyDescent="0.45">
      <c r="B154" s="208">
        <f t="shared" si="2"/>
        <v>148</v>
      </c>
      <c r="C154" s="209" t="s">
        <v>1163</v>
      </c>
      <c r="D154" s="209" t="s">
        <v>1832</v>
      </c>
      <c r="E154" s="209">
        <f>IF(D154="1.2(1)①",INDEX('1.2(1)①'!$B:$B,MATCH(F154,'1.2(1)①'!$J:$J,0),1),INDEX('1.2(1)②'!$B:$B,MATCH(F154,'1.2(1)②'!$J:$J,0),1))</f>
        <v>4</v>
      </c>
      <c r="F154" s="209" t="s">
        <v>24</v>
      </c>
      <c r="G154" s="209" t="s">
        <v>1088</v>
      </c>
      <c r="H154" s="209" t="s">
        <v>1164</v>
      </c>
      <c r="I154" s="209" t="s">
        <v>1171</v>
      </c>
      <c r="J154" s="209" t="s">
        <v>1166</v>
      </c>
      <c r="K154" s="209" t="s">
        <v>1088</v>
      </c>
      <c r="L154" s="41">
        <v>9.4</v>
      </c>
      <c r="M154" s="41" t="s">
        <v>1097</v>
      </c>
      <c r="N154" s="41" t="s">
        <v>1098</v>
      </c>
      <c r="O154" s="150">
        <v>27690000</v>
      </c>
      <c r="P154" s="41" t="s">
        <v>1092</v>
      </c>
      <c r="Q154" s="41" t="s">
        <v>1167</v>
      </c>
      <c r="R154" s="41" t="s">
        <v>1168</v>
      </c>
      <c r="S154" s="41" t="s">
        <v>1169</v>
      </c>
      <c r="T154" s="41" t="s">
        <v>1167</v>
      </c>
      <c r="U154" s="41" t="s">
        <v>1168</v>
      </c>
      <c r="V154" s="41" t="s">
        <v>1169</v>
      </c>
      <c r="W154" s="41" t="s">
        <v>2998</v>
      </c>
      <c r="X154" s="41" t="s">
        <v>3002</v>
      </c>
    </row>
    <row r="155" spans="2:24" ht="28.5" x14ac:dyDescent="0.45">
      <c r="B155" s="208">
        <f t="shared" si="2"/>
        <v>149</v>
      </c>
      <c r="C155" s="209" t="s">
        <v>1163</v>
      </c>
      <c r="D155" s="209" t="s">
        <v>1832</v>
      </c>
      <c r="E155" s="209">
        <f>IF(D155="1.2(1)①",INDEX('1.2(1)①'!$B:$B,MATCH(F155,'1.2(1)①'!$J:$J,0),1),INDEX('1.2(1)②'!$B:$B,MATCH(F155,'1.2(1)②'!$J:$J,0),1))</f>
        <v>4</v>
      </c>
      <c r="F155" s="209" t="s">
        <v>24</v>
      </c>
      <c r="G155" s="209" t="s">
        <v>1088</v>
      </c>
      <c r="H155" s="209" t="s">
        <v>1164</v>
      </c>
      <c r="I155" s="209" t="s">
        <v>1172</v>
      </c>
      <c r="J155" s="209" t="s">
        <v>1166</v>
      </c>
      <c r="K155" s="209" t="s">
        <v>1088</v>
      </c>
      <c r="L155" s="41">
        <v>9.41</v>
      </c>
      <c r="M155" s="41" t="s">
        <v>1097</v>
      </c>
      <c r="N155" s="41" t="s">
        <v>1098</v>
      </c>
      <c r="O155" s="150" t="s">
        <v>1088</v>
      </c>
      <c r="P155" s="41" t="s">
        <v>1092</v>
      </c>
      <c r="Q155" s="41" t="s">
        <v>1167</v>
      </c>
      <c r="R155" s="41" t="s">
        <v>1168</v>
      </c>
      <c r="S155" s="41" t="s">
        <v>1169</v>
      </c>
      <c r="T155" s="41" t="s">
        <v>1167</v>
      </c>
      <c r="U155" s="41" t="s">
        <v>1168</v>
      </c>
      <c r="V155" s="41" t="s">
        <v>1169</v>
      </c>
      <c r="W155" s="41" t="s">
        <v>2998</v>
      </c>
      <c r="X155" s="41"/>
    </row>
    <row r="156" spans="2:24" ht="28.5" x14ac:dyDescent="0.45">
      <c r="B156" s="208">
        <f t="shared" si="2"/>
        <v>150</v>
      </c>
      <c r="C156" s="209" t="s">
        <v>1163</v>
      </c>
      <c r="D156" s="209" t="s">
        <v>1832</v>
      </c>
      <c r="E156" s="209">
        <f>IF(D156="1.2(1)①",INDEX('1.2(1)①'!$B:$B,MATCH(F156,'1.2(1)①'!$J:$J,0),1),INDEX('1.2(1)②'!$B:$B,MATCH(F156,'1.2(1)②'!$J:$J,0),1))</f>
        <v>4</v>
      </c>
      <c r="F156" s="209" t="s">
        <v>24</v>
      </c>
      <c r="G156" s="209" t="s">
        <v>1088</v>
      </c>
      <c r="H156" s="209" t="s">
        <v>1164</v>
      </c>
      <c r="I156" s="209" t="s">
        <v>1173</v>
      </c>
      <c r="J156" s="209" t="s">
        <v>1166</v>
      </c>
      <c r="K156" s="209" t="s">
        <v>1088</v>
      </c>
      <c r="L156" s="41">
        <v>9.4</v>
      </c>
      <c r="M156" s="41" t="s">
        <v>1097</v>
      </c>
      <c r="N156" s="41" t="s">
        <v>1098</v>
      </c>
      <c r="O156" s="150" t="s">
        <v>1088</v>
      </c>
      <c r="P156" s="41" t="s">
        <v>1092</v>
      </c>
      <c r="Q156" s="41" t="s">
        <v>1167</v>
      </c>
      <c r="R156" s="41" t="s">
        <v>1168</v>
      </c>
      <c r="S156" s="41" t="s">
        <v>1169</v>
      </c>
      <c r="T156" s="41" t="s">
        <v>1167</v>
      </c>
      <c r="U156" s="41" t="s">
        <v>1168</v>
      </c>
      <c r="V156" s="41" t="s">
        <v>1169</v>
      </c>
      <c r="W156" s="41" t="s">
        <v>2998</v>
      </c>
      <c r="X156" s="41"/>
    </row>
    <row r="157" spans="2:24" ht="57" x14ac:dyDescent="0.45">
      <c r="B157" s="208">
        <f t="shared" si="2"/>
        <v>151</v>
      </c>
      <c r="C157" s="209" t="s">
        <v>1163</v>
      </c>
      <c r="D157" s="209" t="s">
        <v>1832</v>
      </c>
      <c r="E157" s="209">
        <f>IF(D157="1.2(1)①",INDEX('1.2(1)①'!$B:$B,MATCH(F157,'1.2(1)①'!$J:$J,0),1),INDEX('1.2(1)②'!$B:$B,MATCH(F157,'1.2(1)②'!$J:$J,0),1))</f>
        <v>4</v>
      </c>
      <c r="F157" s="209" t="s">
        <v>24</v>
      </c>
      <c r="G157" s="209" t="s">
        <v>1088</v>
      </c>
      <c r="H157" s="209" t="s">
        <v>1164</v>
      </c>
      <c r="I157" s="209" t="s">
        <v>1174</v>
      </c>
      <c r="J157" s="209" t="s">
        <v>1166</v>
      </c>
      <c r="K157" s="209" t="s">
        <v>1088</v>
      </c>
      <c r="L157" s="41">
        <v>9.6300000000000008</v>
      </c>
      <c r="M157" s="41" t="s">
        <v>1097</v>
      </c>
      <c r="N157" s="41" t="s">
        <v>1098</v>
      </c>
      <c r="O157" s="150">
        <v>30730000</v>
      </c>
      <c r="P157" s="41" t="s">
        <v>1092</v>
      </c>
      <c r="Q157" s="41" t="s">
        <v>1167</v>
      </c>
      <c r="R157" s="41" t="s">
        <v>1168</v>
      </c>
      <c r="S157" s="41" t="s">
        <v>1169</v>
      </c>
      <c r="T157" s="41" t="s">
        <v>1167</v>
      </c>
      <c r="U157" s="41" t="s">
        <v>1168</v>
      </c>
      <c r="V157" s="41" t="s">
        <v>1169</v>
      </c>
      <c r="W157" s="41" t="s">
        <v>2998</v>
      </c>
      <c r="X157" s="41" t="s">
        <v>3002</v>
      </c>
    </row>
    <row r="158" spans="2:24" ht="28.5" x14ac:dyDescent="0.45">
      <c r="B158" s="208">
        <f t="shared" si="2"/>
        <v>152</v>
      </c>
      <c r="C158" s="209" t="s">
        <v>1163</v>
      </c>
      <c r="D158" s="209" t="s">
        <v>1832</v>
      </c>
      <c r="E158" s="209">
        <f>IF(D158="1.2(1)①",INDEX('1.2(1)①'!$B:$B,MATCH(F158,'1.2(1)①'!$J:$J,0),1),INDEX('1.2(1)②'!$B:$B,MATCH(F158,'1.2(1)②'!$J:$J,0),1))</f>
        <v>4</v>
      </c>
      <c r="F158" s="209" t="s">
        <v>24</v>
      </c>
      <c r="G158" s="209" t="s">
        <v>1088</v>
      </c>
      <c r="H158" s="209" t="s">
        <v>1164</v>
      </c>
      <c r="I158" s="209" t="s">
        <v>1175</v>
      </c>
      <c r="J158" s="209" t="s">
        <v>1166</v>
      </c>
      <c r="K158" s="209" t="s">
        <v>1088</v>
      </c>
      <c r="L158" s="41">
        <v>9.5500000000000007</v>
      </c>
      <c r="M158" s="41" t="s">
        <v>1097</v>
      </c>
      <c r="N158" s="41" t="s">
        <v>1098</v>
      </c>
      <c r="O158" s="150" t="s">
        <v>1088</v>
      </c>
      <c r="P158" s="41" t="s">
        <v>1092</v>
      </c>
      <c r="Q158" s="41" t="s">
        <v>1167</v>
      </c>
      <c r="R158" s="41" t="s">
        <v>1168</v>
      </c>
      <c r="S158" s="41" t="s">
        <v>1169</v>
      </c>
      <c r="T158" s="41" t="s">
        <v>1167</v>
      </c>
      <c r="U158" s="41" t="s">
        <v>1168</v>
      </c>
      <c r="V158" s="41" t="s">
        <v>1169</v>
      </c>
      <c r="W158" s="41" t="s">
        <v>2998</v>
      </c>
      <c r="X158" s="41"/>
    </row>
    <row r="159" spans="2:24" ht="57" x14ac:dyDescent="0.45">
      <c r="B159" s="208">
        <f t="shared" si="2"/>
        <v>153</v>
      </c>
      <c r="C159" s="209" t="s">
        <v>1163</v>
      </c>
      <c r="D159" s="209" t="s">
        <v>1832</v>
      </c>
      <c r="E159" s="209">
        <f>IF(D159="1.2(1)①",INDEX('1.2(1)①'!$B:$B,MATCH(F159,'1.2(1)①'!$J:$J,0),1),INDEX('1.2(1)②'!$B:$B,MATCH(F159,'1.2(1)②'!$J:$J,0),1))</f>
        <v>4</v>
      </c>
      <c r="F159" s="209" t="s">
        <v>24</v>
      </c>
      <c r="G159" s="209" t="s">
        <v>1088</v>
      </c>
      <c r="H159" s="209" t="s">
        <v>1164</v>
      </c>
      <c r="I159" s="209" t="s">
        <v>1176</v>
      </c>
      <c r="J159" s="209" t="s">
        <v>1166</v>
      </c>
      <c r="K159" s="209" t="s">
        <v>1088</v>
      </c>
      <c r="L159" s="41">
        <v>9.3000000000000007</v>
      </c>
      <c r="M159" s="41" t="s">
        <v>1097</v>
      </c>
      <c r="N159" s="41" t="s">
        <v>1098</v>
      </c>
      <c r="O159" s="150">
        <v>62360000</v>
      </c>
      <c r="P159" s="41" t="s">
        <v>1092</v>
      </c>
      <c r="Q159" s="41" t="s">
        <v>1167</v>
      </c>
      <c r="R159" s="41" t="s">
        <v>1168</v>
      </c>
      <c r="S159" s="41" t="s">
        <v>1169</v>
      </c>
      <c r="T159" s="41" t="s">
        <v>1167</v>
      </c>
      <c r="U159" s="41" t="s">
        <v>1168</v>
      </c>
      <c r="V159" s="41" t="s">
        <v>1169</v>
      </c>
      <c r="W159" s="41" t="s">
        <v>2998</v>
      </c>
      <c r="X159" s="41" t="s">
        <v>3002</v>
      </c>
    </row>
    <row r="160" spans="2:24" ht="57" x14ac:dyDescent="0.45">
      <c r="B160" s="208">
        <f t="shared" si="2"/>
        <v>154</v>
      </c>
      <c r="C160" s="209" t="s">
        <v>1163</v>
      </c>
      <c r="D160" s="209" t="s">
        <v>1832</v>
      </c>
      <c r="E160" s="209">
        <f>IF(D160="1.2(1)①",INDEX('1.2(1)①'!$B:$B,MATCH(F160,'1.2(1)①'!$J:$J,0),1),INDEX('1.2(1)②'!$B:$B,MATCH(F160,'1.2(1)②'!$J:$J,0),1))</f>
        <v>4</v>
      </c>
      <c r="F160" s="209" t="s">
        <v>24</v>
      </c>
      <c r="G160" s="209" t="s">
        <v>1088</v>
      </c>
      <c r="H160" s="209" t="s">
        <v>1164</v>
      </c>
      <c r="I160" s="209" t="s">
        <v>1177</v>
      </c>
      <c r="J160" s="209" t="s">
        <v>1166</v>
      </c>
      <c r="K160" s="209" t="s">
        <v>1088</v>
      </c>
      <c r="L160" s="41">
        <v>9.9</v>
      </c>
      <c r="M160" s="41" t="s">
        <v>1097</v>
      </c>
      <c r="N160" s="41" t="s">
        <v>1098</v>
      </c>
      <c r="O160" s="150">
        <v>77500000</v>
      </c>
      <c r="P160" s="41" t="s">
        <v>1092</v>
      </c>
      <c r="Q160" s="41" t="s">
        <v>1167</v>
      </c>
      <c r="R160" s="41" t="s">
        <v>1168</v>
      </c>
      <c r="S160" s="41" t="s">
        <v>1169</v>
      </c>
      <c r="T160" s="41" t="s">
        <v>1167</v>
      </c>
      <c r="U160" s="41" t="s">
        <v>1168</v>
      </c>
      <c r="V160" s="41" t="s">
        <v>1169</v>
      </c>
      <c r="W160" s="41" t="s">
        <v>2998</v>
      </c>
      <c r="X160" s="41" t="s">
        <v>3002</v>
      </c>
    </row>
    <row r="161" spans="2:24" ht="28.5" x14ac:dyDescent="0.45">
      <c r="B161" s="208">
        <f t="shared" si="2"/>
        <v>155</v>
      </c>
      <c r="C161" s="209" t="s">
        <v>1163</v>
      </c>
      <c r="D161" s="209" t="s">
        <v>1832</v>
      </c>
      <c r="E161" s="209">
        <f>IF(D161="1.2(1)①",INDEX('1.2(1)①'!$B:$B,MATCH(F161,'1.2(1)①'!$J:$J,0),1),INDEX('1.2(1)②'!$B:$B,MATCH(F161,'1.2(1)②'!$J:$J,0),1))</f>
        <v>4</v>
      </c>
      <c r="F161" s="209" t="s">
        <v>24</v>
      </c>
      <c r="G161" s="209" t="s">
        <v>1088</v>
      </c>
      <c r="H161" s="209" t="s">
        <v>1164</v>
      </c>
      <c r="I161" s="209" t="s">
        <v>1178</v>
      </c>
      <c r="J161" s="209" t="s">
        <v>1166</v>
      </c>
      <c r="K161" s="209" t="s">
        <v>1088</v>
      </c>
      <c r="L161" s="41">
        <v>9.59</v>
      </c>
      <c r="M161" s="41" t="s">
        <v>1097</v>
      </c>
      <c r="N161" s="41" t="s">
        <v>1098</v>
      </c>
      <c r="O161" s="150" t="s">
        <v>1088</v>
      </c>
      <c r="P161" s="41" t="s">
        <v>1092</v>
      </c>
      <c r="Q161" s="41" t="s">
        <v>1167</v>
      </c>
      <c r="R161" s="41" t="s">
        <v>1168</v>
      </c>
      <c r="S161" s="41" t="s">
        <v>1169</v>
      </c>
      <c r="T161" s="41" t="s">
        <v>1167</v>
      </c>
      <c r="U161" s="41" t="s">
        <v>1168</v>
      </c>
      <c r="V161" s="41" t="s">
        <v>1169</v>
      </c>
      <c r="W161" s="41" t="s">
        <v>2998</v>
      </c>
      <c r="X161" s="41"/>
    </row>
    <row r="162" spans="2:24" ht="28.5" x14ac:dyDescent="0.45">
      <c r="B162" s="208">
        <f t="shared" si="2"/>
        <v>156</v>
      </c>
      <c r="C162" s="209" t="s">
        <v>1163</v>
      </c>
      <c r="D162" s="209" t="s">
        <v>1832</v>
      </c>
      <c r="E162" s="209">
        <f>IF(D162="1.2(1)①",INDEX('1.2(1)①'!$B:$B,MATCH(F162,'1.2(1)①'!$J:$J,0),1),INDEX('1.2(1)②'!$B:$B,MATCH(F162,'1.2(1)②'!$J:$J,0),1))</f>
        <v>4</v>
      </c>
      <c r="F162" s="209" t="s">
        <v>24</v>
      </c>
      <c r="G162" s="209" t="s">
        <v>1088</v>
      </c>
      <c r="H162" s="209" t="s">
        <v>1164</v>
      </c>
      <c r="I162" s="209" t="s">
        <v>1179</v>
      </c>
      <c r="J162" s="209" t="s">
        <v>1166</v>
      </c>
      <c r="K162" s="209" t="s">
        <v>1088</v>
      </c>
      <c r="L162" s="41">
        <v>9.2899999999999991</v>
      </c>
      <c r="M162" s="41" t="s">
        <v>1097</v>
      </c>
      <c r="N162" s="41" t="s">
        <v>1098</v>
      </c>
      <c r="O162" s="150" t="s">
        <v>1088</v>
      </c>
      <c r="P162" s="41" t="s">
        <v>1092</v>
      </c>
      <c r="Q162" s="41" t="s">
        <v>1167</v>
      </c>
      <c r="R162" s="41" t="s">
        <v>1168</v>
      </c>
      <c r="S162" s="41" t="s">
        <v>1169</v>
      </c>
      <c r="T162" s="41" t="s">
        <v>1167</v>
      </c>
      <c r="U162" s="41" t="s">
        <v>1168</v>
      </c>
      <c r="V162" s="41" t="s">
        <v>1169</v>
      </c>
      <c r="W162" s="41" t="s">
        <v>2998</v>
      </c>
      <c r="X162" s="41"/>
    </row>
    <row r="163" spans="2:24" ht="28.5" x14ac:dyDescent="0.45">
      <c r="B163" s="208">
        <f t="shared" si="2"/>
        <v>157</v>
      </c>
      <c r="C163" s="209" t="s">
        <v>1163</v>
      </c>
      <c r="D163" s="209" t="s">
        <v>1832</v>
      </c>
      <c r="E163" s="209">
        <f>IF(D163="1.2(1)①",INDEX('1.2(1)①'!$B:$B,MATCH(F163,'1.2(1)①'!$J:$J,0),1),INDEX('1.2(1)②'!$B:$B,MATCH(F163,'1.2(1)②'!$J:$J,0),1))</f>
        <v>4</v>
      </c>
      <c r="F163" s="209" t="s">
        <v>24</v>
      </c>
      <c r="G163" s="209" t="s">
        <v>1088</v>
      </c>
      <c r="H163" s="209" t="s">
        <v>1164</v>
      </c>
      <c r="I163" s="209" t="s">
        <v>1165</v>
      </c>
      <c r="J163" s="209" t="s">
        <v>1132</v>
      </c>
      <c r="K163" s="209" t="s">
        <v>1088</v>
      </c>
      <c r="L163" s="41">
        <v>6.17</v>
      </c>
      <c r="M163" s="41" t="s">
        <v>1097</v>
      </c>
      <c r="N163" s="41" t="s">
        <v>1098</v>
      </c>
      <c r="O163" s="150" t="s">
        <v>1088</v>
      </c>
      <c r="P163" s="41" t="s">
        <v>1092</v>
      </c>
      <c r="Q163" s="41" t="s">
        <v>1167</v>
      </c>
      <c r="R163" s="41" t="s">
        <v>1168</v>
      </c>
      <c r="S163" s="41" t="s">
        <v>1169</v>
      </c>
      <c r="T163" s="41" t="s">
        <v>1167</v>
      </c>
      <c r="U163" s="41" t="s">
        <v>1168</v>
      </c>
      <c r="V163" s="41" t="s">
        <v>1169</v>
      </c>
      <c r="W163" s="41" t="s">
        <v>2998</v>
      </c>
      <c r="X163" s="41"/>
    </row>
    <row r="164" spans="2:24" ht="28.5" x14ac:dyDescent="0.45">
      <c r="B164" s="208">
        <f t="shared" si="2"/>
        <v>158</v>
      </c>
      <c r="C164" s="209" t="s">
        <v>1163</v>
      </c>
      <c r="D164" s="209" t="s">
        <v>1832</v>
      </c>
      <c r="E164" s="209">
        <f>IF(D164="1.2(1)①",INDEX('1.2(1)①'!$B:$B,MATCH(F164,'1.2(1)①'!$J:$J,0),1),INDEX('1.2(1)②'!$B:$B,MATCH(F164,'1.2(1)②'!$J:$J,0),1))</f>
        <v>4</v>
      </c>
      <c r="F164" s="209" t="s">
        <v>24</v>
      </c>
      <c r="G164" s="209" t="s">
        <v>1088</v>
      </c>
      <c r="H164" s="209" t="s">
        <v>1164</v>
      </c>
      <c r="I164" s="209" t="s">
        <v>1170</v>
      </c>
      <c r="J164" s="209" t="s">
        <v>1132</v>
      </c>
      <c r="K164" s="209" t="s">
        <v>1088</v>
      </c>
      <c r="L164" s="41">
        <v>6.34</v>
      </c>
      <c r="M164" s="41" t="s">
        <v>1097</v>
      </c>
      <c r="N164" s="41" t="s">
        <v>1098</v>
      </c>
      <c r="O164" s="150" t="s">
        <v>1088</v>
      </c>
      <c r="P164" s="41" t="s">
        <v>1092</v>
      </c>
      <c r="Q164" s="41" t="s">
        <v>1167</v>
      </c>
      <c r="R164" s="41" t="s">
        <v>1168</v>
      </c>
      <c r="S164" s="41" t="s">
        <v>1169</v>
      </c>
      <c r="T164" s="41" t="s">
        <v>1167</v>
      </c>
      <c r="U164" s="41" t="s">
        <v>1168</v>
      </c>
      <c r="V164" s="41" t="s">
        <v>1169</v>
      </c>
      <c r="W164" s="41" t="s">
        <v>2998</v>
      </c>
      <c r="X164" s="41"/>
    </row>
    <row r="165" spans="2:24" ht="28.5" x14ac:dyDescent="0.45">
      <c r="B165" s="208">
        <f t="shared" si="2"/>
        <v>159</v>
      </c>
      <c r="C165" s="209" t="s">
        <v>1163</v>
      </c>
      <c r="D165" s="209" t="s">
        <v>1832</v>
      </c>
      <c r="E165" s="209">
        <f>IF(D165="1.2(1)①",INDEX('1.2(1)①'!$B:$B,MATCH(F165,'1.2(1)①'!$J:$J,0),1),INDEX('1.2(1)②'!$B:$B,MATCH(F165,'1.2(1)②'!$J:$J,0),1))</f>
        <v>4</v>
      </c>
      <c r="F165" s="209" t="s">
        <v>24</v>
      </c>
      <c r="G165" s="209" t="s">
        <v>1088</v>
      </c>
      <c r="H165" s="209" t="s">
        <v>1164</v>
      </c>
      <c r="I165" s="209" t="s">
        <v>1171</v>
      </c>
      <c r="J165" s="209" t="s">
        <v>1132</v>
      </c>
      <c r="K165" s="209" t="s">
        <v>1088</v>
      </c>
      <c r="L165" s="41">
        <v>6.4</v>
      </c>
      <c r="M165" s="41" t="s">
        <v>1097</v>
      </c>
      <c r="N165" s="41" t="s">
        <v>1098</v>
      </c>
      <c r="O165" s="150" t="s">
        <v>1088</v>
      </c>
      <c r="P165" s="41" t="s">
        <v>1092</v>
      </c>
      <c r="Q165" s="41" t="s">
        <v>1167</v>
      </c>
      <c r="R165" s="41" t="s">
        <v>1168</v>
      </c>
      <c r="S165" s="41" t="s">
        <v>1169</v>
      </c>
      <c r="T165" s="41" t="s">
        <v>1167</v>
      </c>
      <c r="U165" s="41" t="s">
        <v>1168</v>
      </c>
      <c r="V165" s="41" t="s">
        <v>1169</v>
      </c>
      <c r="W165" s="41" t="s">
        <v>2998</v>
      </c>
      <c r="X165" s="41"/>
    </row>
    <row r="166" spans="2:24" ht="28.5" x14ac:dyDescent="0.45">
      <c r="B166" s="208">
        <f t="shared" si="2"/>
        <v>160</v>
      </c>
      <c r="C166" s="209" t="s">
        <v>1163</v>
      </c>
      <c r="D166" s="209" t="s">
        <v>1832</v>
      </c>
      <c r="E166" s="209">
        <f>IF(D166="1.2(1)①",INDEX('1.2(1)①'!$B:$B,MATCH(F166,'1.2(1)①'!$J:$J,0),1),INDEX('1.2(1)②'!$B:$B,MATCH(F166,'1.2(1)②'!$J:$J,0),1))</f>
        <v>4</v>
      </c>
      <c r="F166" s="209" t="s">
        <v>24</v>
      </c>
      <c r="G166" s="209" t="s">
        <v>1088</v>
      </c>
      <c r="H166" s="209" t="s">
        <v>1164</v>
      </c>
      <c r="I166" s="209" t="s">
        <v>1172</v>
      </c>
      <c r="J166" s="209" t="s">
        <v>1132</v>
      </c>
      <c r="K166" s="209" t="s">
        <v>1088</v>
      </c>
      <c r="L166" s="41">
        <v>6.4</v>
      </c>
      <c r="M166" s="41" t="s">
        <v>1097</v>
      </c>
      <c r="N166" s="41" t="s">
        <v>1098</v>
      </c>
      <c r="O166" s="150" t="s">
        <v>1088</v>
      </c>
      <c r="P166" s="41" t="s">
        <v>1092</v>
      </c>
      <c r="Q166" s="41" t="s">
        <v>1167</v>
      </c>
      <c r="R166" s="41" t="s">
        <v>1168</v>
      </c>
      <c r="S166" s="41" t="s">
        <v>1169</v>
      </c>
      <c r="T166" s="41" t="s">
        <v>1167</v>
      </c>
      <c r="U166" s="41" t="s">
        <v>1168</v>
      </c>
      <c r="V166" s="41" t="s">
        <v>1169</v>
      </c>
      <c r="W166" s="41" t="s">
        <v>2998</v>
      </c>
      <c r="X166" s="41"/>
    </row>
    <row r="167" spans="2:24" ht="28.5" x14ac:dyDescent="0.45">
      <c r="B167" s="208">
        <f t="shared" si="2"/>
        <v>161</v>
      </c>
      <c r="C167" s="209" t="s">
        <v>1163</v>
      </c>
      <c r="D167" s="209" t="s">
        <v>1832</v>
      </c>
      <c r="E167" s="209">
        <f>IF(D167="1.2(1)①",INDEX('1.2(1)①'!$B:$B,MATCH(F167,'1.2(1)①'!$J:$J,0),1),INDEX('1.2(1)②'!$B:$B,MATCH(F167,'1.2(1)②'!$J:$J,0),1))</f>
        <v>4</v>
      </c>
      <c r="F167" s="209" t="s">
        <v>24</v>
      </c>
      <c r="G167" s="209" t="s">
        <v>1088</v>
      </c>
      <c r="H167" s="209" t="s">
        <v>1164</v>
      </c>
      <c r="I167" s="209" t="s">
        <v>1173</v>
      </c>
      <c r="J167" s="209" t="s">
        <v>1132</v>
      </c>
      <c r="K167" s="209" t="s">
        <v>1088</v>
      </c>
      <c r="L167" s="41">
        <v>6.29</v>
      </c>
      <c r="M167" s="41" t="s">
        <v>1097</v>
      </c>
      <c r="N167" s="41" t="s">
        <v>1098</v>
      </c>
      <c r="O167" s="150" t="s">
        <v>1088</v>
      </c>
      <c r="P167" s="41" t="s">
        <v>1092</v>
      </c>
      <c r="Q167" s="41" t="s">
        <v>1167</v>
      </c>
      <c r="R167" s="41" t="s">
        <v>1168</v>
      </c>
      <c r="S167" s="41" t="s">
        <v>1169</v>
      </c>
      <c r="T167" s="41" t="s">
        <v>1167</v>
      </c>
      <c r="U167" s="41" t="s">
        <v>1168</v>
      </c>
      <c r="V167" s="41" t="s">
        <v>1169</v>
      </c>
      <c r="W167" s="41" t="s">
        <v>2998</v>
      </c>
      <c r="X167" s="41"/>
    </row>
    <row r="168" spans="2:24" ht="28.5" x14ac:dyDescent="0.45">
      <c r="B168" s="208">
        <f t="shared" si="2"/>
        <v>162</v>
      </c>
      <c r="C168" s="209" t="s">
        <v>1163</v>
      </c>
      <c r="D168" s="209" t="s">
        <v>1832</v>
      </c>
      <c r="E168" s="209">
        <f>IF(D168="1.2(1)①",INDEX('1.2(1)①'!$B:$B,MATCH(F168,'1.2(1)①'!$J:$J,0),1),INDEX('1.2(1)②'!$B:$B,MATCH(F168,'1.2(1)②'!$J:$J,0),1))</f>
        <v>4</v>
      </c>
      <c r="F168" s="209" t="s">
        <v>24</v>
      </c>
      <c r="G168" s="209" t="s">
        <v>1088</v>
      </c>
      <c r="H168" s="209" t="s">
        <v>1164</v>
      </c>
      <c r="I168" s="209" t="s">
        <v>1174</v>
      </c>
      <c r="J168" s="209" t="s">
        <v>1132</v>
      </c>
      <c r="K168" s="209" t="s">
        <v>1088</v>
      </c>
      <c r="L168" s="41">
        <v>6.6</v>
      </c>
      <c r="M168" s="41" t="s">
        <v>1097</v>
      </c>
      <c r="N168" s="41" t="s">
        <v>1098</v>
      </c>
      <c r="O168" s="150" t="s">
        <v>1088</v>
      </c>
      <c r="P168" s="41" t="s">
        <v>1092</v>
      </c>
      <c r="Q168" s="41" t="s">
        <v>1167</v>
      </c>
      <c r="R168" s="41" t="s">
        <v>1168</v>
      </c>
      <c r="S168" s="41" t="s">
        <v>1169</v>
      </c>
      <c r="T168" s="41" t="s">
        <v>1167</v>
      </c>
      <c r="U168" s="41" t="s">
        <v>1168</v>
      </c>
      <c r="V168" s="41" t="s">
        <v>1169</v>
      </c>
      <c r="W168" s="41" t="s">
        <v>2998</v>
      </c>
      <c r="X168" s="41"/>
    </row>
    <row r="169" spans="2:24" ht="57" x14ac:dyDescent="0.45">
      <c r="B169" s="208">
        <f t="shared" si="2"/>
        <v>163</v>
      </c>
      <c r="C169" s="209" t="s">
        <v>1163</v>
      </c>
      <c r="D169" s="209" t="s">
        <v>1832</v>
      </c>
      <c r="E169" s="209">
        <f>IF(D169="1.2(1)①",INDEX('1.2(1)①'!$B:$B,MATCH(F169,'1.2(1)①'!$J:$J,0),1),INDEX('1.2(1)②'!$B:$B,MATCH(F169,'1.2(1)②'!$J:$J,0),1))</f>
        <v>4</v>
      </c>
      <c r="F169" s="209" t="s">
        <v>24</v>
      </c>
      <c r="G169" s="209" t="s">
        <v>1088</v>
      </c>
      <c r="H169" s="209" t="s">
        <v>1164</v>
      </c>
      <c r="I169" s="209" t="s">
        <v>1175</v>
      </c>
      <c r="J169" s="209" t="s">
        <v>1132</v>
      </c>
      <c r="K169" s="209" t="s">
        <v>1088</v>
      </c>
      <c r="L169" s="41">
        <v>6.5</v>
      </c>
      <c r="M169" s="41" t="s">
        <v>1097</v>
      </c>
      <c r="N169" s="41" t="s">
        <v>1098</v>
      </c>
      <c r="O169" s="150">
        <v>45140000</v>
      </c>
      <c r="P169" s="41" t="s">
        <v>1092</v>
      </c>
      <c r="Q169" s="41" t="s">
        <v>1167</v>
      </c>
      <c r="R169" s="41" t="s">
        <v>1168</v>
      </c>
      <c r="S169" s="41" t="s">
        <v>1169</v>
      </c>
      <c r="T169" s="41" t="s">
        <v>1167</v>
      </c>
      <c r="U169" s="41" t="s">
        <v>1168</v>
      </c>
      <c r="V169" s="41" t="s">
        <v>1169</v>
      </c>
      <c r="W169" s="41" t="s">
        <v>2998</v>
      </c>
      <c r="X169" s="41" t="s">
        <v>3002</v>
      </c>
    </row>
    <row r="170" spans="2:24" ht="57" x14ac:dyDescent="0.45">
      <c r="B170" s="208">
        <f t="shared" si="2"/>
        <v>164</v>
      </c>
      <c r="C170" s="209" t="s">
        <v>1163</v>
      </c>
      <c r="D170" s="209" t="s">
        <v>1832</v>
      </c>
      <c r="E170" s="209">
        <f>IF(D170="1.2(1)①",INDEX('1.2(1)①'!$B:$B,MATCH(F170,'1.2(1)①'!$J:$J,0),1),INDEX('1.2(1)②'!$B:$B,MATCH(F170,'1.2(1)②'!$J:$J,0),1))</f>
        <v>4</v>
      </c>
      <c r="F170" s="209" t="s">
        <v>24</v>
      </c>
      <c r="G170" s="209" t="s">
        <v>1088</v>
      </c>
      <c r="H170" s="209" t="s">
        <v>1164</v>
      </c>
      <c r="I170" s="209" t="s">
        <v>1176</v>
      </c>
      <c r="J170" s="209" t="s">
        <v>1132</v>
      </c>
      <c r="K170" s="209" t="s">
        <v>1088</v>
      </c>
      <c r="L170" s="41">
        <v>6.36</v>
      </c>
      <c r="M170" s="41" t="s">
        <v>1097</v>
      </c>
      <c r="N170" s="41" t="s">
        <v>1098</v>
      </c>
      <c r="O170" s="150">
        <v>62360000</v>
      </c>
      <c r="P170" s="41" t="s">
        <v>1092</v>
      </c>
      <c r="Q170" s="41" t="s">
        <v>1167</v>
      </c>
      <c r="R170" s="41" t="s">
        <v>1168</v>
      </c>
      <c r="S170" s="41" t="s">
        <v>1169</v>
      </c>
      <c r="T170" s="41" t="s">
        <v>1167</v>
      </c>
      <c r="U170" s="41" t="s">
        <v>1168</v>
      </c>
      <c r="V170" s="41" t="s">
        <v>1169</v>
      </c>
      <c r="W170" s="41" t="s">
        <v>2998</v>
      </c>
      <c r="X170" s="41" t="s">
        <v>3002</v>
      </c>
    </row>
    <row r="171" spans="2:24" ht="28.5" x14ac:dyDescent="0.45">
      <c r="B171" s="208">
        <f t="shared" si="2"/>
        <v>165</v>
      </c>
      <c r="C171" s="209" t="s">
        <v>1163</v>
      </c>
      <c r="D171" s="209" t="s">
        <v>1832</v>
      </c>
      <c r="E171" s="209">
        <f>IF(D171="1.2(1)①",INDEX('1.2(1)①'!$B:$B,MATCH(F171,'1.2(1)①'!$J:$J,0),1),INDEX('1.2(1)②'!$B:$B,MATCH(F171,'1.2(1)②'!$J:$J,0),1))</f>
        <v>4</v>
      </c>
      <c r="F171" s="209" t="s">
        <v>24</v>
      </c>
      <c r="G171" s="209" t="s">
        <v>1088</v>
      </c>
      <c r="H171" s="209" t="s">
        <v>1164</v>
      </c>
      <c r="I171" s="209" t="s">
        <v>1177</v>
      </c>
      <c r="J171" s="209" t="s">
        <v>1132</v>
      </c>
      <c r="K171" s="209" t="s">
        <v>1088</v>
      </c>
      <c r="L171" s="41">
        <v>6.45</v>
      </c>
      <c r="M171" s="41" t="s">
        <v>1097</v>
      </c>
      <c r="N171" s="41" t="s">
        <v>1098</v>
      </c>
      <c r="O171" s="150" t="s">
        <v>1088</v>
      </c>
      <c r="P171" s="41" t="s">
        <v>1092</v>
      </c>
      <c r="Q171" s="41" t="s">
        <v>1167</v>
      </c>
      <c r="R171" s="41" t="s">
        <v>1168</v>
      </c>
      <c r="S171" s="41" t="s">
        <v>1169</v>
      </c>
      <c r="T171" s="41" t="s">
        <v>1167</v>
      </c>
      <c r="U171" s="41" t="s">
        <v>1168</v>
      </c>
      <c r="V171" s="41" t="s">
        <v>1169</v>
      </c>
      <c r="W171" s="41" t="s">
        <v>2998</v>
      </c>
      <c r="X171" s="41"/>
    </row>
    <row r="172" spans="2:24" ht="28.5" x14ac:dyDescent="0.45">
      <c r="B172" s="208">
        <f t="shared" si="2"/>
        <v>166</v>
      </c>
      <c r="C172" s="209" t="s">
        <v>1163</v>
      </c>
      <c r="D172" s="209" t="s">
        <v>1832</v>
      </c>
      <c r="E172" s="209">
        <f>IF(D172="1.2(1)①",INDEX('1.2(1)①'!$B:$B,MATCH(F172,'1.2(1)①'!$J:$J,0),1),INDEX('1.2(1)②'!$B:$B,MATCH(F172,'1.2(1)②'!$J:$J,0),1))</f>
        <v>4</v>
      </c>
      <c r="F172" s="209" t="s">
        <v>24</v>
      </c>
      <c r="G172" s="209" t="s">
        <v>1088</v>
      </c>
      <c r="H172" s="209" t="s">
        <v>1164</v>
      </c>
      <c r="I172" s="209" t="s">
        <v>1178</v>
      </c>
      <c r="J172" s="209" t="s">
        <v>1132</v>
      </c>
      <c r="K172" s="209" t="s">
        <v>1088</v>
      </c>
      <c r="L172" s="41">
        <v>6.61</v>
      </c>
      <c r="M172" s="41" t="s">
        <v>1097</v>
      </c>
      <c r="N172" s="41" t="s">
        <v>1098</v>
      </c>
      <c r="O172" s="150" t="s">
        <v>1088</v>
      </c>
      <c r="P172" s="41" t="s">
        <v>1092</v>
      </c>
      <c r="Q172" s="41" t="s">
        <v>1167</v>
      </c>
      <c r="R172" s="41" t="s">
        <v>1168</v>
      </c>
      <c r="S172" s="41" t="s">
        <v>1169</v>
      </c>
      <c r="T172" s="41" t="s">
        <v>1167</v>
      </c>
      <c r="U172" s="41" t="s">
        <v>1168</v>
      </c>
      <c r="V172" s="41" t="s">
        <v>1169</v>
      </c>
      <c r="W172" s="41" t="s">
        <v>2998</v>
      </c>
      <c r="X172" s="41"/>
    </row>
    <row r="173" spans="2:24" ht="28.5" x14ac:dyDescent="0.45">
      <c r="B173" s="208">
        <f t="shared" si="2"/>
        <v>167</v>
      </c>
      <c r="C173" s="209" t="s">
        <v>1163</v>
      </c>
      <c r="D173" s="209" t="s">
        <v>1832</v>
      </c>
      <c r="E173" s="209">
        <f>IF(D173="1.2(1)①",INDEX('1.2(1)①'!$B:$B,MATCH(F173,'1.2(1)①'!$J:$J,0),1),INDEX('1.2(1)②'!$B:$B,MATCH(F173,'1.2(1)②'!$J:$J,0),1))</f>
        <v>4</v>
      </c>
      <c r="F173" s="209" t="s">
        <v>24</v>
      </c>
      <c r="G173" s="209" t="s">
        <v>1088</v>
      </c>
      <c r="H173" s="209" t="s">
        <v>1164</v>
      </c>
      <c r="I173" s="209" t="s">
        <v>1179</v>
      </c>
      <c r="J173" s="209" t="s">
        <v>1132</v>
      </c>
      <c r="K173" s="209" t="s">
        <v>1088</v>
      </c>
      <c r="L173" s="41">
        <v>6.66</v>
      </c>
      <c r="M173" s="41" t="s">
        <v>1097</v>
      </c>
      <c r="N173" s="41" t="s">
        <v>1098</v>
      </c>
      <c r="O173" s="150" t="s">
        <v>1088</v>
      </c>
      <c r="P173" s="41" t="s">
        <v>1092</v>
      </c>
      <c r="Q173" s="41" t="s">
        <v>1167</v>
      </c>
      <c r="R173" s="41" t="s">
        <v>1168</v>
      </c>
      <c r="S173" s="41" t="s">
        <v>1169</v>
      </c>
      <c r="T173" s="41" t="s">
        <v>1167</v>
      </c>
      <c r="U173" s="41" t="s">
        <v>1168</v>
      </c>
      <c r="V173" s="41" t="s">
        <v>1169</v>
      </c>
      <c r="W173" s="41" t="s">
        <v>2998</v>
      </c>
      <c r="X173" s="41"/>
    </row>
    <row r="174" spans="2:24" ht="57" x14ac:dyDescent="0.45">
      <c r="B174" s="208">
        <f t="shared" si="2"/>
        <v>168</v>
      </c>
      <c r="C174" s="209" t="s">
        <v>1122</v>
      </c>
      <c r="D174" s="209" t="s">
        <v>1832</v>
      </c>
      <c r="E174" s="209">
        <f>IF(D174="1.2(1)①",INDEX('1.2(1)①'!$B:$B,MATCH(F174,'1.2(1)①'!$J:$J,0),1),INDEX('1.2(1)②'!$B:$B,MATCH(F174,'1.2(1)②'!$J:$J,0),1))</f>
        <v>6</v>
      </c>
      <c r="F174" s="209" t="s">
        <v>2150</v>
      </c>
      <c r="G174" s="209" t="s">
        <v>1088</v>
      </c>
      <c r="H174" s="209" t="s">
        <v>1111</v>
      </c>
      <c r="I174" s="209" t="s">
        <v>1124</v>
      </c>
      <c r="J174" s="209" t="s">
        <v>1113</v>
      </c>
      <c r="K174" s="209" t="s">
        <v>1088</v>
      </c>
      <c r="L174" s="41">
        <v>4.2</v>
      </c>
      <c r="M174" s="41" t="s">
        <v>1097</v>
      </c>
      <c r="N174" s="41" t="s">
        <v>1098</v>
      </c>
      <c r="O174" s="150">
        <v>3540000</v>
      </c>
      <c r="P174" s="41" t="s">
        <v>1092</v>
      </c>
      <c r="Q174" s="41" t="s">
        <v>1114</v>
      </c>
      <c r="R174" s="41" t="s">
        <v>1115</v>
      </c>
      <c r="S174" s="41" t="s">
        <v>1116</v>
      </c>
      <c r="T174" s="41" t="s">
        <v>1114</v>
      </c>
      <c r="U174" s="41" t="s">
        <v>1115</v>
      </c>
      <c r="V174" s="41" t="s">
        <v>1116</v>
      </c>
      <c r="W174" s="41" t="s">
        <v>2998</v>
      </c>
      <c r="X174" s="41" t="s">
        <v>3002</v>
      </c>
    </row>
    <row r="175" spans="2:24" ht="57" x14ac:dyDescent="0.45">
      <c r="B175" s="208">
        <f t="shared" si="2"/>
        <v>169</v>
      </c>
      <c r="C175" s="209" t="s">
        <v>1122</v>
      </c>
      <c r="D175" s="209" t="s">
        <v>1832</v>
      </c>
      <c r="E175" s="209">
        <f>IF(D175="1.2(1)①",INDEX('1.2(1)①'!$B:$B,MATCH(F175,'1.2(1)①'!$J:$J,0),1),INDEX('1.2(1)②'!$B:$B,MATCH(F175,'1.2(1)②'!$J:$J,0),1))</f>
        <v>6</v>
      </c>
      <c r="F175" s="209" t="s">
        <v>2150</v>
      </c>
      <c r="G175" s="209" t="s">
        <v>1088</v>
      </c>
      <c r="H175" s="209" t="s">
        <v>1111</v>
      </c>
      <c r="I175" s="209" t="s">
        <v>1125</v>
      </c>
      <c r="J175" s="209" t="s">
        <v>1113</v>
      </c>
      <c r="K175" s="209" t="s">
        <v>1088</v>
      </c>
      <c r="L175" s="41">
        <v>4.3</v>
      </c>
      <c r="M175" s="41" t="s">
        <v>1097</v>
      </c>
      <c r="N175" s="41" t="s">
        <v>1098</v>
      </c>
      <c r="O175" s="150">
        <v>4690000</v>
      </c>
      <c r="P175" s="41" t="s">
        <v>1092</v>
      </c>
      <c r="Q175" s="41" t="s">
        <v>1114</v>
      </c>
      <c r="R175" s="41" t="s">
        <v>1115</v>
      </c>
      <c r="S175" s="41" t="s">
        <v>1116</v>
      </c>
      <c r="T175" s="41" t="s">
        <v>1114</v>
      </c>
      <c r="U175" s="41" t="s">
        <v>1115</v>
      </c>
      <c r="V175" s="41" t="s">
        <v>1116</v>
      </c>
      <c r="W175" s="41" t="s">
        <v>2998</v>
      </c>
      <c r="X175" s="41" t="s">
        <v>3002</v>
      </c>
    </row>
    <row r="176" spans="2:24" ht="57" x14ac:dyDescent="0.45">
      <c r="B176" s="208">
        <f t="shared" si="2"/>
        <v>170</v>
      </c>
      <c r="C176" s="209" t="s">
        <v>1122</v>
      </c>
      <c r="D176" s="209" t="s">
        <v>1832</v>
      </c>
      <c r="E176" s="209">
        <f>IF(D176="1.2(1)①",INDEX('1.2(1)①'!$B:$B,MATCH(F176,'1.2(1)①'!$J:$J,0),1),INDEX('1.2(1)②'!$B:$B,MATCH(F176,'1.2(1)②'!$J:$J,0),1))</f>
        <v>6</v>
      </c>
      <c r="F176" s="209" t="s">
        <v>2150</v>
      </c>
      <c r="G176" s="209" t="s">
        <v>1088</v>
      </c>
      <c r="H176" s="209" t="s">
        <v>1111</v>
      </c>
      <c r="I176" s="209" t="s">
        <v>1126</v>
      </c>
      <c r="J176" s="209" t="s">
        <v>1113</v>
      </c>
      <c r="K176" s="209" t="s">
        <v>1088</v>
      </c>
      <c r="L176" s="41">
        <v>4</v>
      </c>
      <c r="M176" s="41" t="s">
        <v>1097</v>
      </c>
      <c r="N176" s="41" t="s">
        <v>1098</v>
      </c>
      <c r="O176" s="150">
        <v>3680000</v>
      </c>
      <c r="P176" s="41" t="s">
        <v>1092</v>
      </c>
      <c r="Q176" s="41" t="s">
        <v>1114</v>
      </c>
      <c r="R176" s="41" t="s">
        <v>1115</v>
      </c>
      <c r="S176" s="41" t="s">
        <v>1116</v>
      </c>
      <c r="T176" s="41" t="s">
        <v>1114</v>
      </c>
      <c r="U176" s="41" t="s">
        <v>1115</v>
      </c>
      <c r="V176" s="41" t="s">
        <v>1116</v>
      </c>
      <c r="W176" s="41" t="s">
        <v>2998</v>
      </c>
      <c r="X176" s="41" t="s">
        <v>3002</v>
      </c>
    </row>
    <row r="177" spans="2:24" ht="57" x14ac:dyDescent="0.45">
      <c r="B177" s="208">
        <f t="shared" si="2"/>
        <v>171</v>
      </c>
      <c r="C177" s="209" t="s">
        <v>1122</v>
      </c>
      <c r="D177" s="209" t="s">
        <v>1832</v>
      </c>
      <c r="E177" s="209">
        <f>IF(D177="1.2(1)①",INDEX('1.2(1)①'!$B:$B,MATCH(F177,'1.2(1)①'!$J:$J,0),1),INDEX('1.2(1)②'!$B:$B,MATCH(F177,'1.2(1)②'!$J:$J,0),1))</f>
        <v>6</v>
      </c>
      <c r="F177" s="209" t="s">
        <v>2150</v>
      </c>
      <c r="G177" s="209" t="s">
        <v>1088</v>
      </c>
      <c r="H177" s="209" t="s">
        <v>1111</v>
      </c>
      <c r="I177" s="209" t="s">
        <v>1127</v>
      </c>
      <c r="J177" s="209" t="s">
        <v>1113</v>
      </c>
      <c r="K177" s="209" t="s">
        <v>1088</v>
      </c>
      <c r="L177" s="41">
        <v>3.7</v>
      </c>
      <c r="M177" s="41" t="s">
        <v>1097</v>
      </c>
      <c r="N177" s="41" t="s">
        <v>1098</v>
      </c>
      <c r="O177" s="150">
        <v>6540000</v>
      </c>
      <c r="P177" s="41" t="s">
        <v>1092</v>
      </c>
      <c r="Q177" s="41" t="s">
        <v>1114</v>
      </c>
      <c r="R177" s="41" t="s">
        <v>1115</v>
      </c>
      <c r="S177" s="41" t="s">
        <v>1116</v>
      </c>
      <c r="T177" s="41" t="s">
        <v>1114</v>
      </c>
      <c r="U177" s="41" t="s">
        <v>1115</v>
      </c>
      <c r="V177" s="41" t="s">
        <v>1116</v>
      </c>
      <c r="W177" s="41" t="s">
        <v>2998</v>
      </c>
      <c r="X177" s="41" t="s">
        <v>3002</v>
      </c>
    </row>
    <row r="178" spans="2:24" ht="57" x14ac:dyDescent="0.45">
      <c r="B178" s="208">
        <f t="shared" si="2"/>
        <v>172</v>
      </c>
      <c r="C178" s="209" t="s">
        <v>1122</v>
      </c>
      <c r="D178" s="209" t="s">
        <v>1832</v>
      </c>
      <c r="E178" s="209">
        <f>IF(D178="1.2(1)①",INDEX('1.2(1)①'!$B:$B,MATCH(F178,'1.2(1)①'!$J:$J,0),1),INDEX('1.2(1)②'!$B:$B,MATCH(F178,'1.2(1)②'!$J:$J,0),1))</f>
        <v>6</v>
      </c>
      <c r="F178" s="209" t="s">
        <v>2150</v>
      </c>
      <c r="G178" s="209" t="s">
        <v>1088</v>
      </c>
      <c r="H178" s="209" t="s">
        <v>1111</v>
      </c>
      <c r="I178" s="209" t="s">
        <v>1128</v>
      </c>
      <c r="J178" s="209" t="s">
        <v>1113</v>
      </c>
      <c r="K178" s="209" t="s">
        <v>1088</v>
      </c>
      <c r="L178" s="41">
        <v>3.8</v>
      </c>
      <c r="M178" s="41" t="s">
        <v>1097</v>
      </c>
      <c r="N178" s="41" t="s">
        <v>1098</v>
      </c>
      <c r="O178" s="150">
        <v>7650000</v>
      </c>
      <c r="P178" s="41" t="s">
        <v>1092</v>
      </c>
      <c r="Q178" s="41" t="s">
        <v>1114</v>
      </c>
      <c r="R178" s="41" t="s">
        <v>1115</v>
      </c>
      <c r="S178" s="41" t="s">
        <v>1116</v>
      </c>
      <c r="T178" s="41" t="s">
        <v>1114</v>
      </c>
      <c r="U178" s="41" t="s">
        <v>1115</v>
      </c>
      <c r="V178" s="41" t="s">
        <v>1116</v>
      </c>
      <c r="W178" s="41" t="s">
        <v>2998</v>
      </c>
      <c r="X178" s="41" t="s">
        <v>3002</v>
      </c>
    </row>
    <row r="179" spans="2:24" ht="57" x14ac:dyDescent="0.45">
      <c r="B179" s="208">
        <f t="shared" si="2"/>
        <v>173</v>
      </c>
      <c r="C179" s="209" t="s">
        <v>1122</v>
      </c>
      <c r="D179" s="209" t="s">
        <v>1832</v>
      </c>
      <c r="E179" s="209">
        <f>IF(D179="1.2(1)①",INDEX('1.2(1)①'!$B:$B,MATCH(F179,'1.2(1)①'!$J:$J,0),1),INDEX('1.2(1)②'!$B:$B,MATCH(F179,'1.2(1)②'!$J:$J,0),1))</f>
        <v>6</v>
      </c>
      <c r="F179" s="209" t="s">
        <v>2150</v>
      </c>
      <c r="G179" s="209" t="s">
        <v>1088</v>
      </c>
      <c r="H179" s="209" t="s">
        <v>1111</v>
      </c>
      <c r="I179" s="209" t="s">
        <v>1129</v>
      </c>
      <c r="J179" s="209" t="s">
        <v>1113</v>
      </c>
      <c r="K179" s="209" t="s">
        <v>1088</v>
      </c>
      <c r="L179" s="41">
        <v>3.5</v>
      </c>
      <c r="M179" s="41" t="s">
        <v>1097</v>
      </c>
      <c r="N179" s="41" t="s">
        <v>1098</v>
      </c>
      <c r="O179" s="150">
        <v>15950000</v>
      </c>
      <c r="P179" s="41" t="s">
        <v>1092</v>
      </c>
      <c r="Q179" s="41" t="s">
        <v>1114</v>
      </c>
      <c r="R179" s="41" t="s">
        <v>1115</v>
      </c>
      <c r="S179" s="41" t="s">
        <v>1116</v>
      </c>
      <c r="T179" s="41" t="s">
        <v>1114</v>
      </c>
      <c r="U179" s="41" t="s">
        <v>1115</v>
      </c>
      <c r="V179" s="41" t="s">
        <v>1116</v>
      </c>
      <c r="W179" s="41" t="s">
        <v>2998</v>
      </c>
      <c r="X179" s="41" t="s">
        <v>3002</v>
      </c>
    </row>
    <row r="180" spans="2:24" ht="156.75" x14ac:dyDescent="0.45">
      <c r="B180" s="208">
        <f t="shared" si="2"/>
        <v>174</v>
      </c>
      <c r="C180" s="209" t="s">
        <v>1122</v>
      </c>
      <c r="D180" s="209" t="s">
        <v>1832</v>
      </c>
      <c r="E180" s="209">
        <f>IF(D180="1.2(1)①",INDEX('1.2(1)①'!$B:$B,MATCH(F180,'1.2(1)①'!$J:$J,0),1),INDEX('1.2(1)②'!$B:$B,MATCH(F180,'1.2(1)②'!$J:$J,0),1))</f>
        <v>6</v>
      </c>
      <c r="F180" s="209" t="s">
        <v>2150</v>
      </c>
      <c r="G180" s="209" t="s">
        <v>1130</v>
      </c>
      <c r="H180" s="209" t="s">
        <v>1111</v>
      </c>
      <c r="I180" s="209" t="s">
        <v>1131</v>
      </c>
      <c r="J180" s="209" t="s">
        <v>1132</v>
      </c>
      <c r="K180" s="209" t="s">
        <v>1088</v>
      </c>
      <c r="L180" s="41">
        <v>6.1</v>
      </c>
      <c r="M180" s="41" t="s">
        <v>1097</v>
      </c>
      <c r="N180" s="41" t="s">
        <v>1098</v>
      </c>
      <c r="O180" s="150" t="s">
        <v>1088</v>
      </c>
      <c r="P180" s="41" t="s">
        <v>1092</v>
      </c>
      <c r="Q180" s="41" t="s">
        <v>1133</v>
      </c>
      <c r="R180" s="41" t="s">
        <v>1134</v>
      </c>
      <c r="S180" s="41" t="s">
        <v>1135</v>
      </c>
      <c r="T180" s="41" t="s">
        <v>1133</v>
      </c>
      <c r="U180" s="41" t="s">
        <v>1134</v>
      </c>
      <c r="V180" s="41" t="s">
        <v>1136</v>
      </c>
      <c r="W180" s="41" t="s">
        <v>2998</v>
      </c>
      <c r="X180" s="41"/>
    </row>
    <row r="181" spans="2:24" ht="85.5" x14ac:dyDescent="0.45">
      <c r="B181" s="208">
        <f t="shared" si="2"/>
        <v>175</v>
      </c>
      <c r="C181" s="209" t="s">
        <v>1137</v>
      </c>
      <c r="D181" s="209" t="s">
        <v>1832</v>
      </c>
      <c r="E181" s="209">
        <f>IF(D181="1.2(1)①",INDEX('1.2(1)①'!$B:$B,MATCH(F181,'1.2(1)①'!$J:$J,0),1),INDEX('1.2(1)②'!$B:$B,MATCH(F181,'1.2(1)②'!$J:$J,0),1))</f>
        <v>6</v>
      </c>
      <c r="F181" s="209" t="s">
        <v>2150</v>
      </c>
      <c r="G181" s="209" t="s">
        <v>1088</v>
      </c>
      <c r="H181" s="209" t="s">
        <v>1111</v>
      </c>
      <c r="I181" s="209" t="s">
        <v>1145</v>
      </c>
      <c r="J181" s="209" t="s">
        <v>1113</v>
      </c>
      <c r="K181" s="209" t="s">
        <v>1088</v>
      </c>
      <c r="L181" s="41">
        <v>6.5</v>
      </c>
      <c r="M181" s="41" t="s">
        <v>1097</v>
      </c>
      <c r="N181" s="41" t="s">
        <v>1098</v>
      </c>
      <c r="O181" s="150">
        <v>3600000</v>
      </c>
      <c r="P181" s="41" t="s">
        <v>1092</v>
      </c>
      <c r="Q181" s="41" t="s">
        <v>1114</v>
      </c>
      <c r="R181" s="41" t="s">
        <v>1115</v>
      </c>
      <c r="S181" s="41" t="s">
        <v>1116</v>
      </c>
      <c r="T181" s="41" t="s">
        <v>1114</v>
      </c>
      <c r="U181" s="41" t="s">
        <v>1115</v>
      </c>
      <c r="V181" s="41" t="s">
        <v>1116</v>
      </c>
      <c r="W181" s="41" t="s">
        <v>2998</v>
      </c>
      <c r="X181" s="41" t="s">
        <v>3152</v>
      </c>
    </row>
    <row r="182" spans="2:24" ht="85.5" x14ac:dyDescent="0.45">
      <c r="B182" s="208">
        <f t="shared" si="2"/>
        <v>176</v>
      </c>
      <c r="C182" s="209" t="s">
        <v>1137</v>
      </c>
      <c r="D182" s="209" t="s">
        <v>1832</v>
      </c>
      <c r="E182" s="209">
        <f>IF(D182="1.2(1)①",INDEX('1.2(1)①'!$B:$B,MATCH(F182,'1.2(1)①'!$J:$J,0),1),INDEX('1.2(1)②'!$B:$B,MATCH(F182,'1.2(1)②'!$J:$J,0),1))</f>
        <v>6</v>
      </c>
      <c r="F182" s="209" t="s">
        <v>2150</v>
      </c>
      <c r="G182" s="209" t="s">
        <v>1088</v>
      </c>
      <c r="H182" s="209" t="s">
        <v>1111</v>
      </c>
      <c r="I182" s="209" t="s">
        <v>1146</v>
      </c>
      <c r="J182" s="209" t="s">
        <v>1113</v>
      </c>
      <c r="K182" s="209" t="s">
        <v>1088</v>
      </c>
      <c r="L182" s="41">
        <v>6.6</v>
      </c>
      <c r="M182" s="41" t="s">
        <v>1097</v>
      </c>
      <c r="N182" s="41" t="s">
        <v>1098</v>
      </c>
      <c r="O182" s="150">
        <v>5080000</v>
      </c>
      <c r="P182" s="41" t="s">
        <v>1092</v>
      </c>
      <c r="Q182" s="41" t="s">
        <v>1114</v>
      </c>
      <c r="R182" s="41" t="s">
        <v>1115</v>
      </c>
      <c r="S182" s="41" t="s">
        <v>1116</v>
      </c>
      <c r="T182" s="41" t="s">
        <v>1114</v>
      </c>
      <c r="U182" s="41" t="s">
        <v>1115</v>
      </c>
      <c r="V182" s="41" t="s">
        <v>1116</v>
      </c>
      <c r="W182" s="41" t="s">
        <v>2998</v>
      </c>
      <c r="X182" s="41" t="s">
        <v>3152</v>
      </c>
    </row>
    <row r="183" spans="2:24" ht="57" x14ac:dyDescent="0.45">
      <c r="B183" s="208">
        <f t="shared" si="2"/>
        <v>177</v>
      </c>
      <c r="C183" s="209" t="s">
        <v>1137</v>
      </c>
      <c r="D183" s="209" t="s">
        <v>1832</v>
      </c>
      <c r="E183" s="209">
        <f>IF(D183="1.2(1)①",INDEX('1.2(1)①'!$B:$B,MATCH(F183,'1.2(1)①'!$J:$J,0),1),INDEX('1.2(1)②'!$B:$B,MATCH(F183,'1.2(1)②'!$J:$J,0),1))</f>
        <v>6</v>
      </c>
      <c r="F183" s="209" t="s">
        <v>2150</v>
      </c>
      <c r="G183" s="209" t="s">
        <v>1088</v>
      </c>
      <c r="H183" s="209" t="s">
        <v>1111</v>
      </c>
      <c r="I183" s="209" t="s">
        <v>1147</v>
      </c>
      <c r="J183" s="209" t="s">
        <v>1113</v>
      </c>
      <c r="K183" s="209" t="s">
        <v>1088</v>
      </c>
      <c r="L183" s="41">
        <v>6.6</v>
      </c>
      <c r="M183" s="41" t="s">
        <v>1097</v>
      </c>
      <c r="N183" s="41" t="s">
        <v>1098</v>
      </c>
      <c r="O183" s="150">
        <v>3920000</v>
      </c>
      <c r="P183" s="41" t="s">
        <v>1092</v>
      </c>
      <c r="Q183" s="41" t="s">
        <v>1114</v>
      </c>
      <c r="R183" s="41" t="s">
        <v>1115</v>
      </c>
      <c r="S183" s="41" t="s">
        <v>1116</v>
      </c>
      <c r="T183" s="41" t="s">
        <v>1114</v>
      </c>
      <c r="U183" s="41" t="s">
        <v>1115</v>
      </c>
      <c r="V183" s="41" t="s">
        <v>1116</v>
      </c>
      <c r="W183" s="41" t="s">
        <v>2998</v>
      </c>
      <c r="X183" s="41" t="s">
        <v>3002</v>
      </c>
    </row>
    <row r="184" spans="2:24" ht="57" x14ac:dyDescent="0.45">
      <c r="B184" s="208">
        <f t="shared" si="2"/>
        <v>178</v>
      </c>
      <c r="C184" s="209" t="s">
        <v>1137</v>
      </c>
      <c r="D184" s="209" t="s">
        <v>1832</v>
      </c>
      <c r="E184" s="209">
        <f>IF(D184="1.2(1)①",INDEX('1.2(1)①'!$B:$B,MATCH(F184,'1.2(1)①'!$J:$J,0),1),INDEX('1.2(1)②'!$B:$B,MATCH(F184,'1.2(1)②'!$J:$J,0),1))</f>
        <v>6</v>
      </c>
      <c r="F184" s="209" t="s">
        <v>2150</v>
      </c>
      <c r="G184" s="209" t="s">
        <v>1088</v>
      </c>
      <c r="H184" s="209" t="s">
        <v>1111</v>
      </c>
      <c r="I184" s="209" t="s">
        <v>1148</v>
      </c>
      <c r="J184" s="209" t="s">
        <v>1113</v>
      </c>
      <c r="K184" s="209" t="s">
        <v>1088</v>
      </c>
      <c r="L184" s="41">
        <v>6.6</v>
      </c>
      <c r="M184" s="41" t="s">
        <v>1097</v>
      </c>
      <c r="N184" s="41" t="s">
        <v>1098</v>
      </c>
      <c r="O184" s="150">
        <v>4990000</v>
      </c>
      <c r="P184" s="41" t="s">
        <v>1092</v>
      </c>
      <c r="Q184" s="41" t="s">
        <v>1114</v>
      </c>
      <c r="R184" s="41" t="s">
        <v>1115</v>
      </c>
      <c r="S184" s="41" t="s">
        <v>1116</v>
      </c>
      <c r="T184" s="41" t="s">
        <v>1114</v>
      </c>
      <c r="U184" s="41" t="s">
        <v>1115</v>
      </c>
      <c r="V184" s="41" t="s">
        <v>1116</v>
      </c>
      <c r="W184" s="41" t="s">
        <v>2998</v>
      </c>
      <c r="X184" s="41" t="s">
        <v>3002</v>
      </c>
    </row>
    <row r="185" spans="2:24" ht="71.25" x14ac:dyDescent="0.45">
      <c r="B185" s="208">
        <f t="shared" si="2"/>
        <v>179</v>
      </c>
      <c r="C185" s="209" t="s">
        <v>32</v>
      </c>
      <c r="D185" s="209" t="s">
        <v>1832</v>
      </c>
      <c r="E185" s="209">
        <f>IF(D185="1.2(1)①",INDEX('1.2(1)①'!$B:$B,MATCH(F185,'1.2(1)①'!$J:$J,0),1),INDEX('1.2(1)②'!$B:$B,MATCH(F185,'1.2(1)②'!$J:$J,0),1))</f>
        <v>7</v>
      </c>
      <c r="F185" s="209" t="s">
        <v>2151</v>
      </c>
      <c r="G185" s="209" t="s">
        <v>1088</v>
      </c>
      <c r="H185" s="209" t="s">
        <v>1089</v>
      </c>
      <c r="I185" s="209" t="s">
        <v>1090</v>
      </c>
      <c r="J185" s="209" t="s">
        <v>1091</v>
      </c>
      <c r="K185" s="209" t="s">
        <v>1088</v>
      </c>
      <c r="L185" s="41">
        <v>1.19</v>
      </c>
      <c r="M185" s="41" t="s">
        <v>1097</v>
      </c>
      <c r="N185" s="41" t="s">
        <v>1098</v>
      </c>
      <c r="O185" s="150">
        <v>920000</v>
      </c>
      <c r="P185" s="41" t="s">
        <v>1092</v>
      </c>
      <c r="Q185" s="41" t="s">
        <v>1088</v>
      </c>
      <c r="R185" s="41" t="s">
        <v>1088</v>
      </c>
      <c r="S185" s="41" t="s">
        <v>1093</v>
      </c>
      <c r="T185" s="41" t="s">
        <v>1094</v>
      </c>
      <c r="U185" s="41" t="s">
        <v>1095</v>
      </c>
      <c r="V185" s="41" t="s">
        <v>1096</v>
      </c>
      <c r="W185" s="41" t="s">
        <v>2998</v>
      </c>
      <c r="X185" s="41" t="s">
        <v>3002</v>
      </c>
    </row>
    <row r="186" spans="2:24" ht="71.25" x14ac:dyDescent="0.45">
      <c r="B186" s="208">
        <f t="shared" si="2"/>
        <v>180</v>
      </c>
      <c r="C186" s="209" t="s">
        <v>32</v>
      </c>
      <c r="D186" s="209" t="s">
        <v>1832</v>
      </c>
      <c r="E186" s="209">
        <f>IF(D186="1.2(1)①",INDEX('1.2(1)①'!$B:$B,MATCH(F186,'1.2(1)①'!$J:$J,0),1),INDEX('1.2(1)②'!$B:$B,MATCH(F186,'1.2(1)②'!$J:$J,0),1))</f>
        <v>7</v>
      </c>
      <c r="F186" s="209" t="s">
        <v>2151</v>
      </c>
      <c r="G186" s="209" t="s">
        <v>1088</v>
      </c>
      <c r="H186" s="209" t="s">
        <v>1089</v>
      </c>
      <c r="I186" s="209" t="s">
        <v>1099</v>
      </c>
      <c r="J186" s="209" t="s">
        <v>1091</v>
      </c>
      <c r="K186" s="209" t="s">
        <v>1088</v>
      </c>
      <c r="L186" s="41">
        <v>1.22</v>
      </c>
      <c r="M186" s="41" t="s">
        <v>1097</v>
      </c>
      <c r="N186" s="41" t="s">
        <v>1098</v>
      </c>
      <c r="O186" s="150">
        <v>1890000</v>
      </c>
      <c r="P186" s="41" t="s">
        <v>1092</v>
      </c>
      <c r="Q186" s="41" t="s">
        <v>1088</v>
      </c>
      <c r="R186" s="41" t="s">
        <v>1088</v>
      </c>
      <c r="S186" s="41" t="s">
        <v>1093</v>
      </c>
      <c r="T186" s="41" t="s">
        <v>1094</v>
      </c>
      <c r="U186" s="41" t="s">
        <v>1095</v>
      </c>
      <c r="V186" s="41" t="s">
        <v>1100</v>
      </c>
      <c r="W186" s="41" t="s">
        <v>2998</v>
      </c>
      <c r="X186" s="41" t="s">
        <v>3002</v>
      </c>
    </row>
    <row r="187" spans="2:24" ht="71.25" x14ac:dyDescent="0.45">
      <c r="B187" s="208">
        <f t="shared" si="2"/>
        <v>181</v>
      </c>
      <c r="C187" s="209" t="s">
        <v>32</v>
      </c>
      <c r="D187" s="209" t="s">
        <v>1832</v>
      </c>
      <c r="E187" s="209">
        <f>IF(D187="1.2(1)①",INDEX('1.2(1)①'!$B:$B,MATCH(F187,'1.2(1)①'!$J:$J,0),1),INDEX('1.2(1)②'!$B:$B,MATCH(F187,'1.2(1)②'!$J:$J,0),1))</f>
        <v>7</v>
      </c>
      <c r="F187" s="209" t="s">
        <v>2151</v>
      </c>
      <c r="G187" s="209" t="s">
        <v>1088</v>
      </c>
      <c r="H187" s="209" t="s">
        <v>1089</v>
      </c>
      <c r="I187" s="209" t="s">
        <v>1101</v>
      </c>
      <c r="J187" s="209" t="s">
        <v>1091</v>
      </c>
      <c r="K187" s="209" t="s">
        <v>1088</v>
      </c>
      <c r="L187" s="41">
        <v>1.39</v>
      </c>
      <c r="M187" s="41" t="s">
        <v>1097</v>
      </c>
      <c r="N187" s="41" t="s">
        <v>1098</v>
      </c>
      <c r="O187" s="150">
        <v>2920000</v>
      </c>
      <c r="P187" s="41" t="s">
        <v>1092</v>
      </c>
      <c r="Q187" s="41" t="s">
        <v>1088</v>
      </c>
      <c r="R187" s="41" t="s">
        <v>1088</v>
      </c>
      <c r="S187" s="41" t="s">
        <v>1093</v>
      </c>
      <c r="T187" s="41" t="s">
        <v>1094</v>
      </c>
      <c r="U187" s="41" t="s">
        <v>1095</v>
      </c>
      <c r="V187" s="41" t="s">
        <v>1100</v>
      </c>
      <c r="W187" s="41" t="s">
        <v>2998</v>
      </c>
      <c r="X187" s="41" t="s">
        <v>3002</v>
      </c>
    </row>
    <row r="188" spans="2:24" ht="71.25" x14ac:dyDescent="0.45">
      <c r="B188" s="208">
        <f t="shared" si="2"/>
        <v>182</v>
      </c>
      <c r="C188" s="209" t="s">
        <v>32</v>
      </c>
      <c r="D188" s="209" t="s">
        <v>1832</v>
      </c>
      <c r="E188" s="209">
        <f>IF(D188="1.2(1)①",INDEX('1.2(1)①'!$B:$B,MATCH(F188,'1.2(1)①'!$J:$J,0),1),INDEX('1.2(1)②'!$B:$B,MATCH(F188,'1.2(1)②'!$J:$J,0),1))</f>
        <v>7</v>
      </c>
      <c r="F188" s="209" t="s">
        <v>2151</v>
      </c>
      <c r="G188" s="209" t="s">
        <v>1088</v>
      </c>
      <c r="H188" s="209" t="s">
        <v>1089</v>
      </c>
      <c r="I188" s="209" t="s">
        <v>1102</v>
      </c>
      <c r="J188" s="209" t="s">
        <v>1091</v>
      </c>
      <c r="K188" s="209" t="s">
        <v>1088</v>
      </c>
      <c r="L188" s="41">
        <v>1.34</v>
      </c>
      <c r="M188" s="41" t="s">
        <v>1097</v>
      </c>
      <c r="N188" s="41" t="s">
        <v>1098</v>
      </c>
      <c r="O188" s="150">
        <v>3110000</v>
      </c>
      <c r="P188" s="41" t="s">
        <v>1092</v>
      </c>
      <c r="Q188" s="41" t="s">
        <v>1088</v>
      </c>
      <c r="R188" s="41" t="s">
        <v>1088</v>
      </c>
      <c r="S188" s="41" t="s">
        <v>1093</v>
      </c>
      <c r="T188" s="41" t="s">
        <v>1094</v>
      </c>
      <c r="U188" s="41" t="s">
        <v>1095</v>
      </c>
      <c r="V188" s="41" t="s">
        <v>1100</v>
      </c>
      <c r="W188" s="41" t="s">
        <v>2998</v>
      </c>
      <c r="X188" s="41" t="s">
        <v>3002</v>
      </c>
    </row>
    <row r="189" spans="2:24" ht="71.25" x14ac:dyDescent="0.45">
      <c r="B189" s="208">
        <f t="shared" si="2"/>
        <v>183</v>
      </c>
      <c r="C189" s="209" t="s">
        <v>32</v>
      </c>
      <c r="D189" s="209" t="s">
        <v>1832</v>
      </c>
      <c r="E189" s="209">
        <f>IF(D189="1.2(1)①",INDEX('1.2(1)①'!$B:$B,MATCH(F189,'1.2(1)①'!$J:$J,0),1),INDEX('1.2(1)②'!$B:$B,MATCH(F189,'1.2(1)②'!$J:$J,0),1))</f>
        <v>7</v>
      </c>
      <c r="F189" s="209" t="s">
        <v>2151</v>
      </c>
      <c r="G189" s="209" t="s">
        <v>1088</v>
      </c>
      <c r="H189" s="209" t="s">
        <v>1089</v>
      </c>
      <c r="I189" s="209" t="s">
        <v>1103</v>
      </c>
      <c r="J189" s="209" t="s">
        <v>1091</v>
      </c>
      <c r="K189" s="209" t="s">
        <v>1088</v>
      </c>
      <c r="L189" s="41">
        <v>1.3</v>
      </c>
      <c r="M189" s="41" t="s">
        <v>1097</v>
      </c>
      <c r="N189" s="41" t="s">
        <v>1098</v>
      </c>
      <c r="O189" s="150">
        <v>3740000</v>
      </c>
      <c r="P189" s="41" t="s">
        <v>1092</v>
      </c>
      <c r="Q189" s="41" t="s">
        <v>1088</v>
      </c>
      <c r="R189" s="41" t="s">
        <v>1088</v>
      </c>
      <c r="S189" s="41" t="s">
        <v>1093</v>
      </c>
      <c r="T189" s="41" t="s">
        <v>1094</v>
      </c>
      <c r="U189" s="41" t="s">
        <v>1095</v>
      </c>
      <c r="V189" s="41" t="s">
        <v>1100</v>
      </c>
      <c r="W189" s="41" t="s">
        <v>2998</v>
      </c>
      <c r="X189" s="41" t="s">
        <v>3002</v>
      </c>
    </row>
    <row r="190" spans="2:24" ht="42.75" x14ac:dyDescent="0.45">
      <c r="B190" s="208">
        <f t="shared" si="2"/>
        <v>184</v>
      </c>
      <c r="C190" s="209" t="s">
        <v>32</v>
      </c>
      <c r="D190" s="209" t="s">
        <v>1832</v>
      </c>
      <c r="E190" s="209">
        <f>IF(D190="1.2(1)①",INDEX('1.2(1)①'!$B:$B,MATCH(F190,'1.2(1)①'!$J:$J,0),1),INDEX('1.2(1)②'!$B:$B,MATCH(F190,'1.2(1)②'!$J:$J,0),1))</f>
        <v>7</v>
      </c>
      <c r="F190" s="209" t="s">
        <v>2151</v>
      </c>
      <c r="G190" s="209" t="s">
        <v>1088</v>
      </c>
      <c r="H190" s="209" t="s">
        <v>1089</v>
      </c>
      <c r="I190" s="209" t="s">
        <v>1090</v>
      </c>
      <c r="J190" s="209" t="s">
        <v>1104</v>
      </c>
      <c r="K190" s="209" t="s">
        <v>1088</v>
      </c>
      <c r="L190" s="41" t="s">
        <v>1088</v>
      </c>
      <c r="M190" s="41" t="s">
        <v>1097</v>
      </c>
      <c r="N190" s="41" t="s">
        <v>1098</v>
      </c>
      <c r="O190" s="150" t="s">
        <v>1088</v>
      </c>
      <c r="P190" s="41" t="s">
        <v>1092</v>
      </c>
      <c r="Q190" s="41" t="s">
        <v>1105</v>
      </c>
      <c r="R190" s="41" t="s">
        <v>1106</v>
      </c>
      <c r="S190" s="41" t="s">
        <v>1107</v>
      </c>
      <c r="T190" s="41" t="s">
        <v>1105</v>
      </c>
      <c r="U190" s="41" t="s">
        <v>1106</v>
      </c>
      <c r="V190" s="41" t="s">
        <v>1107</v>
      </c>
      <c r="W190" s="41" t="s">
        <v>2998</v>
      </c>
      <c r="X190" s="41"/>
    </row>
    <row r="191" spans="2:24" ht="57" x14ac:dyDescent="0.45">
      <c r="B191" s="208">
        <f t="shared" si="2"/>
        <v>185</v>
      </c>
      <c r="C191" s="209" t="s">
        <v>32</v>
      </c>
      <c r="D191" s="209" t="s">
        <v>1832</v>
      </c>
      <c r="E191" s="209">
        <f>IF(D191="1.2(1)①",INDEX('1.2(1)①'!$B:$B,MATCH(F191,'1.2(1)①'!$J:$J,0),1),INDEX('1.2(1)②'!$B:$B,MATCH(F191,'1.2(1)②'!$J:$J,0),1))</f>
        <v>7</v>
      </c>
      <c r="F191" s="209" t="s">
        <v>2151</v>
      </c>
      <c r="G191" s="209" t="s">
        <v>1088</v>
      </c>
      <c r="H191" s="209" t="s">
        <v>1089</v>
      </c>
      <c r="I191" s="209" t="s">
        <v>1099</v>
      </c>
      <c r="J191" s="209" t="s">
        <v>1104</v>
      </c>
      <c r="K191" s="209" t="s">
        <v>1088</v>
      </c>
      <c r="L191" s="41">
        <v>1.65</v>
      </c>
      <c r="M191" s="41" t="s">
        <v>1097</v>
      </c>
      <c r="N191" s="41" t="s">
        <v>1098</v>
      </c>
      <c r="O191" s="150">
        <v>1890000</v>
      </c>
      <c r="P191" s="41" t="s">
        <v>1092</v>
      </c>
      <c r="Q191" s="41" t="s">
        <v>1105</v>
      </c>
      <c r="R191" s="41" t="s">
        <v>1106</v>
      </c>
      <c r="S191" s="41" t="s">
        <v>1107</v>
      </c>
      <c r="T191" s="41" t="s">
        <v>1105</v>
      </c>
      <c r="U191" s="41" t="s">
        <v>1106</v>
      </c>
      <c r="V191" s="41" t="s">
        <v>1107</v>
      </c>
      <c r="W191" s="41" t="s">
        <v>2998</v>
      </c>
      <c r="X191" s="41" t="s">
        <v>3002</v>
      </c>
    </row>
    <row r="192" spans="2:24" ht="57" x14ac:dyDescent="0.45">
      <c r="B192" s="208">
        <f t="shared" si="2"/>
        <v>186</v>
      </c>
      <c r="C192" s="209" t="s">
        <v>32</v>
      </c>
      <c r="D192" s="209" t="s">
        <v>1832</v>
      </c>
      <c r="E192" s="209">
        <f>IF(D192="1.2(1)①",INDEX('1.2(1)①'!$B:$B,MATCH(F192,'1.2(1)①'!$J:$J,0),1),INDEX('1.2(1)②'!$B:$B,MATCH(F192,'1.2(1)②'!$J:$J,0),1))</f>
        <v>7</v>
      </c>
      <c r="F192" s="209" t="s">
        <v>2151</v>
      </c>
      <c r="G192" s="209" t="s">
        <v>1088</v>
      </c>
      <c r="H192" s="209" t="s">
        <v>1089</v>
      </c>
      <c r="I192" s="209" t="s">
        <v>1101</v>
      </c>
      <c r="J192" s="209" t="s">
        <v>1104</v>
      </c>
      <c r="K192" s="209" t="s">
        <v>1088</v>
      </c>
      <c r="L192" s="41">
        <v>2.1</v>
      </c>
      <c r="M192" s="41" t="s">
        <v>1097</v>
      </c>
      <c r="N192" s="41" t="s">
        <v>1098</v>
      </c>
      <c r="O192" s="150">
        <v>2920000</v>
      </c>
      <c r="P192" s="41" t="s">
        <v>1092</v>
      </c>
      <c r="Q192" s="41" t="s">
        <v>1105</v>
      </c>
      <c r="R192" s="41" t="s">
        <v>1106</v>
      </c>
      <c r="S192" s="41" t="s">
        <v>1107</v>
      </c>
      <c r="T192" s="41" t="s">
        <v>1105</v>
      </c>
      <c r="U192" s="41" t="s">
        <v>1106</v>
      </c>
      <c r="V192" s="41" t="s">
        <v>1107</v>
      </c>
      <c r="W192" s="41" t="s">
        <v>2998</v>
      </c>
      <c r="X192" s="41" t="s">
        <v>3002</v>
      </c>
    </row>
    <row r="193" spans="2:24" ht="57" x14ac:dyDescent="0.45">
      <c r="B193" s="208">
        <f t="shared" si="2"/>
        <v>187</v>
      </c>
      <c r="C193" s="209" t="s">
        <v>32</v>
      </c>
      <c r="D193" s="209" t="s">
        <v>1832</v>
      </c>
      <c r="E193" s="209">
        <f>IF(D193="1.2(1)①",INDEX('1.2(1)①'!$B:$B,MATCH(F193,'1.2(1)①'!$J:$J,0),1),INDEX('1.2(1)②'!$B:$B,MATCH(F193,'1.2(1)②'!$J:$J,0),1))</f>
        <v>7</v>
      </c>
      <c r="F193" s="209" t="s">
        <v>2151</v>
      </c>
      <c r="G193" s="209" t="s">
        <v>1088</v>
      </c>
      <c r="H193" s="209" t="s">
        <v>1089</v>
      </c>
      <c r="I193" s="209" t="s">
        <v>1102</v>
      </c>
      <c r="J193" s="209" t="s">
        <v>1104</v>
      </c>
      <c r="K193" s="209" t="s">
        <v>1088</v>
      </c>
      <c r="L193" s="41">
        <v>2.19</v>
      </c>
      <c r="M193" s="41" t="s">
        <v>1097</v>
      </c>
      <c r="N193" s="41" t="s">
        <v>1098</v>
      </c>
      <c r="O193" s="150">
        <v>3110000</v>
      </c>
      <c r="P193" s="41" t="s">
        <v>1092</v>
      </c>
      <c r="Q193" s="41" t="s">
        <v>1105</v>
      </c>
      <c r="R193" s="41" t="s">
        <v>1106</v>
      </c>
      <c r="S193" s="41" t="s">
        <v>1107</v>
      </c>
      <c r="T193" s="41" t="s">
        <v>1105</v>
      </c>
      <c r="U193" s="41" t="s">
        <v>1106</v>
      </c>
      <c r="V193" s="41" t="s">
        <v>1107</v>
      </c>
      <c r="W193" s="41" t="s">
        <v>2998</v>
      </c>
      <c r="X193" s="41" t="s">
        <v>3002</v>
      </c>
    </row>
    <row r="194" spans="2:24" ht="57" x14ac:dyDescent="0.45">
      <c r="B194" s="208">
        <f t="shared" si="2"/>
        <v>188</v>
      </c>
      <c r="C194" s="209" t="s">
        <v>32</v>
      </c>
      <c r="D194" s="209" t="s">
        <v>1832</v>
      </c>
      <c r="E194" s="209">
        <f>IF(D194="1.2(1)①",INDEX('1.2(1)①'!$B:$B,MATCH(F194,'1.2(1)①'!$J:$J,0),1),INDEX('1.2(1)②'!$B:$B,MATCH(F194,'1.2(1)②'!$J:$J,0),1))</f>
        <v>7</v>
      </c>
      <c r="F194" s="209" t="s">
        <v>2151</v>
      </c>
      <c r="G194" s="209" t="s">
        <v>1088</v>
      </c>
      <c r="H194" s="209" t="s">
        <v>1089</v>
      </c>
      <c r="I194" s="209" t="s">
        <v>1103</v>
      </c>
      <c r="J194" s="209" t="s">
        <v>1104</v>
      </c>
      <c r="K194" s="209" t="s">
        <v>1088</v>
      </c>
      <c r="L194" s="41">
        <v>2.12</v>
      </c>
      <c r="M194" s="41" t="s">
        <v>1097</v>
      </c>
      <c r="N194" s="41" t="s">
        <v>1098</v>
      </c>
      <c r="O194" s="150">
        <v>3740000</v>
      </c>
      <c r="P194" s="41" t="s">
        <v>1092</v>
      </c>
      <c r="Q194" s="41" t="s">
        <v>1105</v>
      </c>
      <c r="R194" s="41" t="s">
        <v>1106</v>
      </c>
      <c r="S194" s="41" t="s">
        <v>1107</v>
      </c>
      <c r="T194" s="41" t="s">
        <v>1105</v>
      </c>
      <c r="U194" s="41" t="s">
        <v>1106</v>
      </c>
      <c r="V194" s="41" t="s">
        <v>1107</v>
      </c>
      <c r="W194" s="41" t="s">
        <v>2998</v>
      </c>
      <c r="X194" s="41" t="s">
        <v>3002</v>
      </c>
    </row>
    <row r="195" spans="2:24" ht="71.25" x14ac:dyDescent="0.45">
      <c r="B195" s="208">
        <f t="shared" si="2"/>
        <v>189</v>
      </c>
      <c r="C195" s="209" t="s">
        <v>32</v>
      </c>
      <c r="D195" s="209" t="s">
        <v>1832</v>
      </c>
      <c r="E195" s="209">
        <f>IF(D195="1.2(1)①",INDEX('1.2(1)①'!$B:$B,MATCH(F195,'1.2(1)①'!$J:$J,0),1),INDEX('1.2(1)②'!$B:$B,MATCH(F195,'1.2(1)②'!$J:$J,0),1))</f>
        <v>7</v>
      </c>
      <c r="F195" s="209" t="s">
        <v>2151</v>
      </c>
      <c r="G195" s="209" t="s">
        <v>1108</v>
      </c>
      <c r="H195" s="209" t="s">
        <v>1089</v>
      </c>
      <c r="I195" s="209" t="s">
        <v>1090</v>
      </c>
      <c r="J195" s="209" t="s">
        <v>1091</v>
      </c>
      <c r="K195" s="209" t="s">
        <v>1088</v>
      </c>
      <c r="L195" s="41">
        <v>1.19</v>
      </c>
      <c r="M195" s="41" t="s">
        <v>1097</v>
      </c>
      <c r="N195" s="41" t="s">
        <v>1098</v>
      </c>
      <c r="O195" s="150" t="s">
        <v>1088</v>
      </c>
      <c r="P195" s="41" t="s">
        <v>1092</v>
      </c>
      <c r="Q195" s="41" t="s">
        <v>1088</v>
      </c>
      <c r="R195" s="41" t="s">
        <v>1088</v>
      </c>
      <c r="S195" s="41" t="s">
        <v>1093</v>
      </c>
      <c r="T195" s="41" t="s">
        <v>1094</v>
      </c>
      <c r="U195" s="41" t="s">
        <v>1095</v>
      </c>
      <c r="V195" s="41" t="s">
        <v>1100</v>
      </c>
      <c r="W195" s="41" t="s">
        <v>2998</v>
      </c>
      <c r="X195" s="41"/>
    </row>
    <row r="196" spans="2:24" ht="71.25" x14ac:dyDescent="0.45">
      <c r="B196" s="208">
        <f t="shared" si="2"/>
        <v>190</v>
      </c>
      <c r="C196" s="209" t="s">
        <v>32</v>
      </c>
      <c r="D196" s="209" t="s">
        <v>1832</v>
      </c>
      <c r="E196" s="209">
        <f>IF(D196="1.2(1)①",INDEX('1.2(1)①'!$B:$B,MATCH(F196,'1.2(1)①'!$J:$J,0),1),INDEX('1.2(1)②'!$B:$B,MATCH(F196,'1.2(1)②'!$J:$J,0),1))</f>
        <v>7</v>
      </c>
      <c r="F196" s="209" t="s">
        <v>2151</v>
      </c>
      <c r="G196" s="209" t="s">
        <v>1108</v>
      </c>
      <c r="H196" s="209" t="s">
        <v>1089</v>
      </c>
      <c r="I196" s="209" t="s">
        <v>1099</v>
      </c>
      <c r="J196" s="209" t="s">
        <v>1091</v>
      </c>
      <c r="K196" s="209" t="s">
        <v>1088</v>
      </c>
      <c r="L196" s="41">
        <v>1.22</v>
      </c>
      <c r="M196" s="41" t="s">
        <v>1097</v>
      </c>
      <c r="N196" s="41" t="s">
        <v>1098</v>
      </c>
      <c r="O196" s="150" t="s">
        <v>1088</v>
      </c>
      <c r="P196" s="41" t="s">
        <v>1092</v>
      </c>
      <c r="Q196" s="41" t="s">
        <v>1088</v>
      </c>
      <c r="R196" s="41" t="s">
        <v>1088</v>
      </c>
      <c r="S196" s="41" t="s">
        <v>1093</v>
      </c>
      <c r="T196" s="41" t="s">
        <v>1094</v>
      </c>
      <c r="U196" s="41" t="s">
        <v>1095</v>
      </c>
      <c r="V196" s="41" t="s">
        <v>1100</v>
      </c>
      <c r="W196" s="41" t="s">
        <v>2998</v>
      </c>
      <c r="X196" s="41"/>
    </row>
    <row r="197" spans="2:24" ht="71.25" x14ac:dyDescent="0.45">
      <c r="B197" s="208">
        <f t="shared" si="2"/>
        <v>191</v>
      </c>
      <c r="C197" s="209" t="s">
        <v>32</v>
      </c>
      <c r="D197" s="209" t="s">
        <v>1832</v>
      </c>
      <c r="E197" s="209">
        <f>IF(D197="1.2(1)①",INDEX('1.2(1)①'!$B:$B,MATCH(F197,'1.2(1)①'!$J:$J,0),1),INDEX('1.2(1)②'!$B:$B,MATCH(F197,'1.2(1)②'!$J:$J,0),1))</f>
        <v>7</v>
      </c>
      <c r="F197" s="209" t="s">
        <v>2151</v>
      </c>
      <c r="G197" s="209" t="s">
        <v>1108</v>
      </c>
      <c r="H197" s="209" t="s">
        <v>1089</v>
      </c>
      <c r="I197" s="209" t="s">
        <v>1101</v>
      </c>
      <c r="J197" s="209" t="s">
        <v>1091</v>
      </c>
      <c r="K197" s="209" t="s">
        <v>1088</v>
      </c>
      <c r="L197" s="41">
        <v>1.34</v>
      </c>
      <c r="M197" s="41" t="s">
        <v>1097</v>
      </c>
      <c r="N197" s="41" t="s">
        <v>1098</v>
      </c>
      <c r="O197" s="150" t="s">
        <v>1088</v>
      </c>
      <c r="P197" s="41" t="s">
        <v>1092</v>
      </c>
      <c r="Q197" s="41" t="s">
        <v>1088</v>
      </c>
      <c r="R197" s="41" t="s">
        <v>1088</v>
      </c>
      <c r="S197" s="41" t="s">
        <v>1093</v>
      </c>
      <c r="T197" s="41" t="s">
        <v>1094</v>
      </c>
      <c r="U197" s="41" t="s">
        <v>1095</v>
      </c>
      <c r="V197" s="41" t="s">
        <v>1100</v>
      </c>
      <c r="W197" s="41" t="s">
        <v>2998</v>
      </c>
      <c r="X197" s="41"/>
    </row>
    <row r="198" spans="2:24" ht="71.25" x14ac:dyDescent="0.45">
      <c r="B198" s="208">
        <f t="shared" si="2"/>
        <v>192</v>
      </c>
      <c r="C198" s="209" t="s">
        <v>32</v>
      </c>
      <c r="D198" s="209" t="s">
        <v>1832</v>
      </c>
      <c r="E198" s="209">
        <f>IF(D198="1.2(1)①",INDEX('1.2(1)①'!$B:$B,MATCH(F198,'1.2(1)①'!$J:$J,0),1),INDEX('1.2(1)②'!$B:$B,MATCH(F198,'1.2(1)②'!$J:$J,0),1))</f>
        <v>7</v>
      </c>
      <c r="F198" s="209" t="s">
        <v>2151</v>
      </c>
      <c r="G198" s="209" t="s">
        <v>1108</v>
      </c>
      <c r="H198" s="209" t="s">
        <v>1089</v>
      </c>
      <c r="I198" s="209" t="s">
        <v>1102</v>
      </c>
      <c r="J198" s="209" t="s">
        <v>1091</v>
      </c>
      <c r="K198" s="209" t="s">
        <v>1088</v>
      </c>
      <c r="L198" s="41">
        <v>1.34</v>
      </c>
      <c r="M198" s="41" t="s">
        <v>1097</v>
      </c>
      <c r="N198" s="41" t="s">
        <v>1098</v>
      </c>
      <c r="O198" s="150" t="s">
        <v>1088</v>
      </c>
      <c r="P198" s="41" t="s">
        <v>1092</v>
      </c>
      <c r="Q198" s="41" t="s">
        <v>1088</v>
      </c>
      <c r="R198" s="41" t="s">
        <v>1088</v>
      </c>
      <c r="S198" s="41" t="s">
        <v>1093</v>
      </c>
      <c r="T198" s="41" t="s">
        <v>1094</v>
      </c>
      <c r="U198" s="41" t="s">
        <v>1095</v>
      </c>
      <c r="V198" s="41" t="s">
        <v>1100</v>
      </c>
      <c r="W198" s="41" t="s">
        <v>2998</v>
      </c>
      <c r="X198" s="41"/>
    </row>
    <row r="199" spans="2:24" ht="71.25" x14ac:dyDescent="0.45">
      <c r="B199" s="208">
        <f t="shared" si="2"/>
        <v>193</v>
      </c>
      <c r="C199" s="209" t="s">
        <v>32</v>
      </c>
      <c r="D199" s="209" t="s">
        <v>1832</v>
      </c>
      <c r="E199" s="209">
        <f>IF(D199="1.2(1)①",INDEX('1.2(1)①'!$B:$B,MATCH(F199,'1.2(1)①'!$J:$J,0),1),INDEX('1.2(1)②'!$B:$B,MATCH(F199,'1.2(1)②'!$J:$J,0),1))</f>
        <v>7</v>
      </c>
      <c r="F199" s="209" t="s">
        <v>2151</v>
      </c>
      <c r="G199" s="209" t="s">
        <v>1108</v>
      </c>
      <c r="H199" s="209" t="s">
        <v>1089</v>
      </c>
      <c r="I199" s="209" t="s">
        <v>1103</v>
      </c>
      <c r="J199" s="209" t="s">
        <v>1091</v>
      </c>
      <c r="K199" s="209" t="s">
        <v>1088</v>
      </c>
      <c r="L199" s="41">
        <v>1.27</v>
      </c>
      <c r="M199" s="41" t="s">
        <v>1097</v>
      </c>
      <c r="N199" s="41" t="s">
        <v>1098</v>
      </c>
      <c r="O199" s="150" t="s">
        <v>1088</v>
      </c>
      <c r="P199" s="41" t="s">
        <v>1092</v>
      </c>
      <c r="Q199" s="41" t="s">
        <v>1088</v>
      </c>
      <c r="R199" s="41" t="s">
        <v>1088</v>
      </c>
      <c r="S199" s="41" t="s">
        <v>1093</v>
      </c>
      <c r="T199" s="41" t="s">
        <v>1094</v>
      </c>
      <c r="U199" s="41" t="s">
        <v>1095</v>
      </c>
      <c r="V199" s="41" t="s">
        <v>1100</v>
      </c>
      <c r="W199" s="41" t="s">
        <v>2998</v>
      </c>
      <c r="X199" s="41"/>
    </row>
    <row r="200" spans="2:24" ht="42.75" x14ac:dyDescent="0.45">
      <c r="B200" s="208">
        <f t="shared" si="2"/>
        <v>194</v>
      </c>
      <c r="C200" s="209" t="s">
        <v>32</v>
      </c>
      <c r="D200" s="209" t="s">
        <v>1832</v>
      </c>
      <c r="E200" s="209">
        <f>IF(D200="1.2(1)①",INDEX('1.2(1)①'!$B:$B,MATCH(F200,'1.2(1)①'!$J:$J,0),1),INDEX('1.2(1)②'!$B:$B,MATCH(F200,'1.2(1)②'!$J:$J,0),1))</f>
        <v>7</v>
      </c>
      <c r="F200" s="209" t="s">
        <v>2151</v>
      </c>
      <c r="G200" s="209" t="s">
        <v>1108</v>
      </c>
      <c r="H200" s="209" t="s">
        <v>1089</v>
      </c>
      <c r="I200" s="209" t="s">
        <v>1090</v>
      </c>
      <c r="J200" s="209" t="s">
        <v>1104</v>
      </c>
      <c r="K200" s="209" t="s">
        <v>1088</v>
      </c>
      <c r="L200" s="41" t="s">
        <v>1088</v>
      </c>
      <c r="M200" s="41" t="s">
        <v>1097</v>
      </c>
      <c r="N200" s="41" t="s">
        <v>1098</v>
      </c>
      <c r="O200" s="150" t="s">
        <v>1088</v>
      </c>
      <c r="P200" s="41" t="s">
        <v>1092</v>
      </c>
      <c r="Q200" s="41" t="s">
        <v>1105</v>
      </c>
      <c r="R200" s="41" t="s">
        <v>1106</v>
      </c>
      <c r="S200" s="41" t="s">
        <v>1107</v>
      </c>
      <c r="T200" s="41" t="s">
        <v>1105</v>
      </c>
      <c r="U200" s="41" t="s">
        <v>1106</v>
      </c>
      <c r="V200" s="41" t="s">
        <v>1107</v>
      </c>
      <c r="W200" s="41" t="s">
        <v>2998</v>
      </c>
      <c r="X200" s="41"/>
    </row>
    <row r="201" spans="2:24" ht="42.75" x14ac:dyDescent="0.45">
      <c r="B201" s="208">
        <f t="shared" si="2"/>
        <v>195</v>
      </c>
      <c r="C201" s="209" t="s">
        <v>32</v>
      </c>
      <c r="D201" s="209" t="s">
        <v>1832</v>
      </c>
      <c r="E201" s="209">
        <f>IF(D201="1.2(1)①",INDEX('1.2(1)①'!$B:$B,MATCH(F201,'1.2(1)①'!$J:$J,0),1),INDEX('1.2(1)②'!$B:$B,MATCH(F201,'1.2(1)②'!$J:$J,0),1))</f>
        <v>7</v>
      </c>
      <c r="F201" s="209" t="s">
        <v>2151</v>
      </c>
      <c r="G201" s="209" t="s">
        <v>1108</v>
      </c>
      <c r="H201" s="209" t="s">
        <v>1089</v>
      </c>
      <c r="I201" s="209" t="s">
        <v>1099</v>
      </c>
      <c r="J201" s="209" t="s">
        <v>1104</v>
      </c>
      <c r="K201" s="209" t="s">
        <v>1088</v>
      </c>
      <c r="L201" s="41">
        <v>1.65</v>
      </c>
      <c r="M201" s="41" t="s">
        <v>1097</v>
      </c>
      <c r="N201" s="41" t="s">
        <v>1098</v>
      </c>
      <c r="O201" s="150" t="s">
        <v>1088</v>
      </c>
      <c r="P201" s="41" t="s">
        <v>1092</v>
      </c>
      <c r="Q201" s="41" t="s">
        <v>1105</v>
      </c>
      <c r="R201" s="41" t="s">
        <v>1106</v>
      </c>
      <c r="S201" s="41" t="s">
        <v>1107</v>
      </c>
      <c r="T201" s="41" t="s">
        <v>1105</v>
      </c>
      <c r="U201" s="41" t="s">
        <v>1106</v>
      </c>
      <c r="V201" s="41" t="s">
        <v>1107</v>
      </c>
      <c r="W201" s="41" t="s">
        <v>2998</v>
      </c>
      <c r="X201" s="41"/>
    </row>
    <row r="202" spans="2:24" ht="42.75" x14ac:dyDescent="0.45">
      <c r="B202" s="208">
        <f t="shared" si="2"/>
        <v>196</v>
      </c>
      <c r="C202" s="209" t="s">
        <v>32</v>
      </c>
      <c r="D202" s="209" t="s">
        <v>1832</v>
      </c>
      <c r="E202" s="209">
        <f>IF(D202="1.2(1)①",INDEX('1.2(1)①'!$B:$B,MATCH(F202,'1.2(1)①'!$J:$J,0),1),INDEX('1.2(1)②'!$B:$B,MATCH(F202,'1.2(1)②'!$J:$J,0),1))</f>
        <v>7</v>
      </c>
      <c r="F202" s="209" t="s">
        <v>2151</v>
      </c>
      <c r="G202" s="209" t="s">
        <v>1108</v>
      </c>
      <c r="H202" s="209" t="s">
        <v>1089</v>
      </c>
      <c r="I202" s="209" t="s">
        <v>1101</v>
      </c>
      <c r="J202" s="209" t="s">
        <v>1104</v>
      </c>
      <c r="K202" s="209" t="s">
        <v>1088</v>
      </c>
      <c r="L202" s="41">
        <v>2.09</v>
      </c>
      <c r="M202" s="41" t="s">
        <v>1097</v>
      </c>
      <c r="N202" s="41" t="s">
        <v>1098</v>
      </c>
      <c r="O202" s="150" t="s">
        <v>1088</v>
      </c>
      <c r="P202" s="41" t="s">
        <v>1092</v>
      </c>
      <c r="Q202" s="41" t="s">
        <v>1105</v>
      </c>
      <c r="R202" s="41" t="s">
        <v>1106</v>
      </c>
      <c r="S202" s="41" t="s">
        <v>1107</v>
      </c>
      <c r="T202" s="41" t="s">
        <v>1105</v>
      </c>
      <c r="U202" s="41" t="s">
        <v>1106</v>
      </c>
      <c r="V202" s="41" t="s">
        <v>1107</v>
      </c>
      <c r="W202" s="41" t="s">
        <v>2998</v>
      </c>
      <c r="X202" s="41"/>
    </row>
    <row r="203" spans="2:24" ht="57" x14ac:dyDescent="0.45">
      <c r="B203" s="208">
        <f t="shared" si="2"/>
        <v>197</v>
      </c>
      <c r="C203" s="209" t="s">
        <v>32</v>
      </c>
      <c r="D203" s="209" t="s">
        <v>1832</v>
      </c>
      <c r="E203" s="209">
        <f>IF(D203="1.2(1)①",INDEX('1.2(1)①'!$B:$B,MATCH(F203,'1.2(1)①'!$J:$J,0),1),INDEX('1.2(1)②'!$B:$B,MATCH(F203,'1.2(1)②'!$J:$J,0),1))</f>
        <v>7</v>
      </c>
      <c r="F203" s="209" t="s">
        <v>2151</v>
      </c>
      <c r="G203" s="209" t="s">
        <v>1108</v>
      </c>
      <c r="H203" s="209" t="s">
        <v>1089</v>
      </c>
      <c r="I203" s="209" t="s">
        <v>1102</v>
      </c>
      <c r="J203" s="209" t="s">
        <v>1104</v>
      </c>
      <c r="K203" s="209" t="s">
        <v>1088</v>
      </c>
      <c r="L203" s="41">
        <v>2.19</v>
      </c>
      <c r="M203" s="41" t="s">
        <v>1097</v>
      </c>
      <c r="N203" s="41" t="s">
        <v>1098</v>
      </c>
      <c r="O203" s="150">
        <v>2930000</v>
      </c>
      <c r="P203" s="41" t="s">
        <v>1092</v>
      </c>
      <c r="Q203" s="41" t="s">
        <v>1105</v>
      </c>
      <c r="R203" s="41" t="s">
        <v>1106</v>
      </c>
      <c r="S203" s="41" t="s">
        <v>1107</v>
      </c>
      <c r="T203" s="41" t="s">
        <v>1105</v>
      </c>
      <c r="U203" s="41" t="s">
        <v>1106</v>
      </c>
      <c r="V203" s="41" t="s">
        <v>1107</v>
      </c>
      <c r="W203" s="41" t="s">
        <v>2998</v>
      </c>
      <c r="X203" s="41" t="s">
        <v>3002</v>
      </c>
    </row>
    <row r="204" spans="2:24" ht="42.75" x14ac:dyDescent="0.45">
      <c r="B204" s="208">
        <f t="shared" si="2"/>
        <v>198</v>
      </c>
      <c r="C204" s="209" t="s">
        <v>32</v>
      </c>
      <c r="D204" s="209" t="s">
        <v>1832</v>
      </c>
      <c r="E204" s="209">
        <f>IF(D204="1.2(1)①",INDEX('1.2(1)①'!$B:$B,MATCH(F204,'1.2(1)①'!$J:$J,0),1),INDEX('1.2(1)②'!$B:$B,MATCH(F204,'1.2(1)②'!$J:$J,0),1))</f>
        <v>7</v>
      </c>
      <c r="F204" s="209" t="s">
        <v>2151</v>
      </c>
      <c r="G204" s="209" t="s">
        <v>1108</v>
      </c>
      <c r="H204" s="209" t="s">
        <v>1089</v>
      </c>
      <c r="I204" s="209" t="s">
        <v>1103</v>
      </c>
      <c r="J204" s="209" t="s">
        <v>1104</v>
      </c>
      <c r="K204" s="209" t="s">
        <v>1088</v>
      </c>
      <c r="L204" s="41">
        <v>2.12</v>
      </c>
      <c r="M204" s="41" t="s">
        <v>1097</v>
      </c>
      <c r="N204" s="41" t="s">
        <v>1098</v>
      </c>
      <c r="O204" s="150" t="s">
        <v>1088</v>
      </c>
      <c r="P204" s="41" t="s">
        <v>1092</v>
      </c>
      <c r="Q204" s="41" t="s">
        <v>1105</v>
      </c>
      <c r="R204" s="41" t="s">
        <v>1106</v>
      </c>
      <c r="S204" s="41" t="s">
        <v>1107</v>
      </c>
      <c r="T204" s="41" t="s">
        <v>1105</v>
      </c>
      <c r="U204" s="41" t="s">
        <v>1106</v>
      </c>
      <c r="V204" s="41" t="s">
        <v>1107</v>
      </c>
      <c r="W204" s="41" t="s">
        <v>2998</v>
      </c>
      <c r="X204" s="41"/>
    </row>
    <row r="205" spans="2:24" ht="71.25" x14ac:dyDescent="0.45">
      <c r="B205" s="208">
        <f t="shared" si="2"/>
        <v>199</v>
      </c>
      <c r="C205" s="209" t="s">
        <v>32</v>
      </c>
      <c r="D205" s="209" t="s">
        <v>1832</v>
      </c>
      <c r="E205" s="209">
        <f>IF(D205="1.2(1)①",INDEX('1.2(1)①'!$B:$B,MATCH(F205,'1.2(1)①'!$J:$J,0),1),INDEX('1.2(1)②'!$B:$B,MATCH(F205,'1.2(1)②'!$J:$J,0),1))</f>
        <v>7</v>
      </c>
      <c r="F205" s="209" t="s">
        <v>2151</v>
      </c>
      <c r="G205" s="209" t="s">
        <v>1109</v>
      </c>
      <c r="H205" s="209" t="s">
        <v>1089</v>
      </c>
      <c r="I205" s="209" t="s">
        <v>1090</v>
      </c>
      <c r="J205" s="209" t="s">
        <v>1091</v>
      </c>
      <c r="K205" s="209" t="s">
        <v>1088</v>
      </c>
      <c r="L205" s="41" t="s">
        <v>1088</v>
      </c>
      <c r="M205" s="41" t="s">
        <v>1097</v>
      </c>
      <c r="N205" s="41" t="s">
        <v>1098</v>
      </c>
      <c r="O205" s="150" t="s">
        <v>1088</v>
      </c>
      <c r="P205" s="41" t="s">
        <v>1092</v>
      </c>
      <c r="Q205" s="41" t="s">
        <v>1088</v>
      </c>
      <c r="R205" s="41" t="s">
        <v>1088</v>
      </c>
      <c r="S205" s="41" t="s">
        <v>1093</v>
      </c>
      <c r="T205" s="41" t="s">
        <v>1094</v>
      </c>
      <c r="U205" s="41" t="s">
        <v>1095</v>
      </c>
      <c r="V205" s="41" t="s">
        <v>1100</v>
      </c>
      <c r="W205" s="41" t="s">
        <v>2998</v>
      </c>
      <c r="X205" s="41"/>
    </row>
    <row r="206" spans="2:24" ht="71.25" x14ac:dyDescent="0.45">
      <c r="B206" s="208">
        <f t="shared" ref="B206:B269" si="3">ROW(B206)-6</f>
        <v>200</v>
      </c>
      <c r="C206" s="209" t="s">
        <v>32</v>
      </c>
      <c r="D206" s="209" t="s">
        <v>1832</v>
      </c>
      <c r="E206" s="209">
        <f>IF(D206="1.2(1)①",INDEX('1.2(1)①'!$B:$B,MATCH(F206,'1.2(1)①'!$J:$J,0),1),INDEX('1.2(1)②'!$B:$B,MATCH(F206,'1.2(1)②'!$J:$J,0),1))</f>
        <v>7</v>
      </c>
      <c r="F206" s="209" t="s">
        <v>2151</v>
      </c>
      <c r="G206" s="209" t="s">
        <v>1109</v>
      </c>
      <c r="H206" s="209" t="s">
        <v>1089</v>
      </c>
      <c r="I206" s="209" t="s">
        <v>1099</v>
      </c>
      <c r="J206" s="209" t="s">
        <v>1091</v>
      </c>
      <c r="K206" s="209" t="s">
        <v>1088</v>
      </c>
      <c r="L206" s="41" t="s">
        <v>1088</v>
      </c>
      <c r="M206" s="41" t="s">
        <v>1097</v>
      </c>
      <c r="N206" s="41" t="s">
        <v>1098</v>
      </c>
      <c r="O206" s="150" t="s">
        <v>1088</v>
      </c>
      <c r="P206" s="41" t="s">
        <v>1092</v>
      </c>
      <c r="Q206" s="41" t="s">
        <v>1088</v>
      </c>
      <c r="R206" s="41" t="s">
        <v>1088</v>
      </c>
      <c r="S206" s="41" t="s">
        <v>1093</v>
      </c>
      <c r="T206" s="41" t="s">
        <v>1094</v>
      </c>
      <c r="U206" s="41" t="s">
        <v>1095</v>
      </c>
      <c r="V206" s="41" t="s">
        <v>1100</v>
      </c>
      <c r="W206" s="41" t="s">
        <v>2998</v>
      </c>
      <c r="X206" s="41"/>
    </row>
    <row r="207" spans="2:24" ht="71.25" x14ac:dyDescent="0.45">
      <c r="B207" s="208">
        <f t="shared" si="3"/>
        <v>201</v>
      </c>
      <c r="C207" s="209" t="s">
        <v>32</v>
      </c>
      <c r="D207" s="209" t="s">
        <v>1832</v>
      </c>
      <c r="E207" s="209">
        <f>IF(D207="1.2(1)①",INDEX('1.2(1)①'!$B:$B,MATCH(F207,'1.2(1)①'!$J:$J,0),1),INDEX('1.2(1)②'!$B:$B,MATCH(F207,'1.2(1)②'!$J:$J,0),1))</f>
        <v>7</v>
      </c>
      <c r="F207" s="209" t="s">
        <v>2151</v>
      </c>
      <c r="G207" s="209" t="s">
        <v>1109</v>
      </c>
      <c r="H207" s="209" t="s">
        <v>1089</v>
      </c>
      <c r="I207" s="209" t="s">
        <v>1101</v>
      </c>
      <c r="J207" s="209" t="s">
        <v>1091</v>
      </c>
      <c r="K207" s="209" t="s">
        <v>1088</v>
      </c>
      <c r="L207" s="41">
        <v>1.34</v>
      </c>
      <c r="M207" s="41" t="s">
        <v>1097</v>
      </c>
      <c r="N207" s="41" t="s">
        <v>1098</v>
      </c>
      <c r="O207" s="150" t="s">
        <v>1088</v>
      </c>
      <c r="P207" s="41" t="s">
        <v>1092</v>
      </c>
      <c r="Q207" s="41" t="s">
        <v>1088</v>
      </c>
      <c r="R207" s="41" t="s">
        <v>1088</v>
      </c>
      <c r="S207" s="41" t="s">
        <v>1093</v>
      </c>
      <c r="T207" s="41" t="s">
        <v>1094</v>
      </c>
      <c r="U207" s="41" t="s">
        <v>1095</v>
      </c>
      <c r="V207" s="41" t="s">
        <v>1100</v>
      </c>
      <c r="W207" s="41" t="s">
        <v>2998</v>
      </c>
      <c r="X207" s="41"/>
    </row>
    <row r="208" spans="2:24" ht="71.25" x14ac:dyDescent="0.45">
      <c r="B208" s="208">
        <f t="shared" si="3"/>
        <v>202</v>
      </c>
      <c r="C208" s="209" t="s">
        <v>32</v>
      </c>
      <c r="D208" s="209" t="s">
        <v>1832</v>
      </c>
      <c r="E208" s="209">
        <f>IF(D208="1.2(1)①",INDEX('1.2(1)①'!$B:$B,MATCH(F208,'1.2(1)①'!$J:$J,0),1),INDEX('1.2(1)②'!$B:$B,MATCH(F208,'1.2(1)②'!$J:$J,0),1))</f>
        <v>7</v>
      </c>
      <c r="F208" s="209" t="s">
        <v>2151</v>
      </c>
      <c r="G208" s="209" t="s">
        <v>1109</v>
      </c>
      <c r="H208" s="209" t="s">
        <v>1089</v>
      </c>
      <c r="I208" s="209" t="s">
        <v>1102</v>
      </c>
      <c r="J208" s="209" t="s">
        <v>1091</v>
      </c>
      <c r="K208" s="209" t="s">
        <v>1088</v>
      </c>
      <c r="L208" s="41">
        <v>1.34</v>
      </c>
      <c r="M208" s="41" t="s">
        <v>1097</v>
      </c>
      <c r="N208" s="41" t="s">
        <v>1098</v>
      </c>
      <c r="O208" s="150">
        <v>3570000</v>
      </c>
      <c r="P208" s="41" t="s">
        <v>1092</v>
      </c>
      <c r="Q208" s="41" t="s">
        <v>1088</v>
      </c>
      <c r="R208" s="41" t="s">
        <v>1088</v>
      </c>
      <c r="S208" s="41" t="s">
        <v>1093</v>
      </c>
      <c r="T208" s="41" t="s">
        <v>1094</v>
      </c>
      <c r="U208" s="41" t="s">
        <v>1095</v>
      </c>
      <c r="V208" s="41" t="s">
        <v>1100</v>
      </c>
      <c r="W208" s="41" t="s">
        <v>2998</v>
      </c>
      <c r="X208" s="41" t="s">
        <v>3002</v>
      </c>
    </row>
    <row r="209" spans="2:24" ht="71.25" x14ac:dyDescent="0.45">
      <c r="B209" s="208">
        <f t="shared" si="3"/>
        <v>203</v>
      </c>
      <c r="C209" s="209" t="s">
        <v>32</v>
      </c>
      <c r="D209" s="209" t="s">
        <v>1832</v>
      </c>
      <c r="E209" s="209">
        <f>IF(D209="1.2(1)①",INDEX('1.2(1)①'!$B:$B,MATCH(F209,'1.2(1)①'!$J:$J,0),1),INDEX('1.2(1)②'!$B:$B,MATCH(F209,'1.2(1)②'!$J:$J,0),1))</f>
        <v>7</v>
      </c>
      <c r="F209" s="209" t="s">
        <v>2151</v>
      </c>
      <c r="G209" s="209" t="s">
        <v>1109</v>
      </c>
      <c r="H209" s="209" t="s">
        <v>1089</v>
      </c>
      <c r="I209" s="209" t="s">
        <v>1103</v>
      </c>
      <c r="J209" s="209" t="s">
        <v>1091</v>
      </c>
      <c r="K209" s="209" t="s">
        <v>1088</v>
      </c>
      <c r="L209" s="41">
        <v>1.27</v>
      </c>
      <c r="M209" s="41" t="s">
        <v>1097</v>
      </c>
      <c r="N209" s="41" t="s">
        <v>1098</v>
      </c>
      <c r="O209" s="150">
        <v>3900000</v>
      </c>
      <c r="P209" s="41" t="s">
        <v>1092</v>
      </c>
      <c r="Q209" s="41" t="s">
        <v>1088</v>
      </c>
      <c r="R209" s="41" t="s">
        <v>1088</v>
      </c>
      <c r="S209" s="41" t="s">
        <v>1093</v>
      </c>
      <c r="T209" s="41" t="s">
        <v>1094</v>
      </c>
      <c r="U209" s="41" t="s">
        <v>1095</v>
      </c>
      <c r="V209" s="41" t="s">
        <v>1100</v>
      </c>
      <c r="W209" s="41" t="s">
        <v>2998</v>
      </c>
      <c r="X209" s="41" t="s">
        <v>3002</v>
      </c>
    </row>
    <row r="210" spans="2:24" ht="42.75" x14ac:dyDescent="0.45">
      <c r="B210" s="208">
        <f t="shared" si="3"/>
        <v>204</v>
      </c>
      <c r="C210" s="209" t="s">
        <v>32</v>
      </c>
      <c r="D210" s="209" t="s">
        <v>1832</v>
      </c>
      <c r="E210" s="209">
        <f>IF(D210="1.2(1)①",INDEX('1.2(1)①'!$B:$B,MATCH(F210,'1.2(1)①'!$J:$J,0),1),INDEX('1.2(1)②'!$B:$B,MATCH(F210,'1.2(1)②'!$J:$J,0),1))</f>
        <v>7</v>
      </c>
      <c r="F210" s="209" t="s">
        <v>2151</v>
      </c>
      <c r="G210" s="209" t="s">
        <v>1109</v>
      </c>
      <c r="H210" s="209" t="s">
        <v>1089</v>
      </c>
      <c r="I210" s="209" t="s">
        <v>1090</v>
      </c>
      <c r="J210" s="209" t="s">
        <v>1104</v>
      </c>
      <c r="K210" s="209" t="s">
        <v>1088</v>
      </c>
      <c r="L210" s="41" t="s">
        <v>1088</v>
      </c>
      <c r="M210" s="41" t="s">
        <v>1097</v>
      </c>
      <c r="N210" s="41" t="s">
        <v>1098</v>
      </c>
      <c r="O210" s="150" t="s">
        <v>1088</v>
      </c>
      <c r="P210" s="41" t="s">
        <v>1092</v>
      </c>
      <c r="Q210" s="41" t="s">
        <v>1105</v>
      </c>
      <c r="R210" s="41" t="s">
        <v>1106</v>
      </c>
      <c r="S210" s="41" t="s">
        <v>1107</v>
      </c>
      <c r="T210" s="41" t="s">
        <v>1105</v>
      </c>
      <c r="U210" s="41" t="s">
        <v>1106</v>
      </c>
      <c r="V210" s="41" t="s">
        <v>1107</v>
      </c>
      <c r="W210" s="41" t="s">
        <v>2998</v>
      </c>
      <c r="X210" s="41"/>
    </row>
    <row r="211" spans="2:24" ht="42.75" x14ac:dyDescent="0.45">
      <c r="B211" s="208">
        <f t="shared" si="3"/>
        <v>205</v>
      </c>
      <c r="C211" s="209" t="s">
        <v>32</v>
      </c>
      <c r="D211" s="209" t="s">
        <v>1832</v>
      </c>
      <c r="E211" s="209">
        <f>IF(D211="1.2(1)①",INDEX('1.2(1)①'!$B:$B,MATCH(F211,'1.2(1)①'!$J:$J,0),1),INDEX('1.2(1)②'!$B:$B,MATCH(F211,'1.2(1)②'!$J:$J,0),1))</f>
        <v>7</v>
      </c>
      <c r="F211" s="209" t="s">
        <v>2151</v>
      </c>
      <c r="G211" s="209" t="s">
        <v>1109</v>
      </c>
      <c r="H211" s="209" t="s">
        <v>1089</v>
      </c>
      <c r="I211" s="209" t="s">
        <v>1099</v>
      </c>
      <c r="J211" s="209" t="s">
        <v>1104</v>
      </c>
      <c r="K211" s="209" t="s">
        <v>1088</v>
      </c>
      <c r="L211" s="41" t="s">
        <v>1088</v>
      </c>
      <c r="M211" s="41" t="s">
        <v>1097</v>
      </c>
      <c r="N211" s="41" t="s">
        <v>1098</v>
      </c>
      <c r="O211" s="150" t="s">
        <v>1088</v>
      </c>
      <c r="P211" s="41" t="s">
        <v>1092</v>
      </c>
      <c r="Q211" s="41" t="s">
        <v>1105</v>
      </c>
      <c r="R211" s="41" t="s">
        <v>1106</v>
      </c>
      <c r="S211" s="41" t="s">
        <v>1107</v>
      </c>
      <c r="T211" s="41" t="s">
        <v>1105</v>
      </c>
      <c r="U211" s="41" t="s">
        <v>1106</v>
      </c>
      <c r="V211" s="41" t="s">
        <v>1107</v>
      </c>
      <c r="W211" s="41" t="s">
        <v>2998</v>
      </c>
      <c r="X211" s="41"/>
    </row>
    <row r="212" spans="2:24" ht="57" x14ac:dyDescent="0.45">
      <c r="B212" s="208">
        <f t="shared" si="3"/>
        <v>206</v>
      </c>
      <c r="C212" s="209" t="s">
        <v>32</v>
      </c>
      <c r="D212" s="209" t="s">
        <v>1832</v>
      </c>
      <c r="E212" s="209">
        <f>IF(D212="1.2(1)①",INDEX('1.2(1)①'!$B:$B,MATCH(F212,'1.2(1)①'!$J:$J,0),1),INDEX('1.2(1)②'!$B:$B,MATCH(F212,'1.2(1)②'!$J:$J,0),1))</f>
        <v>7</v>
      </c>
      <c r="F212" s="209" t="s">
        <v>2151</v>
      </c>
      <c r="G212" s="209" t="s">
        <v>1109</v>
      </c>
      <c r="H212" s="209" t="s">
        <v>1089</v>
      </c>
      <c r="I212" s="209" t="s">
        <v>1101</v>
      </c>
      <c r="J212" s="209" t="s">
        <v>1104</v>
      </c>
      <c r="K212" s="209" t="s">
        <v>1088</v>
      </c>
      <c r="L212" s="41">
        <v>1.86</v>
      </c>
      <c r="M212" s="41" t="s">
        <v>1097</v>
      </c>
      <c r="N212" s="41" t="s">
        <v>1098</v>
      </c>
      <c r="O212" s="150">
        <v>3960000</v>
      </c>
      <c r="P212" s="41" t="s">
        <v>1092</v>
      </c>
      <c r="Q212" s="41" t="s">
        <v>1105</v>
      </c>
      <c r="R212" s="41" t="s">
        <v>1106</v>
      </c>
      <c r="S212" s="41" t="s">
        <v>1107</v>
      </c>
      <c r="T212" s="41" t="s">
        <v>1105</v>
      </c>
      <c r="U212" s="41" t="s">
        <v>1106</v>
      </c>
      <c r="V212" s="41" t="s">
        <v>1107</v>
      </c>
      <c r="W212" s="41" t="s">
        <v>2998</v>
      </c>
      <c r="X212" s="41" t="s">
        <v>3002</v>
      </c>
    </row>
    <row r="213" spans="2:24" ht="57" x14ac:dyDescent="0.45">
      <c r="B213" s="208">
        <f t="shared" si="3"/>
        <v>207</v>
      </c>
      <c r="C213" s="209" t="s">
        <v>32</v>
      </c>
      <c r="D213" s="209" t="s">
        <v>1832</v>
      </c>
      <c r="E213" s="209">
        <f>IF(D213="1.2(1)①",INDEX('1.2(1)①'!$B:$B,MATCH(F213,'1.2(1)①'!$J:$J,0),1),INDEX('1.2(1)②'!$B:$B,MATCH(F213,'1.2(1)②'!$J:$J,0),1))</f>
        <v>7</v>
      </c>
      <c r="F213" s="209" t="s">
        <v>2151</v>
      </c>
      <c r="G213" s="209" t="s">
        <v>1109</v>
      </c>
      <c r="H213" s="209" t="s">
        <v>1089</v>
      </c>
      <c r="I213" s="209" t="s">
        <v>1102</v>
      </c>
      <c r="J213" s="209" t="s">
        <v>1104</v>
      </c>
      <c r="K213" s="209" t="s">
        <v>1088</v>
      </c>
      <c r="L213" s="41">
        <v>1.97</v>
      </c>
      <c r="M213" s="41" t="s">
        <v>1097</v>
      </c>
      <c r="N213" s="41" t="s">
        <v>1098</v>
      </c>
      <c r="O213" s="150">
        <v>3570000</v>
      </c>
      <c r="P213" s="41" t="s">
        <v>1092</v>
      </c>
      <c r="Q213" s="41" t="s">
        <v>1105</v>
      </c>
      <c r="R213" s="41" t="s">
        <v>1106</v>
      </c>
      <c r="S213" s="41" t="s">
        <v>1107</v>
      </c>
      <c r="T213" s="41" t="s">
        <v>1105</v>
      </c>
      <c r="U213" s="41" t="s">
        <v>1106</v>
      </c>
      <c r="V213" s="41" t="s">
        <v>1107</v>
      </c>
      <c r="W213" s="41" t="s">
        <v>2998</v>
      </c>
      <c r="X213" s="41" t="s">
        <v>3002</v>
      </c>
    </row>
    <row r="214" spans="2:24" ht="57" x14ac:dyDescent="0.45">
      <c r="B214" s="208">
        <f t="shared" si="3"/>
        <v>208</v>
      </c>
      <c r="C214" s="209" t="s">
        <v>32</v>
      </c>
      <c r="D214" s="209" t="s">
        <v>1832</v>
      </c>
      <c r="E214" s="209">
        <f>IF(D214="1.2(1)①",INDEX('1.2(1)①'!$B:$B,MATCH(F214,'1.2(1)①'!$J:$J,0),1),INDEX('1.2(1)②'!$B:$B,MATCH(F214,'1.2(1)②'!$J:$J,0),1))</f>
        <v>7</v>
      </c>
      <c r="F214" s="209" t="s">
        <v>2151</v>
      </c>
      <c r="G214" s="209" t="s">
        <v>1109</v>
      </c>
      <c r="H214" s="209" t="s">
        <v>1089</v>
      </c>
      <c r="I214" s="209" t="s">
        <v>1103</v>
      </c>
      <c r="J214" s="209" t="s">
        <v>1104</v>
      </c>
      <c r="K214" s="209" t="s">
        <v>1088</v>
      </c>
      <c r="L214" s="41">
        <v>1.91</v>
      </c>
      <c r="M214" s="41" t="s">
        <v>1097</v>
      </c>
      <c r="N214" s="41" t="s">
        <v>1098</v>
      </c>
      <c r="O214" s="150">
        <v>3900000</v>
      </c>
      <c r="P214" s="41" t="s">
        <v>1092</v>
      </c>
      <c r="Q214" s="41" t="s">
        <v>1105</v>
      </c>
      <c r="R214" s="41" t="s">
        <v>1106</v>
      </c>
      <c r="S214" s="41" t="s">
        <v>1107</v>
      </c>
      <c r="T214" s="41" t="s">
        <v>1105</v>
      </c>
      <c r="U214" s="41" t="s">
        <v>1106</v>
      </c>
      <c r="V214" s="41" t="s">
        <v>1107</v>
      </c>
      <c r="W214" s="41" t="s">
        <v>2998</v>
      </c>
      <c r="X214" s="41" t="s">
        <v>3002</v>
      </c>
    </row>
    <row r="215" spans="2:24" ht="57" x14ac:dyDescent="0.45">
      <c r="B215" s="208">
        <f t="shared" si="3"/>
        <v>209</v>
      </c>
      <c r="C215" s="209" t="s">
        <v>1149</v>
      </c>
      <c r="D215" s="209" t="s">
        <v>1832</v>
      </c>
      <c r="E215" s="209">
        <f>IF(D215="1.2(1)①",INDEX('1.2(1)①'!$B:$B,MATCH(F215,'1.2(1)①'!$J:$J,0),1),INDEX('1.2(1)②'!$B:$B,MATCH(F215,'1.2(1)②'!$J:$J,0),1))</f>
        <v>9</v>
      </c>
      <c r="F215" s="209" t="s">
        <v>2152</v>
      </c>
      <c r="G215" s="209" t="s">
        <v>1088</v>
      </c>
      <c r="H215" s="209" t="s">
        <v>1150</v>
      </c>
      <c r="I215" s="209" t="s">
        <v>1138</v>
      </c>
      <c r="J215" s="209" t="s">
        <v>1151</v>
      </c>
      <c r="K215" s="209" t="s">
        <v>1088</v>
      </c>
      <c r="L215" s="41">
        <v>3.64</v>
      </c>
      <c r="M215" s="41" t="s">
        <v>1097</v>
      </c>
      <c r="N215" s="41" t="s">
        <v>1098</v>
      </c>
      <c r="O215" s="150">
        <v>1590000</v>
      </c>
      <c r="P215" s="41" t="s">
        <v>1092</v>
      </c>
      <c r="Q215" s="41" t="s">
        <v>1152</v>
      </c>
      <c r="R215" s="41" t="s">
        <v>1153</v>
      </c>
      <c r="S215" s="41" t="s">
        <v>1154</v>
      </c>
      <c r="T215" s="41" t="s">
        <v>1152</v>
      </c>
      <c r="U215" s="41" t="s">
        <v>1153</v>
      </c>
      <c r="V215" s="41" t="s">
        <v>1154</v>
      </c>
      <c r="W215" s="41" t="s">
        <v>2998</v>
      </c>
      <c r="X215" s="41" t="s">
        <v>3002</v>
      </c>
    </row>
    <row r="216" spans="2:24" ht="57" x14ac:dyDescent="0.45">
      <c r="B216" s="208">
        <f t="shared" si="3"/>
        <v>210</v>
      </c>
      <c r="C216" s="209" t="s">
        <v>1149</v>
      </c>
      <c r="D216" s="209" t="s">
        <v>1832</v>
      </c>
      <c r="E216" s="209">
        <f>IF(D216="1.2(1)①",INDEX('1.2(1)①'!$B:$B,MATCH(F216,'1.2(1)①'!$J:$J,0),1),INDEX('1.2(1)②'!$B:$B,MATCH(F216,'1.2(1)②'!$J:$J,0),1))</f>
        <v>9</v>
      </c>
      <c r="F216" s="209" t="s">
        <v>2152</v>
      </c>
      <c r="G216" s="209" t="s">
        <v>1088</v>
      </c>
      <c r="H216" s="209" t="s">
        <v>1150</v>
      </c>
      <c r="I216" s="209" t="s">
        <v>1155</v>
      </c>
      <c r="J216" s="209" t="s">
        <v>1151</v>
      </c>
      <c r="K216" s="209" t="s">
        <v>1088</v>
      </c>
      <c r="L216" s="41" t="s">
        <v>1088</v>
      </c>
      <c r="M216" s="41" t="s">
        <v>1097</v>
      </c>
      <c r="N216" s="41" t="s">
        <v>1098</v>
      </c>
      <c r="O216" s="150" t="s">
        <v>1088</v>
      </c>
      <c r="P216" s="41" t="s">
        <v>1092</v>
      </c>
      <c r="Q216" s="41" t="s">
        <v>1152</v>
      </c>
      <c r="R216" s="41" t="s">
        <v>1153</v>
      </c>
      <c r="S216" s="41" t="s">
        <v>1154</v>
      </c>
      <c r="T216" s="41" t="s">
        <v>1152</v>
      </c>
      <c r="U216" s="41" t="s">
        <v>1153</v>
      </c>
      <c r="V216" s="41" t="s">
        <v>1154</v>
      </c>
      <c r="W216" s="41" t="s">
        <v>2998</v>
      </c>
      <c r="X216" s="41"/>
    </row>
    <row r="217" spans="2:24" ht="57" x14ac:dyDescent="0.45">
      <c r="B217" s="208">
        <f t="shared" si="3"/>
        <v>211</v>
      </c>
      <c r="C217" s="209" t="s">
        <v>1149</v>
      </c>
      <c r="D217" s="209" t="s">
        <v>1832</v>
      </c>
      <c r="E217" s="209">
        <f>IF(D217="1.2(1)①",INDEX('1.2(1)①'!$B:$B,MATCH(F217,'1.2(1)①'!$J:$J,0),1),INDEX('1.2(1)②'!$B:$B,MATCH(F217,'1.2(1)②'!$J:$J,0),1))</f>
        <v>9</v>
      </c>
      <c r="F217" s="209" t="s">
        <v>2152</v>
      </c>
      <c r="G217" s="209" t="s">
        <v>1088</v>
      </c>
      <c r="H217" s="209" t="s">
        <v>1150</v>
      </c>
      <c r="I217" s="209" t="s">
        <v>1156</v>
      </c>
      <c r="J217" s="209" t="s">
        <v>1151</v>
      </c>
      <c r="K217" s="209" t="s">
        <v>1088</v>
      </c>
      <c r="L217" s="41" t="s">
        <v>1088</v>
      </c>
      <c r="M217" s="41" t="s">
        <v>1097</v>
      </c>
      <c r="N217" s="41" t="s">
        <v>1098</v>
      </c>
      <c r="O217" s="150" t="s">
        <v>1088</v>
      </c>
      <c r="P217" s="41" t="s">
        <v>1092</v>
      </c>
      <c r="Q217" s="41" t="s">
        <v>1152</v>
      </c>
      <c r="R217" s="41" t="s">
        <v>1153</v>
      </c>
      <c r="S217" s="41" t="s">
        <v>1154</v>
      </c>
      <c r="T217" s="41" t="s">
        <v>1152</v>
      </c>
      <c r="U217" s="41" t="s">
        <v>1153</v>
      </c>
      <c r="V217" s="41" t="s">
        <v>1154</v>
      </c>
      <c r="W217" s="41" t="s">
        <v>2998</v>
      </c>
      <c r="X217" s="41"/>
    </row>
    <row r="218" spans="2:24" ht="57" x14ac:dyDescent="0.45">
      <c r="B218" s="208">
        <f t="shared" si="3"/>
        <v>212</v>
      </c>
      <c r="C218" s="209" t="s">
        <v>1149</v>
      </c>
      <c r="D218" s="209" t="s">
        <v>1832</v>
      </c>
      <c r="E218" s="209">
        <f>IF(D218="1.2(1)①",INDEX('1.2(1)①'!$B:$B,MATCH(F218,'1.2(1)①'!$J:$J,0),1),INDEX('1.2(1)②'!$B:$B,MATCH(F218,'1.2(1)②'!$J:$J,0),1))</f>
        <v>9</v>
      </c>
      <c r="F218" s="209" t="s">
        <v>2152</v>
      </c>
      <c r="G218" s="209" t="s">
        <v>1088</v>
      </c>
      <c r="H218" s="209" t="s">
        <v>1150</v>
      </c>
      <c r="I218" s="209" t="s">
        <v>1157</v>
      </c>
      <c r="J218" s="209" t="s">
        <v>1151</v>
      </c>
      <c r="K218" s="209" t="s">
        <v>1088</v>
      </c>
      <c r="L218" s="41" t="s">
        <v>1088</v>
      </c>
      <c r="M218" s="41" t="s">
        <v>1097</v>
      </c>
      <c r="N218" s="41" t="s">
        <v>1098</v>
      </c>
      <c r="O218" s="150" t="s">
        <v>1088</v>
      </c>
      <c r="P218" s="41" t="s">
        <v>1092</v>
      </c>
      <c r="Q218" s="41" t="s">
        <v>1152</v>
      </c>
      <c r="R218" s="41" t="s">
        <v>1153</v>
      </c>
      <c r="S218" s="41" t="s">
        <v>1154</v>
      </c>
      <c r="T218" s="41" t="s">
        <v>1152</v>
      </c>
      <c r="U218" s="41" t="s">
        <v>1153</v>
      </c>
      <c r="V218" s="41" t="s">
        <v>1154</v>
      </c>
      <c r="W218" s="41" t="s">
        <v>2998</v>
      </c>
      <c r="X218" s="41"/>
    </row>
    <row r="219" spans="2:24" ht="57" x14ac:dyDescent="0.45">
      <c r="B219" s="208">
        <f t="shared" si="3"/>
        <v>213</v>
      </c>
      <c r="C219" s="209" t="s">
        <v>1149</v>
      </c>
      <c r="D219" s="209" t="s">
        <v>1832</v>
      </c>
      <c r="E219" s="209">
        <f>IF(D219="1.2(1)①",INDEX('1.2(1)①'!$B:$B,MATCH(F219,'1.2(1)①'!$J:$J,0),1),INDEX('1.2(1)②'!$B:$B,MATCH(F219,'1.2(1)②'!$J:$J,0),1))</f>
        <v>9</v>
      </c>
      <c r="F219" s="209" t="s">
        <v>2152</v>
      </c>
      <c r="G219" s="209" t="s">
        <v>1088</v>
      </c>
      <c r="H219" s="209" t="s">
        <v>1150</v>
      </c>
      <c r="I219" s="209" t="s">
        <v>1158</v>
      </c>
      <c r="J219" s="209" t="s">
        <v>1151</v>
      </c>
      <c r="K219" s="209" t="s">
        <v>1088</v>
      </c>
      <c r="L219" s="41" t="s">
        <v>1088</v>
      </c>
      <c r="M219" s="41" t="s">
        <v>1097</v>
      </c>
      <c r="N219" s="41" t="s">
        <v>1098</v>
      </c>
      <c r="O219" s="150" t="s">
        <v>1088</v>
      </c>
      <c r="P219" s="41" t="s">
        <v>1092</v>
      </c>
      <c r="Q219" s="41" t="s">
        <v>1152</v>
      </c>
      <c r="R219" s="41" t="s">
        <v>1153</v>
      </c>
      <c r="S219" s="41" t="s">
        <v>1154</v>
      </c>
      <c r="T219" s="41" t="s">
        <v>1152</v>
      </c>
      <c r="U219" s="41" t="s">
        <v>1153</v>
      </c>
      <c r="V219" s="41" t="s">
        <v>1154</v>
      </c>
      <c r="W219" s="41" t="s">
        <v>2998</v>
      </c>
      <c r="X219" s="41"/>
    </row>
    <row r="220" spans="2:24" ht="57" x14ac:dyDescent="0.45">
      <c r="B220" s="208">
        <f t="shared" si="3"/>
        <v>214</v>
      </c>
      <c r="C220" s="209" t="s">
        <v>1149</v>
      </c>
      <c r="D220" s="209" t="s">
        <v>1832</v>
      </c>
      <c r="E220" s="209">
        <f>IF(D220="1.2(1)①",INDEX('1.2(1)①'!$B:$B,MATCH(F220,'1.2(1)①'!$J:$J,0),1),INDEX('1.2(1)②'!$B:$B,MATCH(F220,'1.2(1)②'!$J:$J,0),1))</f>
        <v>9</v>
      </c>
      <c r="F220" s="209" t="s">
        <v>2152</v>
      </c>
      <c r="G220" s="209" t="s">
        <v>1088</v>
      </c>
      <c r="H220" s="209" t="s">
        <v>1150</v>
      </c>
      <c r="I220" s="209" t="s">
        <v>1159</v>
      </c>
      <c r="J220" s="209" t="s">
        <v>1151</v>
      </c>
      <c r="K220" s="209" t="s">
        <v>1088</v>
      </c>
      <c r="L220" s="41" t="s">
        <v>1088</v>
      </c>
      <c r="M220" s="41" t="s">
        <v>1097</v>
      </c>
      <c r="N220" s="41" t="s">
        <v>1098</v>
      </c>
      <c r="O220" s="150" t="s">
        <v>1088</v>
      </c>
      <c r="P220" s="41" t="s">
        <v>1092</v>
      </c>
      <c r="Q220" s="41" t="s">
        <v>1152</v>
      </c>
      <c r="R220" s="41" t="s">
        <v>1153</v>
      </c>
      <c r="S220" s="41" t="s">
        <v>1154</v>
      </c>
      <c r="T220" s="41" t="s">
        <v>1152</v>
      </c>
      <c r="U220" s="41" t="s">
        <v>1153</v>
      </c>
      <c r="V220" s="41" t="s">
        <v>1154</v>
      </c>
      <c r="W220" s="41" t="s">
        <v>2998</v>
      </c>
      <c r="X220" s="41"/>
    </row>
    <row r="221" spans="2:24" ht="57" x14ac:dyDescent="0.45">
      <c r="B221" s="208">
        <f t="shared" si="3"/>
        <v>215</v>
      </c>
      <c r="C221" s="209" t="s">
        <v>1149</v>
      </c>
      <c r="D221" s="209" t="s">
        <v>1832</v>
      </c>
      <c r="E221" s="209">
        <f>IF(D221="1.2(1)①",INDEX('1.2(1)①'!$B:$B,MATCH(F221,'1.2(1)①'!$J:$J,0),1),INDEX('1.2(1)②'!$B:$B,MATCH(F221,'1.2(1)②'!$J:$J,0),1))</f>
        <v>9</v>
      </c>
      <c r="F221" s="209" t="s">
        <v>2152</v>
      </c>
      <c r="G221" s="209" t="s">
        <v>1088</v>
      </c>
      <c r="H221" s="209" t="s">
        <v>1150</v>
      </c>
      <c r="I221" s="209" t="s">
        <v>1160</v>
      </c>
      <c r="J221" s="209" t="s">
        <v>1151</v>
      </c>
      <c r="K221" s="209" t="s">
        <v>1088</v>
      </c>
      <c r="L221" s="41" t="s">
        <v>1088</v>
      </c>
      <c r="M221" s="41" t="s">
        <v>1097</v>
      </c>
      <c r="N221" s="41" t="s">
        <v>1098</v>
      </c>
      <c r="O221" s="150" t="s">
        <v>1088</v>
      </c>
      <c r="P221" s="41" t="s">
        <v>1092</v>
      </c>
      <c r="Q221" s="41" t="s">
        <v>1152</v>
      </c>
      <c r="R221" s="41" t="s">
        <v>1153</v>
      </c>
      <c r="S221" s="41" t="s">
        <v>1154</v>
      </c>
      <c r="T221" s="41" t="s">
        <v>1152</v>
      </c>
      <c r="U221" s="41" t="s">
        <v>1153</v>
      </c>
      <c r="V221" s="41" t="s">
        <v>1154</v>
      </c>
      <c r="W221" s="41" t="s">
        <v>2998</v>
      </c>
      <c r="X221" s="41"/>
    </row>
    <row r="222" spans="2:24" ht="57" x14ac:dyDescent="0.45">
      <c r="B222" s="208">
        <f t="shared" si="3"/>
        <v>216</v>
      </c>
      <c r="C222" s="209" t="s">
        <v>1149</v>
      </c>
      <c r="D222" s="209" t="s">
        <v>1832</v>
      </c>
      <c r="E222" s="209">
        <f>IF(D222="1.2(1)①",INDEX('1.2(1)①'!$B:$B,MATCH(F222,'1.2(1)①'!$J:$J,0),1),INDEX('1.2(1)②'!$B:$B,MATCH(F222,'1.2(1)②'!$J:$J,0),1))</f>
        <v>9</v>
      </c>
      <c r="F222" s="209" t="s">
        <v>2152</v>
      </c>
      <c r="G222" s="209" t="s">
        <v>1088</v>
      </c>
      <c r="H222" s="209" t="s">
        <v>1150</v>
      </c>
      <c r="I222" s="209" t="s">
        <v>1161</v>
      </c>
      <c r="J222" s="209" t="s">
        <v>1151</v>
      </c>
      <c r="K222" s="209" t="s">
        <v>1088</v>
      </c>
      <c r="L222" s="41" t="s">
        <v>1088</v>
      </c>
      <c r="M222" s="41" t="s">
        <v>1097</v>
      </c>
      <c r="N222" s="41" t="s">
        <v>1098</v>
      </c>
      <c r="O222" s="150" t="s">
        <v>1088</v>
      </c>
      <c r="P222" s="41" t="s">
        <v>1092</v>
      </c>
      <c r="Q222" s="41" t="s">
        <v>1152</v>
      </c>
      <c r="R222" s="41" t="s">
        <v>1153</v>
      </c>
      <c r="S222" s="41" t="s">
        <v>1154</v>
      </c>
      <c r="T222" s="41" t="s">
        <v>1152</v>
      </c>
      <c r="U222" s="41" t="s">
        <v>1153</v>
      </c>
      <c r="V222" s="41" t="s">
        <v>1154</v>
      </c>
      <c r="W222" s="41" t="s">
        <v>2998</v>
      </c>
      <c r="X222" s="41"/>
    </row>
    <row r="223" spans="2:24" ht="57" x14ac:dyDescent="0.45">
      <c r="B223" s="208">
        <f t="shared" si="3"/>
        <v>217</v>
      </c>
      <c r="C223" s="209" t="s">
        <v>1149</v>
      </c>
      <c r="D223" s="209" t="s">
        <v>1832</v>
      </c>
      <c r="E223" s="209">
        <f>IF(D223="1.2(1)①",INDEX('1.2(1)①'!$B:$B,MATCH(F223,'1.2(1)①'!$J:$J,0),1),INDEX('1.2(1)②'!$B:$B,MATCH(F223,'1.2(1)②'!$J:$J,0),1))</f>
        <v>9</v>
      </c>
      <c r="F223" s="209" t="s">
        <v>2152</v>
      </c>
      <c r="G223" s="209" t="s">
        <v>1088</v>
      </c>
      <c r="H223" s="209" t="s">
        <v>1150</v>
      </c>
      <c r="I223" s="209" t="s">
        <v>1162</v>
      </c>
      <c r="J223" s="209" t="s">
        <v>1151</v>
      </c>
      <c r="K223" s="209" t="s">
        <v>1088</v>
      </c>
      <c r="L223" s="41">
        <v>2.6</v>
      </c>
      <c r="M223" s="41" t="s">
        <v>1097</v>
      </c>
      <c r="N223" s="41" t="s">
        <v>1098</v>
      </c>
      <c r="O223" s="150">
        <v>6950000</v>
      </c>
      <c r="P223" s="41" t="s">
        <v>1092</v>
      </c>
      <c r="Q223" s="41" t="s">
        <v>1152</v>
      </c>
      <c r="R223" s="41" t="s">
        <v>1153</v>
      </c>
      <c r="S223" s="41" t="s">
        <v>1154</v>
      </c>
      <c r="T223" s="41" t="s">
        <v>1152</v>
      </c>
      <c r="U223" s="41" t="s">
        <v>1153</v>
      </c>
      <c r="V223" s="41" t="s">
        <v>1154</v>
      </c>
      <c r="W223" s="41" t="s">
        <v>2998</v>
      </c>
      <c r="X223" s="41" t="s">
        <v>3002</v>
      </c>
    </row>
    <row r="224" spans="2:24" ht="171" x14ac:dyDescent="0.45">
      <c r="B224" s="208">
        <f t="shared" si="3"/>
        <v>218</v>
      </c>
      <c r="C224" s="209" t="s">
        <v>1243</v>
      </c>
      <c r="D224" s="209" t="s">
        <v>1832</v>
      </c>
      <c r="E224" s="209">
        <f>IF(D224="1.2(1)①",INDEX('1.2(1)①'!$B:$B,MATCH(F224,'1.2(1)①'!$J:$J,0),1),INDEX('1.2(1)②'!$B:$B,MATCH(F224,'1.2(1)②'!$J:$J,0),1))</f>
        <v>10</v>
      </c>
      <c r="F224" s="209" t="s">
        <v>2153</v>
      </c>
      <c r="G224" s="209" t="s">
        <v>1088</v>
      </c>
      <c r="H224" s="209" t="s">
        <v>1111</v>
      </c>
      <c r="I224" s="209" t="s">
        <v>1138</v>
      </c>
      <c r="J224" s="209" t="s">
        <v>1132</v>
      </c>
      <c r="K224" s="209" t="s">
        <v>1088</v>
      </c>
      <c r="L224" s="41">
        <v>34.4</v>
      </c>
      <c r="M224" s="41" t="s">
        <v>1097</v>
      </c>
      <c r="N224" s="41" t="s">
        <v>1098</v>
      </c>
      <c r="O224" s="150" t="s">
        <v>1088</v>
      </c>
      <c r="P224" s="41" t="s">
        <v>1244</v>
      </c>
      <c r="Q224" s="41" t="s">
        <v>1245</v>
      </c>
      <c r="R224" s="41" t="s">
        <v>1202</v>
      </c>
      <c r="S224" s="41" t="s">
        <v>1246</v>
      </c>
      <c r="T224" s="41" t="s">
        <v>1247</v>
      </c>
      <c r="U224" s="41" t="s">
        <v>1248</v>
      </c>
      <c r="V224" s="41" t="s">
        <v>1249</v>
      </c>
      <c r="W224" s="41" t="s">
        <v>2998</v>
      </c>
      <c r="X224" s="41"/>
    </row>
    <row r="225" spans="2:24" ht="171" x14ac:dyDescent="0.45">
      <c r="B225" s="208">
        <f t="shared" si="3"/>
        <v>219</v>
      </c>
      <c r="C225" s="209" t="s">
        <v>1243</v>
      </c>
      <c r="D225" s="209" t="s">
        <v>1832</v>
      </c>
      <c r="E225" s="209">
        <f>IF(D225="1.2(1)①",INDEX('1.2(1)①'!$B:$B,MATCH(F225,'1.2(1)①'!$J:$J,0),1),INDEX('1.2(1)②'!$B:$B,MATCH(F225,'1.2(1)②'!$J:$J,0),1))</f>
        <v>10</v>
      </c>
      <c r="F225" s="209" t="s">
        <v>2153</v>
      </c>
      <c r="G225" s="209" t="s">
        <v>1088</v>
      </c>
      <c r="H225" s="209" t="s">
        <v>1111</v>
      </c>
      <c r="I225" s="209" t="s">
        <v>1155</v>
      </c>
      <c r="J225" s="209" t="s">
        <v>1132</v>
      </c>
      <c r="K225" s="209" t="s">
        <v>1088</v>
      </c>
      <c r="L225" s="41">
        <v>34.5</v>
      </c>
      <c r="M225" s="41" t="s">
        <v>1097</v>
      </c>
      <c r="N225" s="41" t="s">
        <v>1098</v>
      </c>
      <c r="O225" s="150" t="s">
        <v>1088</v>
      </c>
      <c r="P225" s="41" t="s">
        <v>1244</v>
      </c>
      <c r="Q225" s="41" t="s">
        <v>1245</v>
      </c>
      <c r="R225" s="41" t="s">
        <v>1202</v>
      </c>
      <c r="S225" s="41" t="s">
        <v>1246</v>
      </c>
      <c r="T225" s="41" t="s">
        <v>1247</v>
      </c>
      <c r="U225" s="41" t="s">
        <v>1248</v>
      </c>
      <c r="V225" s="41" t="s">
        <v>1249</v>
      </c>
      <c r="W225" s="41" t="s">
        <v>2998</v>
      </c>
      <c r="X225" s="41"/>
    </row>
    <row r="226" spans="2:24" ht="171" x14ac:dyDescent="0.45">
      <c r="B226" s="208">
        <f t="shared" si="3"/>
        <v>220</v>
      </c>
      <c r="C226" s="209" t="s">
        <v>1243</v>
      </c>
      <c r="D226" s="209" t="s">
        <v>1832</v>
      </c>
      <c r="E226" s="209">
        <f>IF(D226="1.2(1)①",INDEX('1.2(1)①'!$B:$B,MATCH(F226,'1.2(1)①'!$J:$J,0),1),INDEX('1.2(1)②'!$B:$B,MATCH(F226,'1.2(1)②'!$J:$J,0),1))</f>
        <v>10</v>
      </c>
      <c r="F226" s="209" t="s">
        <v>2153</v>
      </c>
      <c r="G226" s="209" t="s">
        <v>1088</v>
      </c>
      <c r="H226" s="209" t="s">
        <v>1111</v>
      </c>
      <c r="I226" s="209" t="s">
        <v>1156</v>
      </c>
      <c r="J226" s="209" t="s">
        <v>1132</v>
      </c>
      <c r="K226" s="209" t="s">
        <v>1088</v>
      </c>
      <c r="L226" s="41">
        <v>34.799999999999997</v>
      </c>
      <c r="M226" s="41" t="s">
        <v>1097</v>
      </c>
      <c r="N226" s="41" t="s">
        <v>1098</v>
      </c>
      <c r="O226" s="150" t="s">
        <v>1088</v>
      </c>
      <c r="P226" s="41" t="s">
        <v>1244</v>
      </c>
      <c r="Q226" s="41" t="s">
        <v>1245</v>
      </c>
      <c r="R226" s="41" t="s">
        <v>1202</v>
      </c>
      <c r="S226" s="41" t="s">
        <v>1246</v>
      </c>
      <c r="T226" s="41" t="s">
        <v>1247</v>
      </c>
      <c r="U226" s="41" t="s">
        <v>1248</v>
      </c>
      <c r="V226" s="41" t="s">
        <v>1249</v>
      </c>
      <c r="W226" s="41" t="s">
        <v>2998</v>
      </c>
      <c r="X226" s="41"/>
    </row>
    <row r="227" spans="2:24" ht="171" x14ac:dyDescent="0.45">
      <c r="B227" s="208">
        <f t="shared" si="3"/>
        <v>221</v>
      </c>
      <c r="C227" s="209" t="s">
        <v>1243</v>
      </c>
      <c r="D227" s="209" t="s">
        <v>1832</v>
      </c>
      <c r="E227" s="209">
        <f>IF(D227="1.2(1)①",INDEX('1.2(1)①'!$B:$B,MATCH(F227,'1.2(1)①'!$J:$J,0),1),INDEX('1.2(1)②'!$B:$B,MATCH(F227,'1.2(1)②'!$J:$J,0),1))</f>
        <v>10</v>
      </c>
      <c r="F227" s="209" t="s">
        <v>2153</v>
      </c>
      <c r="G227" s="209" t="s">
        <v>1088</v>
      </c>
      <c r="H227" s="209" t="s">
        <v>1111</v>
      </c>
      <c r="I227" s="209" t="s">
        <v>1157</v>
      </c>
      <c r="J227" s="209" t="s">
        <v>1132</v>
      </c>
      <c r="K227" s="209" t="s">
        <v>1088</v>
      </c>
      <c r="L227" s="41">
        <v>34.9</v>
      </c>
      <c r="M227" s="41" t="s">
        <v>1097</v>
      </c>
      <c r="N227" s="41" t="s">
        <v>1098</v>
      </c>
      <c r="O227" s="150" t="s">
        <v>1088</v>
      </c>
      <c r="P227" s="41" t="s">
        <v>1244</v>
      </c>
      <c r="Q227" s="41" t="s">
        <v>1245</v>
      </c>
      <c r="R227" s="41" t="s">
        <v>1202</v>
      </c>
      <c r="S227" s="41" t="s">
        <v>1246</v>
      </c>
      <c r="T227" s="41" t="s">
        <v>1247</v>
      </c>
      <c r="U227" s="41" t="s">
        <v>1248</v>
      </c>
      <c r="V227" s="41" t="s">
        <v>1249</v>
      </c>
      <c r="W227" s="41" t="s">
        <v>2998</v>
      </c>
      <c r="X227" s="41"/>
    </row>
    <row r="228" spans="2:24" ht="171" x14ac:dyDescent="0.45">
      <c r="B228" s="208">
        <f t="shared" si="3"/>
        <v>222</v>
      </c>
      <c r="C228" s="209" t="s">
        <v>1243</v>
      </c>
      <c r="D228" s="209" t="s">
        <v>1832</v>
      </c>
      <c r="E228" s="209">
        <f>IF(D228="1.2(1)①",INDEX('1.2(1)①'!$B:$B,MATCH(F228,'1.2(1)①'!$J:$J,0),1),INDEX('1.2(1)②'!$B:$B,MATCH(F228,'1.2(1)②'!$J:$J,0),1))</f>
        <v>10</v>
      </c>
      <c r="F228" s="209" t="s">
        <v>2153</v>
      </c>
      <c r="G228" s="209" t="s">
        <v>1088</v>
      </c>
      <c r="H228" s="209" t="s">
        <v>1111</v>
      </c>
      <c r="I228" s="209" t="s">
        <v>1250</v>
      </c>
      <c r="J228" s="209" t="s">
        <v>1132</v>
      </c>
      <c r="K228" s="209" t="s">
        <v>1088</v>
      </c>
      <c r="L228" s="41">
        <v>34.9</v>
      </c>
      <c r="M228" s="41" t="s">
        <v>1097</v>
      </c>
      <c r="N228" s="41" t="s">
        <v>1098</v>
      </c>
      <c r="O228" s="150" t="s">
        <v>1088</v>
      </c>
      <c r="P228" s="41" t="s">
        <v>1244</v>
      </c>
      <c r="Q228" s="41" t="s">
        <v>1245</v>
      </c>
      <c r="R228" s="41" t="s">
        <v>1202</v>
      </c>
      <c r="S228" s="41" t="s">
        <v>1246</v>
      </c>
      <c r="T228" s="41" t="s">
        <v>1247</v>
      </c>
      <c r="U228" s="41" t="s">
        <v>1248</v>
      </c>
      <c r="V228" s="41" t="s">
        <v>1249</v>
      </c>
      <c r="W228" s="41" t="s">
        <v>2998</v>
      </c>
      <c r="X228" s="41"/>
    </row>
    <row r="229" spans="2:24" ht="171" x14ac:dyDescent="0.45">
      <c r="B229" s="208">
        <f t="shared" si="3"/>
        <v>223</v>
      </c>
      <c r="C229" s="209" t="s">
        <v>1243</v>
      </c>
      <c r="D229" s="209" t="s">
        <v>1832</v>
      </c>
      <c r="E229" s="209">
        <f>IF(D229="1.2(1)①",INDEX('1.2(1)①'!$B:$B,MATCH(F229,'1.2(1)①'!$J:$J,0),1),INDEX('1.2(1)②'!$B:$B,MATCH(F229,'1.2(1)②'!$J:$J,0),1))</f>
        <v>10</v>
      </c>
      <c r="F229" s="209" t="s">
        <v>2153</v>
      </c>
      <c r="G229" s="209" t="s">
        <v>1088</v>
      </c>
      <c r="H229" s="209" t="s">
        <v>1111</v>
      </c>
      <c r="I229" s="209" t="s">
        <v>1251</v>
      </c>
      <c r="J229" s="209" t="s">
        <v>1132</v>
      </c>
      <c r="K229" s="209" t="s">
        <v>1088</v>
      </c>
      <c r="L229" s="41">
        <v>35</v>
      </c>
      <c r="M229" s="41" t="s">
        <v>1097</v>
      </c>
      <c r="N229" s="41" t="s">
        <v>1098</v>
      </c>
      <c r="O229" s="150" t="s">
        <v>1088</v>
      </c>
      <c r="P229" s="41" t="s">
        <v>1244</v>
      </c>
      <c r="Q229" s="41" t="s">
        <v>1245</v>
      </c>
      <c r="R229" s="41" t="s">
        <v>1202</v>
      </c>
      <c r="S229" s="41" t="s">
        <v>1246</v>
      </c>
      <c r="T229" s="41" t="s">
        <v>1247</v>
      </c>
      <c r="U229" s="41" t="s">
        <v>1248</v>
      </c>
      <c r="V229" s="41" t="s">
        <v>1249</v>
      </c>
      <c r="W229" s="41" t="s">
        <v>2998</v>
      </c>
      <c r="X229" s="41"/>
    </row>
    <row r="230" spans="2:24" ht="171" x14ac:dyDescent="0.45">
      <c r="B230" s="208">
        <f t="shared" si="3"/>
        <v>224</v>
      </c>
      <c r="C230" s="209" t="s">
        <v>1243</v>
      </c>
      <c r="D230" s="209" t="s">
        <v>1832</v>
      </c>
      <c r="E230" s="209">
        <f>IF(D230="1.2(1)①",INDEX('1.2(1)①'!$B:$B,MATCH(F230,'1.2(1)①'!$J:$J,0),1),INDEX('1.2(1)②'!$B:$B,MATCH(F230,'1.2(1)②'!$J:$J,0),1))</f>
        <v>10</v>
      </c>
      <c r="F230" s="209" t="s">
        <v>2153</v>
      </c>
      <c r="G230" s="209" t="s">
        <v>1088</v>
      </c>
      <c r="H230" s="209" t="s">
        <v>1111</v>
      </c>
      <c r="I230" s="209" t="s">
        <v>1252</v>
      </c>
      <c r="J230" s="209" t="s">
        <v>1132</v>
      </c>
      <c r="K230" s="209" t="s">
        <v>1088</v>
      </c>
      <c r="L230" s="41">
        <v>35.200000000000003</v>
      </c>
      <c r="M230" s="41" t="s">
        <v>1097</v>
      </c>
      <c r="N230" s="41" t="s">
        <v>1098</v>
      </c>
      <c r="O230" s="150" t="s">
        <v>1088</v>
      </c>
      <c r="P230" s="41" t="s">
        <v>1244</v>
      </c>
      <c r="Q230" s="41" t="s">
        <v>1245</v>
      </c>
      <c r="R230" s="41" t="s">
        <v>1202</v>
      </c>
      <c r="S230" s="41" t="s">
        <v>1246</v>
      </c>
      <c r="T230" s="41" t="s">
        <v>1247</v>
      </c>
      <c r="U230" s="41" t="s">
        <v>1248</v>
      </c>
      <c r="V230" s="41" t="s">
        <v>1249</v>
      </c>
      <c r="W230" s="41" t="s">
        <v>2998</v>
      </c>
      <c r="X230" s="41"/>
    </row>
    <row r="231" spans="2:24" ht="171" x14ac:dyDescent="0.45">
      <c r="B231" s="208">
        <f t="shared" si="3"/>
        <v>225</v>
      </c>
      <c r="C231" s="209" t="s">
        <v>1243</v>
      </c>
      <c r="D231" s="209" t="s">
        <v>1832</v>
      </c>
      <c r="E231" s="209">
        <f>IF(D231="1.2(1)①",INDEX('1.2(1)①'!$B:$B,MATCH(F231,'1.2(1)①'!$J:$J,0),1),INDEX('1.2(1)②'!$B:$B,MATCH(F231,'1.2(1)②'!$J:$J,0),1))</f>
        <v>10</v>
      </c>
      <c r="F231" s="209" t="s">
        <v>2153</v>
      </c>
      <c r="G231" s="209" t="s">
        <v>1088</v>
      </c>
      <c r="H231" s="209" t="s">
        <v>1111</v>
      </c>
      <c r="I231" s="209" t="s">
        <v>1253</v>
      </c>
      <c r="J231" s="209" t="s">
        <v>1132</v>
      </c>
      <c r="K231" s="209" t="s">
        <v>1088</v>
      </c>
      <c r="L231" s="41">
        <v>35</v>
      </c>
      <c r="M231" s="41" t="s">
        <v>1097</v>
      </c>
      <c r="N231" s="41" t="s">
        <v>1098</v>
      </c>
      <c r="O231" s="150" t="s">
        <v>1088</v>
      </c>
      <c r="P231" s="41" t="s">
        <v>1244</v>
      </c>
      <c r="Q231" s="41" t="s">
        <v>1245</v>
      </c>
      <c r="R231" s="41" t="s">
        <v>1202</v>
      </c>
      <c r="S231" s="41" t="s">
        <v>1246</v>
      </c>
      <c r="T231" s="41" t="s">
        <v>1247</v>
      </c>
      <c r="U231" s="41" t="s">
        <v>1248</v>
      </c>
      <c r="V231" s="41" t="s">
        <v>1249</v>
      </c>
      <c r="W231" s="41" t="s">
        <v>2998</v>
      </c>
      <c r="X231" s="41"/>
    </row>
    <row r="232" spans="2:24" ht="171" x14ac:dyDescent="0.45">
      <c r="B232" s="208">
        <f t="shared" si="3"/>
        <v>226</v>
      </c>
      <c r="C232" s="209" t="s">
        <v>1243</v>
      </c>
      <c r="D232" s="209" t="s">
        <v>1832</v>
      </c>
      <c r="E232" s="209">
        <f>IF(D232="1.2(1)①",INDEX('1.2(1)①'!$B:$B,MATCH(F232,'1.2(1)①'!$J:$J,0),1),INDEX('1.2(1)②'!$B:$B,MATCH(F232,'1.2(1)②'!$J:$J,0),1))</f>
        <v>10</v>
      </c>
      <c r="F232" s="209" t="s">
        <v>2153</v>
      </c>
      <c r="G232" s="209" t="s">
        <v>1088</v>
      </c>
      <c r="H232" s="209" t="s">
        <v>1111</v>
      </c>
      <c r="I232" s="209" t="s">
        <v>1254</v>
      </c>
      <c r="J232" s="209" t="s">
        <v>1132</v>
      </c>
      <c r="K232" s="209" t="s">
        <v>1088</v>
      </c>
      <c r="L232" s="41">
        <v>35.1</v>
      </c>
      <c r="M232" s="41" t="s">
        <v>1097</v>
      </c>
      <c r="N232" s="41" t="s">
        <v>1098</v>
      </c>
      <c r="O232" s="150" t="s">
        <v>1088</v>
      </c>
      <c r="P232" s="41" t="s">
        <v>1244</v>
      </c>
      <c r="Q232" s="41" t="s">
        <v>1245</v>
      </c>
      <c r="R232" s="41" t="s">
        <v>1202</v>
      </c>
      <c r="S232" s="41" t="s">
        <v>1246</v>
      </c>
      <c r="T232" s="41" t="s">
        <v>1247</v>
      </c>
      <c r="U232" s="41" t="s">
        <v>1248</v>
      </c>
      <c r="V232" s="41" t="s">
        <v>1249</v>
      </c>
      <c r="W232" s="41" t="s">
        <v>2998</v>
      </c>
      <c r="X232" s="41"/>
    </row>
    <row r="233" spans="2:24" ht="171" x14ac:dyDescent="0.45">
      <c r="B233" s="208">
        <f t="shared" si="3"/>
        <v>227</v>
      </c>
      <c r="C233" s="209" t="s">
        <v>1243</v>
      </c>
      <c r="D233" s="209" t="s">
        <v>1832</v>
      </c>
      <c r="E233" s="209">
        <f>IF(D233="1.2(1)①",INDEX('1.2(1)①'!$B:$B,MATCH(F233,'1.2(1)①'!$J:$J,0),1),INDEX('1.2(1)②'!$B:$B,MATCH(F233,'1.2(1)②'!$J:$J,0),1))</f>
        <v>10</v>
      </c>
      <c r="F233" s="209" t="s">
        <v>2153</v>
      </c>
      <c r="G233" s="209" t="s">
        <v>1088</v>
      </c>
      <c r="H233" s="209" t="s">
        <v>1111</v>
      </c>
      <c r="I233" s="209" t="s">
        <v>1255</v>
      </c>
      <c r="J233" s="209" t="s">
        <v>1132</v>
      </c>
      <c r="K233" s="209" t="s">
        <v>1088</v>
      </c>
      <c r="L233" s="41">
        <v>35.200000000000003</v>
      </c>
      <c r="M233" s="41" t="s">
        <v>1097</v>
      </c>
      <c r="N233" s="41" t="s">
        <v>1098</v>
      </c>
      <c r="O233" s="150" t="s">
        <v>1088</v>
      </c>
      <c r="P233" s="41" t="s">
        <v>1244</v>
      </c>
      <c r="Q233" s="41" t="s">
        <v>1245</v>
      </c>
      <c r="R233" s="41" t="s">
        <v>1202</v>
      </c>
      <c r="S233" s="41" t="s">
        <v>1246</v>
      </c>
      <c r="T233" s="41" t="s">
        <v>1247</v>
      </c>
      <c r="U233" s="41" t="s">
        <v>1248</v>
      </c>
      <c r="V233" s="41" t="s">
        <v>1249</v>
      </c>
      <c r="W233" s="41" t="s">
        <v>2998</v>
      </c>
      <c r="X233" s="41"/>
    </row>
    <row r="234" spans="2:24" ht="171" x14ac:dyDescent="0.45">
      <c r="B234" s="208">
        <f t="shared" si="3"/>
        <v>228</v>
      </c>
      <c r="C234" s="209" t="s">
        <v>1243</v>
      </c>
      <c r="D234" s="209" t="s">
        <v>1832</v>
      </c>
      <c r="E234" s="209">
        <f>IF(D234="1.2(1)①",INDEX('1.2(1)①'!$B:$B,MATCH(F234,'1.2(1)①'!$J:$J,0),1),INDEX('1.2(1)②'!$B:$B,MATCH(F234,'1.2(1)②'!$J:$J,0),1))</f>
        <v>10</v>
      </c>
      <c r="F234" s="209" t="s">
        <v>2153</v>
      </c>
      <c r="G234" s="209" t="s">
        <v>1088</v>
      </c>
      <c r="H234" s="209" t="s">
        <v>1111</v>
      </c>
      <c r="I234" s="209" t="s">
        <v>1256</v>
      </c>
      <c r="J234" s="209" t="s">
        <v>1132</v>
      </c>
      <c r="K234" s="209" t="s">
        <v>1088</v>
      </c>
      <c r="L234" s="41">
        <v>35.1</v>
      </c>
      <c r="M234" s="41" t="s">
        <v>1097</v>
      </c>
      <c r="N234" s="41" t="s">
        <v>1098</v>
      </c>
      <c r="O234" s="150" t="s">
        <v>1088</v>
      </c>
      <c r="P234" s="41" t="s">
        <v>1244</v>
      </c>
      <c r="Q234" s="41" t="s">
        <v>1245</v>
      </c>
      <c r="R234" s="41" t="s">
        <v>1202</v>
      </c>
      <c r="S234" s="41" t="s">
        <v>1246</v>
      </c>
      <c r="T234" s="41" t="s">
        <v>1247</v>
      </c>
      <c r="U234" s="41" t="s">
        <v>1248</v>
      </c>
      <c r="V234" s="41" t="s">
        <v>1249</v>
      </c>
      <c r="W234" s="41" t="s">
        <v>2998</v>
      </c>
      <c r="X234" s="41"/>
    </row>
    <row r="235" spans="2:24" ht="171" x14ac:dyDescent="0.45">
      <c r="B235" s="208">
        <f t="shared" si="3"/>
        <v>229</v>
      </c>
      <c r="C235" s="209" t="s">
        <v>1243</v>
      </c>
      <c r="D235" s="209" t="s">
        <v>1832</v>
      </c>
      <c r="E235" s="209">
        <f>IF(D235="1.2(1)①",INDEX('1.2(1)①'!$B:$B,MATCH(F235,'1.2(1)①'!$J:$J,0),1),INDEX('1.2(1)②'!$B:$B,MATCH(F235,'1.2(1)②'!$J:$J,0),1))</f>
        <v>10</v>
      </c>
      <c r="F235" s="209" t="s">
        <v>2153</v>
      </c>
      <c r="G235" s="209" t="s">
        <v>1088</v>
      </c>
      <c r="H235" s="209" t="s">
        <v>1111</v>
      </c>
      <c r="I235" s="209" t="s">
        <v>1257</v>
      </c>
      <c r="J235" s="209" t="s">
        <v>1132</v>
      </c>
      <c r="K235" s="209" t="s">
        <v>1088</v>
      </c>
      <c r="L235" s="41">
        <v>35.1</v>
      </c>
      <c r="M235" s="41" t="s">
        <v>1097</v>
      </c>
      <c r="N235" s="41" t="s">
        <v>1098</v>
      </c>
      <c r="O235" s="150" t="s">
        <v>1088</v>
      </c>
      <c r="P235" s="41" t="s">
        <v>1244</v>
      </c>
      <c r="Q235" s="41" t="s">
        <v>1245</v>
      </c>
      <c r="R235" s="41" t="s">
        <v>1202</v>
      </c>
      <c r="S235" s="41" t="s">
        <v>1246</v>
      </c>
      <c r="T235" s="41" t="s">
        <v>1247</v>
      </c>
      <c r="U235" s="41" t="s">
        <v>1248</v>
      </c>
      <c r="V235" s="41" t="s">
        <v>1249</v>
      </c>
      <c r="W235" s="41" t="s">
        <v>2998</v>
      </c>
      <c r="X235" s="41"/>
    </row>
    <row r="236" spans="2:24" ht="171" x14ac:dyDescent="0.45">
      <c r="B236" s="208">
        <f t="shared" si="3"/>
        <v>230</v>
      </c>
      <c r="C236" s="209" t="s">
        <v>1243</v>
      </c>
      <c r="D236" s="209" t="s">
        <v>1832</v>
      </c>
      <c r="E236" s="209">
        <f>IF(D236="1.2(1)①",INDEX('1.2(1)①'!$B:$B,MATCH(F236,'1.2(1)①'!$J:$J,0),1),INDEX('1.2(1)②'!$B:$B,MATCH(F236,'1.2(1)②'!$J:$J,0),1))</f>
        <v>10</v>
      </c>
      <c r="F236" s="209" t="s">
        <v>2153</v>
      </c>
      <c r="G236" s="209" t="s">
        <v>1088</v>
      </c>
      <c r="H236" s="209" t="s">
        <v>1111</v>
      </c>
      <c r="I236" s="209" t="s">
        <v>1258</v>
      </c>
      <c r="J236" s="209" t="s">
        <v>1132</v>
      </c>
      <c r="K236" s="209" t="s">
        <v>1088</v>
      </c>
      <c r="L236" s="41">
        <v>35.1</v>
      </c>
      <c r="M236" s="41" t="s">
        <v>1097</v>
      </c>
      <c r="N236" s="41" t="s">
        <v>1098</v>
      </c>
      <c r="O236" s="150" t="s">
        <v>1088</v>
      </c>
      <c r="P236" s="41" t="s">
        <v>1244</v>
      </c>
      <c r="Q236" s="41" t="s">
        <v>1245</v>
      </c>
      <c r="R236" s="41" t="s">
        <v>1202</v>
      </c>
      <c r="S236" s="41" t="s">
        <v>1246</v>
      </c>
      <c r="T236" s="41" t="s">
        <v>1247</v>
      </c>
      <c r="U236" s="41" t="s">
        <v>1248</v>
      </c>
      <c r="V236" s="41" t="s">
        <v>1249</v>
      </c>
      <c r="W236" s="41" t="s">
        <v>2998</v>
      </c>
      <c r="X236" s="41"/>
    </row>
    <row r="237" spans="2:24" ht="171" x14ac:dyDescent="0.45">
      <c r="B237" s="208">
        <f t="shared" si="3"/>
        <v>231</v>
      </c>
      <c r="C237" s="209" t="s">
        <v>1243</v>
      </c>
      <c r="D237" s="209" t="s">
        <v>1832</v>
      </c>
      <c r="E237" s="209">
        <f>IF(D237="1.2(1)①",INDEX('1.2(1)①'!$B:$B,MATCH(F237,'1.2(1)①'!$J:$J,0),1),INDEX('1.2(1)②'!$B:$B,MATCH(F237,'1.2(1)②'!$J:$J,0),1))</f>
        <v>10</v>
      </c>
      <c r="F237" s="209" t="s">
        <v>2153</v>
      </c>
      <c r="G237" s="209" t="s">
        <v>1088</v>
      </c>
      <c r="H237" s="209" t="s">
        <v>1111</v>
      </c>
      <c r="I237" s="209" t="s">
        <v>1259</v>
      </c>
      <c r="J237" s="209" t="s">
        <v>1132</v>
      </c>
      <c r="K237" s="209" t="s">
        <v>1088</v>
      </c>
      <c r="L237" s="41">
        <v>35.1</v>
      </c>
      <c r="M237" s="41" t="s">
        <v>1097</v>
      </c>
      <c r="N237" s="41" t="s">
        <v>1098</v>
      </c>
      <c r="O237" s="150" t="s">
        <v>1088</v>
      </c>
      <c r="P237" s="41" t="s">
        <v>1244</v>
      </c>
      <c r="Q237" s="41" t="s">
        <v>1245</v>
      </c>
      <c r="R237" s="41" t="s">
        <v>1202</v>
      </c>
      <c r="S237" s="41" t="s">
        <v>1246</v>
      </c>
      <c r="T237" s="41" t="s">
        <v>1247</v>
      </c>
      <c r="U237" s="41" t="s">
        <v>1248</v>
      </c>
      <c r="V237" s="41" t="s">
        <v>1249</v>
      </c>
      <c r="W237" s="41" t="s">
        <v>2998</v>
      </c>
      <c r="X237" s="41"/>
    </row>
    <row r="238" spans="2:24" ht="171" x14ac:dyDescent="0.45">
      <c r="B238" s="208">
        <f t="shared" si="3"/>
        <v>232</v>
      </c>
      <c r="C238" s="209" t="s">
        <v>1243</v>
      </c>
      <c r="D238" s="209" t="s">
        <v>1832</v>
      </c>
      <c r="E238" s="209">
        <f>IF(D238="1.2(1)①",INDEX('1.2(1)①'!$B:$B,MATCH(F238,'1.2(1)①'!$J:$J,0),1),INDEX('1.2(1)②'!$B:$B,MATCH(F238,'1.2(1)②'!$J:$J,0),1))</f>
        <v>10</v>
      </c>
      <c r="F238" s="209" t="s">
        <v>2153</v>
      </c>
      <c r="G238" s="209" t="s">
        <v>1088</v>
      </c>
      <c r="H238" s="209" t="s">
        <v>1111</v>
      </c>
      <c r="I238" s="209" t="s">
        <v>1260</v>
      </c>
      <c r="J238" s="209" t="s">
        <v>1132</v>
      </c>
      <c r="K238" s="209" t="s">
        <v>1088</v>
      </c>
      <c r="L238" s="41">
        <v>35.1</v>
      </c>
      <c r="M238" s="41" t="s">
        <v>1097</v>
      </c>
      <c r="N238" s="41" t="s">
        <v>1098</v>
      </c>
      <c r="O238" s="150" t="s">
        <v>1088</v>
      </c>
      <c r="P238" s="41" t="s">
        <v>1244</v>
      </c>
      <c r="Q238" s="41" t="s">
        <v>1245</v>
      </c>
      <c r="R238" s="41" t="s">
        <v>1202</v>
      </c>
      <c r="S238" s="41" t="s">
        <v>1246</v>
      </c>
      <c r="T238" s="41" t="s">
        <v>1247</v>
      </c>
      <c r="U238" s="41" t="s">
        <v>1248</v>
      </c>
      <c r="V238" s="41" t="s">
        <v>1249</v>
      </c>
      <c r="W238" s="41" t="s">
        <v>2998</v>
      </c>
      <c r="X238" s="41"/>
    </row>
    <row r="239" spans="2:24" ht="142.5" x14ac:dyDescent="0.45">
      <c r="B239" s="208">
        <f t="shared" si="3"/>
        <v>233</v>
      </c>
      <c r="C239" s="209" t="s">
        <v>1243</v>
      </c>
      <c r="D239" s="209" t="s">
        <v>1832</v>
      </c>
      <c r="E239" s="209">
        <f>IF(D239="1.2(1)①",INDEX('1.2(1)①'!$B:$B,MATCH(F239,'1.2(1)①'!$J:$J,0),1),INDEX('1.2(1)②'!$B:$B,MATCH(F239,'1.2(1)②'!$J:$J,0),1))</f>
        <v>10</v>
      </c>
      <c r="F239" s="209" t="s">
        <v>2153</v>
      </c>
      <c r="G239" s="209" t="s">
        <v>1261</v>
      </c>
      <c r="H239" s="209" t="s">
        <v>1164</v>
      </c>
      <c r="I239" s="209" t="s">
        <v>1138</v>
      </c>
      <c r="J239" s="209" t="s">
        <v>1132</v>
      </c>
      <c r="K239" s="209" t="s">
        <v>1088</v>
      </c>
      <c r="L239" s="41">
        <v>11.1</v>
      </c>
      <c r="M239" s="41" t="s">
        <v>1097</v>
      </c>
      <c r="N239" s="41" t="s">
        <v>1098</v>
      </c>
      <c r="O239" s="150" t="s">
        <v>1088</v>
      </c>
      <c r="P239" s="41" t="s">
        <v>1219</v>
      </c>
      <c r="Q239" s="41" t="s">
        <v>1262</v>
      </c>
      <c r="R239" s="41" t="s">
        <v>1263</v>
      </c>
      <c r="S239" s="41" t="s">
        <v>1219</v>
      </c>
      <c r="T239" s="41" t="s">
        <v>1262</v>
      </c>
      <c r="U239" s="41" t="s">
        <v>1263</v>
      </c>
      <c r="V239" s="41" t="s">
        <v>1264</v>
      </c>
      <c r="W239" s="41" t="s">
        <v>2998</v>
      </c>
      <c r="X239" s="41"/>
    </row>
    <row r="240" spans="2:24" ht="142.5" x14ac:dyDescent="0.45">
      <c r="B240" s="208">
        <f t="shared" si="3"/>
        <v>234</v>
      </c>
      <c r="C240" s="209" t="s">
        <v>1243</v>
      </c>
      <c r="D240" s="209" t="s">
        <v>1832</v>
      </c>
      <c r="E240" s="209">
        <f>IF(D240="1.2(1)①",INDEX('1.2(1)①'!$B:$B,MATCH(F240,'1.2(1)①'!$J:$J,0),1),INDEX('1.2(1)②'!$B:$B,MATCH(F240,'1.2(1)②'!$J:$J,0),1))</f>
        <v>10</v>
      </c>
      <c r="F240" s="209" t="s">
        <v>2153</v>
      </c>
      <c r="G240" s="209" t="s">
        <v>1261</v>
      </c>
      <c r="H240" s="209" t="s">
        <v>1164</v>
      </c>
      <c r="I240" s="209" t="s">
        <v>1155</v>
      </c>
      <c r="J240" s="209" t="s">
        <v>1132</v>
      </c>
      <c r="K240" s="209" t="s">
        <v>1088</v>
      </c>
      <c r="L240" s="41">
        <v>11</v>
      </c>
      <c r="M240" s="41" t="s">
        <v>1097</v>
      </c>
      <c r="N240" s="41" t="s">
        <v>1098</v>
      </c>
      <c r="O240" s="150" t="s">
        <v>1088</v>
      </c>
      <c r="P240" s="41" t="s">
        <v>1219</v>
      </c>
      <c r="Q240" s="41" t="s">
        <v>1262</v>
      </c>
      <c r="R240" s="41" t="s">
        <v>1263</v>
      </c>
      <c r="S240" s="41" t="s">
        <v>1219</v>
      </c>
      <c r="T240" s="41" t="s">
        <v>1262</v>
      </c>
      <c r="U240" s="41" t="s">
        <v>1263</v>
      </c>
      <c r="V240" s="41" t="s">
        <v>1264</v>
      </c>
      <c r="W240" s="41" t="s">
        <v>2998</v>
      </c>
      <c r="X240" s="41"/>
    </row>
    <row r="241" spans="2:24" ht="142.5" x14ac:dyDescent="0.45">
      <c r="B241" s="208">
        <f t="shared" si="3"/>
        <v>235</v>
      </c>
      <c r="C241" s="209" t="s">
        <v>1243</v>
      </c>
      <c r="D241" s="209" t="s">
        <v>1832</v>
      </c>
      <c r="E241" s="209">
        <f>IF(D241="1.2(1)①",INDEX('1.2(1)①'!$B:$B,MATCH(F241,'1.2(1)①'!$J:$J,0),1),INDEX('1.2(1)②'!$B:$B,MATCH(F241,'1.2(1)②'!$J:$J,0),1))</f>
        <v>10</v>
      </c>
      <c r="F241" s="209" t="s">
        <v>2153</v>
      </c>
      <c r="G241" s="209" t="s">
        <v>1261</v>
      </c>
      <c r="H241" s="209" t="s">
        <v>1164</v>
      </c>
      <c r="I241" s="209" t="s">
        <v>1156</v>
      </c>
      <c r="J241" s="209" t="s">
        <v>1132</v>
      </c>
      <c r="K241" s="209" t="s">
        <v>1088</v>
      </c>
      <c r="L241" s="41">
        <v>11</v>
      </c>
      <c r="M241" s="41" t="s">
        <v>1097</v>
      </c>
      <c r="N241" s="41" t="s">
        <v>1098</v>
      </c>
      <c r="O241" s="150" t="s">
        <v>1088</v>
      </c>
      <c r="P241" s="41" t="s">
        <v>1219</v>
      </c>
      <c r="Q241" s="41" t="s">
        <v>1262</v>
      </c>
      <c r="R241" s="41" t="s">
        <v>1263</v>
      </c>
      <c r="S241" s="41" t="s">
        <v>1219</v>
      </c>
      <c r="T241" s="41" t="s">
        <v>1262</v>
      </c>
      <c r="U241" s="41" t="s">
        <v>1263</v>
      </c>
      <c r="V241" s="41" t="s">
        <v>1264</v>
      </c>
      <c r="W241" s="41" t="s">
        <v>2998</v>
      </c>
      <c r="X241" s="41"/>
    </row>
    <row r="242" spans="2:24" ht="142.5" x14ac:dyDescent="0.45">
      <c r="B242" s="208">
        <f t="shared" si="3"/>
        <v>236</v>
      </c>
      <c r="C242" s="209" t="s">
        <v>1243</v>
      </c>
      <c r="D242" s="209" t="s">
        <v>1832</v>
      </c>
      <c r="E242" s="209">
        <f>IF(D242="1.2(1)①",INDEX('1.2(1)①'!$B:$B,MATCH(F242,'1.2(1)①'!$J:$J,0),1),INDEX('1.2(1)②'!$B:$B,MATCH(F242,'1.2(1)②'!$J:$J,0),1))</f>
        <v>10</v>
      </c>
      <c r="F242" s="209" t="s">
        <v>2153</v>
      </c>
      <c r="G242" s="209" t="s">
        <v>1261</v>
      </c>
      <c r="H242" s="209" t="s">
        <v>1164</v>
      </c>
      <c r="I242" s="209" t="s">
        <v>1157</v>
      </c>
      <c r="J242" s="209" t="s">
        <v>1132</v>
      </c>
      <c r="K242" s="209" t="s">
        <v>1088</v>
      </c>
      <c r="L242" s="41">
        <v>11.1</v>
      </c>
      <c r="M242" s="41" t="s">
        <v>1097</v>
      </c>
      <c r="N242" s="41" t="s">
        <v>1098</v>
      </c>
      <c r="O242" s="150" t="s">
        <v>1088</v>
      </c>
      <c r="P242" s="41" t="s">
        <v>1219</v>
      </c>
      <c r="Q242" s="41" t="s">
        <v>1262</v>
      </c>
      <c r="R242" s="41" t="s">
        <v>1263</v>
      </c>
      <c r="S242" s="41" t="s">
        <v>1219</v>
      </c>
      <c r="T242" s="41" t="s">
        <v>1262</v>
      </c>
      <c r="U242" s="41" t="s">
        <v>1263</v>
      </c>
      <c r="V242" s="41" t="s">
        <v>1264</v>
      </c>
      <c r="W242" s="41" t="s">
        <v>2998</v>
      </c>
      <c r="X242" s="41"/>
    </row>
    <row r="243" spans="2:24" ht="142.5" x14ac:dyDescent="0.45">
      <c r="B243" s="208">
        <f t="shared" si="3"/>
        <v>237</v>
      </c>
      <c r="C243" s="209" t="s">
        <v>1243</v>
      </c>
      <c r="D243" s="209" t="s">
        <v>1832</v>
      </c>
      <c r="E243" s="209">
        <f>IF(D243="1.2(1)①",INDEX('1.2(1)①'!$B:$B,MATCH(F243,'1.2(1)①'!$J:$J,0),1),INDEX('1.2(1)②'!$B:$B,MATCH(F243,'1.2(1)②'!$J:$J,0),1))</f>
        <v>10</v>
      </c>
      <c r="F243" s="209" t="s">
        <v>2153</v>
      </c>
      <c r="G243" s="209" t="s">
        <v>1261</v>
      </c>
      <c r="H243" s="209" t="s">
        <v>1164</v>
      </c>
      <c r="I243" s="209" t="s">
        <v>1250</v>
      </c>
      <c r="J243" s="209" t="s">
        <v>1132</v>
      </c>
      <c r="K243" s="209" t="s">
        <v>1088</v>
      </c>
      <c r="L243" s="41">
        <v>11</v>
      </c>
      <c r="M243" s="41" t="s">
        <v>1097</v>
      </c>
      <c r="N243" s="41" t="s">
        <v>1098</v>
      </c>
      <c r="O243" s="150" t="s">
        <v>1088</v>
      </c>
      <c r="P243" s="41" t="s">
        <v>1219</v>
      </c>
      <c r="Q243" s="41" t="s">
        <v>1262</v>
      </c>
      <c r="R243" s="41" t="s">
        <v>1263</v>
      </c>
      <c r="S243" s="41" t="s">
        <v>1219</v>
      </c>
      <c r="T243" s="41" t="s">
        <v>1262</v>
      </c>
      <c r="U243" s="41" t="s">
        <v>1263</v>
      </c>
      <c r="V243" s="41" t="s">
        <v>1264</v>
      </c>
      <c r="W243" s="41" t="s">
        <v>2998</v>
      </c>
      <c r="X243" s="41"/>
    </row>
    <row r="244" spans="2:24" ht="142.5" x14ac:dyDescent="0.45">
      <c r="B244" s="208">
        <f t="shared" si="3"/>
        <v>238</v>
      </c>
      <c r="C244" s="209" t="s">
        <v>1243</v>
      </c>
      <c r="D244" s="209" t="s">
        <v>1832</v>
      </c>
      <c r="E244" s="209">
        <f>IF(D244="1.2(1)①",INDEX('1.2(1)①'!$B:$B,MATCH(F244,'1.2(1)①'!$J:$J,0),1),INDEX('1.2(1)②'!$B:$B,MATCH(F244,'1.2(1)②'!$J:$J,0),1))</f>
        <v>10</v>
      </c>
      <c r="F244" s="209" t="s">
        <v>2153</v>
      </c>
      <c r="G244" s="209" t="s">
        <v>1261</v>
      </c>
      <c r="H244" s="209" t="s">
        <v>1164</v>
      </c>
      <c r="I244" s="209" t="s">
        <v>1251</v>
      </c>
      <c r="J244" s="209" t="s">
        <v>1132</v>
      </c>
      <c r="K244" s="209" t="s">
        <v>1088</v>
      </c>
      <c r="L244" s="41">
        <v>11</v>
      </c>
      <c r="M244" s="41" t="s">
        <v>1097</v>
      </c>
      <c r="N244" s="41" t="s">
        <v>1098</v>
      </c>
      <c r="O244" s="150" t="s">
        <v>1088</v>
      </c>
      <c r="P244" s="41" t="s">
        <v>1219</v>
      </c>
      <c r="Q244" s="41" t="s">
        <v>1262</v>
      </c>
      <c r="R244" s="41" t="s">
        <v>1263</v>
      </c>
      <c r="S244" s="41" t="s">
        <v>1219</v>
      </c>
      <c r="T244" s="41" t="s">
        <v>1262</v>
      </c>
      <c r="U244" s="41" t="s">
        <v>1263</v>
      </c>
      <c r="V244" s="41" t="s">
        <v>1264</v>
      </c>
      <c r="W244" s="41" t="s">
        <v>2998</v>
      </c>
      <c r="X244" s="41"/>
    </row>
    <row r="245" spans="2:24" ht="142.5" x14ac:dyDescent="0.45">
      <c r="B245" s="208">
        <f t="shared" si="3"/>
        <v>239</v>
      </c>
      <c r="C245" s="209" t="s">
        <v>1243</v>
      </c>
      <c r="D245" s="209" t="s">
        <v>1832</v>
      </c>
      <c r="E245" s="209">
        <f>IF(D245="1.2(1)①",INDEX('1.2(1)①'!$B:$B,MATCH(F245,'1.2(1)①'!$J:$J,0),1),INDEX('1.2(1)②'!$B:$B,MATCH(F245,'1.2(1)②'!$J:$J,0),1))</f>
        <v>10</v>
      </c>
      <c r="F245" s="209" t="s">
        <v>2153</v>
      </c>
      <c r="G245" s="209" t="s">
        <v>1261</v>
      </c>
      <c r="H245" s="209" t="s">
        <v>1164</v>
      </c>
      <c r="I245" s="209" t="s">
        <v>1252</v>
      </c>
      <c r="J245" s="209" t="s">
        <v>1132</v>
      </c>
      <c r="K245" s="209" t="s">
        <v>1088</v>
      </c>
      <c r="L245" s="41">
        <v>11</v>
      </c>
      <c r="M245" s="41" t="s">
        <v>1097</v>
      </c>
      <c r="N245" s="41" t="s">
        <v>1098</v>
      </c>
      <c r="O245" s="150" t="s">
        <v>1088</v>
      </c>
      <c r="P245" s="41" t="s">
        <v>1219</v>
      </c>
      <c r="Q245" s="41" t="s">
        <v>1262</v>
      </c>
      <c r="R245" s="41" t="s">
        <v>1263</v>
      </c>
      <c r="S245" s="41" t="s">
        <v>1219</v>
      </c>
      <c r="T245" s="41" t="s">
        <v>1262</v>
      </c>
      <c r="U245" s="41" t="s">
        <v>1263</v>
      </c>
      <c r="V245" s="41" t="s">
        <v>1264</v>
      </c>
      <c r="W245" s="41" t="s">
        <v>2998</v>
      </c>
      <c r="X245" s="41"/>
    </row>
    <row r="246" spans="2:24" ht="142.5" x14ac:dyDescent="0.45">
      <c r="B246" s="208">
        <f t="shared" si="3"/>
        <v>240</v>
      </c>
      <c r="C246" s="209" t="s">
        <v>1243</v>
      </c>
      <c r="D246" s="209" t="s">
        <v>1832</v>
      </c>
      <c r="E246" s="209">
        <f>IF(D246="1.2(1)①",INDEX('1.2(1)①'!$B:$B,MATCH(F246,'1.2(1)①'!$J:$J,0),1),INDEX('1.2(1)②'!$B:$B,MATCH(F246,'1.2(1)②'!$J:$J,0),1))</f>
        <v>10</v>
      </c>
      <c r="F246" s="209" t="s">
        <v>2153</v>
      </c>
      <c r="G246" s="209" t="s">
        <v>1261</v>
      </c>
      <c r="H246" s="209" t="s">
        <v>1164</v>
      </c>
      <c r="I246" s="209" t="s">
        <v>1253</v>
      </c>
      <c r="J246" s="209" t="s">
        <v>1132</v>
      </c>
      <c r="K246" s="209" t="s">
        <v>1088</v>
      </c>
      <c r="L246" s="41">
        <v>11</v>
      </c>
      <c r="M246" s="41" t="s">
        <v>1097</v>
      </c>
      <c r="N246" s="41" t="s">
        <v>1098</v>
      </c>
      <c r="O246" s="150" t="s">
        <v>1088</v>
      </c>
      <c r="P246" s="41" t="s">
        <v>1219</v>
      </c>
      <c r="Q246" s="41" t="s">
        <v>1262</v>
      </c>
      <c r="R246" s="41" t="s">
        <v>1263</v>
      </c>
      <c r="S246" s="41" t="s">
        <v>1219</v>
      </c>
      <c r="T246" s="41" t="s">
        <v>1262</v>
      </c>
      <c r="U246" s="41" t="s">
        <v>1263</v>
      </c>
      <c r="V246" s="41" t="s">
        <v>1264</v>
      </c>
      <c r="W246" s="41" t="s">
        <v>2998</v>
      </c>
      <c r="X246" s="41"/>
    </row>
    <row r="247" spans="2:24" ht="142.5" x14ac:dyDescent="0.45">
      <c r="B247" s="208">
        <f t="shared" si="3"/>
        <v>241</v>
      </c>
      <c r="C247" s="209" t="s">
        <v>1243</v>
      </c>
      <c r="D247" s="209" t="s">
        <v>1832</v>
      </c>
      <c r="E247" s="209">
        <f>IF(D247="1.2(1)①",INDEX('1.2(1)①'!$B:$B,MATCH(F247,'1.2(1)①'!$J:$J,0),1),INDEX('1.2(1)②'!$B:$B,MATCH(F247,'1.2(1)②'!$J:$J,0),1))</f>
        <v>10</v>
      </c>
      <c r="F247" s="209" t="s">
        <v>2153</v>
      </c>
      <c r="G247" s="209" t="s">
        <v>1261</v>
      </c>
      <c r="H247" s="209" t="s">
        <v>1164</v>
      </c>
      <c r="I247" s="209" t="s">
        <v>1254</v>
      </c>
      <c r="J247" s="209" t="s">
        <v>1132</v>
      </c>
      <c r="K247" s="209" t="s">
        <v>1088</v>
      </c>
      <c r="L247" s="41">
        <v>11</v>
      </c>
      <c r="M247" s="41" t="s">
        <v>1097</v>
      </c>
      <c r="N247" s="41" t="s">
        <v>1098</v>
      </c>
      <c r="O247" s="150" t="s">
        <v>1088</v>
      </c>
      <c r="P247" s="41" t="s">
        <v>1219</v>
      </c>
      <c r="Q247" s="41" t="s">
        <v>1262</v>
      </c>
      <c r="R247" s="41" t="s">
        <v>1263</v>
      </c>
      <c r="S247" s="41" t="s">
        <v>1219</v>
      </c>
      <c r="T247" s="41" t="s">
        <v>1262</v>
      </c>
      <c r="U247" s="41" t="s">
        <v>1263</v>
      </c>
      <c r="V247" s="41" t="s">
        <v>1264</v>
      </c>
      <c r="W247" s="41" t="s">
        <v>2998</v>
      </c>
      <c r="X247" s="41"/>
    </row>
    <row r="248" spans="2:24" ht="142.5" x14ac:dyDescent="0.45">
      <c r="B248" s="208">
        <f t="shared" si="3"/>
        <v>242</v>
      </c>
      <c r="C248" s="209" t="s">
        <v>1243</v>
      </c>
      <c r="D248" s="209" t="s">
        <v>1832</v>
      </c>
      <c r="E248" s="209">
        <f>IF(D248="1.2(1)①",INDEX('1.2(1)①'!$B:$B,MATCH(F248,'1.2(1)①'!$J:$J,0),1),INDEX('1.2(1)②'!$B:$B,MATCH(F248,'1.2(1)②'!$J:$J,0),1))</f>
        <v>10</v>
      </c>
      <c r="F248" s="209" t="s">
        <v>2153</v>
      </c>
      <c r="G248" s="209" t="s">
        <v>1261</v>
      </c>
      <c r="H248" s="209" t="s">
        <v>1164</v>
      </c>
      <c r="I248" s="209" t="s">
        <v>1255</v>
      </c>
      <c r="J248" s="209" t="s">
        <v>1132</v>
      </c>
      <c r="K248" s="209" t="s">
        <v>1088</v>
      </c>
      <c r="L248" s="41">
        <v>11</v>
      </c>
      <c r="M248" s="41" t="s">
        <v>1097</v>
      </c>
      <c r="N248" s="41" t="s">
        <v>1098</v>
      </c>
      <c r="O248" s="150" t="s">
        <v>1088</v>
      </c>
      <c r="P248" s="41" t="s">
        <v>1219</v>
      </c>
      <c r="Q248" s="41" t="s">
        <v>1262</v>
      </c>
      <c r="R248" s="41" t="s">
        <v>1263</v>
      </c>
      <c r="S248" s="41" t="s">
        <v>1219</v>
      </c>
      <c r="T248" s="41" t="s">
        <v>1262</v>
      </c>
      <c r="U248" s="41" t="s">
        <v>1263</v>
      </c>
      <c r="V248" s="41" t="s">
        <v>1264</v>
      </c>
      <c r="W248" s="41" t="s">
        <v>2998</v>
      </c>
      <c r="X248" s="41"/>
    </row>
    <row r="249" spans="2:24" ht="142.5" x14ac:dyDescent="0.45">
      <c r="B249" s="208">
        <f t="shared" si="3"/>
        <v>243</v>
      </c>
      <c r="C249" s="209" t="s">
        <v>1243</v>
      </c>
      <c r="D249" s="209" t="s">
        <v>1832</v>
      </c>
      <c r="E249" s="209">
        <f>IF(D249="1.2(1)①",INDEX('1.2(1)①'!$B:$B,MATCH(F249,'1.2(1)①'!$J:$J,0),1),INDEX('1.2(1)②'!$B:$B,MATCH(F249,'1.2(1)②'!$J:$J,0),1))</f>
        <v>10</v>
      </c>
      <c r="F249" s="209" t="s">
        <v>2153</v>
      </c>
      <c r="G249" s="209" t="s">
        <v>1261</v>
      </c>
      <c r="H249" s="209" t="s">
        <v>1164</v>
      </c>
      <c r="I249" s="209" t="s">
        <v>1256</v>
      </c>
      <c r="J249" s="209" t="s">
        <v>1132</v>
      </c>
      <c r="K249" s="209" t="s">
        <v>1088</v>
      </c>
      <c r="L249" s="41">
        <v>11</v>
      </c>
      <c r="M249" s="41" t="s">
        <v>1097</v>
      </c>
      <c r="N249" s="41" t="s">
        <v>1098</v>
      </c>
      <c r="O249" s="150" t="s">
        <v>1088</v>
      </c>
      <c r="P249" s="41" t="s">
        <v>1219</v>
      </c>
      <c r="Q249" s="41" t="s">
        <v>1262</v>
      </c>
      <c r="R249" s="41" t="s">
        <v>1263</v>
      </c>
      <c r="S249" s="41" t="s">
        <v>1219</v>
      </c>
      <c r="T249" s="41" t="s">
        <v>1262</v>
      </c>
      <c r="U249" s="41" t="s">
        <v>1263</v>
      </c>
      <c r="V249" s="41" t="s">
        <v>1264</v>
      </c>
      <c r="W249" s="41" t="s">
        <v>2998</v>
      </c>
      <c r="X249" s="41"/>
    </row>
    <row r="250" spans="2:24" ht="142.5" x14ac:dyDescent="0.45">
      <c r="B250" s="208">
        <f t="shared" si="3"/>
        <v>244</v>
      </c>
      <c r="C250" s="209" t="s">
        <v>1243</v>
      </c>
      <c r="D250" s="209" t="s">
        <v>1832</v>
      </c>
      <c r="E250" s="209">
        <f>IF(D250="1.2(1)①",INDEX('1.2(1)①'!$B:$B,MATCH(F250,'1.2(1)①'!$J:$J,0),1),INDEX('1.2(1)②'!$B:$B,MATCH(F250,'1.2(1)②'!$J:$J,0),1))</f>
        <v>10</v>
      </c>
      <c r="F250" s="209" t="s">
        <v>2153</v>
      </c>
      <c r="G250" s="209" t="s">
        <v>1261</v>
      </c>
      <c r="H250" s="209" t="s">
        <v>1164</v>
      </c>
      <c r="I250" s="209" t="s">
        <v>1257</v>
      </c>
      <c r="J250" s="209" t="s">
        <v>1132</v>
      </c>
      <c r="K250" s="209" t="s">
        <v>1088</v>
      </c>
      <c r="L250" s="41">
        <v>11</v>
      </c>
      <c r="M250" s="41" t="s">
        <v>1097</v>
      </c>
      <c r="N250" s="41" t="s">
        <v>1098</v>
      </c>
      <c r="O250" s="150" t="s">
        <v>1088</v>
      </c>
      <c r="P250" s="41" t="s">
        <v>1219</v>
      </c>
      <c r="Q250" s="41" t="s">
        <v>1262</v>
      </c>
      <c r="R250" s="41" t="s">
        <v>1263</v>
      </c>
      <c r="S250" s="41" t="s">
        <v>1219</v>
      </c>
      <c r="T250" s="41" t="s">
        <v>1262</v>
      </c>
      <c r="U250" s="41" t="s">
        <v>1263</v>
      </c>
      <c r="V250" s="41" t="s">
        <v>1264</v>
      </c>
      <c r="W250" s="41" t="s">
        <v>2998</v>
      </c>
      <c r="X250" s="41"/>
    </row>
    <row r="251" spans="2:24" ht="142.5" x14ac:dyDescent="0.45">
      <c r="B251" s="208">
        <f t="shared" si="3"/>
        <v>245</v>
      </c>
      <c r="C251" s="209" t="s">
        <v>1243</v>
      </c>
      <c r="D251" s="209" t="s">
        <v>1832</v>
      </c>
      <c r="E251" s="209">
        <f>IF(D251="1.2(1)①",INDEX('1.2(1)①'!$B:$B,MATCH(F251,'1.2(1)①'!$J:$J,0),1),INDEX('1.2(1)②'!$B:$B,MATCH(F251,'1.2(1)②'!$J:$J,0),1))</f>
        <v>10</v>
      </c>
      <c r="F251" s="209" t="s">
        <v>2153</v>
      </c>
      <c r="G251" s="209" t="s">
        <v>1261</v>
      </c>
      <c r="H251" s="209" t="s">
        <v>1164</v>
      </c>
      <c r="I251" s="209" t="s">
        <v>1258</v>
      </c>
      <c r="J251" s="209" t="s">
        <v>1132</v>
      </c>
      <c r="K251" s="209" t="s">
        <v>1088</v>
      </c>
      <c r="L251" s="41">
        <v>11</v>
      </c>
      <c r="M251" s="41" t="s">
        <v>1097</v>
      </c>
      <c r="N251" s="41" t="s">
        <v>1098</v>
      </c>
      <c r="O251" s="150" t="s">
        <v>1088</v>
      </c>
      <c r="P251" s="41" t="s">
        <v>1219</v>
      </c>
      <c r="Q251" s="41" t="s">
        <v>1262</v>
      </c>
      <c r="R251" s="41" t="s">
        <v>1263</v>
      </c>
      <c r="S251" s="41" t="s">
        <v>1219</v>
      </c>
      <c r="T251" s="41" t="s">
        <v>1262</v>
      </c>
      <c r="U251" s="41" t="s">
        <v>1263</v>
      </c>
      <c r="V251" s="41" t="s">
        <v>1265</v>
      </c>
      <c r="W251" s="41" t="s">
        <v>2998</v>
      </c>
      <c r="X251" s="41"/>
    </row>
    <row r="252" spans="2:24" ht="28.5" x14ac:dyDescent="0.45">
      <c r="B252" s="208">
        <f t="shared" si="3"/>
        <v>246</v>
      </c>
      <c r="C252" s="209" t="s">
        <v>1266</v>
      </c>
      <c r="D252" s="209" t="s">
        <v>1832</v>
      </c>
      <c r="E252" s="209">
        <f>IF(D252="1.2(1)①",INDEX('1.2(1)①'!$B:$B,MATCH(F252,'1.2(1)①'!$J:$J,0),1),INDEX('1.2(1)②'!$B:$B,MATCH(F252,'1.2(1)②'!$J:$J,0),1))</f>
        <v>11</v>
      </c>
      <c r="F252" s="209" t="s">
        <v>2154</v>
      </c>
      <c r="G252" s="209" t="s">
        <v>1267</v>
      </c>
      <c r="H252" s="209" t="s">
        <v>1111</v>
      </c>
      <c r="I252" s="209" t="s">
        <v>1268</v>
      </c>
      <c r="J252" s="209" t="s">
        <v>1132</v>
      </c>
      <c r="K252" s="209" t="s">
        <v>1088</v>
      </c>
      <c r="L252" s="41">
        <v>1.48</v>
      </c>
      <c r="M252" s="41" t="s">
        <v>1097</v>
      </c>
      <c r="N252" s="41" t="s">
        <v>1098</v>
      </c>
      <c r="O252" s="150" t="s">
        <v>1088</v>
      </c>
      <c r="P252" s="41" t="s">
        <v>1092</v>
      </c>
      <c r="Q252" s="41" t="s">
        <v>1269</v>
      </c>
      <c r="R252" s="41" t="s">
        <v>41</v>
      </c>
      <c r="S252" s="41" t="s">
        <v>1270</v>
      </c>
      <c r="T252" s="41" t="s">
        <v>1269</v>
      </c>
      <c r="U252" s="41" t="s">
        <v>41</v>
      </c>
      <c r="V252" s="41" t="s">
        <v>1270</v>
      </c>
      <c r="W252" s="41" t="s">
        <v>2998</v>
      </c>
      <c r="X252" s="41"/>
    </row>
    <row r="253" spans="2:24" ht="57" x14ac:dyDescent="0.45">
      <c r="B253" s="208">
        <f t="shared" si="3"/>
        <v>247</v>
      </c>
      <c r="C253" s="209" t="s">
        <v>1266</v>
      </c>
      <c r="D253" s="209" t="s">
        <v>1832</v>
      </c>
      <c r="E253" s="209">
        <f>IF(D253="1.2(1)①",INDEX('1.2(1)①'!$B:$B,MATCH(F253,'1.2(1)①'!$J:$J,0),1),INDEX('1.2(1)②'!$B:$B,MATCH(F253,'1.2(1)②'!$J:$J,0),1))</f>
        <v>11</v>
      </c>
      <c r="F253" s="209" t="s">
        <v>2154</v>
      </c>
      <c r="G253" s="209" t="s">
        <v>1267</v>
      </c>
      <c r="H253" s="209" t="s">
        <v>1111</v>
      </c>
      <c r="I253" s="209" t="s">
        <v>1271</v>
      </c>
      <c r="J253" s="209" t="s">
        <v>1132</v>
      </c>
      <c r="K253" s="209" t="s">
        <v>1088</v>
      </c>
      <c r="L253" s="41">
        <v>1.48</v>
      </c>
      <c r="M253" s="41" t="s">
        <v>1097</v>
      </c>
      <c r="N253" s="41" t="s">
        <v>1098</v>
      </c>
      <c r="O253" s="150">
        <v>24730000</v>
      </c>
      <c r="P253" s="41" t="s">
        <v>1092</v>
      </c>
      <c r="Q253" s="41" t="s">
        <v>1269</v>
      </c>
      <c r="R253" s="41" t="s">
        <v>41</v>
      </c>
      <c r="S253" s="41" t="s">
        <v>1270</v>
      </c>
      <c r="T253" s="41" t="s">
        <v>1269</v>
      </c>
      <c r="U253" s="41" t="s">
        <v>41</v>
      </c>
      <c r="V253" s="41" t="s">
        <v>1270</v>
      </c>
      <c r="W253" s="41" t="s">
        <v>2998</v>
      </c>
      <c r="X253" s="41" t="s">
        <v>3002</v>
      </c>
    </row>
    <row r="254" spans="2:24" ht="28.5" x14ac:dyDescent="0.45">
      <c r="B254" s="208">
        <f t="shared" si="3"/>
        <v>248</v>
      </c>
      <c r="C254" s="209" t="s">
        <v>1266</v>
      </c>
      <c r="D254" s="209" t="s">
        <v>1832</v>
      </c>
      <c r="E254" s="209">
        <f>IF(D254="1.2(1)①",INDEX('1.2(1)①'!$B:$B,MATCH(F254,'1.2(1)①'!$J:$J,0),1),INDEX('1.2(1)②'!$B:$B,MATCH(F254,'1.2(1)②'!$J:$J,0),1))</f>
        <v>11</v>
      </c>
      <c r="F254" s="209" t="s">
        <v>2154</v>
      </c>
      <c r="G254" s="209" t="s">
        <v>1267</v>
      </c>
      <c r="H254" s="209" t="s">
        <v>1111</v>
      </c>
      <c r="I254" s="209" t="s">
        <v>1272</v>
      </c>
      <c r="J254" s="209" t="s">
        <v>1132</v>
      </c>
      <c r="K254" s="209" t="s">
        <v>1088</v>
      </c>
      <c r="L254" s="41">
        <v>1.41</v>
      </c>
      <c r="M254" s="41" t="s">
        <v>1097</v>
      </c>
      <c r="N254" s="41" t="s">
        <v>1098</v>
      </c>
      <c r="O254" s="150" t="s">
        <v>1088</v>
      </c>
      <c r="P254" s="41" t="s">
        <v>1092</v>
      </c>
      <c r="Q254" s="41" t="s">
        <v>1269</v>
      </c>
      <c r="R254" s="41" t="s">
        <v>41</v>
      </c>
      <c r="S254" s="41" t="s">
        <v>1270</v>
      </c>
      <c r="T254" s="41" t="s">
        <v>1269</v>
      </c>
      <c r="U254" s="41" t="s">
        <v>41</v>
      </c>
      <c r="V254" s="41" t="s">
        <v>1270</v>
      </c>
      <c r="W254" s="41" t="s">
        <v>2998</v>
      </c>
      <c r="X254" s="41"/>
    </row>
    <row r="255" spans="2:24" ht="57" x14ac:dyDescent="0.45">
      <c r="B255" s="208">
        <f t="shared" si="3"/>
        <v>249</v>
      </c>
      <c r="C255" s="209" t="s">
        <v>1266</v>
      </c>
      <c r="D255" s="209" t="s">
        <v>1832</v>
      </c>
      <c r="E255" s="209">
        <f>IF(D255="1.2(1)①",INDEX('1.2(1)①'!$B:$B,MATCH(F255,'1.2(1)①'!$J:$J,0),1),INDEX('1.2(1)②'!$B:$B,MATCH(F255,'1.2(1)②'!$J:$J,0),1))</f>
        <v>11</v>
      </c>
      <c r="F255" s="209" t="s">
        <v>2154</v>
      </c>
      <c r="G255" s="209" t="s">
        <v>1273</v>
      </c>
      <c r="H255" s="209" t="s">
        <v>1111</v>
      </c>
      <c r="I255" s="209" t="s">
        <v>1268</v>
      </c>
      <c r="J255" s="209" t="s">
        <v>1132</v>
      </c>
      <c r="K255" s="209" t="s">
        <v>1088</v>
      </c>
      <c r="L255" s="41">
        <v>1.48</v>
      </c>
      <c r="M255" s="41" t="s">
        <v>1097</v>
      </c>
      <c r="N255" s="41" t="s">
        <v>1098</v>
      </c>
      <c r="O255" s="150">
        <v>14500000</v>
      </c>
      <c r="P255" s="41" t="s">
        <v>1092</v>
      </c>
      <c r="Q255" s="41" t="s">
        <v>1269</v>
      </c>
      <c r="R255" s="41" t="s">
        <v>41</v>
      </c>
      <c r="S255" s="41" t="s">
        <v>1270</v>
      </c>
      <c r="T255" s="41" t="s">
        <v>1269</v>
      </c>
      <c r="U255" s="41" t="s">
        <v>41</v>
      </c>
      <c r="V255" s="41" t="s">
        <v>1270</v>
      </c>
      <c r="W255" s="41" t="s">
        <v>2998</v>
      </c>
      <c r="X255" s="41" t="s">
        <v>3002</v>
      </c>
    </row>
    <row r="256" spans="2:24" ht="28.5" x14ac:dyDescent="0.45">
      <c r="B256" s="208">
        <f t="shared" si="3"/>
        <v>250</v>
      </c>
      <c r="C256" s="209" t="s">
        <v>1266</v>
      </c>
      <c r="D256" s="209" t="s">
        <v>1832</v>
      </c>
      <c r="E256" s="209">
        <f>IF(D256="1.2(1)①",INDEX('1.2(1)①'!$B:$B,MATCH(F256,'1.2(1)①'!$J:$J,0),1),INDEX('1.2(1)②'!$B:$B,MATCH(F256,'1.2(1)②'!$J:$J,0),1))</f>
        <v>11</v>
      </c>
      <c r="F256" s="209" t="s">
        <v>2154</v>
      </c>
      <c r="G256" s="209" t="s">
        <v>1273</v>
      </c>
      <c r="H256" s="209" t="s">
        <v>1111</v>
      </c>
      <c r="I256" s="209" t="s">
        <v>1271</v>
      </c>
      <c r="J256" s="209" t="s">
        <v>1132</v>
      </c>
      <c r="K256" s="209" t="s">
        <v>1088</v>
      </c>
      <c r="L256" s="41">
        <v>1.51</v>
      </c>
      <c r="M256" s="41" t="s">
        <v>1097</v>
      </c>
      <c r="N256" s="41" t="s">
        <v>1098</v>
      </c>
      <c r="O256" s="150" t="s">
        <v>1088</v>
      </c>
      <c r="P256" s="41" t="s">
        <v>1092</v>
      </c>
      <c r="Q256" s="41" t="s">
        <v>1269</v>
      </c>
      <c r="R256" s="41" t="s">
        <v>41</v>
      </c>
      <c r="S256" s="41" t="s">
        <v>1270</v>
      </c>
      <c r="T256" s="41" t="s">
        <v>1269</v>
      </c>
      <c r="U256" s="41" t="s">
        <v>41</v>
      </c>
      <c r="V256" s="41" t="s">
        <v>1270</v>
      </c>
      <c r="W256" s="41" t="s">
        <v>2998</v>
      </c>
      <c r="X256" s="41"/>
    </row>
    <row r="257" spans="2:24" ht="28.5" x14ac:dyDescent="0.45">
      <c r="B257" s="208">
        <f t="shared" si="3"/>
        <v>251</v>
      </c>
      <c r="C257" s="209" t="s">
        <v>1266</v>
      </c>
      <c r="D257" s="209" t="s">
        <v>1832</v>
      </c>
      <c r="E257" s="209">
        <f>IF(D257="1.2(1)①",INDEX('1.2(1)①'!$B:$B,MATCH(F257,'1.2(1)①'!$J:$J,0),1),INDEX('1.2(1)②'!$B:$B,MATCH(F257,'1.2(1)②'!$J:$J,0),1))</f>
        <v>11</v>
      </c>
      <c r="F257" s="209" t="s">
        <v>2154</v>
      </c>
      <c r="G257" s="209" t="s">
        <v>1273</v>
      </c>
      <c r="H257" s="209" t="s">
        <v>1111</v>
      </c>
      <c r="I257" s="209" t="s">
        <v>1272</v>
      </c>
      <c r="J257" s="209" t="s">
        <v>1132</v>
      </c>
      <c r="K257" s="209" t="s">
        <v>1088</v>
      </c>
      <c r="L257" s="41">
        <v>1.51</v>
      </c>
      <c r="M257" s="41" t="s">
        <v>1097</v>
      </c>
      <c r="N257" s="41" t="s">
        <v>1098</v>
      </c>
      <c r="O257" s="150" t="s">
        <v>1088</v>
      </c>
      <c r="P257" s="41" t="s">
        <v>1092</v>
      </c>
      <c r="Q257" s="41" t="s">
        <v>1269</v>
      </c>
      <c r="R257" s="41" t="s">
        <v>41</v>
      </c>
      <c r="S257" s="41" t="s">
        <v>1270</v>
      </c>
      <c r="T257" s="41" t="s">
        <v>1269</v>
      </c>
      <c r="U257" s="41" t="s">
        <v>41</v>
      </c>
      <c r="V257" s="41" t="s">
        <v>1270</v>
      </c>
      <c r="W257" s="41" t="s">
        <v>2998</v>
      </c>
      <c r="X257" s="41"/>
    </row>
    <row r="258" spans="2:24" ht="28.5" x14ac:dyDescent="0.45">
      <c r="B258" s="208">
        <f t="shared" si="3"/>
        <v>252</v>
      </c>
      <c r="C258" s="209" t="s">
        <v>1274</v>
      </c>
      <c r="D258" s="209" t="s">
        <v>1832</v>
      </c>
      <c r="E258" s="209">
        <f>IF(D258="1.2(1)①",INDEX('1.2(1)①'!$B:$B,MATCH(F258,'1.2(1)①'!$J:$J,0),1),INDEX('1.2(1)②'!$B:$B,MATCH(F258,'1.2(1)②'!$J:$J,0),1))</f>
        <v>11</v>
      </c>
      <c r="F258" s="209" t="s">
        <v>2154</v>
      </c>
      <c r="G258" s="209" t="s">
        <v>1273</v>
      </c>
      <c r="H258" s="209" t="s">
        <v>1088</v>
      </c>
      <c r="I258" s="209" t="s">
        <v>1088</v>
      </c>
      <c r="J258" s="209" t="s">
        <v>1132</v>
      </c>
      <c r="K258" s="209" t="s">
        <v>1088</v>
      </c>
      <c r="L258" s="41">
        <v>1.74</v>
      </c>
      <c r="M258" s="41" t="s">
        <v>1097</v>
      </c>
      <c r="N258" s="41" t="s">
        <v>1098</v>
      </c>
      <c r="O258" s="150" t="s">
        <v>1088</v>
      </c>
      <c r="P258" s="41" t="s">
        <v>1092</v>
      </c>
      <c r="Q258" s="41" t="s">
        <v>1269</v>
      </c>
      <c r="R258" s="41" t="s">
        <v>41</v>
      </c>
      <c r="S258" s="41" t="s">
        <v>1270</v>
      </c>
      <c r="T258" s="41" t="s">
        <v>1269</v>
      </c>
      <c r="U258" s="41" t="s">
        <v>41</v>
      </c>
      <c r="V258" s="41" t="s">
        <v>1270</v>
      </c>
      <c r="W258" s="41" t="s">
        <v>2998</v>
      </c>
      <c r="X258" s="41"/>
    </row>
    <row r="259" spans="2:24" ht="28.5" x14ac:dyDescent="0.45">
      <c r="B259" s="208">
        <f t="shared" si="3"/>
        <v>253</v>
      </c>
      <c r="C259" s="209" t="s">
        <v>1275</v>
      </c>
      <c r="D259" s="209" t="s">
        <v>1832</v>
      </c>
      <c r="E259" s="209">
        <f>IF(D259="1.2(1)①",INDEX('1.2(1)①'!$B:$B,MATCH(F259,'1.2(1)①'!$J:$J,0),1),INDEX('1.2(1)②'!$B:$B,MATCH(F259,'1.2(1)②'!$J:$J,0),1))</f>
        <v>11</v>
      </c>
      <c r="F259" s="209" t="s">
        <v>2154</v>
      </c>
      <c r="G259" s="209" t="s">
        <v>1267</v>
      </c>
      <c r="H259" s="209" t="s">
        <v>1111</v>
      </c>
      <c r="I259" s="209" t="s">
        <v>1268</v>
      </c>
      <c r="J259" s="209" t="s">
        <v>1132</v>
      </c>
      <c r="K259" s="209" t="s">
        <v>1088</v>
      </c>
      <c r="L259" s="41">
        <v>1.47</v>
      </c>
      <c r="M259" s="41" t="s">
        <v>1097</v>
      </c>
      <c r="N259" s="41" t="s">
        <v>1098</v>
      </c>
      <c r="O259" s="150" t="s">
        <v>1088</v>
      </c>
      <c r="P259" s="41" t="s">
        <v>1092</v>
      </c>
      <c r="Q259" s="41" t="s">
        <v>1269</v>
      </c>
      <c r="R259" s="41" t="s">
        <v>41</v>
      </c>
      <c r="S259" s="41" t="s">
        <v>1270</v>
      </c>
      <c r="T259" s="41" t="s">
        <v>1269</v>
      </c>
      <c r="U259" s="41" t="s">
        <v>41</v>
      </c>
      <c r="V259" s="41" t="s">
        <v>1270</v>
      </c>
      <c r="W259" s="41" t="s">
        <v>2998</v>
      </c>
      <c r="X259" s="41"/>
    </row>
    <row r="260" spans="2:24" ht="28.5" x14ac:dyDescent="0.45">
      <c r="B260" s="208">
        <f t="shared" si="3"/>
        <v>254</v>
      </c>
      <c r="C260" s="209" t="s">
        <v>1275</v>
      </c>
      <c r="D260" s="209" t="s">
        <v>1832</v>
      </c>
      <c r="E260" s="209">
        <f>IF(D260="1.2(1)①",INDEX('1.2(1)①'!$B:$B,MATCH(F260,'1.2(1)①'!$J:$J,0),1),INDEX('1.2(1)②'!$B:$B,MATCH(F260,'1.2(1)②'!$J:$J,0),1))</f>
        <v>11</v>
      </c>
      <c r="F260" s="209" t="s">
        <v>2154</v>
      </c>
      <c r="G260" s="209" t="s">
        <v>1267</v>
      </c>
      <c r="H260" s="209" t="s">
        <v>1111</v>
      </c>
      <c r="I260" s="209" t="s">
        <v>1271</v>
      </c>
      <c r="J260" s="209" t="s">
        <v>1132</v>
      </c>
      <c r="K260" s="209" t="s">
        <v>1088</v>
      </c>
      <c r="L260" s="41">
        <v>1.47</v>
      </c>
      <c r="M260" s="41" t="s">
        <v>1097</v>
      </c>
      <c r="N260" s="41" t="s">
        <v>1098</v>
      </c>
      <c r="O260" s="150" t="s">
        <v>1088</v>
      </c>
      <c r="P260" s="41" t="s">
        <v>1092</v>
      </c>
      <c r="Q260" s="41" t="s">
        <v>1269</v>
      </c>
      <c r="R260" s="41" t="s">
        <v>41</v>
      </c>
      <c r="S260" s="41" t="s">
        <v>1270</v>
      </c>
      <c r="T260" s="41" t="s">
        <v>1269</v>
      </c>
      <c r="U260" s="41" t="s">
        <v>41</v>
      </c>
      <c r="V260" s="41" t="s">
        <v>1270</v>
      </c>
      <c r="W260" s="41" t="s">
        <v>2998</v>
      </c>
      <c r="X260" s="41"/>
    </row>
    <row r="261" spans="2:24" ht="28.5" x14ac:dyDescent="0.45">
      <c r="B261" s="208">
        <f t="shared" si="3"/>
        <v>255</v>
      </c>
      <c r="C261" s="209" t="s">
        <v>1275</v>
      </c>
      <c r="D261" s="209" t="s">
        <v>1832</v>
      </c>
      <c r="E261" s="209">
        <f>IF(D261="1.2(1)①",INDEX('1.2(1)①'!$B:$B,MATCH(F261,'1.2(1)①'!$J:$J,0),1),INDEX('1.2(1)②'!$B:$B,MATCH(F261,'1.2(1)②'!$J:$J,0),1))</f>
        <v>11</v>
      </c>
      <c r="F261" s="209" t="s">
        <v>2154</v>
      </c>
      <c r="G261" s="209" t="s">
        <v>1267</v>
      </c>
      <c r="H261" s="209" t="s">
        <v>1111</v>
      </c>
      <c r="I261" s="209" t="s">
        <v>1272</v>
      </c>
      <c r="J261" s="209" t="s">
        <v>1132</v>
      </c>
      <c r="K261" s="209" t="s">
        <v>1088</v>
      </c>
      <c r="L261" s="41" t="s">
        <v>1088</v>
      </c>
      <c r="M261" s="41" t="s">
        <v>1097</v>
      </c>
      <c r="N261" s="41" t="s">
        <v>1098</v>
      </c>
      <c r="O261" s="150" t="s">
        <v>1088</v>
      </c>
      <c r="P261" s="41" t="s">
        <v>1092</v>
      </c>
      <c r="Q261" s="41" t="s">
        <v>1269</v>
      </c>
      <c r="R261" s="41" t="s">
        <v>41</v>
      </c>
      <c r="S261" s="41" t="s">
        <v>1270</v>
      </c>
      <c r="T261" s="41" t="s">
        <v>1269</v>
      </c>
      <c r="U261" s="41" t="s">
        <v>41</v>
      </c>
      <c r="V261" s="41" t="s">
        <v>1270</v>
      </c>
      <c r="W261" s="41" t="s">
        <v>2998</v>
      </c>
      <c r="X261" s="41"/>
    </row>
    <row r="262" spans="2:24" ht="28.5" x14ac:dyDescent="0.45">
      <c r="B262" s="208">
        <f t="shared" si="3"/>
        <v>256</v>
      </c>
      <c r="C262" s="209" t="s">
        <v>1275</v>
      </c>
      <c r="D262" s="209" t="s">
        <v>1832</v>
      </c>
      <c r="E262" s="209">
        <f>IF(D262="1.2(1)①",INDEX('1.2(1)①'!$B:$B,MATCH(F262,'1.2(1)①'!$J:$J,0),1),INDEX('1.2(1)②'!$B:$B,MATCH(F262,'1.2(1)②'!$J:$J,0),1))</f>
        <v>11</v>
      </c>
      <c r="F262" s="209" t="s">
        <v>2154</v>
      </c>
      <c r="G262" s="209" t="s">
        <v>1273</v>
      </c>
      <c r="H262" s="209" t="s">
        <v>1111</v>
      </c>
      <c r="I262" s="209" t="s">
        <v>1268</v>
      </c>
      <c r="J262" s="209" t="s">
        <v>1132</v>
      </c>
      <c r="K262" s="209" t="s">
        <v>1088</v>
      </c>
      <c r="L262" s="41">
        <v>1.47</v>
      </c>
      <c r="M262" s="41" t="s">
        <v>1097</v>
      </c>
      <c r="N262" s="41" t="s">
        <v>1098</v>
      </c>
      <c r="O262" s="150" t="s">
        <v>1088</v>
      </c>
      <c r="P262" s="41" t="s">
        <v>1092</v>
      </c>
      <c r="Q262" s="41" t="s">
        <v>1269</v>
      </c>
      <c r="R262" s="41" t="s">
        <v>41</v>
      </c>
      <c r="S262" s="41" t="s">
        <v>1270</v>
      </c>
      <c r="T262" s="41" t="s">
        <v>1269</v>
      </c>
      <c r="U262" s="41" t="s">
        <v>41</v>
      </c>
      <c r="V262" s="41" t="s">
        <v>1270</v>
      </c>
      <c r="W262" s="41" t="s">
        <v>2998</v>
      </c>
      <c r="X262" s="41"/>
    </row>
    <row r="263" spans="2:24" ht="57" x14ac:dyDescent="0.45">
      <c r="B263" s="208">
        <f t="shared" si="3"/>
        <v>257</v>
      </c>
      <c r="C263" s="209" t="s">
        <v>1275</v>
      </c>
      <c r="D263" s="209" t="s">
        <v>1832</v>
      </c>
      <c r="E263" s="209">
        <f>IF(D263="1.2(1)①",INDEX('1.2(1)①'!$B:$B,MATCH(F263,'1.2(1)①'!$J:$J,0),1),INDEX('1.2(1)②'!$B:$B,MATCH(F263,'1.2(1)②'!$J:$J,0),1))</f>
        <v>11</v>
      </c>
      <c r="F263" s="209" t="s">
        <v>2154</v>
      </c>
      <c r="G263" s="209" t="s">
        <v>1273</v>
      </c>
      <c r="H263" s="209" t="s">
        <v>1111</v>
      </c>
      <c r="I263" s="209" t="s">
        <v>1271</v>
      </c>
      <c r="J263" s="209" t="s">
        <v>1132</v>
      </c>
      <c r="K263" s="209" t="s">
        <v>1088</v>
      </c>
      <c r="L263" s="41">
        <v>1.47</v>
      </c>
      <c r="M263" s="41" t="s">
        <v>1097</v>
      </c>
      <c r="N263" s="41" t="s">
        <v>1098</v>
      </c>
      <c r="O263" s="150">
        <v>16800000</v>
      </c>
      <c r="P263" s="41" t="s">
        <v>1092</v>
      </c>
      <c r="Q263" s="41" t="s">
        <v>1269</v>
      </c>
      <c r="R263" s="41" t="s">
        <v>41</v>
      </c>
      <c r="S263" s="41" t="s">
        <v>1270</v>
      </c>
      <c r="T263" s="41" t="s">
        <v>1269</v>
      </c>
      <c r="U263" s="41" t="s">
        <v>41</v>
      </c>
      <c r="V263" s="41" t="s">
        <v>1270</v>
      </c>
      <c r="W263" s="41" t="s">
        <v>2998</v>
      </c>
      <c r="X263" s="41" t="s">
        <v>3002</v>
      </c>
    </row>
    <row r="264" spans="2:24" ht="28.5" x14ac:dyDescent="0.45">
      <c r="B264" s="208">
        <f t="shared" si="3"/>
        <v>258</v>
      </c>
      <c r="C264" s="209" t="s">
        <v>1275</v>
      </c>
      <c r="D264" s="209" t="s">
        <v>1832</v>
      </c>
      <c r="E264" s="209">
        <f>IF(D264="1.2(1)①",INDEX('1.2(1)①'!$B:$B,MATCH(F264,'1.2(1)①'!$J:$J,0),1),INDEX('1.2(1)②'!$B:$B,MATCH(F264,'1.2(1)②'!$J:$J,0),1))</f>
        <v>11</v>
      </c>
      <c r="F264" s="209" t="s">
        <v>2154</v>
      </c>
      <c r="G264" s="209" t="s">
        <v>1273</v>
      </c>
      <c r="H264" s="209" t="s">
        <v>1111</v>
      </c>
      <c r="I264" s="209" t="s">
        <v>1272</v>
      </c>
      <c r="J264" s="209" t="s">
        <v>1132</v>
      </c>
      <c r="K264" s="209" t="s">
        <v>1088</v>
      </c>
      <c r="L264" s="41" t="s">
        <v>1088</v>
      </c>
      <c r="M264" s="41" t="s">
        <v>1097</v>
      </c>
      <c r="N264" s="41" t="s">
        <v>1098</v>
      </c>
      <c r="O264" s="150" t="s">
        <v>1088</v>
      </c>
      <c r="P264" s="41" t="s">
        <v>1092</v>
      </c>
      <c r="Q264" s="41" t="s">
        <v>1269</v>
      </c>
      <c r="R264" s="41" t="s">
        <v>41</v>
      </c>
      <c r="S264" s="41" t="s">
        <v>1270</v>
      </c>
      <c r="T264" s="41" t="s">
        <v>1269</v>
      </c>
      <c r="U264" s="41" t="s">
        <v>41</v>
      </c>
      <c r="V264" s="41" t="s">
        <v>1270</v>
      </c>
      <c r="W264" s="41" t="s">
        <v>2998</v>
      </c>
      <c r="X264" s="41"/>
    </row>
    <row r="265" spans="2:24" ht="28.5" x14ac:dyDescent="0.45">
      <c r="B265" s="208">
        <f t="shared" si="3"/>
        <v>259</v>
      </c>
      <c r="C265" s="209" t="s">
        <v>1276</v>
      </c>
      <c r="D265" s="209" t="s">
        <v>1832</v>
      </c>
      <c r="E265" s="209">
        <f>IF(D265="1.2(1)①",INDEX('1.2(1)①'!$B:$B,MATCH(F265,'1.2(1)①'!$J:$J,0),1),INDEX('1.2(1)②'!$B:$B,MATCH(F265,'1.2(1)②'!$J:$J,0),1))</f>
        <v>11</v>
      </c>
      <c r="F265" s="209" t="s">
        <v>2154</v>
      </c>
      <c r="G265" s="209" t="s">
        <v>1088</v>
      </c>
      <c r="H265" s="209" t="s">
        <v>1111</v>
      </c>
      <c r="I265" s="209" t="s">
        <v>1268</v>
      </c>
      <c r="J265" s="209" t="s">
        <v>1132</v>
      </c>
      <c r="K265" s="209" t="s">
        <v>1088</v>
      </c>
      <c r="L265" s="41">
        <v>1.04</v>
      </c>
      <c r="M265" s="41" t="s">
        <v>1097</v>
      </c>
      <c r="N265" s="41" t="s">
        <v>1098</v>
      </c>
      <c r="O265" s="150" t="s">
        <v>1088</v>
      </c>
      <c r="P265" s="41" t="s">
        <v>1092</v>
      </c>
      <c r="Q265" s="41" t="s">
        <v>1277</v>
      </c>
      <c r="R265" s="41" t="s">
        <v>1278</v>
      </c>
      <c r="S265" s="41" t="s">
        <v>1279</v>
      </c>
      <c r="T265" s="41" t="s">
        <v>1277</v>
      </c>
      <c r="U265" s="41" t="s">
        <v>1278</v>
      </c>
      <c r="V265" s="41" t="s">
        <v>1280</v>
      </c>
      <c r="W265" s="41" t="s">
        <v>2998</v>
      </c>
      <c r="X265" s="41"/>
    </row>
    <row r="266" spans="2:24" ht="28.5" x14ac:dyDescent="0.45">
      <c r="B266" s="208">
        <f t="shared" si="3"/>
        <v>260</v>
      </c>
      <c r="C266" s="209" t="s">
        <v>1276</v>
      </c>
      <c r="D266" s="209" t="s">
        <v>1832</v>
      </c>
      <c r="E266" s="209">
        <f>IF(D266="1.2(1)①",INDEX('1.2(1)①'!$B:$B,MATCH(F266,'1.2(1)①'!$J:$J,0),1),INDEX('1.2(1)②'!$B:$B,MATCH(F266,'1.2(1)②'!$J:$J,0),1))</f>
        <v>11</v>
      </c>
      <c r="F266" s="209" t="s">
        <v>2154</v>
      </c>
      <c r="G266" s="209" t="s">
        <v>1088</v>
      </c>
      <c r="H266" s="209" t="s">
        <v>1111</v>
      </c>
      <c r="I266" s="209" t="s">
        <v>1271</v>
      </c>
      <c r="J266" s="209" t="s">
        <v>1132</v>
      </c>
      <c r="K266" s="209" t="s">
        <v>1088</v>
      </c>
      <c r="L266" s="41" t="s">
        <v>1088</v>
      </c>
      <c r="M266" s="41" t="s">
        <v>1097</v>
      </c>
      <c r="N266" s="41" t="s">
        <v>1098</v>
      </c>
      <c r="O266" s="150" t="s">
        <v>1088</v>
      </c>
      <c r="P266" s="41" t="s">
        <v>1092</v>
      </c>
      <c r="Q266" s="41" t="s">
        <v>1277</v>
      </c>
      <c r="R266" s="41" t="s">
        <v>1278</v>
      </c>
      <c r="S266" s="41" t="s">
        <v>1279</v>
      </c>
      <c r="T266" s="41" t="s">
        <v>1277</v>
      </c>
      <c r="U266" s="41" t="s">
        <v>1278</v>
      </c>
      <c r="V266" s="41" t="s">
        <v>1280</v>
      </c>
      <c r="W266" s="41" t="s">
        <v>2998</v>
      </c>
      <c r="X266" s="41"/>
    </row>
    <row r="267" spans="2:24" ht="28.5" x14ac:dyDescent="0.45">
      <c r="B267" s="208">
        <f t="shared" si="3"/>
        <v>261</v>
      </c>
      <c r="C267" s="209" t="s">
        <v>1276</v>
      </c>
      <c r="D267" s="209" t="s">
        <v>1832</v>
      </c>
      <c r="E267" s="209">
        <f>IF(D267="1.2(1)①",INDEX('1.2(1)①'!$B:$B,MATCH(F267,'1.2(1)①'!$J:$J,0),1),INDEX('1.2(1)②'!$B:$B,MATCH(F267,'1.2(1)②'!$J:$J,0),1))</f>
        <v>11</v>
      </c>
      <c r="F267" s="209" t="s">
        <v>2154</v>
      </c>
      <c r="G267" s="209" t="s">
        <v>1088</v>
      </c>
      <c r="H267" s="209" t="s">
        <v>1111</v>
      </c>
      <c r="I267" s="209" t="s">
        <v>1272</v>
      </c>
      <c r="J267" s="209" t="s">
        <v>1132</v>
      </c>
      <c r="K267" s="209" t="s">
        <v>1088</v>
      </c>
      <c r="L267" s="41" t="s">
        <v>1088</v>
      </c>
      <c r="M267" s="41" t="s">
        <v>1097</v>
      </c>
      <c r="N267" s="41" t="s">
        <v>1098</v>
      </c>
      <c r="O267" s="150" t="s">
        <v>1088</v>
      </c>
      <c r="P267" s="41" t="s">
        <v>1092</v>
      </c>
      <c r="Q267" s="41" t="s">
        <v>1277</v>
      </c>
      <c r="R267" s="41" t="s">
        <v>1278</v>
      </c>
      <c r="S267" s="41" t="s">
        <v>1279</v>
      </c>
      <c r="T267" s="41" t="s">
        <v>1277</v>
      </c>
      <c r="U267" s="41" t="s">
        <v>1278</v>
      </c>
      <c r="V267" s="41" t="s">
        <v>1280</v>
      </c>
      <c r="W267" s="41" t="s">
        <v>2998</v>
      </c>
      <c r="X267" s="41"/>
    </row>
    <row r="268" spans="2:24" ht="71.25" x14ac:dyDescent="0.45">
      <c r="B268" s="208">
        <f t="shared" si="3"/>
        <v>262</v>
      </c>
      <c r="C268" s="209" t="s">
        <v>1291</v>
      </c>
      <c r="D268" s="209" t="s">
        <v>1832</v>
      </c>
      <c r="E268" s="209">
        <f>IF(D268="1.2(1)①",INDEX('1.2(1)①'!$B:$B,MATCH(F268,'1.2(1)①'!$J:$J,0),1),INDEX('1.2(1)②'!$B:$B,MATCH(F268,'1.2(1)②'!$J:$J,0),1))</f>
        <v>12</v>
      </c>
      <c r="F268" s="209" t="s">
        <v>2155</v>
      </c>
      <c r="G268" s="209" t="s">
        <v>1292</v>
      </c>
      <c r="H268" s="209" t="s">
        <v>1088</v>
      </c>
      <c r="I268" s="209" t="s">
        <v>1088</v>
      </c>
      <c r="J268" s="209" t="s">
        <v>1293</v>
      </c>
      <c r="K268" s="209" t="s">
        <v>1088</v>
      </c>
      <c r="L268" s="41">
        <v>16.2</v>
      </c>
      <c r="M268" s="41" t="s">
        <v>1097</v>
      </c>
      <c r="N268" s="41" t="s">
        <v>1098</v>
      </c>
      <c r="O268" s="150" t="s">
        <v>1088</v>
      </c>
      <c r="P268" s="41" t="s">
        <v>1219</v>
      </c>
      <c r="Q268" s="41" t="s">
        <v>1088</v>
      </c>
      <c r="R268" s="41" t="s">
        <v>1088</v>
      </c>
      <c r="S268" s="41" t="s">
        <v>1294</v>
      </c>
      <c r="T268" s="41" t="s">
        <v>1088</v>
      </c>
      <c r="U268" s="41" t="s">
        <v>1088</v>
      </c>
      <c r="V268" s="41" t="s">
        <v>1295</v>
      </c>
      <c r="W268" s="41" t="s">
        <v>2998</v>
      </c>
      <c r="X268" s="41"/>
    </row>
    <row r="269" spans="2:24" ht="85.5" x14ac:dyDescent="0.45">
      <c r="B269" s="208">
        <f t="shared" si="3"/>
        <v>263</v>
      </c>
      <c r="C269" s="209" t="s">
        <v>1291</v>
      </c>
      <c r="D269" s="209" t="s">
        <v>1832</v>
      </c>
      <c r="E269" s="209">
        <f>IF(D269="1.2(1)①",INDEX('1.2(1)①'!$B:$B,MATCH(F269,'1.2(1)①'!$J:$J,0),1),INDEX('1.2(1)②'!$B:$B,MATCH(F269,'1.2(1)②'!$J:$J,0),1))</f>
        <v>12</v>
      </c>
      <c r="F269" s="209" t="s">
        <v>2155</v>
      </c>
      <c r="G269" s="209" t="s">
        <v>1296</v>
      </c>
      <c r="H269" s="209" t="s">
        <v>1164</v>
      </c>
      <c r="I269" s="209" t="s">
        <v>1297</v>
      </c>
      <c r="J269" s="209" t="s">
        <v>1293</v>
      </c>
      <c r="K269" s="209" t="s">
        <v>1088</v>
      </c>
      <c r="L269" s="41">
        <v>25.7</v>
      </c>
      <c r="M269" s="41" t="s">
        <v>1097</v>
      </c>
      <c r="N269" s="41" t="s">
        <v>1098</v>
      </c>
      <c r="O269" s="150" t="s">
        <v>1088</v>
      </c>
      <c r="P269" s="41" t="s">
        <v>1219</v>
      </c>
      <c r="Q269" s="41" t="s">
        <v>1088</v>
      </c>
      <c r="R269" s="41" t="s">
        <v>1088</v>
      </c>
      <c r="S269" s="41" t="s">
        <v>1298</v>
      </c>
      <c r="T269" s="41" t="s">
        <v>1088</v>
      </c>
      <c r="U269" s="41" t="s">
        <v>1088</v>
      </c>
      <c r="V269" s="41" t="s">
        <v>1299</v>
      </c>
      <c r="W269" s="41" t="s">
        <v>2998</v>
      </c>
      <c r="X269" s="41"/>
    </row>
    <row r="270" spans="2:24" ht="85.5" x14ac:dyDescent="0.45">
      <c r="B270" s="208">
        <f t="shared" ref="B270:B333" si="4">ROW(B270)-6</f>
        <v>264</v>
      </c>
      <c r="C270" s="209" t="s">
        <v>1291</v>
      </c>
      <c r="D270" s="209" t="s">
        <v>1832</v>
      </c>
      <c r="E270" s="209">
        <f>IF(D270="1.2(1)①",INDEX('1.2(1)①'!$B:$B,MATCH(F270,'1.2(1)①'!$J:$J,0),1),INDEX('1.2(1)②'!$B:$B,MATCH(F270,'1.2(1)②'!$J:$J,0),1))</f>
        <v>12</v>
      </c>
      <c r="F270" s="209" t="s">
        <v>2155</v>
      </c>
      <c r="G270" s="209" t="s">
        <v>1296</v>
      </c>
      <c r="H270" s="209" t="s">
        <v>1164</v>
      </c>
      <c r="I270" s="209" t="s">
        <v>1300</v>
      </c>
      <c r="J270" s="209" t="s">
        <v>1293</v>
      </c>
      <c r="K270" s="209" t="s">
        <v>1088</v>
      </c>
      <c r="L270" s="41">
        <v>25</v>
      </c>
      <c r="M270" s="41" t="s">
        <v>1097</v>
      </c>
      <c r="N270" s="41" t="s">
        <v>1098</v>
      </c>
      <c r="O270" s="150" t="s">
        <v>1088</v>
      </c>
      <c r="P270" s="41" t="s">
        <v>1219</v>
      </c>
      <c r="Q270" s="41" t="s">
        <v>1088</v>
      </c>
      <c r="R270" s="41" t="s">
        <v>1088</v>
      </c>
      <c r="S270" s="41" t="s">
        <v>1298</v>
      </c>
      <c r="T270" s="41" t="s">
        <v>1088</v>
      </c>
      <c r="U270" s="41" t="s">
        <v>1088</v>
      </c>
      <c r="V270" s="41" t="s">
        <v>1299</v>
      </c>
      <c r="W270" s="41" t="s">
        <v>2998</v>
      </c>
      <c r="X270" s="41"/>
    </row>
    <row r="271" spans="2:24" ht="85.5" x14ac:dyDescent="0.45">
      <c r="B271" s="208">
        <f t="shared" si="4"/>
        <v>265</v>
      </c>
      <c r="C271" s="209" t="s">
        <v>1291</v>
      </c>
      <c r="D271" s="209" t="s">
        <v>1832</v>
      </c>
      <c r="E271" s="209">
        <f>IF(D271="1.2(1)①",INDEX('1.2(1)①'!$B:$B,MATCH(F271,'1.2(1)①'!$J:$J,0),1),INDEX('1.2(1)②'!$B:$B,MATCH(F271,'1.2(1)②'!$J:$J,0),1))</f>
        <v>12</v>
      </c>
      <c r="F271" s="209" t="s">
        <v>2155</v>
      </c>
      <c r="G271" s="209" t="s">
        <v>1296</v>
      </c>
      <c r="H271" s="209" t="s">
        <v>1164</v>
      </c>
      <c r="I271" s="209" t="s">
        <v>1301</v>
      </c>
      <c r="J271" s="209" t="s">
        <v>1293</v>
      </c>
      <c r="K271" s="209" t="s">
        <v>1088</v>
      </c>
      <c r="L271" s="41">
        <v>26.1</v>
      </c>
      <c r="M271" s="41" t="s">
        <v>1097</v>
      </c>
      <c r="N271" s="41" t="s">
        <v>1098</v>
      </c>
      <c r="O271" s="150" t="s">
        <v>1088</v>
      </c>
      <c r="P271" s="41" t="s">
        <v>1219</v>
      </c>
      <c r="Q271" s="41" t="s">
        <v>1088</v>
      </c>
      <c r="R271" s="41" t="s">
        <v>1088</v>
      </c>
      <c r="S271" s="41" t="s">
        <v>1298</v>
      </c>
      <c r="T271" s="41" t="s">
        <v>1088</v>
      </c>
      <c r="U271" s="41" t="s">
        <v>1088</v>
      </c>
      <c r="V271" s="41" t="s">
        <v>1299</v>
      </c>
      <c r="W271" s="41" t="s">
        <v>2998</v>
      </c>
      <c r="X271" s="41"/>
    </row>
    <row r="272" spans="2:24" ht="71.25" x14ac:dyDescent="0.45">
      <c r="B272" s="208">
        <f t="shared" si="4"/>
        <v>266</v>
      </c>
      <c r="C272" s="209" t="s">
        <v>1281</v>
      </c>
      <c r="D272" s="209" t="s">
        <v>1832</v>
      </c>
      <c r="E272" s="209">
        <f>IF(D272="1.2(1)①",INDEX('1.2(1)①'!$B:$B,MATCH(F272,'1.2(1)①'!$J:$J,0),1),INDEX('1.2(1)②'!$B:$B,MATCH(F272,'1.2(1)②'!$J:$J,0),1))</f>
        <v>13</v>
      </c>
      <c r="F272" s="209" t="s">
        <v>2156</v>
      </c>
      <c r="G272" s="209" t="s">
        <v>1088</v>
      </c>
      <c r="H272" s="209" t="s">
        <v>1111</v>
      </c>
      <c r="I272" s="209" t="s">
        <v>1282</v>
      </c>
      <c r="J272" s="209" t="s">
        <v>1132</v>
      </c>
      <c r="K272" s="209" t="s">
        <v>1088</v>
      </c>
      <c r="L272" s="41" t="s">
        <v>1088</v>
      </c>
      <c r="M272" s="41" t="s">
        <v>1097</v>
      </c>
      <c r="N272" s="41" t="s">
        <v>1098</v>
      </c>
      <c r="O272" s="150" t="s">
        <v>1088</v>
      </c>
      <c r="P272" s="41" t="s">
        <v>1244</v>
      </c>
      <c r="Q272" s="41" t="s">
        <v>1088</v>
      </c>
      <c r="R272" s="41" t="s">
        <v>1088</v>
      </c>
      <c r="S272" s="41" t="s">
        <v>1283</v>
      </c>
      <c r="T272" s="41" t="s">
        <v>1088</v>
      </c>
      <c r="U272" s="41" t="s">
        <v>1088</v>
      </c>
      <c r="V272" s="41" t="s">
        <v>1284</v>
      </c>
      <c r="W272" s="41" t="s">
        <v>2998</v>
      </c>
      <c r="X272" s="41"/>
    </row>
    <row r="273" spans="2:24" ht="71.25" x14ac:dyDescent="0.45">
      <c r="B273" s="208">
        <f t="shared" si="4"/>
        <v>267</v>
      </c>
      <c r="C273" s="209" t="s">
        <v>1281</v>
      </c>
      <c r="D273" s="209" t="s">
        <v>1832</v>
      </c>
      <c r="E273" s="209">
        <f>IF(D273="1.2(1)①",INDEX('1.2(1)①'!$B:$B,MATCH(F273,'1.2(1)①'!$J:$J,0),1),INDEX('1.2(1)②'!$B:$B,MATCH(F273,'1.2(1)②'!$J:$J,0),1))</f>
        <v>13</v>
      </c>
      <c r="F273" s="209" t="s">
        <v>2156</v>
      </c>
      <c r="G273" s="209" t="s">
        <v>1088</v>
      </c>
      <c r="H273" s="209" t="s">
        <v>1111</v>
      </c>
      <c r="I273" s="209" t="s">
        <v>1285</v>
      </c>
      <c r="J273" s="209" t="s">
        <v>1132</v>
      </c>
      <c r="K273" s="209" t="s">
        <v>1088</v>
      </c>
      <c r="L273" s="41" t="s">
        <v>1088</v>
      </c>
      <c r="M273" s="41" t="s">
        <v>1097</v>
      </c>
      <c r="N273" s="41" t="s">
        <v>1098</v>
      </c>
      <c r="O273" s="150" t="s">
        <v>1088</v>
      </c>
      <c r="P273" s="41" t="s">
        <v>1244</v>
      </c>
      <c r="Q273" s="41" t="s">
        <v>1088</v>
      </c>
      <c r="R273" s="41" t="s">
        <v>1088</v>
      </c>
      <c r="S273" s="41" t="s">
        <v>1283</v>
      </c>
      <c r="T273" s="41" t="s">
        <v>1088</v>
      </c>
      <c r="U273" s="41" t="s">
        <v>1088</v>
      </c>
      <c r="V273" s="41" t="s">
        <v>1284</v>
      </c>
      <c r="W273" s="41" t="s">
        <v>2998</v>
      </c>
      <c r="X273" s="41"/>
    </row>
    <row r="274" spans="2:24" ht="71.25" x14ac:dyDescent="0.45">
      <c r="B274" s="208">
        <f t="shared" si="4"/>
        <v>268</v>
      </c>
      <c r="C274" s="209" t="s">
        <v>1281</v>
      </c>
      <c r="D274" s="209" t="s">
        <v>1832</v>
      </c>
      <c r="E274" s="209">
        <f>IF(D274="1.2(1)①",INDEX('1.2(1)①'!$B:$B,MATCH(F274,'1.2(1)①'!$J:$J,0),1),INDEX('1.2(1)②'!$B:$B,MATCH(F274,'1.2(1)②'!$J:$J,0),1))</f>
        <v>13</v>
      </c>
      <c r="F274" s="209" t="s">
        <v>2156</v>
      </c>
      <c r="G274" s="209" t="s">
        <v>1088</v>
      </c>
      <c r="H274" s="209" t="s">
        <v>1111</v>
      </c>
      <c r="I274" s="209" t="s">
        <v>1286</v>
      </c>
      <c r="J274" s="209" t="s">
        <v>1132</v>
      </c>
      <c r="K274" s="209" t="s">
        <v>1088</v>
      </c>
      <c r="L274" s="41">
        <v>15.57</v>
      </c>
      <c r="M274" s="41" t="s">
        <v>1097</v>
      </c>
      <c r="N274" s="41" t="s">
        <v>1098</v>
      </c>
      <c r="O274" s="150" t="s">
        <v>1088</v>
      </c>
      <c r="P274" s="41" t="s">
        <v>1244</v>
      </c>
      <c r="Q274" s="41" t="s">
        <v>1088</v>
      </c>
      <c r="R274" s="41" t="s">
        <v>1088</v>
      </c>
      <c r="S274" s="41" t="s">
        <v>1283</v>
      </c>
      <c r="T274" s="41" t="s">
        <v>1088</v>
      </c>
      <c r="U274" s="41" t="s">
        <v>1088</v>
      </c>
      <c r="V274" s="41" t="s">
        <v>1284</v>
      </c>
      <c r="W274" s="41" t="s">
        <v>2998</v>
      </c>
      <c r="X274" s="41"/>
    </row>
    <row r="275" spans="2:24" ht="71.25" x14ac:dyDescent="0.45">
      <c r="B275" s="208">
        <f t="shared" si="4"/>
        <v>269</v>
      </c>
      <c r="C275" s="209" t="s">
        <v>1281</v>
      </c>
      <c r="D275" s="209" t="s">
        <v>1832</v>
      </c>
      <c r="E275" s="209">
        <f>IF(D275="1.2(1)①",INDEX('1.2(1)①'!$B:$B,MATCH(F275,'1.2(1)①'!$J:$J,0),1),INDEX('1.2(1)②'!$B:$B,MATCH(F275,'1.2(1)②'!$J:$J,0),1))</f>
        <v>13</v>
      </c>
      <c r="F275" s="209" t="s">
        <v>2156</v>
      </c>
      <c r="G275" s="209" t="s">
        <v>1088</v>
      </c>
      <c r="H275" s="209" t="s">
        <v>1111</v>
      </c>
      <c r="I275" s="209" t="s">
        <v>1287</v>
      </c>
      <c r="J275" s="209" t="s">
        <v>1132</v>
      </c>
      <c r="K275" s="209" t="s">
        <v>1088</v>
      </c>
      <c r="L275" s="41" t="s">
        <v>1088</v>
      </c>
      <c r="M275" s="41" t="s">
        <v>1097</v>
      </c>
      <c r="N275" s="41" t="s">
        <v>1098</v>
      </c>
      <c r="O275" s="150" t="s">
        <v>1088</v>
      </c>
      <c r="P275" s="41" t="s">
        <v>1244</v>
      </c>
      <c r="Q275" s="41" t="s">
        <v>1088</v>
      </c>
      <c r="R275" s="41" t="s">
        <v>1088</v>
      </c>
      <c r="S275" s="41" t="s">
        <v>1283</v>
      </c>
      <c r="T275" s="41" t="s">
        <v>1088</v>
      </c>
      <c r="U275" s="41" t="s">
        <v>1088</v>
      </c>
      <c r="V275" s="41" t="s">
        <v>1284</v>
      </c>
      <c r="W275" s="41" t="s">
        <v>2998</v>
      </c>
      <c r="X275" s="41"/>
    </row>
    <row r="276" spans="2:24" ht="71.25" x14ac:dyDescent="0.45">
      <c r="B276" s="208">
        <f t="shared" si="4"/>
        <v>270</v>
      </c>
      <c r="C276" s="209" t="s">
        <v>1281</v>
      </c>
      <c r="D276" s="209" t="s">
        <v>1832</v>
      </c>
      <c r="E276" s="209">
        <f>IF(D276="1.2(1)①",INDEX('1.2(1)①'!$B:$B,MATCH(F276,'1.2(1)①'!$J:$J,0),1),INDEX('1.2(1)②'!$B:$B,MATCH(F276,'1.2(1)②'!$J:$J,0),1))</f>
        <v>13</v>
      </c>
      <c r="F276" s="209" t="s">
        <v>2156</v>
      </c>
      <c r="G276" s="209" t="s">
        <v>1088</v>
      </c>
      <c r="H276" s="209" t="s">
        <v>1111</v>
      </c>
      <c r="I276" s="209" t="s">
        <v>1288</v>
      </c>
      <c r="J276" s="209" t="s">
        <v>1132</v>
      </c>
      <c r="K276" s="209" t="s">
        <v>1088</v>
      </c>
      <c r="L276" s="41" t="s">
        <v>1088</v>
      </c>
      <c r="M276" s="41" t="s">
        <v>1097</v>
      </c>
      <c r="N276" s="41" t="s">
        <v>1098</v>
      </c>
      <c r="O276" s="150" t="s">
        <v>1088</v>
      </c>
      <c r="P276" s="41" t="s">
        <v>1244</v>
      </c>
      <c r="Q276" s="41" t="s">
        <v>1088</v>
      </c>
      <c r="R276" s="41" t="s">
        <v>1088</v>
      </c>
      <c r="S276" s="41" t="s">
        <v>1283</v>
      </c>
      <c r="T276" s="41" t="s">
        <v>1088</v>
      </c>
      <c r="U276" s="41" t="s">
        <v>1088</v>
      </c>
      <c r="V276" s="41" t="s">
        <v>1284</v>
      </c>
      <c r="W276" s="41" t="s">
        <v>2998</v>
      </c>
      <c r="X276" s="41"/>
    </row>
    <row r="277" spans="2:24" ht="71.25" x14ac:dyDescent="0.45">
      <c r="B277" s="208">
        <f t="shared" si="4"/>
        <v>271</v>
      </c>
      <c r="C277" s="209" t="s">
        <v>1281</v>
      </c>
      <c r="D277" s="209" t="s">
        <v>1832</v>
      </c>
      <c r="E277" s="209">
        <f>IF(D277="1.2(1)①",INDEX('1.2(1)①'!$B:$B,MATCH(F277,'1.2(1)①'!$J:$J,0),1),INDEX('1.2(1)②'!$B:$B,MATCH(F277,'1.2(1)②'!$J:$J,0),1))</f>
        <v>13</v>
      </c>
      <c r="F277" s="209" t="s">
        <v>2156</v>
      </c>
      <c r="G277" s="209" t="s">
        <v>1088</v>
      </c>
      <c r="H277" s="209" t="s">
        <v>1111</v>
      </c>
      <c r="I277" s="209" t="s">
        <v>1289</v>
      </c>
      <c r="J277" s="209" t="s">
        <v>1132</v>
      </c>
      <c r="K277" s="209" t="s">
        <v>1088</v>
      </c>
      <c r="L277" s="41" t="s">
        <v>1088</v>
      </c>
      <c r="M277" s="41" t="s">
        <v>1097</v>
      </c>
      <c r="N277" s="41" t="s">
        <v>1098</v>
      </c>
      <c r="O277" s="150" t="s">
        <v>1088</v>
      </c>
      <c r="P277" s="41" t="s">
        <v>1244</v>
      </c>
      <c r="Q277" s="41" t="s">
        <v>1088</v>
      </c>
      <c r="R277" s="41" t="s">
        <v>1088</v>
      </c>
      <c r="S277" s="41" t="s">
        <v>1283</v>
      </c>
      <c r="T277" s="41" t="s">
        <v>1088</v>
      </c>
      <c r="U277" s="41" t="s">
        <v>1088</v>
      </c>
      <c r="V277" s="41" t="s">
        <v>1284</v>
      </c>
      <c r="W277" s="41" t="s">
        <v>2998</v>
      </c>
      <c r="X277" s="41"/>
    </row>
    <row r="278" spans="2:24" ht="71.25" x14ac:dyDescent="0.45">
      <c r="B278" s="208">
        <f t="shared" si="4"/>
        <v>272</v>
      </c>
      <c r="C278" s="209" t="s">
        <v>1281</v>
      </c>
      <c r="D278" s="209" t="s">
        <v>1832</v>
      </c>
      <c r="E278" s="209">
        <f>IF(D278="1.2(1)①",INDEX('1.2(1)①'!$B:$B,MATCH(F278,'1.2(1)①'!$J:$J,0),1),INDEX('1.2(1)②'!$B:$B,MATCH(F278,'1.2(1)②'!$J:$J,0),1))</f>
        <v>13</v>
      </c>
      <c r="F278" s="209" t="s">
        <v>2156</v>
      </c>
      <c r="G278" s="209" t="s">
        <v>1088</v>
      </c>
      <c r="H278" s="209" t="s">
        <v>1111</v>
      </c>
      <c r="I278" s="209" t="s">
        <v>1290</v>
      </c>
      <c r="J278" s="209" t="s">
        <v>1132</v>
      </c>
      <c r="K278" s="209" t="s">
        <v>1088</v>
      </c>
      <c r="L278" s="41" t="s">
        <v>1088</v>
      </c>
      <c r="M278" s="41" t="s">
        <v>1097</v>
      </c>
      <c r="N278" s="41" t="s">
        <v>1098</v>
      </c>
      <c r="O278" s="150" t="s">
        <v>1088</v>
      </c>
      <c r="P278" s="41" t="s">
        <v>1244</v>
      </c>
      <c r="Q278" s="41" t="s">
        <v>1088</v>
      </c>
      <c r="R278" s="41" t="s">
        <v>1088</v>
      </c>
      <c r="S278" s="41" t="s">
        <v>1283</v>
      </c>
      <c r="T278" s="41" t="s">
        <v>1088</v>
      </c>
      <c r="U278" s="41" t="s">
        <v>1088</v>
      </c>
      <c r="V278" s="41" t="s">
        <v>1284</v>
      </c>
      <c r="W278" s="41" t="s">
        <v>2998</v>
      </c>
      <c r="X278" s="41"/>
    </row>
    <row r="279" spans="2:24" ht="114" x14ac:dyDescent="0.45">
      <c r="B279" s="208">
        <f t="shared" si="4"/>
        <v>273</v>
      </c>
      <c r="C279" s="209" t="s">
        <v>1745</v>
      </c>
      <c r="D279" s="209" t="s">
        <v>1832</v>
      </c>
      <c r="E279" s="209">
        <f>IF(D279="1.2(1)①",INDEX('1.2(1)①'!$B:$B,MATCH(F279,'1.2(1)①'!$J:$J,0),1),INDEX('1.2(1)②'!$B:$B,MATCH(F279,'1.2(1)②'!$J:$J,0),1))</f>
        <v>14</v>
      </c>
      <c r="F279" s="209" t="s">
        <v>2157</v>
      </c>
      <c r="G279" s="209" t="s">
        <v>1088</v>
      </c>
      <c r="H279" s="209" t="s">
        <v>1088</v>
      </c>
      <c r="I279" s="209" t="s">
        <v>1088</v>
      </c>
      <c r="J279" s="209" t="s">
        <v>1746</v>
      </c>
      <c r="K279" s="209" t="s">
        <v>1400</v>
      </c>
      <c r="L279" s="41">
        <v>98.8</v>
      </c>
      <c r="M279" s="41" t="s">
        <v>1097</v>
      </c>
      <c r="N279" s="41" t="s">
        <v>1098</v>
      </c>
      <c r="O279" s="150" t="s">
        <v>1088</v>
      </c>
      <c r="P279" s="41" t="s">
        <v>1219</v>
      </c>
      <c r="Q279" s="41" t="s">
        <v>1088</v>
      </c>
      <c r="R279" s="41" t="s">
        <v>1088</v>
      </c>
      <c r="S279" s="41" t="s">
        <v>1747</v>
      </c>
      <c r="T279" s="41" t="s">
        <v>1088</v>
      </c>
      <c r="U279" s="41" t="s">
        <v>1088</v>
      </c>
      <c r="V279" s="41" t="s">
        <v>1748</v>
      </c>
      <c r="W279" s="41" t="s">
        <v>2998</v>
      </c>
      <c r="X279" s="41"/>
    </row>
    <row r="280" spans="2:24" ht="71.25" x14ac:dyDescent="0.45">
      <c r="B280" s="208">
        <f t="shared" si="4"/>
        <v>274</v>
      </c>
      <c r="C280" s="209" t="s">
        <v>1398</v>
      </c>
      <c r="D280" s="209" t="s">
        <v>1832</v>
      </c>
      <c r="E280" s="209">
        <f>IF(D280="1.2(1)①",INDEX('1.2(1)①'!$B:$B,MATCH(F280,'1.2(1)①'!$J:$J,0),1),INDEX('1.2(1)②'!$B:$B,MATCH(F280,'1.2(1)②'!$J:$J,0),1))</f>
        <v>15</v>
      </c>
      <c r="F280" s="209" t="s">
        <v>2158</v>
      </c>
      <c r="G280" s="209" t="s">
        <v>1088</v>
      </c>
      <c r="H280" s="209" t="s">
        <v>1088</v>
      </c>
      <c r="I280" s="209" t="s">
        <v>1088</v>
      </c>
      <c r="J280" s="209" t="s">
        <v>1399</v>
      </c>
      <c r="K280" s="209" t="s">
        <v>1400</v>
      </c>
      <c r="L280" s="41">
        <v>77</v>
      </c>
      <c r="M280" s="41" t="s">
        <v>1097</v>
      </c>
      <c r="N280" s="41" t="s">
        <v>1098</v>
      </c>
      <c r="O280" s="150">
        <v>950000</v>
      </c>
      <c r="P280" s="41" t="s">
        <v>1219</v>
      </c>
      <c r="Q280" s="41" t="s">
        <v>1401</v>
      </c>
      <c r="R280" s="41" t="s">
        <v>1402</v>
      </c>
      <c r="S280" s="41" t="s">
        <v>1403</v>
      </c>
      <c r="T280" s="41" t="s">
        <v>1401</v>
      </c>
      <c r="U280" s="41" t="s">
        <v>1402</v>
      </c>
      <c r="V280" s="41" t="s">
        <v>1404</v>
      </c>
      <c r="W280" s="41" t="s">
        <v>2998</v>
      </c>
      <c r="X280" s="41" t="s">
        <v>3002</v>
      </c>
    </row>
    <row r="281" spans="2:24" ht="42.75" x14ac:dyDescent="0.45">
      <c r="B281" s="208">
        <f t="shared" si="4"/>
        <v>275</v>
      </c>
      <c r="C281" s="209" t="s">
        <v>1405</v>
      </c>
      <c r="D281" s="209" t="s">
        <v>1832</v>
      </c>
      <c r="E281" s="209">
        <f>IF(D281="1.2(1)①",INDEX('1.2(1)①'!$B:$B,MATCH(F281,'1.2(1)①'!$J:$J,0),1),INDEX('1.2(1)②'!$B:$B,MATCH(F281,'1.2(1)②'!$J:$J,0),1))</f>
        <v>18</v>
      </c>
      <c r="F281" s="209" t="s">
        <v>2159</v>
      </c>
      <c r="G281" s="209" t="s">
        <v>1088</v>
      </c>
      <c r="H281" s="209" t="s">
        <v>1218</v>
      </c>
      <c r="I281" s="209" t="s">
        <v>1406</v>
      </c>
      <c r="J281" s="209" t="s">
        <v>1313</v>
      </c>
      <c r="K281" s="209" t="s">
        <v>1088</v>
      </c>
      <c r="L281" s="41">
        <v>4.2</v>
      </c>
      <c r="M281" s="41" t="s">
        <v>1097</v>
      </c>
      <c r="N281" s="41" t="s">
        <v>1098</v>
      </c>
      <c r="O281" s="150" t="s">
        <v>1088</v>
      </c>
      <c r="P281" s="41" t="s">
        <v>1092</v>
      </c>
      <c r="Q281" s="41" t="s">
        <v>1314</v>
      </c>
      <c r="R281" s="41" t="s">
        <v>1315</v>
      </c>
      <c r="S281" s="41" t="s">
        <v>1316</v>
      </c>
      <c r="T281" s="41" t="s">
        <v>1314</v>
      </c>
      <c r="U281" s="41" t="s">
        <v>1315</v>
      </c>
      <c r="V281" s="41" t="s">
        <v>1316</v>
      </c>
      <c r="W281" s="41" t="s">
        <v>2998</v>
      </c>
      <c r="X281" s="41"/>
    </row>
    <row r="282" spans="2:24" ht="57" x14ac:dyDescent="0.45">
      <c r="B282" s="208">
        <f t="shared" si="4"/>
        <v>276</v>
      </c>
      <c r="C282" s="209" t="s">
        <v>1405</v>
      </c>
      <c r="D282" s="209" t="s">
        <v>1832</v>
      </c>
      <c r="E282" s="209">
        <f>IF(D282="1.2(1)①",INDEX('1.2(1)①'!$B:$B,MATCH(F282,'1.2(1)①'!$J:$J,0),1),INDEX('1.2(1)②'!$B:$B,MATCH(F282,'1.2(1)②'!$J:$J,0),1))</f>
        <v>18</v>
      </c>
      <c r="F282" s="209" t="s">
        <v>2159</v>
      </c>
      <c r="G282" s="209" t="s">
        <v>1088</v>
      </c>
      <c r="H282" s="209" t="s">
        <v>1218</v>
      </c>
      <c r="I282" s="209" t="s">
        <v>1407</v>
      </c>
      <c r="J282" s="209" t="s">
        <v>1313</v>
      </c>
      <c r="K282" s="209" t="s">
        <v>1088</v>
      </c>
      <c r="L282" s="41">
        <v>4.2</v>
      </c>
      <c r="M282" s="41" t="s">
        <v>1097</v>
      </c>
      <c r="N282" s="41" t="s">
        <v>1098</v>
      </c>
      <c r="O282" s="150">
        <v>1770000</v>
      </c>
      <c r="P282" s="41" t="s">
        <v>1092</v>
      </c>
      <c r="Q282" s="41" t="s">
        <v>1314</v>
      </c>
      <c r="R282" s="41" t="s">
        <v>1315</v>
      </c>
      <c r="S282" s="41" t="s">
        <v>1316</v>
      </c>
      <c r="T282" s="41" t="s">
        <v>1314</v>
      </c>
      <c r="U282" s="41" t="s">
        <v>1315</v>
      </c>
      <c r="V282" s="41" t="s">
        <v>1316</v>
      </c>
      <c r="W282" s="41" t="s">
        <v>2998</v>
      </c>
      <c r="X282" s="41" t="s">
        <v>3002</v>
      </c>
    </row>
    <row r="283" spans="2:24" ht="85.5" x14ac:dyDescent="0.45">
      <c r="B283" s="208">
        <f t="shared" si="4"/>
        <v>277</v>
      </c>
      <c r="C283" s="209" t="s">
        <v>1405</v>
      </c>
      <c r="D283" s="209" t="s">
        <v>1832</v>
      </c>
      <c r="E283" s="209">
        <f>IF(D283="1.2(1)①",INDEX('1.2(1)①'!$B:$B,MATCH(F283,'1.2(1)①'!$J:$J,0),1),INDEX('1.2(1)②'!$B:$B,MATCH(F283,'1.2(1)②'!$J:$J,0),1))</f>
        <v>18</v>
      </c>
      <c r="F283" s="209" t="s">
        <v>2159</v>
      </c>
      <c r="G283" s="209" t="s">
        <v>1088</v>
      </c>
      <c r="H283" s="209" t="s">
        <v>1218</v>
      </c>
      <c r="I283" s="209" t="s">
        <v>1408</v>
      </c>
      <c r="J283" s="209" t="s">
        <v>1313</v>
      </c>
      <c r="K283" s="209" t="s">
        <v>1088</v>
      </c>
      <c r="L283" s="41">
        <v>4</v>
      </c>
      <c r="M283" s="41" t="s">
        <v>1097</v>
      </c>
      <c r="N283" s="41" t="s">
        <v>1098</v>
      </c>
      <c r="O283" s="150">
        <v>4160000</v>
      </c>
      <c r="P283" s="41" t="s">
        <v>1092</v>
      </c>
      <c r="Q283" s="41" t="s">
        <v>1314</v>
      </c>
      <c r="R283" s="41" t="s">
        <v>1315</v>
      </c>
      <c r="S283" s="41" t="s">
        <v>1316</v>
      </c>
      <c r="T283" s="41" t="s">
        <v>1314</v>
      </c>
      <c r="U283" s="41" t="s">
        <v>1315</v>
      </c>
      <c r="V283" s="41" t="s">
        <v>1316</v>
      </c>
      <c r="W283" s="41" t="s">
        <v>2998</v>
      </c>
      <c r="X283" s="41" t="s">
        <v>3152</v>
      </c>
    </row>
    <row r="284" spans="2:24" ht="42.75" x14ac:dyDescent="0.45">
      <c r="B284" s="208">
        <f t="shared" si="4"/>
        <v>278</v>
      </c>
      <c r="C284" s="209" t="s">
        <v>1405</v>
      </c>
      <c r="D284" s="209" t="s">
        <v>1832</v>
      </c>
      <c r="E284" s="209">
        <f>IF(D284="1.2(1)①",INDEX('1.2(1)①'!$B:$B,MATCH(F284,'1.2(1)①'!$J:$J,0),1),INDEX('1.2(1)②'!$B:$B,MATCH(F284,'1.2(1)②'!$J:$J,0),1))</f>
        <v>18</v>
      </c>
      <c r="F284" s="209" t="s">
        <v>2159</v>
      </c>
      <c r="G284" s="209" t="s">
        <v>1088</v>
      </c>
      <c r="H284" s="209" t="s">
        <v>1218</v>
      </c>
      <c r="I284" s="209" t="s">
        <v>1409</v>
      </c>
      <c r="J284" s="209" t="s">
        <v>1313</v>
      </c>
      <c r="K284" s="209" t="s">
        <v>1088</v>
      </c>
      <c r="L284" s="41">
        <v>3.8</v>
      </c>
      <c r="M284" s="41" t="s">
        <v>1097</v>
      </c>
      <c r="N284" s="41" t="s">
        <v>1098</v>
      </c>
      <c r="O284" s="150" t="s">
        <v>1088</v>
      </c>
      <c r="P284" s="41" t="s">
        <v>1092</v>
      </c>
      <c r="Q284" s="41" t="s">
        <v>1314</v>
      </c>
      <c r="R284" s="41" t="s">
        <v>1315</v>
      </c>
      <c r="S284" s="41" t="s">
        <v>1316</v>
      </c>
      <c r="T284" s="41" t="s">
        <v>1314</v>
      </c>
      <c r="U284" s="41" t="s">
        <v>1315</v>
      </c>
      <c r="V284" s="41" t="s">
        <v>1316</v>
      </c>
      <c r="W284" s="41" t="s">
        <v>2998</v>
      </c>
      <c r="X284" s="41"/>
    </row>
    <row r="285" spans="2:24" ht="42.75" x14ac:dyDescent="0.45">
      <c r="B285" s="208">
        <f t="shared" si="4"/>
        <v>279</v>
      </c>
      <c r="C285" s="209" t="s">
        <v>1405</v>
      </c>
      <c r="D285" s="209" t="s">
        <v>1832</v>
      </c>
      <c r="E285" s="209">
        <f>IF(D285="1.2(1)①",INDEX('1.2(1)①'!$B:$B,MATCH(F285,'1.2(1)①'!$J:$J,0),1),INDEX('1.2(1)②'!$B:$B,MATCH(F285,'1.2(1)②'!$J:$J,0),1))</f>
        <v>18</v>
      </c>
      <c r="F285" s="209" t="s">
        <v>2159</v>
      </c>
      <c r="G285" s="209" t="s">
        <v>1088</v>
      </c>
      <c r="H285" s="209" t="s">
        <v>1218</v>
      </c>
      <c r="I285" s="209" t="s">
        <v>1410</v>
      </c>
      <c r="J285" s="209" t="s">
        <v>1313</v>
      </c>
      <c r="K285" s="209" t="s">
        <v>1088</v>
      </c>
      <c r="L285" s="41">
        <v>3.8</v>
      </c>
      <c r="M285" s="41" t="s">
        <v>1097</v>
      </c>
      <c r="N285" s="41" t="s">
        <v>1098</v>
      </c>
      <c r="O285" s="150" t="s">
        <v>1088</v>
      </c>
      <c r="P285" s="41" t="s">
        <v>1092</v>
      </c>
      <c r="Q285" s="41" t="s">
        <v>1314</v>
      </c>
      <c r="R285" s="41" t="s">
        <v>1315</v>
      </c>
      <c r="S285" s="41" t="s">
        <v>1316</v>
      </c>
      <c r="T285" s="41" t="s">
        <v>1314</v>
      </c>
      <c r="U285" s="41" t="s">
        <v>1315</v>
      </c>
      <c r="V285" s="41" t="s">
        <v>1316</v>
      </c>
      <c r="W285" s="41" t="s">
        <v>2998</v>
      </c>
      <c r="X285" s="41"/>
    </row>
    <row r="286" spans="2:24" ht="42.75" x14ac:dyDescent="0.45">
      <c r="B286" s="208">
        <f t="shared" si="4"/>
        <v>280</v>
      </c>
      <c r="C286" s="209" t="s">
        <v>1405</v>
      </c>
      <c r="D286" s="209" t="s">
        <v>1832</v>
      </c>
      <c r="E286" s="209">
        <f>IF(D286="1.2(1)①",INDEX('1.2(1)①'!$B:$B,MATCH(F286,'1.2(1)①'!$J:$J,0),1),INDEX('1.2(1)②'!$B:$B,MATCH(F286,'1.2(1)②'!$J:$J,0),1))</f>
        <v>18</v>
      </c>
      <c r="F286" s="209" t="s">
        <v>2159</v>
      </c>
      <c r="G286" s="209" t="s">
        <v>1088</v>
      </c>
      <c r="H286" s="209" t="s">
        <v>1218</v>
      </c>
      <c r="I286" s="209" t="s">
        <v>1411</v>
      </c>
      <c r="J286" s="209" t="s">
        <v>1313</v>
      </c>
      <c r="K286" s="209" t="s">
        <v>1088</v>
      </c>
      <c r="L286" s="41">
        <v>3.8</v>
      </c>
      <c r="M286" s="41" t="s">
        <v>1097</v>
      </c>
      <c r="N286" s="41" t="s">
        <v>1098</v>
      </c>
      <c r="O286" s="150" t="s">
        <v>1088</v>
      </c>
      <c r="P286" s="41" t="s">
        <v>1092</v>
      </c>
      <c r="Q286" s="41" t="s">
        <v>1314</v>
      </c>
      <c r="R286" s="41" t="s">
        <v>1315</v>
      </c>
      <c r="S286" s="41" t="s">
        <v>1316</v>
      </c>
      <c r="T286" s="41" t="s">
        <v>1314</v>
      </c>
      <c r="U286" s="41" t="s">
        <v>1315</v>
      </c>
      <c r="V286" s="41" t="s">
        <v>1316</v>
      </c>
      <c r="W286" s="41" t="s">
        <v>2998</v>
      </c>
      <c r="X286" s="41"/>
    </row>
    <row r="287" spans="2:24" ht="42.75" x14ac:dyDescent="0.45">
      <c r="B287" s="208">
        <f t="shared" si="4"/>
        <v>281</v>
      </c>
      <c r="C287" s="209" t="s">
        <v>1405</v>
      </c>
      <c r="D287" s="209" t="s">
        <v>1832</v>
      </c>
      <c r="E287" s="209">
        <f>IF(D287="1.2(1)①",INDEX('1.2(1)①'!$B:$B,MATCH(F287,'1.2(1)①'!$J:$J,0),1),INDEX('1.2(1)②'!$B:$B,MATCH(F287,'1.2(1)②'!$J:$J,0),1))</f>
        <v>18</v>
      </c>
      <c r="F287" s="209" t="s">
        <v>2159</v>
      </c>
      <c r="G287" s="209" t="s">
        <v>1108</v>
      </c>
      <c r="H287" s="209" t="s">
        <v>1218</v>
      </c>
      <c r="I287" s="209" t="s">
        <v>1406</v>
      </c>
      <c r="J287" s="209" t="s">
        <v>1412</v>
      </c>
      <c r="K287" s="209" t="s">
        <v>1088</v>
      </c>
      <c r="L287" s="41">
        <v>3.5</v>
      </c>
      <c r="M287" s="41" t="s">
        <v>1097</v>
      </c>
      <c r="N287" s="41" t="s">
        <v>1098</v>
      </c>
      <c r="O287" s="150" t="s">
        <v>1088</v>
      </c>
      <c r="P287" s="41" t="s">
        <v>1092</v>
      </c>
      <c r="Q287" s="41" t="s">
        <v>1314</v>
      </c>
      <c r="R287" s="41" t="s">
        <v>1315</v>
      </c>
      <c r="S287" s="41" t="s">
        <v>1316</v>
      </c>
      <c r="T287" s="41" t="s">
        <v>1314</v>
      </c>
      <c r="U287" s="41" t="s">
        <v>1315</v>
      </c>
      <c r="V287" s="41" t="s">
        <v>1316</v>
      </c>
      <c r="W287" s="41" t="s">
        <v>2998</v>
      </c>
      <c r="X287" s="41"/>
    </row>
    <row r="288" spans="2:24" ht="57" x14ac:dyDescent="0.45">
      <c r="B288" s="208">
        <f t="shared" si="4"/>
        <v>282</v>
      </c>
      <c r="C288" s="209" t="s">
        <v>1405</v>
      </c>
      <c r="D288" s="209" t="s">
        <v>1832</v>
      </c>
      <c r="E288" s="209">
        <f>IF(D288="1.2(1)①",INDEX('1.2(1)①'!$B:$B,MATCH(F288,'1.2(1)①'!$J:$J,0),1),INDEX('1.2(1)②'!$B:$B,MATCH(F288,'1.2(1)②'!$J:$J,0),1))</f>
        <v>18</v>
      </c>
      <c r="F288" s="209" t="s">
        <v>2159</v>
      </c>
      <c r="G288" s="209" t="s">
        <v>1108</v>
      </c>
      <c r="H288" s="209" t="s">
        <v>1218</v>
      </c>
      <c r="I288" s="209" t="s">
        <v>1407</v>
      </c>
      <c r="J288" s="209" t="s">
        <v>1412</v>
      </c>
      <c r="K288" s="209" t="s">
        <v>1088</v>
      </c>
      <c r="L288" s="41">
        <v>3.5</v>
      </c>
      <c r="M288" s="41" t="s">
        <v>1097</v>
      </c>
      <c r="N288" s="41" t="s">
        <v>1098</v>
      </c>
      <c r="O288" s="150">
        <v>4860000</v>
      </c>
      <c r="P288" s="41" t="s">
        <v>1092</v>
      </c>
      <c r="Q288" s="41" t="s">
        <v>1314</v>
      </c>
      <c r="R288" s="41" t="s">
        <v>1315</v>
      </c>
      <c r="S288" s="41" t="s">
        <v>1316</v>
      </c>
      <c r="T288" s="41" t="s">
        <v>1314</v>
      </c>
      <c r="U288" s="41" t="s">
        <v>1315</v>
      </c>
      <c r="V288" s="41" t="s">
        <v>1316</v>
      </c>
      <c r="W288" s="41" t="s">
        <v>2998</v>
      </c>
      <c r="X288" s="41" t="s">
        <v>3002</v>
      </c>
    </row>
    <row r="289" spans="2:24" ht="57" x14ac:dyDescent="0.45">
      <c r="B289" s="208">
        <f t="shared" si="4"/>
        <v>283</v>
      </c>
      <c r="C289" s="209" t="s">
        <v>1405</v>
      </c>
      <c r="D289" s="209" t="s">
        <v>1832</v>
      </c>
      <c r="E289" s="209">
        <f>IF(D289="1.2(1)①",INDEX('1.2(1)①'!$B:$B,MATCH(F289,'1.2(1)①'!$J:$J,0),1),INDEX('1.2(1)②'!$B:$B,MATCH(F289,'1.2(1)②'!$J:$J,0),1))</f>
        <v>18</v>
      </c>
      <c r="F289" s="209" t="s">
        <v>2159</v>
      </c>
      <c r="G289" s="209" t="s">
        <v>1108</v>
      </c>
      <c r="H289" s="209" t="s">
        <v>1218</v>
      </c>
      <c r="I289" s="209" t="s">
        <v>1408</v>
      </c>
      <c r="J289" s="209" t="s">
        <v>1412</v>
      </c>
      <c r="K289" s="209" t="s">
        <v>1088</v>
      </c>
      <c r="L289" s="41">
        <v>3.5</v>
      </c>
      <c r="M289" s="41" t="s">
        <v>1097</v>
      </c>
      <c r="N289" s="41" t="s">
        <v>1098</v>
      </c>
      <c r="O289" s="150">
        <v>5050000</v>
      </c>
      <c r="P289" s="41" t="s">
        <v>1092</v>
      </c>
      <c r="Q289" s="41" t="s">
        <v>1314</v>
      </c>
      <c r="R289" s="41" t="s">
        <v>1315</v>
      </c>
      <c r="S289" s="41" t="s">
        <v>1316</v>
      </c>
      <c r="T289" s="41" t="s">
        <v>1314</v>
      </c>
      <c r="U289" s="41" t="s">
        <v>1315</v>
      </c>
      <c r="V289" s="41" t="s">
        <v>1316</v>
      </c>
      <c r="W289" s="41" t="s">
        <v>2998</v>
      </c>
      <c r="X289" s="41" t="s">
        <v>3002</v>
      </c>
    </row>
    <row r="290" spans="2:24" ht="42.75" x14ac:dyDescent="0.45">
      <c r="B290" s="208">
        <f t="shared" si="4"/>
        <v>284</v>
      </c>
      <c r="C290" s="209" t="s">
        <v>1405</v>
      </c>
      <c r="D290" s="209" t="s">
        <v>1832</v>
      </c>
      <c r="E290" s="209">
        <f>IF(D290="1.2(1)①",INDEX('1.2(1)①'!$B:$B,MATCH(F290,'1.2(1)①'!$J:$J,0),1),INDEX('1.2(1)②'!$B:$B,MATCH(F290,'1.2(1)②'!$J:$J,0),1))</f>
        <v>18</v>
      </c>
      <c r="F290" s="209" t="s">
        <v>2159</v>
      </c>
      <c r="G290" s="209" t="s">
        <v>1108</v>
      </c>
      <c r="H290" s="209" t="s">
        <v>1218</v>
      </c>
      <c r="I290" s="209" t="s">
        <v>1409</v>
      </c>
      <c r="J290" s="209" t="s">
        <v>1412</v>
      </c>
      <c r="K290" s="209" t="s">
        <v>1088</v>
      </c>
      <c r="L290" s="41">
        <v>3.4</v>
      </c>
      <c r="M290" s="41" t="s">
        <v>1097</v>
      </c>
      <c r="N290" s="41" t="s">
        <v>1098</v>
      </c>
      <c r="O290" s="150" t="s">
        <v>1088</v>
      </c>
      <c r="P290" s="41" t="s">
        <v>1092</v>
      </c>
      <c r="Q290" s="41" t="s">
        <v>1314</v>
      </c>
      <c r="R290" s="41" t="s">
        <v>1315</v>
      </c>
      <c r="S290" s="41" t="s">
        <v>1316</v>
      </c>
      <c r="T290" s="41" t="s">
        <v>1314</v>
      </c>
      <c r="U290" s="41" t="s">
        <v>1315</v>
      </c>
      <c r="V290" s="41" t="s">
        <v>1316</v>
      </c>
      <c r="W290" s="41" t="s">
        <v>2998</v>
      </c>
      <c r="X290" s="41"/>
    </row>
    <row r="291" spans="2:24" ht="42.75" x14ac:dyDescent="0.45">
      <c r="B291" s="208">
        <f t="shared" si="4"/>
        <v>285</v>
      </c>
      <c r="C291" s="209" t="s">
        <v>1405</v>
      </c>
      <c r="D291" s="209" t="s">
        <v>1832</v>
      </c>
      <c r="E291" s="209">
        <f>IF(D291="1.2(1)①",INDEX('1.2(1)①'!$B:$B,MATCH(F291,'1.2(1)①'!$J:$J,0),1),INDEX('1.2(1)②'!$B:$B,MATCH(F291,'1.2(1)②'!$J:$J,0),1))</f>
        <v>18</v>
      </c>
      <c r="F291" s="209" t="s">
        <v>2159</v>
      </c>
      <c r="G291" s="209" t="s">
        <v>1108</v>
      </c>
      <c r="H291" s="209" t="s">
        <v>1218</v>
      </c>
      <c r="I291" s="209" t="s">
        <v>1410</v>
      </c>
      <c r="J291" s="209" t="s">
        <v>1412</v>
      </c>
      <c r="K291" s="209" t="s">
        <v>1088</v>
      </c>
      <c r="L291" s="41">
        <v>3.3</v>
      </c>
      <c r="M291" s="41" t="s">
        <v>1097</v>
      </c>
      <c r="N291" s="41" t="s">
        <v>1098</v>
      </c>
      <c r="O291" s="150" t="s">
        <v>1088</v>
      </c>
      <c r="P291" s="41" t="s">
        <v>1092</v>
      </c>
      <c r="Q291" s="41" t="s">
        <v>1314</v>
      </c>
      <c r="R291" s="41" t="s">
        <v>1315</v>
      </c>
      <c r="S291" s="41" t="s">
        <v>1316</v>
      </c>
      <c r="T291" s="41" t="s">
        <v>1314</v>
      </c>
      <c r="U291" s="41" t="s">
        <v>1315</v>
      </c>
      <c r="V291" s="41" t="s">
        <v>1316</v>
      </c>
      <c r="W291" s="41" t="s">
        <v>2998</v>
      </c>
      <c r="X291" s="41"/>
    </row>
    <row r="292" spans="2:24" ht="42.75" x14ac:dyDescent="0.45">
      <c r="B292" s="208">
        <f t="shared" si="4"/>
        <v>286</v>
      </c>
      <c r="C292" s="209" t="s">
        <v>1405</v>
      </c>
      <c r="D292" s="209" t="s">
        <v>1832</v>
      </c>
      <c r="E292" s="209">
        <f>IF(D292="1.2(1)①",INDEX('1.2(1)①'!$B:$B,MATCH(F292,'1.2(1)①'!$J:$J,0),1),INDEX('1.2(1)②'!$B:$B,MATCH(F292,'1.2(1)②'!$J:$J,0),1))</f>
        <v>18</v>
      </c>
      <c r="F292" s="209" t="s">
        <v>2159</v>
      </c>
      <c r="G292" s="209" t="s">
        <v>1108</v>
      </c>
      <c r="H292" s="209" t="s">
        <v>1218</v>
      </c>
      <c r="I292" s="209" t="s">
        <v>1411</v>
      </c>
      <c r="J292" s="209" t="s">
        <v>1412</v>
      </c>
      <c r="K292" s="209" t="s">
        <v>1088</v>
      </c>
      <c r="L292" s="41">
        <v>3.3</v>
      </c>
      <c r="M292" s="41" t="s">
        <v>1097</v>
      </c>
      <c r="N292" s="41" t="s">
        <v>1098</v>
      </c>
      <c r="O292" s="150" t="s">
        <v>1088</v>
      </c>
      <c r="P292" s="41" t="s">
        <v>1092</v>
      </c>
      <c r="Q292" s="41" t="s">
        <v>1314</v>
      </c>
      <c r="R292" s="41" t="s">
        <v>1315</v>
      </c>
      <c r="S292" s="41" t="s">
        <v>1316</v>
      </c>
      <c r="T292" s="41" t="s">
        <v>1314</v>
      </c>
      <c r="U292" s="41" t="s">
        <v>1315</v>
      </c>
      <c r="V292" s="41" t="s">
        <v>1316</v>
      </c>
      <c r="W292" s="41" t="s">
        <v>2998</v>
      </c>
      <c r="X292" s="41"/>
    </row>
    <row r="293" spans="2:24" ht="85.5" x14ac:dyDescent="0.45">
      <c r="B293" s="208">
        <f t="shared" si="4"/>
        <v>287</v>
      </c>
      <c r="C293" s="209" t="s">
        <v>56</v>
      </c>
      <c r="D293" s="209" t="s">
        <v>1832</v>
      </c>
      <c r="E293" s="209">
        <f>IF(D293="1.2(1)①",INDEX('1.2(1)①'!$B:$B,MATCH(F293,'1.2(1)①'!$J:$J,0),1),INDEX('1.2(1)②'!$B:$B,MATCH(F293,'1.2(1)②'!$J:$J,0),1))</f>
        <v>19</v>
      </c>
      <c r="F293" s="209" t="s">
        <v>54</v>
      </c>
      <c r="G293" s="209" t="s">
        <v>1088</v>
      </c>
      <c r="H293" s="209" t="s">
        <v>1088</v>
      </c>
      <c r="I293" s="209" t="s">
        <v>1088</v>
      </c>
      <c r="J293" s="209" t="s">
        <v>1399</v>
      </c>
      <c r="K293" s="209" t="s">
        <v>1400</v>
      </c>
      <c r="L293" s="41">
        <v>95</v>
      </c>
      <c r="M293" s="41" t="s">
        <v>1097</v>
      </c>
      <c r="N293" s="41" t="s">
        <v>1098</v>
      </c>
      <c r="O293" s="150">
        <v>350000</v>
      </c>
      <c r="P293" s="41" t="s">
        <v>1092</v>
      </c>
      <c r="Q293" s="41" t="s">
        <v>1413</v>
      </c>
      <c r="R293" s="41" t="s">
        <v>1414</v>
      </c>
      <c r="S293" s="41" t="s">
        <v>1415</v>
      </c>
      <c r="T293" s="41" t="s">
        <v>1413</v>
      </c>
      <c r="U293" s="41" t="s">
        <v>1414</v>
      </c>
      <c r="V293" s="41" t="s">
        <v>1415</v>
      </c>
      <c r="W293" s="41" t="s">
        <v>2998</v>
      </c>
      <c r="X293" s="41" t="s">
        <v>3152</v>
      </c>
    </row>
    <row r="294" spans="2:24" ht="156.75" x14ac:dyDescent="0.45">
      <c r="B294" s="208">
        <f t="shared" si="4"/>
        <v>288</v>
      </c>
      <c r="C294" s="209" t="s">
        <v>1451</v>
      </c>
      <c r="D294" s="209" t="s">
        <v>1832</v>
      </c>
      <c r="E294" s="209">
        <f>IF(D294="1.2(1)①",INDEX('1.2(1)①'!$B:$B,MATCH(F294,'1.2(1)①'!$J:$J,0),1),INDEX('1.2(1)②'!$B:$B,MATCH(F294,'1.2(1)②'!$J:$J,0),1))</f>
        <v>25</v>
      </c>
      <c r="F294" s="209" t="s">
        <v>2160</v>
      </c>
      <c r="G294" s="209" t="s">
        <v>1088</v>
      </c>
      <c r="H294" s="209" t="s">
        <v>1452</v>
      </c>
      <c r="I294" s="209" t="s">
        <v>1453</v>
      </c>
      <c r="J294" s="209" t="s">
        <v>1419</v>
      </c>
      <c r="K294" s="209" t="s">
        <v>1400</v>
      </c>
      <c r="L294" s="41">
        <v>98</v>
      </c>
      <c r="M294" s="41" t="s">
        <v>1097</v>
      </c>
      <c r="N294" s="41" t="s">
        <v>1098</v>
      </c>
      <c r="O294" s="150">
        <v>5980000</v>
      </c>
      <c r="P294" s="41" t="s">
        <v>1092</v>
      </c>
      <c r="Q294" s="41" t="s">
        <v>1454</v>
      </c>
      <c r="R294" s="41" t="s">
        <v>1455</v>
      </c>
      <c r="S294" s="41" t="s">
        <v>1456</v>
      </c>
      <c r="T294" s="41" t="s">
        <v>1457</v>
      </c>
      <c r="U294" s="41" t="s">
        <v>1458</v>
      </c>
      <c r="V294" s="41" t="s">
        <v>1459</v>
      </c>
      <c r="W294" s="41" t="s">
        <v>2998</v>
      </c>
      <c r="X294" s="41" t="s">
        <v>3002</v>
      </c>
    </row>
    <row r="295" spans="2:24" ht="156.75" x14ac:dyDescent="0.45">
      <c r="B295" s="208">
        <f t="shared" si="4"/>
        <v>289</v>
      </c>
      <c r="C295" s="209" t="s">
        <v>1451</v>
      </c>
      <c r="D295" s="209" t="s">
        <v>1832</v>
      </c>
      <c r="E295" s="209">
        <f>IF(D295="1.2(1)①",INDEX('1.2(1)①'!$B:$B,MATCH(F295,'1.2(1)①'!$J:$J,0),1),INDEX('1.2(1)②'!$B:$B,MATCH(F295,'1.2(1)②'!$J:$J,0),1))</f>
        <v>25</v>
      </c>
      <c r="F295" s="209" t="s">
        <v>2160</v>
      </c>
      <c r="G295" s="209" t="s">
        <v>1088</v>
      </c>
      <c r="H295" s="209" t="s">
        <v>1452</v>
      </c>
      <c r="I295" s="209" t="s">
        <v>1460</v>
      </c>
      <c r="J295" s="209" t="s">
        <v>1419</v>
      </c>
      <c r="K295" s="209" t="s">
        <v>1400</v>
      </c>
      <c r="L295" s="41">
        <v>99</v>
      </c>
      <c r="M295" s="41" t="s">
        <v>1097</v>
      </c>
      <c r="N295" s="41" t="s">
        <v>1098</v>
      </c>
      <c r="O295" s="150">
        <v>8040000</v>
      </c>
      <c r="P295" s="41" t="s">
        <v>1092</v>
      </c>
      <c r="Q295" s="41" t="s">
        <v>1454</v>
      </c>
      <c r="R295" s="41" t="s">
        <v>1455</v>
      </c>
      <c r="S295" s="41" t="s">
        <v>1456</v>
      </c>
      <c r="T295" s="41" t="s">
        <v>1457</v>
      </c>
      <c r="U295" s="41" t="s">
        <v>1458</v>
      </c>
      <c r="V295" s="41" t="s">
        <v>1459</v>
      </c>
      <c r="W295" s="41" t="s">
        <v>2998</v>
      </c>
      <c r="X295" s="41" t="s">
        <v>3152</v>
      </c>
    </row>
    <row r="296" spans="2:24" ht="156.75" x14ac:dyDescent="0.45">
      <c r="B296" s="208">
        <f t="shared" si="4"/>
        <v>290</v>
      </c>
      <c r="C296" s="209" t="s">
        <v>1451</v>
      </c>
      <c r="D296" s="209" t="s">
        <v>1832</v>
      </c>
      <c r="E296" s="209">
        <f>IF(D296="1.2(1)①",INDEX('1.2(1)①'!$B:$B,MATCH(F296,'1.2(1)①'!$J:$J,0),1),INDEX('1.2(1)②'!$B:$B,MATCH(F296,'1.2(1)②'!$J:$J,0),1))</f>
        <v>25</v>
      </c>
      <c r="F296" s="209" t="s">
        <v>2160</v>
      </c>
      <c r="G296" s="209" t="s">
        <v>1088</v>
      </c>
      <c r="H296" s="209" t="s">
        <v>1452</v>
      </c>
      <c r="I296" s="209" t="s">
        <v>1461</v>
      </c>
      <c r="J296" s="209" t="s">
        <v>1419</v>
      </c>
      <c r="K296" s="209" t="s">
        <v>1400</v>
      </c>
      <c r="L296" s="41">
        <v>99</v>
      </c>
      <c r="M296" s="41" t="s">
        <v>1097</v>
      </c>
      <c r="N296" s="41" t="s">
        <v>1098</v>
      </c>
      <c r="O296" s="150">
        <v>13810000</v>
      </c>
      <c r="P296" s="41" t="s">
        <v>1092</v>
      </c>
      <c r="Q296" s="41" t="s">
        <v>1454</v>
      </c>
      <c r="R296" s="41" t="s">
        <v>1455</v>
      </c>
      <c r="S296" s="41" t="s">
        <v>1456</v>
      </c>
      <c r="T296" s="41" t="s">
        <v>1457</v>
      </c>
      <c r="U296" s="41" t="s">
        <v>1458</v>
      </c>
      <c r="V296" s="41" t="s">
        <v>1459</v>
      </c>
      <c r="W296" s="41" t="s">
        <v>2998</v>
      </c>
      <c r="X296" s="41" t="s">
        <v>3152</v>
      </c>
    </row>
    <row r="297" spans="2:24" ht="156.75" x14ac:dyDescent="0.45">
      <c r="B297" s="208">
        <f t="shared" si="4"/>
        <v>291</v>
      </c>
      <c r="C297" s="209" t="s">
        <v>1451</v>
      </c>
      <c r="D297" s="209" t="s">
        <v>1832</v>
      </c>
      <c r="E297" s="209">
        <f>IF(D297="1.2(1)①",INDEX('1.2(1)①'!$B:$B,MATCH(F297,'1.2(1)①'!$J:$J,0),1),INDEX('1.2(1)②'!$B:$B,MATCH(F297,'1.2(1)②'!$J:$J,0),1))</f>
        <v>25</v>
      </c>
      <c r="F297" s="209" t="s">
        <v>2160</v>
      </c>
      <c r="G297" s="209" t="s">
        <v>1462</v>
      </c>
      <c r="H297" s="209" t="s">
        <v>1452</v>
      </c>
      <c r="I297" s="209" t="s">
        <v>1463</v>
      </c>
      <c r="J297" s="209" t="s">
        <v>1419</v>
      </c>
      <c r="K297" s="209" t="s">
        <v>1400</v>
      </c>
      <c r="L297" s="41">
        <v>102</v>
      </c>
      <c r="M297" s="41" t="s">
        <v>1097</v>
      </c>
      <c r="N297" s="41" t="s">
        <v>1098</v>
      </c>
      <c r="O297" s="150">
        <v>8970000</v>
      </c>
      <c r="P297" s="41" t="s">
        <v>1092</v>
      </c>
      <c r="Q297" s="41" t="s">
        <v>1454</v>
      </c>
      <c r="R297" s="41" t="s">
        <v>1455</v>
      </c>
      <c r="S297" s="41" t="s">
        <v>1456</v>
      </c>
      <c r="T297" s="41" t="s">
        <v>1457</v>
      </c>
      <c r="U297" s="41" t="s">
        <v>1458</v>
      </c>
      <c r="V297" s="41" t="s">
        <v>1459</v>
      </c>
      <c r="W297" s="41" t="s">
        <v>2998</v>
      </c>
      <c r="X297" s="41" t="s">
        <v>3152</v>
      </c>
    </row>
    <row r="298" spans="2:24" ht="156.75" x14ac:dyDescent="0.45">
      <c r="B298" s="208">
        <f t="shared" si="4"/>
        <v>292</v>
      </c>
      <c r="C298" s="209" t="s">
        <v>1451</v>
      </c>
      <c r="D298" s="209" t="s">
        <v>1832</v>
      </c>
      <c r="E298" s="209">
        <f>IF(D298="1.2(1)①",INDEX('1.2(1)①'!$B:$B,MATCH(F298,'1.2(1)①'!$J:$J,0),1),INDEX('1.2(1)②'!$B:$B,MATCH(F298,'1.2(1)②'!$J:$J,0),1))</f>
        <v>25</v>
      </c>
      <c r="F298" s="209" t="s">
        <v>2160</v>
      </c>
      <c r="G298" s="209" t="s">
        <v>1462</v>
      </c>
      <c r="H298" s="209" t="s">
        <v>1452</v>
      </c>
      <c r="I298" s="209" t="s">
        <v>1461</v>
      </c>
      <c r="J298" s="209" t="s">
        <v>1419</v>
      </c>
      <c r="K298" s="209" t="s">
        <v>1400</v>
      </c>
      <c r="L298" s="41">
        <v>102</v>
      </c>
      <c r="M298" s="41" t="s">
        <v>1097</v>
      </c>
      <c r="N298" s="41" t="s">
        <v>1098</v>
      </c>
      <c r="O298" s="150">
        <v>16190000</v>
      </c>
      <c r="P298" s="41" t="s">
        <v>1092</v>
      </c>
      <c r="Q298" s="41" t="s">
        <v>1454</v>
      </c>
      <c r="R298" s="41" t="s">
        <v>1455</v>
      </c>
      <c r="S298" s="41" t="s">
        <v>1456</v>
      </c>
      <c r="T298" s="41" t="s">
        <v>1457</v>
      </c>
      <c r="U298" s="41" t="s">
        <v>1458</v>
      </c>
      <c r="V298" s="41" t="s">
        <v>1459</v>
      </c>
      <c r="W298" s="41" t="s">
        <v>2998</v>
      </c>
      <c r="X298" s="41" t="s">
        <v>3152</v>
      </c>
    </row>
    <row r="299" spans="2:24" ht="57" x14ac:dyDescent="0.45">
      <c r="B299" s="208">
        <f t="shared" si="4"/>
        <v>293</v>
      </c>
      <c r="C299" s="209" t="s">
        <v>1451</v>
      </c>
      <c r="D299" s="209" t="s">
        <v>1832</v>
      </c>
      <c r="E299" s="209">
        <f>IF(D299="1.2(1)①",INDEX('1.2(1)①'!$B:$B,MATCH(F299,'1.2(1)①'!$J:$J,0),1),INDEX('1.2(1)②'!$B:$B,MATCH(F299,'1.2(1)②'!$J:$J,0),1))</f>
        <v>25</v>
      </c>
      <c r="F299" s="209" t="s">
        <v>2160</v>
      </c>
      <c r="G299" s="209" t="s">
        <v>1464</v>
      </c>
      <c r="H299" s="209" t="s">
        <v>1465</v>
      </c>
      <c r="I299" s="209" t="s">
        <v>1463</v>
      </c>
      <c r="J299" s="209" t="s">
        <v>1419</v>
      </c>
      <c r="K299" s="209" t="s">
        <v>1400</v>
      </c>
      <c r="L299" s="41">
        <v>98</v>
      </c>
      <c r="M299" s="41" t="s">
        <v>1097</v>
      </c>
      <c r="N299" s="41" t="s">
        <v>1098</v>
      </c>
      <c r="O299" s="150">
        <v>12500000</v>
      </c>
      <c r="P299" s="41" t="s">
        <v>1092</v>
      </c>
      <c r="Q299" s="41" t="s">
        <v>1454</v>
      </c>
      <c r="R299" s="41" t="s">
        <v>1455</v>
      </c>
      <c r="S299" s="41" t="s">
        <v>1456</v>
      </c>
      <c r="T299" s="41" t="s">
        <v>1466</v>
      </c>
      <c r="U299" s="41" t="s">
        <v>1466</v>
      </c>
      <c r="V299" s="41" t="s">
        <v>1467</v>
      </c>
      <c r="W299" s="41" t="s">
        <v>2998</v>
      </c>
      <c r="X299" s="41" t="s">
        <v>3002</v>
      </c>
    </row>
    <row r="300" spans="2:24" ht="42.75" x14ac:dyDescent="0.45">
      <c r="B300" s="208">
        <f t="shared" si="4"/>
        <v>294</v>
      </c>
      <c r="C300" s="209" t="s">
        <v>1451</v>
      </c>
      <c r="D300" s="209" t="s">
        <v>1832</v>
      </c>
      <c r="E300" s="209">
        <f>IF(D300="1.2(1)①",INDEX('1.2(1)①'!$B:$B,MATCH(F300,'1.2(1)①'!$J:$J,0),1),INDEX('1.2(1)②'!$B:$B,MATCH(F300,'1.2(1)②'!$J:$J,0),1))</f>
        <v>25</v>
      </c>
      <c r="F300" s="209" t="s">
        <v>2160</v>
      </c>
      <c r="G300" s="209" t="s">
        <v>1464</v>
      </c>
      <c r="H300" s="209" t="s">
        <v>1465</v>
      </c>
      <c r="I300" s="209" t="s">
        <v>1461</v>
      </c>
      <c r="J300" s="209" t="s">
        <v>1419</v>
      </c>
      <c r="K300" s="209" t="s">
        <v>1400</v>
      </c>
      <c r="L300" s="41">
        <v>98</v>
      </c>
      <c r="M300" s="41" t="s">
        <v>1097</v>
      </c>
      <c r="N300" s="41" t="s">
        <v>1098</v>
      </c>
      <c r="O300" s="150" t="s">
        <v>1088</v>
      </c>
      <c r="P300" s="41" t="s">
        <v>1092</v>
      </c>
      <c r="Q300" s="41" t="s">
        <v>1454</v>
      </c>
      <c r="R300" s="41" t="s">
        <v>1455</v>
      </c>
      <c r="S300" s="41" t="s">
        <v>1468</v>
      </c>
      <c r="T300" s="41" t="s">
        <v>1466</v>
      </c>
      <c r="U300" s="41" t="s">
        <v>1466</v>
      </c>
      <c r="V300" s="41" t="s">
        <v>1467</v>
      </c>
      <c r="W300" s="41" t="s">
        <v>2998</v>
      </c>
      <c r="X300" s="41"/>
    </row>
    <row r="301" spans="2:24" ht="42.75" x14ac:dyDescent="0.45">
      <c r="B301" s="208">
        <f t="shared" si="4"/>
        <v>295</v>
      </c>
      <c r="C301" s="209" t="s">
        <v>1469</v>
      </c>
      <c r="D301" s="209" t="s">
        <v>1832</v>
      </c>
      <c r="E301" s="209">
        <f>IF(D301="1.2(1)①",INDEX('1.2(1)①'!$B:$B,MATCH(F301,'1.2(1)①'!$J:$J,0),1),INDEX('1.2(1)②'!$B:$B,MATCH(F301,'1.2(1)②'!$J:$J,0),1))</f>
        <v>25</v>
      </c>
      <c r="F301" s="209" t="s">
        <v>2160</v>
      </c>
      <c r="G301" s="209" t="s">
        <v>1088</v>
      </c>
      <c r="H301" s="209" t="s">
        <v>1452</v>
      </c>
      <c r="I301" s="209" t="s">
        <v>1453</v>
      </c>
      <c r="J301" s="209" t="s">
        <v>1419</v>
      </c>
      <c r="K301" s="209" t="s">
        <v>1400</v>
      </c>
      <c r="L301" s="41">
        <v>92</v>
      </c>
      <c r="M301" s="41" t="s">
        <v>1097</v>
      </c>
      <c r="N301" s="41" t="s">
        <v>1098</v>
      </c>
      <c r="O301" s="150" t="s">
        <v>1088</v>
      </c>
      <c r="P301" s="41" t="s">
        <v>1092</v>
      </c>
      <c r="Q301" s="41" t="s">
        <v>1454</v>
      </c>
      <c r="R301" s="41" t="s">
        <v>1455</v>
      </c>
      <c r="S301" s="41" t="s">
        <v>1456</v>
      </c>
      <c r="T301" s="41" t="s">
        <v>1454</v>
      </c>
      <c r="U301" s="41" t="s">
        <v>1455</v>
      </c>
      <c r="V301" s="41" t="s">
        <v>1456</v>
      </c>
      <c r="W301" s="41" t="s">
        <v>2998</v>
      </c>
      <c r="X301" s="41"/>
    </row>
    <row r="302" spans="2:24" ht="42.75" x14ac:dyDescent="0.45">
      <c r="B302" s="208">
        <f t="shared" si="4"/>
        <v>296</v>
      </c>
      <c r="C302" s="209" t="s">
        <v>1469</v>
      </c>
      <c r="D302" s="209" t="s">
        <v>1832</v>
      </c>
      <c r="E302" s="209">
        <f>IF(D302="1.2(1)①",INDEX('1.2(1)①'!$B:$B,MATCH(F302,'1.2(1)①'!$J:$J,0),1),INDEX('1.2(1)②'!$B:$B,MATCH(F302,'1.2(1)②'!$J:$J,0),1))</f>
        <v>25</v>
      </c>
      <c r="F302" s="209" t="s">
        <v>2160</v>
      </c>
      <c r="G302" s="209" t="s">
        <v>1088</v>
      </c>
      <c r="H302" s="209" t="s">
        <v>1452</v>
      </c>
      <c r="I302" s="209" t="s">
        <v>1460</v>
      </c>
      <c r="J302" s="209" t="s">
        <v>1419</v>
      </c>
      <c r="K302" s="209" t="s">
        <v>1400</v>
      </c>
      <c r="L302" s="41">
        <v>92</v>
      </c>
      <c r="M302" s="41" t="s">
        <v>1097</v>
      </c>
      <c r="N302" s="41" t="s">
        <v>1098</v>
      </c>
      <c r="O302" s="150" t="s">
        <v>1088</v>
      </c>
      <c r="P302" s="41" t="s">
        <v>1092</v>
      </c>
      <c r="Q302" s="41" t="s">
        <v>1454</v>
      </c>
      <c r="R302" s="41" t="s">
        <v>1455</v>
      </c>
      <c r="S302" s="41" t="s">
        <v>1456</v>
      </c>
      <c r="T302" s="41" t="s">
        <v>1454</v>
      </c>
      <c r="U302" s="41" t="s">
        <v>1455</v>
      </c>
      <c r="V302" s="41" t="s">
        <v>1456</v>
      </c>
      <c r="W302" s="41" t="s">
        <v>2998</v>
      </c>
      <c r="X302" s="41"/>
    </row>
    <row r="303" spans="2:24" ht="57" x14ac:dyDescent="0.45">
      <c r="B303" s="208">
        <f t="shared" si="4"/>
        <v>297</v>
      </c>
      <c r="C303" s="209" t="s">
        <v>1469</v>
      </c>
      <c r="D303" s="209" t="s">
        <v>1832</v>
      </c>
      <c r="E303" s="209">
        <f>IF(D303="1.2(1)①",INDEX('1.2(1)①'!$B:$B,MATCH(F303,'1.2(1)①'!$J:$J,0),1),INDEX('1.2(1)②'!$B:$B,MATCH(F303,'1.2(1)②'!$J:$J,0),1))</f>
        <v>25</v>
      </c>
      <c r="F303" s="209" t="s">
        <v>2160</v>
      </c>
      <c r="G303" s="209" t="s">
        <v>1088</v>
      </c>
      <c r="H303" s="209" t="s">
        <v>1452</v>
      </c>
      <c r="I303" s="209" t="s">
        <v>1470</v>
      </c>
      <c r="J303" s="209" t="s">
        <v>1419</v>
      </c>
      <c r="K303" s="209" t="s">
        <v>1400</v>
      </c>
      <c r="L303" s="41">
        <v>96</v>
      </c>
      <c r="M303" s="41" t="s">
        <v>1097</v>
      </c>
      <c r="N303" s="41" t="s">
        <v>1098</v>
      </c>
      <c r="O303" s="150">
        <v>60020000</v>
      </c>
      <c r="P303" s="41" t="s">
        <v>1092</v>
      </c>
      <c r="Q303" s="41" t="s">
        <v>1454</v>
      </c>
      <c r="R303" s="41" t="s">
        <v>1455</v>
      </c>
      <c r="S303" s="41" t="s">
        <v>1456</v>
      </c>
      <c r="T303" s="41" t="s">
        <v>1454</v>
      </c>
      <c r="U303" s="41" t="s">
        <v>1455</v>
      </c>
      <c r="V303" s="41" t="s">
        <v>1456</v>
      </c>
      <c r="W303" s="41" t="s">
        <v>2998</v>
      </c>
      <c r="X303" s="41" t="s">
        <v>3002</v>
      </c>
    </row>
    <row r="304" spans="2:24" ht="42.75" x14ac:dyDescent="0.45">
      <c r="B304" s="208">
        <f t="shared" si="4"/>
        <v>298</v>
      </c>
      <c r="C304" s="209" t="s">
        <v>1469</v>
      </c>
      <c r="D304" s="209" t="s">
        <v>1832</v>
      </c>
      <c r="E304" s="209">
        <f>IF(D304="1.2(1)①",INDEX('1.2(1)①'!$B:$B,MATCH(F304,'1.2(1)①'!$J:$J,0),1),INDEX('1.2(1)②'!$B:$B,MATCH(F304,'1.2(1)②'!$J:$J,0),1))</f>
        <v>25</v>
      </c>
      <c r="F304" s="209" t="s">
        <v>2160</v>
      </c>
      <c r="G304" s="209" t="s">
        <v>1088</v>
      </c>
      <c r="H304" s="209" t="s">
        <v>1452</v>
      </c>
      <c r="I304" s="209" t="s">
        <v>1471</v>
      </c>
      <c r="J304" s="209" t="s">
        <v>1419</v>
      </c>
      <c r="K304" s="209" t="s">
        <v>1400</v>
      </c>
      <c r="L304" s="41">
        <v>96</v>
      </c>
      <c r="M304" s="41" t="s">
        <v>1097</v>
      </c>
      <c r="N304" s="41" t="s">
        <v>1098</v>
      </c>
      <c r="O304" s="150" t="s">
        <v>1088</v>
      </c>
      <c r="P304" s="41" t="s">
        <v>1092</v>
      </c>
      <c r="Q304" s="41" t="s">
        <v>1454</v>
      </c>
      <c r="R304" s="41" t="s">
        <v>1455</v>
      </c>
      <c r="S304" s="41" t="s">
        <v>1456</v>
      </c>
      <c r="T304" s="41" t="s">
        <v>1454</v>
      </c>
      <c r="U304" s="41" t="s">
        <v>1455</v>
      </c>
      <c r="V304" s="41" t="s">
        <v>1456</v>
      </c>
      <c r="W304" s="41" t="s">
        <v>2998</v>
      </c>
      <c r="X304" s="41"/>
    </row>
    <row r="305" spans="2:24" ht="42.75" x14ac:dyDescent="0.45">
      <c r="B305" s="208">
        <f t="shared" si="4"/>
        <v>299</v>
      </c>
      <c r="C305" s="209" t="s">
        <v>1469</v>
      </c>
      <c r="D305" s="209" t="s">
        <v>1832</v>
      </c>
      <c r="E305" s="209">
        <f>IF(D305="1.2(1)①",INDEX('1.2(1)①'!$B:$B,MATCH(F305,'1.2(1)①'!$J:$J,0),1),INDEX('1.2(1)②'!$B:$B,MATCH(F305,'1.2(1)②'!$J:$J,0),1))</f>
        <v>25</v>
      </c>
      <c r="F305" s="209" t="s">
        <v>2160</v>
      </c>
      <c r="G305" s="209" t="s">
        <v>1088</v>
      </c>
      <c r="H305" s="209" t="s">
        <v>1452</v>
      </c>
      <c r="I305" s="209" t="s">
        <v>1472</v>
      </c>
      <c r="J305" s="209" t="s">
        <v>1419</v>
      </c>
      <c r="K305" s="209" t="s">
        <v>1400</v>
      </c>
      <c r="L305" s="41">
        <v>92</v>
      </c>
      <c r="M305" s="41" t="s">
        <v>1097</v>
      </c>
      <c r="N305" s="41" t="s">
        <v>1098</v>
      </c>
      <c r="O305" s="150" t="s">
        <v>1088</v>
      </c>
      <c r="P305" s="41" t="s">
        <v>1092</v>
      </c>
      <c r="Q305" s="41" t="s">
        <v>1454</v>
      </c>
      <c r="R305" s="41" t="s">
        <v>1455</v>
      </c>
      <c r="S305" s="41" t="s">
        <v>1456</v>
      </c>
      <c r="T305" s="41" t="s">
        <v>1454</v>
      </c>
      <c r="U305" s="41" t="s">
        <v>1455</v>
      </c>
      <c r="V305" s="41" t="s">
        <v>1456</v>
      </c>
      <c r="W305" s="41" t="s">
        <v>2998</v>
      </c>
      <c r="X305" s="41"/>
    </row>
    <row r="306" spans="2:24" ht="42.75" x14ac:dyDescent="0.45">
      <c r="B306" s="208">
        <f t="shared" si="4"/>
        <v>300</v>
      </c>
      <c r="C306" s="209" t="s">
        <v>1469</v>
      </c>
      <c r="D306" s="209" t="s">
        <v>1832</v>
      </c>
      <c r="E306" s="209">
        <f>IF(D306="1.2(1)①",INDEX('1.2(1)①'!$B:$B,MATCH(F306,'1.2(1)①'!$J:$J,0),1),INDEX('1.2(1)②'!$B:$B,MATCH(F306,'1.2(1)②'!$J:$J,0),1))</f>
        <v>25</v>
      </c>
      <c r="F306" s="209" t="s">
        <v>2160</v>
      </c>
      <c r="G306" s="209" t="s">
        <v>1429</v>
      </c>
      <c r="H306" s="209" t="s">
        <v>1452</v>
      </c>
      <c r="I306" s="209" t="s">
        <v>1453</v>
      </c>
      <c r="J306" s="209" t="s">
        <v>1419</v>
      </c>
      <c r="K306" s="209" t="s">
        <v>1400</v>
      </c>
      <c r="L306" s="41" t="s">
        <v>1088</v>
      </c>
      <c r="M306" s="41" t="s">
        <v>1097</v>
      </c>
      <c r="N306" s="41" t="s">
        <v>1098</v>
      </c>
      <c r="O306" s="150" t="s">
        <v>1088</v>
      </c>
      <c r="P306" s="41" t="s">
        <v>1092</v>
      </c>
      <c r="Q306" s="41" t="s">
        <v>1454</v>
      </c>
      <c r="R306" s="41" t="s">
        <v>1455</v>
      </c>
      <c r="S306" s="41" t="s">
        <v>1456</v>
      </c>
      <c r="T306" s="41" t="s">
        <v>1454</v>
      </c>
      <c r="U306" s="41" t="s">
        <v>1455</v>
      </c>
      <c r="V306" s="41" t="s">
        <v>1456</v>
      </c>
      <c r="W306" s="41" t="s">
        <v>2998</v>
      </c>
      <c r="X306" s="41"/>
    </row>
    <row r="307" spans="2:24" ht="42.75" x14ac:dyDescent="0.45">
      <c r="B307" s="208">
        <f t="shared" si="4"/>
        <v>301</v>
      </c>
      <c r="C307" s="209" t="s">
        <v>1469</v>
      </c>
      <c r="D307" s="209" t="s">
        <v>1832</v>
      </c>
      <c r="E307" s="209">
        <f>IF(D307="1.2(1)①",INDEX('1.2(1)①'!$B:$B,MATCH(F307,'1.2(1)①'!$J:$J,0),1),INDEX('1.2(1)②'!$B:$B,MATCH(F307,'1.2(1)②'!$J:$J,0),1))</f>
        <v>25</v>
      </c>
      <c r="F307" s="209" t="s">
        <v>2160</v>
      </c>
      <c r="G307" s="209" t="s">
        <v>1429</v>
      </c>
      <c r="H307" s="209" t="s">
        <v>1452</v>
      </c>
      <c r="I307" s="209" t="s">
        <v>1460</v>
      </c>
      <c r="J307" s="209" t="s">
        <v>1419</v>
      </c>
      <c r="K307" s="209" t="s">
        <v>1400</v>
      </c>
      <c r="L307" s="41">
        <v>102</v>
      </c>
      <c r="M307" s="41" t="s">
        <v>1097</v>
      </c>
      <c r="N307" s="41" t="s">
        <v>1098</v>
      </c>
      <c r="O307" s="150" t="s">
        <v>1088</v>
      </c>
      <c r="P307" s="41" t="s">
        <v>1092</v>
      </c>
      <c r="Q307" s="41" t="s">
        <v>1454</v>
      </c>
      <c r="R307" s="41" t="s">
        <v>1455</v>
      </c>
      <c r="S307" s="41" t="s">
        <v>1456</v>
      </c>
      <c r="T307" s="41" t="s">
        <v>1454</v>
      </c>
      <c r="U307" s="41" t="s">
        <v>1455</v>
      </c>
      <c r="V307" s="41" t="s">
        <v>1456</v>
      </c>
      <c r="W307" s="41" t="s">
        <v>2998</v>
      </c>
      <c r="X307" s="41"/>
    </row>
    <row r="308" spans="2:24" ht="42.75" x14ac:dyDescent="0.45">
      <c r="B308" s="208">
        <f t="shared" si="4"/>
        <v>302</v>
      </c>
      <c r="C308" s="209" t="s">
        <v>1469</v>
      </c>
      <c r="D308" s="209" t="s">
        <v>1832</v>
      </c>
      <c r="E308" s="209">
        <f>IF(D308="1.2(1)①",INDEX('1.2(1)①'!$B:$B,MATCH(F308,'1.2(1)①'!$J:$J,0),1),INDEX('1.2(1)②'!$B:$B,MATCH(F308,'1.2(1)②'!$J:$J,0),1))</f>
        <v>25</v>
      </c>
      <c r="F308" s="209" t="s">
        <v>2160</v>
      </c>
      <c r="G308" s="209" t="s">
        <v>1429</v>
      </c>
      <c r="H308" s="209" t="s">
        <v>1452</v>
      </c>
      <c r="I308" s="209" t="s">
        <v>1461</v>
      </c>
      <c r="J308" s="209" t="s">
        <v>1419</v>
      </c>
      <c r="K308" s="209" t="s">
        <v>1400</v>
      </c>
      <c r="L308" s="41" t="s">
        <v>1088</v>
      </c>
      <c r="M308" s="41" t="s">
        <v>1097</v>
      </c>
      <c r="N308" s="41" t="s">
        <v>1098</v>
      </c>
      <c r="O308" s="150" t="s">
        <v>1088</v>
      </c>
      <c r="P308" s="41" t="s">
        <v>1092</v>
      </c>
      <c r="Q308" s="41" t="s">
        <v>1454</v>
      </c>
      <c r="R308" s="41" t="s">
        <v>1455</v>
      </c>
      <c r="S308" s="41" t="s">
        <v>1456</v>
      </c>
      <c r="T308" s="41" t="s">
        <v>1454</v>
      </c>
      <c r="U308" s="41" t="s">
        <v>1455</v>
      </c>
      <c r="V308" s="41" t="s">
        <v>1456</v>
      </c>
      <c r="W308" s="41" t="s">
        <v>2998</v>
      </c>
      <c r="X308" s="41"/>
    </row>
    <row r="309" spans="2:24" ht="42.75" x14ac:dyDescent="0.45">
      <c r="B309" s="208">
        <f t="shared" si="4"/>
        <v>303</v>
      </c>
      <c r="C309" s="209" t="s">
        <v>1473</v>
      </c>
      <c r="D309" s="209" t="s">
        <v>1832</v>
      </c>
      <c r="E309" s="209">
        <f>IF(D309="1.2(1)①",INDEX('1.2(1)①'!$B:$B,MATCH(F309,'1.2(1)①'!$J:$J,0),1),INDEX('1.2(1)②'!$B:$B,MATCH(F309,'1.2(1)②'!$J:$J,0),1))</f>
        <v>25</v>
      </c>
      <c r="F309" s="209" t="s">
        <v>2160</v>
      </c>
      <c r="G309" s="209" t="s">
        <v>1088</v>
      </c>
      <c r="H309" s="209" t="s">
        <v>1452</v>
      </c>
      <c r="I309" s="209" t="s">
        <v>1453</v>
      </c>
      <c r="J309" s="209" t="s">
        <v>1419</v>
      </c>
      <c r="K309" s="209" t="s">
        <v>1400</v>
      </c>
      <c r="L309" s="41">
        <v>92</v>
      </c>
      <c r="M309" s="41" t="s">
        <v>1097</v>
      </c>
      <c r="N309" s="41" t="s">
        <v>1098</v>
      </c>
      <c r="O309" s="150" t="s">
        <v>1088</v>
      </c>
      <c r="P309" s="41" t="s">
        <v>1092</v>
      </c>
      <c r="Q309" s="41" t="s">
        <v>1454</v>
      </c>
      <c r="R309" s="41" t="s">
        <v>1455</v>
      </c>
      <c r="S309" s="41" t="s">
        <v>1456</v>
      </c>
      <c r="T309" s="41" t="s">
        <v>1454</v>
      </c>
      <c r="U309" s="41" t="s">
        <v>1455</v>
      </c>
      <c r="V309" s="41" t="s">
        <v>1456</v>
      </c>
      <c r="W309" s="41" t="s">
        <v>2998</v>
      </c>
      <c r="X309" s="41"/>
    </row>
    <row r="310" spans="2:24" ht="42.75" x14ac:dyDescent="0.45">
      <c r="B310" s="208">
        <f t="shared" si="4"/>
        <v>304</v>
      </c>
      <c r="C310" s="209" t="s">
        <v>1473</v>
      </c>
      <c r="D310" s="209" t="s">
        <v>1832</v>
      </c>
      <c r="E310" s="209">
        <f>IF(D310="1.2(1)①",INDEX('1.2(1)①'!$B:$B,MATCH(F310,'1.2(1)①'!$J:$J,0),1),INDEX('1.2(1)②'!$B:$B,MATCH(F310,'1.2(1)②'!$J:$J,0),1))</f>
        <v>25</v>
      </c>
      <c r="F310" s="209" t="s">
        <v>2160</v>
      </c>
      <c r="G310" s="209" t="s">
        <v>1088</v>
      </c>
      <c r="H310" s="209" t="s">
        <v>1452</v>
      </c>
      <c r="I310" s="209" t="s">
        <v>1460</v>
      </c>
      <c r="J310" s="209" t="s">
        <v>1419</v>
      </c>
      <c r="K310" s="209" t="s">
        <v>1400</v>
      </c>
      <c r="L310" s="41" t="s">
        <v>1088</v>
      </c>
      <c r="M310" s="41" t="s">
        <v>1097</v>
      </c>
      <c r="N310" s="41" t="s">
        <v>1098</v>
      </c>
      <c r="O310" s="150" t="s">
        <v>1088</v>
      </c>
      <c r="P310" s="41" t="s">
        <v>1092</v>
      </c>
      <c r="Q310" s="41" t="s">
        <v>1454</v>
      </c>
      <c r="R310" s="41" t="s">
        <v>1455</v>
      </c>
      <c r="S310" s="41" t="s">
        <v>1456</v>
      </c>
      <c r="T310" s="41" t="s">
        <v>1454</v>
      </c>
      <c r="U310" s="41" t="s">
        <v>1455</v>
      </c>
      <c r="V310" s="41" t="s">
        <v>1456</v>
      </c>
      <c r="W310" s="41" t="s">
        <v>2998</v>
      </c>
      <c r="X310" s="41"/>
    </row>
    <row r="311" spans="2:24" ht="42.75" x14ac:dyDescent="0.45">
      <c r="B311" s="208">
        <f t="shared" si="4"/>
        <v>305</v>
      </c>
      <c r="C311" s="209" t="s">
        <v>1473</v>
      </c>
      <c r="D311" s="209" t="s">
        <v>1832</v>
      </c>
      <c r="E311" s="209">
        <f>IF(D311="1.2(1)①",INDEX('1.2(1)①'!$B:$B,MATCH(F311,'1.2(1)①'!$J:$J,0),1),INDEX('1.2(1)②'!$B:$B,MATCH(F311,'1.2(1)②'!$J:$J,0),1))</f>
        <v>25</v>
      </c>
      <c r="F311" s="209" t="s">
        <v>2160</v>
      </c>
      <c r="G311" s="209" t="s">
        <v>1088</v>
      </c>
      <c r="H311" s="209" t="s">
        <v>1452</v>
      </c>
      <c r="I311" s="209" t="s">
        <v>1470</v>
      </c>
      <c r="J311" s="209" t="s">
        <v>1419</v>
      </c>
      <c r="K311" s="209" t="s">
        <v>1400</v>
      </c>
      <c r="L311" s="41">
        <v>96</v>
      </c>
      <c r="M311" s="41" t="s">
        <v>1097</v>
      </c>
      <c r="N311" s="41" t="s">
        <v>1098</v>
      </c>
      <c r="O311" s="150" t="s">
        <v>1088</v>
      </c>
      <c r="P311" s="41" t="s">
        <v>1092</v>
      </c>
      <c r="Q311" s="41" t="s">
        <v>1454</v>
      </c>
      <c r="R311" s="41" t="s">
        <v>1455</v>
      </c>
      <c r="S311" s="41" t="s">
        <v>1456</v>
      </c>
      <c r="T311" s="41" t="s">
        <v>1454</v>
      </c>
      <c r="U311" s="41" t="s">
        <v>1455</v>
      </c>
      <c r="V311" s="41" t="s">
        <v>1456</v>
      </c>
      <c r="W311" s="41" t="s">
        <v>2998</v>
      </c>
      <c r="X311" s="41"/>
    </row>
    <row r="312" spans="2:24" ht="42.75" x14ac:dyDescent="0.45">
      <c r="B312" s="208">
        <f t="shared" si="4"/>
        <v>306</v>
      </c>
      <c r="C312" s="209" t="s">
        <v>1473</v>
      </c>
      <c r="D312" s="209" t="s">
        <v>1832</v>
      </c>
      <c r="E312" s="209">
        <f>IF(D312="1.2(1)①",INDEX('1.2(1)①'!$B:$B,MATCH(F312,'1.2(1)①'!$J:$J,0),1),INDEX('1.2(1)②'!$B:$B,MATCH(F312,'1.2(1)②'!$J:$J,0),1))</f>
        <v>25</v>
      </c>
      <c r="F312" s="209" t="s">
        <v>2160</v>
      </c>
      <c r="G312" s="209" t="s">
        <v>1088</v>
      </c>
      <c r="H312" s="209" t="s">
        <v>1452</v>
      </c>
      <c r="I312" s="209" t="s">
        <v>1471</v>
      </c>
      <c r="J312" s="209" t="s">
        <v>1419</v>
      </c>
      <c r="K312" s="209" t="s">
        <v>1400</v>
      </c>
      <c r="L312" s="41">
        <v>96</v>
      </c>
      <c r="M312" s="41" t="s">
        <v>1097</v>
      </c>
      <c r="N312" s="41" t="s">
        <v>1098</v>
      </c>
      <c r="O312" s="150" t="s">
        <v>1088</v>
      </c>
      <c r="P312" s="41" t="s">
        <v>1092</v>
      </c>
      <c r="Q312" s="41" t="s">
        <v>1454</v>
      </c>
      <c r="R312" s="41" t="s">
        <v>1455</v>
      </c>
      <c r="S312" s="41" t="s">
        <v>1456</v>
      </c>
      <c r="T312" s="41" t="s">
        <v>1454</v>
      </c>
      <c r="U312" s="41" t="s">
        <v>1455</v>
      </c>
      <c r="V312" s="41" t="s">
        <v>1456</v>
      </c>
      <c r="W312" s="41" t="s">
        <v>2998</v>
      </c>
      <c r="X312" s="41"/>
    </row>
    <row r="313" spans="2:24" ht="42.75" x14ac:dyDescent="0.45">
      <c r="B313" s="208">
        <f t="shared" si="4"/>
        <v>307</v>
      </c>
      <c r="C313" s="209" t="s">
        <v>1473</v>
      </c>
      <c r="D313" s="209" t="s">
        <v>1832</v>
      </c>
      <c r="E313" s="209">
        <f>IF(D313="1.2(1)①",INDEX('1.2(1)①'!$B:$B,MATCH(F313,'1.2(1)①'!$J:$J,0),1),INDEX('1.2(1)②'!$B:$B,MATCH(F313,'1.2(1)②'!$J:$J,0),1))</f>
        <v>25</v>
      </c>
      <c r="F313" s="209" t="s">
        <v>2160</v>
      </c>
      <c r="G313" s="209" t="s">
        <v>1088</v>
      </c>
      <c r="H313" s="209" t="s">
        <v>1452</v>
      </c>
      <c r="I313" s="209" t="s">
        <v>1472</v>
      </c>
      <c r="J313" s="209" t="s">
        <v>1419</v>
      </c>
      <c r="K313" s="209" t="s">
        <v>1400</v>
      </c>
      <c r="L313" s="41">
        <v>94</v>
      </c>
      <c r="M313" s="41" t="s">
        <v>1097</v>
      </c>
      <c r="N313" s="41" t="s">
        <v>1098</v>
      </c>
      <c r="O313" s="150" t="s">
        <v>1088</v>
      </c>
      <c r="P313" s="41" t="s">
        <v>1092</v>
      </c>
      <c r="Q313" s="41" t="s">
        <v>1454</v>
      </c>
      <c r="R313" s="41" t="s">
        <v>1455</v>
      </c>
      <c r="S313" s="41" t="s">
        <v>1456</v>
      </c>
      <c r="T313" s="41" t="s">
        <v>1454</v>
      </c>
      <c r="U313" s="41" t="s">
        <v>1455</v>
      </c>
      <c r="V313" s="41" t="s">
        <v>1456</v>
      </c>
      <c r="W313" s="41" t="s">
        <v>2998</v>
      </c>
      <c r="X313" s="41"/>
    </row>
    <row r="314" spans="2:24" ht="156.75" x14ac:dyDescent="0.45">
      <c r="B314" s="208">
        <f t="shared" si="4"/>
        <v>308</v>
      </c>
      <c r="C314" s="209" t="s">
        <v>1474</v>
      </c>
      <c r="D314" s="209" t="s">
        <v>1832</v>
      </c>
      <c r="E314" s="209">
        <f>IF(D314="1.2(1)①",INDEX('1.2(1)①'!$B:$B,MATCH(F314,'1.2(1)①'!$J:$J,0),1),INDEX('1.2(1)②'!$B:$B,MATCH(F314,'1.2(1)②'!$J:$J,0),1))</f>
        <v>17</v>
      </c>
      <c r="F314" s="41" t="s">
        <v>2501</v>
      </c>
      <c r="G314" s="209" t="s">
        <v>1088</v>
      </c>
      <c r="H314" s="209" t="s">
        <v>1452</v>
      </c>
      <c r="I314" s="209" t="s">
        <v>1453</v>
      </c>
      <c r="J314" s="209" t="s">
        <v>1419</v>
      </c>
      <c r="K314" s="209" t="s">
        <v>1400</v>
      </c>
      <c r="L314" s="41">
        <v>98</v>
      </c>
      <c r="M314" s="41" t="s">
        <v>1097</v>
      </c>
      <c r="N314" s="41" t="s">
        <v>1098</v>
      </c>
      <c r="O314" s="150" t="s">
        <v>1088</v>
      </c>
      <c r="P314" s="41" t="s">
        <v>1092</v>
      </c>
      <c r="Q314" s="41" t="s">
        <v>1454</v>
      </c>
      <c r="R314" s="41" t="s">
        <v>1455</v>
      </c>
      <c r="S314" s="41" t="s">
        <v>1456</v>
      </c>
      <c r="T314" s="41" t="s">
        <v>1457</v>
      </c>
      <c r="U314" s="41" t="s">
        <v>1458</v>
      </c>
      <c r="V314" s="41" t="s">
        <v>1459</v>
      </c>
      <c r="W314" s="41" t="s">
        <v>2998</v>
      </c>
      <c r="X314" s="41"/>
    </row>
    <row r="315" spans="2:24" ht="156.75" x14ac:dyDescent="0.45">
      <c r="B315" s="208">
        <f t="shared" si="4"/>
        <v>309</v>
      </c>
      <c r="C315" s="209" t="s">
        <v>1474</v>
      </c>
      <c r="D315" s="209" t="s">
        <v>1832</v>
      </c>
      <c r="E315" s="209">
        <f>IF(D315="1.2(1)①",INDEX('1.2(1)①'!$B:$B,MATCH(F315,'1.2(1)①'!$J:$J,0),1),INDEX('1.2(1)②'!$B:$B,MATCH(F315,'1.2(1)②'!$J:$J,0),1))</f>
        <v>17</v>
      </c>
      <c r="F315" s="41" t="s">
        <v>2501</v>
      </c>
      <c r="G315" s="209" t="s">
        <v>1088</v>
      </c>
      <c r="H315" s="209" t="s">
        <v>1452</v>
      </c>
      <c r="I315" s="209" t="s">
        <v>1475</v>
      </c>
      <c r="J315" s="209" t="s">
        <v>1419</v>
      </c>
      <c r="K315" s="209" t="s">
        <v>1400</v>
      </c>
      <c r="L315" s="41">
        <v>98</v>
      </c>
      <c r="M315" s="41" t="s">
        <v>1097</v>
      </c>
      <c r="N315" s="41" t="s">
        <v>1098</v>
      </c>
      <c r="O315" s="150">
        <v>45300000</v>
      </c>
      <c r="P315" s="41" t="s">
        <v>1092</v>
      </c>
      <c r="Q315" s="41" t="s">
        <v>1454</v>
      </c>
      <c r="R315" s="41" t="s">
        <v>1455</v>
      </c>
      <c r="S315" s="41" t="s">
        <v>1456</v>
      </c>
      <c r="T315" s="41" t="s">
        <v>1457</v>
      </c>
      <c r="U315" s="41" t="s">
        <v>1458</v>
      </c>
      <c r="V315" s="41" t="s">
        <v>1459</v>
      </c>
      <c r="W315" s="41" t="s">
        <v>2998</v>
      </c>
      <c r="X315" s="41" t="s">
        <v>3002</v>
      </c>
    </row>
    <row r="316" spans="2:24" ht="156.75" x14ac:dyDescent="0.45">
      <c r="B316" s="208">
        <f t="shared" si="4"/>
        <v>310</v>
      </c>
      <c r="C316" s="209" t="s">
        <v>1474</v>
      </c>
      <c r="D316" s="209" t="s">
        <v>1832</v>
      </c>
      <c r="E316" s="209">
        <f>IF(D316="1.2(1)①",INDEX('1.2(1)①'!$B:$B,MATCH(F316,'1.2(1)①'!$J:$J,0),1),INDEX('1.2(1)②'!$B:$B,MATCH(F316,'1.2(1)②'!$J:$J,0),1))</f>
        <v>17</v>
      </c>
      <c r="F316" s="41" t="s">
        <v>2501</v>
      </c>
      <c r="G316" s="209" t="s">
        <v>1088</v>
      </c>
      <c r="H316" s="209" t="s">
        <v>1452</v>
      </c>
      <c r="I316" s="209" t="s">
        <v>1461</v>
      </c>
      <c r="J316" s="209" t="s">
        <v>1419</v>
      </c>
      <c r="K316" s="209" t="s">
        <v>1400</v>
      </c>
      <c r="L316" s="41" t="s">
        <v>1088</v>
      </c>
      <c r="M316" s="41" t="s">
        <v>1097</v>
      </c>
      <c r="N316" s="41" t="s">
        <v>1098</v>
      </c>
      <c r="O316" s="150" t="s">
        <v>1088</v>
      </c>
      <c r="P316" s="41" t="s">
        <v>1092</v>
      </c>
      <c r="Q316" s="41" t="s">
        <v>1454</v>
      </c>
      <c r="R316" s="41" t="s">
        <v>1455</v>
      </c>
      <c r="S316" s="41" t="s">
        <v>1456</v>
      </c>
      <c r="T316" s="41" t="s">
        <v>1457</v>
      </c>
      <c r="U316" s="41" t="s">
        <v>1458</v>
      </c>
      <c r="V316" s="41" t="s">
        <v>1459</v>
      </c>
      <c r="W316" s="41" t="s">
        <v>2998</v>
      </c>
      <c r="X316" s="41"/>
    </row>
    <row r="317" spans="2:24" ht="171" x14ac:dyDescent="0.45">
      <c r="B317" s="208">
        <f t="shared" si="4"/>
        <v>311</v>
      </c>
      <c r="C317" s="209" t="s">
        <v>1416</v>
      </c>
      <c r="D317" s="209" t="s">
        <v>1832</v>
      </c>
      <c r="E317" s="209">
        <f>IF(D317="1.2(1)①",INDEX('1.2(1)①'!$B:$B,MATCH(F317,'1.2(1)①'!$J:$J,0),1),INDEX('1.2(1)②'!$B:$B,MATCH(F317,'1.2(1)②'!$J:$J,0),1))</f>
        <v>26</v>
      </c>
      <c r="F317" s="209" t="s">
        <v>71</v>
      </c>
      <c r="G317" s="209" t="s">
        <v>1088</v>
      </c>
      <c r="H317" s="209" t="s">
        <v>1417</v>
      </c>
      <c r="I317" s="209" t="s">
        <v>1418</v>
      </c>
      <c r="J317" s="209" t="s">
        <v>1419</v>
      </c>
      <c r="K317" s="209" t="s">
        <v>1400</v>
      </c>
      <c r="L317" s="41">
        <v>96</v>
      </c>
      <c r="M317" s="41" t="s">
        <v>1097</v>
      </c>
      <c r="N317" s="41" t="s">
        <v>1098</v>
      </c>
      <c r="O317" s="150">
        <v>6950000</v>
      </c>
      <c r="P317" s="41" t="s">
        <v>1092</v>
      </c>
      <c r="Q317" s="41" t="s">
        <v>1420</v>
      </c>
      <c r="R317" s="41" t="s">
        <v>1421</v>
      </c>
      <c r="S317" s="41" t="s">
        <v>1422</v>
      </c>
      <c r="T317" s="41" t="s">
        <v>1420</v>
      </c>
      <c r="U317" s="41" t="s">
        <v>1421</v>
      </c>
      <c r="V317" s="41" t="s">
        <v>1422</v>
      </c>
      <c r="W317" s="41" t="s">
        <v>2998</v>
      </c>
      <c r="X317" s="41" t="s">
        <v>3002</v>
      </c>
    </row>
    <row r="318" spans="2:24" ht="171" x14ac:dyDescent="0.45">
      <c r="B318" s="208">
        <f t="shared" si="4"/>
        <v>312</v>
      </c>
      <c r="C318" s="209" t="s">
        <v>1416</v>
      </c>
      <c r="D318" s="209" t="s">
        <v>1832</v>
      </c>
      <c r="E318" s="209">
        <f>IF(D318="1.2(1)①",INDEX('1.2(1)①'!$B:$B,MATCH(F318,'1.2(1)①'!$J:$J,0),1),INDEX('1.2(1)②'!$B:$B,MATCH(F318,'1.2(1)②'!$J:$J,0),1))</f>
        <v>26</v>
      </c>
      <c r="F318" s="209" t="s">
        <v>71</v>
      </c>
      <c r="G318" s="209" t="s">
        <v>1088</v>
      </c>
      <c r="H318" s="209" t="s">
        <v>1417</v>
      </c>
      <c r="I318" s="209" t="s">
        <v>1423</v>
      </c>
      <c r="J318" s="209" t="s">
        <v>1419</v>
      </c>
      <c r="K318" s="209" t="s">
        <v>1400</v>
      </c>
      <c r="L318" s="41">
        <v>91</v>
      </c>
      <c r="M318" s="41" t="s">
        <v>1097</v>
      </c>
      <c r="N318" s="41" t="s">
        <v>1098</v>
      </c>
      <c r="O318" s="150" t="s">
        <v>1088</v>
      </c>
      <c r="P318" s="41" t="s">
        <v>1092</v>
      </c>
      <c r="Q318" s="41" t="s">
        <v>1420</v>
      </c>
      <c r="R318" s="41" t="s">
        <v>1421</v>
      </c>
      <c r="S318" s="41" t="s">
        <v>1422</v>
      </c>
      <c r="T318" s="41" t="s">
        <v>1420</v>
      </c>
      <c r="U318" s="41" t="s">
        <v>1421</v>
      </c>
      <c r="V318" s="41" t="s">
        <v>1422</v>
      </c>
      <c r="W318" s="41" t="s">
        <v>2998</v>
      </c>
      <c r="X318" s="41"/>
    </row>
    <row r="319" spans="2:24" ht="171" x14ac:dyDescent="0.45">
      <c r="B319" s="208">
        <f t="shared" si="4"/>
        <v>313</v>
      </c>
      <c r="C319" s="209" t="s">
        <v>1416</v>
      </c>
      <c r="D319" s="209" t="s">
        <v>1832</v>
      </c>
      <c r="E319" s="209">
        <f>IF(D319="1.2(1)①",INDEX('1.2(1)①'!$B:$B,MATCH(F319,'1.2(1)①'!$J:$J,0),1),INDEX('1.2(1)②'!$B:$B,MATCH(F319,'1.2(1)②'!$J:$J,0),1))</f>
        <v>26</v>
      </c>
      <c r="F319" s="209" t="s">
        <v>71</v>
      </c>
      <c r="G319" s="209" t="s">
        <v>1088</v>
      </c>
      <c r="H319" s="209" t="s">
        <v>1417</v>
      </c>
      <c r="I319" s="209" t="s">
        <v>1424</v>
      </c>
      <c r="J319" s="209" t="s">
        <v>1419</v>
      </c>
      <c r="K319" s="209" t="s">
        <v>1400</v>
      </c>
      <c r="L319" s="41">
        <v>91</v>
      </c>
      <c r="M319" s="41" t="s">
        <v>1097</v>
      </c>
      <c r="N319" s="41" t="s">
        <v>1098</v>
      </c>
      <c r="O319" s="150" t="s">
        <v>1088</v>
      </c>
      <c r="P319" s="41" t="s">
        <v>1092</v>
      </c>
      <c r="Q319" s="41" t="s">
        <v>1420</v>
      </c>
      <c r="R319" s="41" t="s">
        <v>1421</v>
      </c>
      <c r="S319" s="41" t="s">
        <v>1422</v>
      </c>
      <c r="T319" s="41" t="s">
        <v>1420</v>
      </c>
      <c r="U319" s="41" t="s">
        <v>1421</v>
      </c>
      <c r="V319" s="41" t="s">
        <v>1422</v>
      </c>
      <c r="W319" s="41" t="s">
        <v>2998</v>
      </c>
      <c r="X319" s="41"/>
    </row>
    <row r="320" spans="2:24" ht="213.75" x14ac:dyDescent="0.45">
      <c r="B320" s="208">
        <f t="shared" si="4"/>
        <v>314</v>
      </c>
      <c r="C320" s="209" t="s">
        <v>1416</v>
      </c>
      <c r="D320" s="209" t="s">
        <v>1832</v>
      </c>
      <c r="E320" s="209">
        <f>IF(D320="1.2(1)①",INDEX('1.2(1)①'!$B:$B,MATCH(F320,'1.2(1)①'!$J:$J,0),1),INDEX('1.2(1)②'!$B:$B,MATCH(F320,'1.2(1)②'!$J:$J,0),1))</f>
        <v>26</v>
      </c>
      <c r="F320" s="209" t="s">
        <v>71</v>
      </c>
      <c r="G320" s="209" t="s">
        <v>1425</v>
      </c>
      <c r="H320" s="209" t="s">
        <v>1417</v>
      </c>
      <c r="I320" s="209" t="s">
        <v>1418</v>
      </c>
      <c r="J320" s="209" t="s">
        <v>1419</v>
      </c>
      <c r="K320" s="209" t="s">
        <v>1400</v>
      </c>
      <c r="L320" s="41">
        <v>103</v>
      </c>
      <c r="M320" s="41" t="s">
        <v>1097</v>
      </c>
      <c r="N320" s="41" t="s">
        <v>1098</v>
      </c>
      <c r="O320" s="150">
        <v>5870000</v>
      </c>
      <c r="P320" s="41" t="s">
        <v>1092</v>
      </c>
      <c r="Q320" s="41" t="s">
        <v>1426</v>
      </c>
      <c r="R320" s="41" t="s">
        <v>1427</v>
      </c>
      <c r="S320" s="41" t="s">
        <v>1428</v>
      </c>
      <c r="T320" s="41" t="s">
        <v>1426</v>
      </c>
      <c r="U320" s="41" t="s">
        <v>1427</v>
      </c>
      <c r="V320" s="41" t="s">
        <v>1428</v>
      </c>
      <c r="W320" s="41" t="s">
        <v>2998</v>
      </c>
      <c r="X320" s="41" t="s">
        <v>3002</v>
      </c>
    </row>
    <row r="321" spans="2:24" ht="213.75" x14ac:dyDescent="0.45">
      <c r="B321" s="208">
        <f t="shared" si="4"/>
        <v>315</v>
      </c>
      <c r="C321" s="209" t="s">
        <v>1416</v>
      </c>
      <c r="D321" s="209" t="s">
        <v>1832</v>
      </c>
      <c r="E321" s="209">
        <f>IF(D321="1.2(1)①",INDEX('1.2(1)①'!$B:$B,MATCH(F321,'1.2(1)①'!$J:$J,0),1),INDEX('1.2(1)②'!$B:$B,MATCH(F321,'1.2(1)②'!$J:$J,0),1))</f>
        <v>26</v>
      </c>
      <c r="F321" s="209" t="s">
        <v>71</v>
      </c>
      <c r="G321" s="209" t="s">
        <v>1425</v>
      </c>
      <c r="H321" s="209" t="s">
        <v>1417</v>
      </c>
      <c r="I321" s="209" t="s">
        <v>1423</v>
      </c>
      <c r="J321" s="209" t="s">
        <v>1419</v>
      </c>
      <c r="K321" s="209" t="s">
        <v>1400</v>
      </c>
      <c r="L321" s="41" t="s">
        <v>1088</v>
      </c>
      <c r="M321" s="41" t="s">
        <v>1097</v>
      </c>
      <c r="N321" s="41" t="s">
        <v>1098</v>
      </c>
      <c r="O321" s="150" t="s">
        <v>1088</v>
      </c>
      <c r="P321" s="41" t="s">
        <v>1092</v>
      </c>
      <c r="Q321" s="41" t="s">
        <v>1426</v>
      </c>
      <c r="R321" s="41" t="s">
        <v>1427</v>
      </c>
      <c r="S321" s="41" t="s">
        <v>1428</v>
      </c>
      <c r="T321" s="41" t="s">
        <v>1426</v>
      </c>
      <c r="U321" s="41" t="s">
        <v>1427</v>
      </c>
      <c r="V321" s="41" t="s">
        <v>1428</v>
      </c>
      <c r="W321" s="41" t="s">
        <v>2998</v>
      </c>
      <c r="X321" s="41"/>
    </row>
    <row r="322" spans="2:24" ht="213.75" x14ac:dyDescent="0.45">
      <c r="B322" s="208">
        <f t="shared" si="4"/>
        <v>316</v>
      </c>
      <c r="C322" s="209" t="s">
        <v>1416</v>
      </c>
      <c r="D322" s="209" t="s">
        <v>1832</v>
      </c>
      <c r="E322" s="209">
        <f>IF(D322="1.2(1)①",INDEX('1.2(1)①'!$B:$B,MATCH(F322,'1.2(1)①'!$J:$J,0),1),INDEX('1.2(1)②'!$B:$B,MATCH(F322,'1.2(1)②'!$J:$J,0),1))</f>
        <v>26</v>
      </c>
      <c r="F322" s="209" t="s">
        <v>71</v>
      </c>
      <c r="G322" s="209" t="s">
        <v>1425</v>
      </c>
      <c r="H322" s="209" t="s">
        <v>1417</v>
      </c>
      <c r="I322" s="209" t="s">
        <v>1424</v>
      </c>
      <c r="J322" s="209" t="s">
        <v>1419</v>
      </c>
      <c r="K322" s="209" t="s">
        <v>1400</v>
      </c>
      <c r="L322" s="41" t="s">
        <v>1088</v>
      </c>
      <c r="M322" s="41" t="s">
        <v>1097</v>
      </c>
      <c r="N322" s="41" t="s">
        <v>1098</v>
      </c>
      <c r="O322" s="150" t="s">
        <v>1088</v>
      </c>
      <c r="P322" s="41" t="s">
        <v>1092</v>
      </c>
      <c r="Q322" s="41" t="s">
        <v>1426</v>
      </c>
      <c r="R322" s="41" t="s">
        <v>1427</v>
      </c>
      <c r="S322" s="41" t="s">
        <v>1428</v>
      </c>
      <c r="T322" s="41" t="s">
        <v>1426</v>
      </c>
      <c r="U322" s="41" t="s">
        <v>1427</v>
      </c>
      <c r="V322" s="41" t="s">
        <v>1428</v>
      </c>
      <c r="W322" s="41" t="s">
        <v>2998</v>
      </c>
      <c r="X322" s="41"/>
    </row>
    <row r="323" spans="2:24" ht="213.75" x14ac:dyDescent="0.45">
      <c r="B323" s="208">
        <f t="shared" si="4"/>
        <v>317</v>
      </c>
      <c r="C323" s="209" t="s">
        <v>1416</v>
      </c>
      <c r="D323" s="209" t="s">
        <v>1832</v>
      </c>
      <c r="E323" s="209">
        <f>IF(D323="1.2(1)①",INDEX('1.2(1)①'!$B:$B,MATCH(F323,'1.2(1)①'!$J:$J,0),1),INDEX('1.2(1)②'!$B:$B,MATCH(F323,'1.2(1)②'!$J:$J,0),1))</f>
        <v>26</v>
      </c>
      <c r="F323" s="209" t="s">
        <v>71</v>
      </c>
      <c r="G323" s="209" t="s">
        <v>1429</v>
      </c>
      <c r="H323" s="209" t="s">
        <v>1417</v>
      </c>
      <c r="I323" s="209" t="s">
        <v>1418</v>
      </c>
      <c r="J323" s="209" t="s">
        <v>1419</v>
      </c>
      <c r="K323" s="209" t="s">
        <v>1400</v>
      </c>
      <c r="L323" s="41">
        <v>105</v>
      </c>
      <c r="M323" s="41" t="s">
        <v>1097</v>
      </c>
      <c r="N323" s="41" t="s">
        <v>1098</v>
      </c>
      <c r="O323" s="150">
        <v>6340000</v>
      </c>
      <c r="P323" s="41" t="s">
        <v>1092</v>
      </c>
      <c r="Q323" s="41" t="s">
        <v>1426</v>
      </c>
      <c r="R323" s="41" t="s">
        <v>1427</v>
      </c>
      <c r="S323" s="41" t="s">
        <v>1428</v>
      </c>
      <c r="T323" s="41" t="s">
        <v>1426</v>
      </c>
      <c r="U323" s="41" t="s">
        <v>1427</v>
      </c>
      <c r="V323" s="41" t="s">
        <v>1428</v>
      </c>
      <c r="W323" s="41" t="s">
        <v>2998</v>
      </c>
      <c r="X323" s="41" t="s">
        <v>3002</v>
      </c>
    </row>
    <row r="324" spans="2:24" ht="213.75" x14ac:dyDescent="0.45">
      <c r="B324" s="208">
        <f t="shared" si="4"/>
        <v>318</v>
      </c>
      <c r="C324" s="209" t="s">
        <v>1416</v>
      </c>
      <c r="D324" s="209" t="s">
        <v>1832</v>
      </c>
      <c r="E324" s="209">
        <f>IF(D324="1.2(1)①",INDEX('1.2(1)①'!$B:$B,MATCH(F324,'1.2(1)①'!$J:$J,0),1),INDEX('1.2(1)②'!$B:$B,MATCH(F324,'1.2(1)②'!$J:$J,0),1))</f>
        <v>26</v>
      </c>
      <c r="F324" s="209" t="s">
        <v>71</v>
      </c>
      <c r="G324" s="209" t="s">
        <v>1429</v>
      </c>
      <c r="H324" s="209" t="s">
        <v>1417</v>
      </c>
      <c r="I324" s="209" t="s">
        <v>1423</v>
      </c>
      <c r="J324" s="209" t="s">
        <v>1419</v>
      </c>
      <c r="K324" s="209" t="s">
        <v>1400</v>
      </c>
      <c r="L324" s="41" t="s">
        <v>1088</v>
      </c>
      <c r="M324" s="41" t="s">
        <v>1097</v>
      </c>
      <c r="N324" s="41" t="s">
        <v>1098</v>
      </c>
      <c r="O324" s="150" t="s">
        <v>1088</v>
      </c>
      <c r="P324" s="41" t="s">
        <v>1092</v>
      </c>
      <c r="Q324" s="41" t="s">
        <v>1426</v>
      </c>
      <c r="R324" s="41" t="s">
        <v>1427</v>
      </c>
      <c r="S324" s="41" t="s">
        <v>1430</v>
      </c>
      <c r="T324" s="41" t="s">
        <v>1426</v>
      </c>
      <c r="U324" s="41" t="s">
        <v>1427</v>
      </c>
      <c r="V324" s="41" t="s">
        <v>1430</v>
      </c>
      <c r="W324" s="41" t="s">
        <v>2998</v>
      </c>
      <c r="X324" s="41"/>
    </row>
    <row r="325" spans="2:24" ht="213.75" x14ac:dyDescent="0.45">
      <c r="B325" s="208">
        <f t="shared" si="4"/>
        <v>319</v>
      </c>
      <c r="C325" s="209" t="s">
        <v>1416</v>
      </c>
      <c r="D325" s="209" t="s">
        <v>1832</v>
      </c>
      <c r="E325" s="209">
        <f>IF(D325="1.2(1)①",INDEX('1.2(1)①'!$B:$B,MATCH(F325,'1.2(1)①'!$J:$J,0),1),INDEX('1.2(1)②'!$B:$B,MATCH(F325,'1.2(1)②'!$J:$J,0),1))</f>
        <v>26</v>
      </c>
      <c r="F325" s="209" t="s">
        <v>71</v>
      </c>
      <c r="G325" s="209" t="s">
        <v>1429</v>
      </c>
      <c r="H325" s="209" t="s">
        <v>1417</v>
      </c>
      <c r="I325" s="209" t="s">
        <v>1424</v>
      </c>
      <c r="J325" s="209" t="s">
        <v>1419</v>
      </c>
      <c r="K325" s="209" t="s">
        <v>1400</v>
      </c>
      <c r="L325" s="41" t="s">
        <v>1088</v>
      </c>
      <c r="M325" s="41" t="s">
        <v>1097</v>
      </c>
      <c r="N325" s="41" t="s">
        <v>1098</v>
      </c>
      <c r="O325" s="150" t="s">
        <v>1088</v>
      </c>
      <c r="P325" s="41" t="s">
        <v>1092</v>
      </c>
      <c r="Q325" s="41" t="s">
        <v>1426</v>
      </c>
      <c r="R325" s="41" t="s">
        <v>1427</v>
      </c>
      <c r="S325" s="41" t="s">
        <v>1430</v>
      </c>
      <c r="T325" s="41" t="s">
        <v>1426</v>
      </c>
      <c r="U325" s="41" t="s">
        <v>1427</v>
      </c>
      <c r="V325" s="41" t="s">
        <v>1430</v>
      </c>
      <c r="W325" s="41" t="s">
        <v>2998</v>
      </c>
      <c r="X325" s="41"/>
    </row>
    <row r="326" spans="2:24" ht="156.75" x14ac:dyDescent="0.45">
      <c r="B326" s="208">
        <f t="shared" si="4"/>
        <v>320</v>
      </c>
      <c r="C326" s="209" t="s">
        <v>1416</v>
      </c>
      <c r="D326" s="209" t="s">
        <v>1832</v>
      </c>
      <c r="E326" s="209">
        <f>IF(D326="1.2(1)①",INDEX('1.2(1)①'!$B:$B,MATCH(F326,'1.2(1)①'!$J:$J,0),1),INDEX('1.2(1)②'!$B:$B,MATCH(F326,'1.2(1)②'!$J:$J,0),1))</f>
        <v>26</v>
      </c>
      <c r="F326" s="209" t="s">
        <v>71</v>
      </c>
      <c r="G326" s="209" t="s">
        <v>1431</v>
      </c>
      <c r="H326" s="209" t="s">
        <v>1417</v>
      </c>
      <c r="I326" s="209" t="s">
        <v>1432</v>
      </c>
      <c r="J326" s="209" t="s">
        <v>1419</v>
      </c>
      <c r="K326" s="209" t="s">
        <v>1400</v>
      </c>
      <c r="L326" s="41">
        <v>90</v>
      </c>
      <c r="M326" s="41" t="s">
        <v>1097</v>
      </c>
      <c r="N326" s="41" t="s">
        <v>1098</v>
      </c>
      <c r="O326" s="150" t="s">
        <v>1088</v>
      </c>
      <c r="P326" s="41" t="s">
        <v>1092</v>
      </c>
      <c r="Q326" s="41" t="s">
        <v>1433</v>
      </c>
      <c r="R326" s="41" t="s">
        <v>1434</v>
      </c>
      <c r="S326" s="41" t="s">
        <v>1435</v>
      </c>
      <c r="T326" s="41" t="s">
        <v>1436</v>
      </c>
      <c r="U326" s="41" t="s">
        <v>1437</v>
      </c>
      <c r="V326" s="41" t="s">
        <v>1438</v>
      </c>
      <c r="W326" s="41" t="s">
        <v>2998</v>
      </c>
      <c r="X326" s="41"/>
    </row>
    <row r="327" spans="2:24" ht="156.75" x14ac:dyDescent="0.45">
      <c r="B327" s="208">
        <f t="shared" si="4"/>
        <v>321</v>
      </c>
      <c r="C327" s="209" t="s">
        <v>1416</v>
      </c>
      <c r="D327" s="209" t="s">
        <v>1832</v>
      </c>
      <c r="E327" s="209">
        <f>IF(D327="1.2(1)①",INDEX('1.2(1)①'!$B:$B,MATCH(F327,'1.2(1)①'!$J:$J,0),1),INDEX('1.2(1)②'!$B:$B,MATCH(F327,'1.2(1)②'!$J:$J,0),1))</f>
        <v>26</v>
      </c>
      <c r="F327" s="209" t="s">
        <v>71</v>
      </c>
      <c r="G327" s="209" t="s">
        <v>1431</v>
      </c>
      <c r="H327" s="209" t="s">
        <v>1417</v>
      </c>
      <c r="I327" s="209" t="s">
        <v>1439</v>
      </c>
      <c r="J327" s="209" t="s">
        <v>1419</v>
      </c>
      <c r="K327" s="209" t="s">
        <v>1400</v>
      </c>
      <c r="L327" s="41">
        <v>90</v>
      </c>
      <c r="M327" s="41" t="s">
        <v>1097</v>
      </c>
      <c r="N327" s="41" t="s">
        <v>1098</v>
      </c>
      <c r="O327" s="150" t="s">
        <v>1088</v>
      </c>
      <c r="P327" s="41" t="s">
        <v>1092</v>
      </c>
      <c r="Q327" s="41" t="s">
        <v>1433</v>
      </c>
      <c r="R327" s="41" t="s">
        <v>1434</v>
      </c>
      <c r="S327" s="41" t="s">
        <v>1435</v>
      </c>
      <c r="T327" s="41" t="s">
        <v>1436</v>
      </c>
      <c r="U327" s="41" t="s">
        <v>1437</v>
      </c>
      <c r="V327" s="41" t="s">
        <v>1438</v>
      </c>
      <c r="W327" s="41" t="s">
        <v>2998</v>
      </c>
      <c r="X327" s="41"/>
    </row>
    <row r="328" spans="2:24" ht="156.75" x14ac:dyDescent="0.45">
      <c r="B328" s="208">
        <f t="shared" si="4"/>
        <v>322</v>
      </c>
      <c r="C328" s="209" t="s">
        <v>1416</v>
      </c>
      <c r="D328" s="209" t="s">
        <v>1832</v>
      </c>
      <c r="E328" s="209">
        <f>IF(D328="1.2(1)①",INDEX('1.2(1)①'!$B:$B,MATCH(F328,'1.2(1)①'!$J:$J,0),1),INDEX('1.2(1)②'!$B:$B,MATCH(F328,'1.2(1)②'!$J:$J,0),1))</f>
        <v>26</v>
      </c>
      <c r="F328" s="209" t="s">
        <v>71</v>
      </c>
      <c r="G328" s="209" t="s">
        <v>1431</v>
      </c>
      <c r="H328" s="209" t="s">
        <v>1417</v>
      </c>
      <c r="I328" s="209" t="s">
        <v>1440</v>
      </c>
      <c r="J328" s="209" t="s">
        <v>1419</v>
      </c>
      <c r="K328" s="209" t="s">
        <v>1400</v>
      </c>
      <c r="L328" s="41">
        <v>90</v>
      </c>
      <c r="M328" s="41" t="s">
        <v>1097</v>
      </c>
      <c r="N328" s="41" t="s">
        <v>1098</v>
      </c>
      <c r="O328" s="150" t="s">
        <v>1088</v>
      </c>
      <c r="P328" s="41" t="s">
        <v>1092</v>
      </c>
      <c r="Q328" s="41" t="s">
        <v>1433</v>
      </c>
      <c r="R328" s="41" t="s">
        <v>1434</v>
      </c>
      <c r="S328" s="41" t="s">
        <v>1435</v>
      </c>
      <c r="T328" s="41" t="s">
        <v>1436</v>
      </c>
      <c r="U328" s="41" t="s">
        <v>1437</v>
      </c>
      <c r="V328" s="41" t="s">
        <v>1438</v>
      </c>
      <c r="W328" s="41" t="s">
        <v>2998</v>
      </c>
      <c r="X328" s="41"/>
    </row>
    <row r="329" spans="2:24" ht="156.75" x14ac:dyDescent="0.45">
      <c r="B329" s="208">
        <f t="shared" si="4"/>
        <v>323</v>
      </c>
      <c r="C329" s="209" t="s">
        <v>1416</v>
      </c>
      <c r="D329" s="209" t="s">
        <v>1832</v>
      </c>
      <c r="E329" s="209">
        <f>IF(D329="1.2(1)①",INDEX('1.2(1)①'!$B:$B,MATCH(F329,'1.2(1)①'!$J:$J,0),1),INDEX('1.2(1)②'!$B:$B,MATCH(F329,'1.2(1)②'!$J:$J,0),1))</f>
        <v>26</v>
      </c>
      <c r="F329" s="209" t="s">
        <v>71</v>
      </c>
      <c r="G329" s="209" t="s">
        <v>1431</v>
      </c>
      <c r="H329" s="209" t="s">
        <v>1417</v>
      </c>
      <c r="I329" s="209" t="s">
        <v>1441</v>
      </c>
      <c r="J329" s="209" t="s">
        <v>1419</v>
      </c>
      <c r="K329" s="209" t="s">
        <v>1400</v>
      </c>
      <c r="L329" s="41">
        <v>90</v>
      </c>
      <c r="M329" s="41" t="s">
        <v>1097</v>
      </c>
      <c r="N329" s="41" t="s">
        <v>1098</v>
      </c>
      <c r="O329" s="150" t="s">
        <v>1088</v>
      </c>
      <c r="P329" s="41" t="s">
        <v>1092</v>
      </c>
      <c r="Q329" s="41" t="s">
        <v>1433</v>
      </c>
      <c r="R329" s="41" t="s">
        <v>1434</v>
      </c>
      <c r="S329" s="41" t="s">
        <v>1435</v>
      </c>
      <c r="T329" s="41" t="s">
        <v>1436</v>
      </c>
      <c r="U329" s="41" t="s">
        <v>1437</v>
      </c>
      <c r="V329" s="41" t="s">
        <v>1438</v>
      </c>
      <c r="W329" s="41" t="s">
        <v>2998</v>
      </c>
      <c r="X329" s="41"/>
    </row>
    <row r="330" spans="2:24" ht="156.75" x14ac:dyDescent="0.45">
      <c r="B330" s="208">
        <f t="shared" si="4"/>
        <v>324</v>
      </c>
      <c r="C330" s="209" t="s">
        <v>1416</v>
      </c>
      <c r="D330" s="209" t="s">
        <v>1832</v>
      </c>
      <c r="E330" s="209">
        <f>IF(D330="1.2(1)①",INDEX('1.2(1)①'!$B:$B,MATCH(F330,'1.2(1)①'!$J:$J,0),1),INDEX('1.2(1)②'!$B:$B,MATCH(F330,'1.2(1)②'!$J:$J,0),1))</f>
        <v>26</v>
      </c>
      <c r="F330" s="209" t="s">
        <v>71</v>
      </c>
      <c r="G330" s="209" t="s">
        <v>1431</v>
      </c>
      <c r="H330" s="209" t="s">
        <v>1417</v>
      </c>
      <c r="I330" s="209" t="s">
        <v>1442</v>
      </c>
      <c r="J330" s="209" t="s">
        <v>1419</v>
      </c>
      <c r="K330" s="209" t="s">
        <v>1400</v>
      </c>
      <c r="L330" s="41">
        <v>90</v>
      </c>
      <c r="M330" s="41" t="s">
        <v>1097</v>
      </c>
      <c r="N330" s="41" t="s">
        <v>1098</v>
      </c>
      <c r="O330" s="150" t="s">
        <v>1088</v>
      </c>
      <c r="P330" s="41" t="s">
        <v>1092</v>
      </c>
      <c r="Q330" s="41" t="s">
        <v>1433</v>
      </c>
      <c r="R330" s="41" t="s">
        <v>1434</v>
      </c>
      <c r="S330" s="41" t="s">
        <v>1435</v>
      </c>
      <c r="T330" s="41" t="s">
        <v>1436</v>
      </c>
      <c r="U330" s="41" t="s">
        <v>1437</v>
      </c>
      <c r="V330" s="41" t="s">
        <v>1438</v>
      </c>
      <c r="W330" s="41" t="s">
        <v>2998</v>
      </c>
      <c r="X330" s="41"/>
    </row>
    <row r="331" spans="2:24" ht="99.75" x14ac:dyDescent="0.45">
      <c r="B331" s="208">
        <f t="shared" si="4"/>
        <v>325</v>
      </c>
      <c r="C331" s="209" t="s">
        <v>1416</v>
      </c>
      <c r="D331" s="209" t="s">
        <v>1832</v>
      </c>
      <c r="E331" s="209">
        <f>IF(D331="1.2(1)①",INDEX('1.2(1)①'!$B:$B,MATCH(F331,'1.2(1)①'!$J:$J,0),1),INDEX('1.2(1)②'!$B:$B,MATCH(F331,'1.2(1)②'!$J:$J,0),1))</f>
        <v>26</v>
      </c>
      <c r="F331" s="209" t="s">
        <v>71</v>
      </c>
      <c r="G331" s="209" t="s">
        <v>1443</v>
      </c>
      <c r="H331" s="209" t="s">
        <v>1417</v>
      </c>
      <c r="I331" s="209" t="s">
        <v>1444</v>
      </c>
      <c r="J331" s="209" t="s">
        <v>1419</v>
      </c>
      <c r="K331" s="209" t="s">
        <v>1400</v>
      </c>
      <c r="L331" s="41">
        <v>90</v>
      </c>
      <c r="M331" s="41" t="s">
        <v>1097</v>
      </c>
      <c r="N331" s="41" t="s">
        <v>1098</v>
      </c>
      <c r="O331" s="150" t="s">
        <v>1088</v>
      </c>
      <c r="P331" s="41" t="s">
        <v>1092</v>
      </c>
      <c r="Q331" s="41" t="s">
        <v>1433</v>
      </c>
      <c r="R331" s="41" t="s">
        <v>1434</v>
      </c>
      <c r="S331" s="41" t="s">
        <v>1445</v>
      </c>
      <c r="T331" s="41" t="s">
        <v>1446</v>
      </c>
      <c r="U331" s="41" t="s">
        <v>1447</v>
      </c>
      <c r="V331" s="41" t="s">
        <v>1448</v>
      </c>
      <c r="W331" s="41" t="s">
        <v>2998</v>
      </c>
      <c r="X331" s="41"/>
    </row>
    <row r="332" spans="2:24" ht="99.75" x14ac:dyDescent="0.45">
      <c r="B332" s="208">
        <f t="shared" si="4"/>
        <v>326</v>
      </c>
      <c r="C332" s="209" t="s">
        <v>1416</v>
      </c>
      <c r="D332" s="209" t="s">
        <v>1832</v>
      </c>
      <c r="E332" s="209">
        <f>IF(D332="1.2(1)①",INDEX('1.2(1)①'!$B:$B,MATCH(F332,'1.2(1)①'!$J:$J,0),1),INDEX('1.2(1)②'!$B:$B,MATCH(F332,'1.2(1)②'!$J:$J,0),1))</f>
        <v>26</v>
      </c>
      <c r="F332" s="209" t="s">
        <v>71</v>
      </c>
      <c r="G332" s="209" t="s">
        <v>1443</v>
      </c>
      <c r="H332" s="209" t="s">
        <v>1417</v>
      </c>
      <c r="I332" s="209" t="s">
        <v>1432</v>
      </c>
      <c r="J332" s="209" t="s">
        <v>1419</v>
      </c>
      <c r="K332" s="209" t="s">
        <v>1400</v>
      </c>
      <c r="L332" s="41">
        <v>90</v>
      </c>
      <c r="M332" s="41" t="s">
        <v>1097</v>
      </c>
      <c r="N332" s="41" t="s">
        <v>1098</v>
      </c>
      <c r="O332" s="150" t="s">
        <v>1088</v>
      </c>
      <c r="P332" s="41" t="s">
        <v>1092</v>
      </c>
      <c r="Q332" s="41" t="s">
        <v>1433</v>
      </c>
      <c r="R332" s="41" t="s">
        <v>1434</v>
      </c>
      <c r="S332" s="41" t="s">
        <v>1445</v>
      </c>
      <c r="T332" s="41" t="s">
        <v>1446</v>
      </c>
      <c r="U332" s="41" t="s">
        <v>1447</v>
      </c>
      <c r="V332" s="41" t="s">
        <v>1448</v>
      </c>
      <c r="W332" s="41" t="s">
        <v>2998</v>
      </c>
      <c r="X332" s="41"/>
    </row>
    <row r="333" spans="2:24" ht="99.75" x14ac:dyDescent="0.45">
      <c r="B333" s="208">
        <f t="shared" si="4"/>
        <v>327</v>
      </c>
      <c r="C333" s="209" t="s">
        <v>1416</v>
      </c>
      <c r="D333" s="209" t="s">
        <v>1832</v>
      </c>
      <c r="E333" s="209">
        <f>IF(D333="1.2(1)①",INDEX('1.2(1)①'!$B:$B,MATCH(F333,'1.2(1)①'!$J:$J,0),1),INDEX('1.2(1)②'!$B:$B,MATCH(F333,'1.2(1)②'!$J:$J,0),1))</f>
        <v>26</v>
      </c>
      <c r="F333" s="209" t="s">
        <v>71</v>
      </c>
      <c r="G333" s="209" t="s">
        <v>1443</v>
      </c>
      <c r="H333" s="209" t="s">
        <v>1417</v>
      </c>
      <c r="I333" s="209" t="s">
        <v>1449</v>
      </c>
      <c r="J333" s="209" t="s">
        <v>1419</v>
      </c>
      <c r="K333" s="209" t="s">
        <v>1400</v>
      </c>
      <c r="L333" s="41">
        <v>85</v>
      </c>
      <c r="M333" s="41" t="s">
        <v>1097</v>
      </c>
      <c r="N333" s="41" t="s">
        <v>1098</v>
      </c>
      <c r="O333" s="150" t="s">
        <v>1088</v>
      </c>
      <c r="P333" s="41" t="s">
        <v>1092</v>
      </c>
      <c r="Q333" s="41" t="s">
        <v>1433</v>
      </c>
      <c r="R333" s="41" t="s">
        <v>1434</v>
      </c>
      <c r="S333" s="41" t="s">
        <v>1445</v>
      </c>
      <c r="T333" s="41" t="s">
        <v>1446</v>
      </c>
      <c r="U333" s="41" t="s">
        <v>1447</v>
      </c>
      <c r="V333" s="41" t="s">
        <v>1448</v>
      </c>
      <c r="W333" s="41" t="s">
        <v>2998</v>
      </c>
      <c r="X333" s="41"/>
    </row>
    <row r="334" spans="2:24" ht="99.75" x14ac:dyDescent="0.45">
      <c r="B334" s="208">
        <f t="shared" ref="B334:B397" si="5">ROW(B334)-6</f>
        <v>328</v>
      </c>
      <c r="C334" s="209" t="s">
        <v>1416</v>
      </c>
      <c r="D334" s="209" t="s">
        <v>1832</v>
      </c>
      <c r="E334" s="209">
        <f>IF(D334="1.2(1)①",INDEX('1.2(1)①'!$B:$B,MATCH(F334,'1.2(1)①'!$J:$J,0),1),INDEX('1.2(1)②'!$B:$B,MATCH(F334,'1.2(1)②'!$J:$J,0),1))</f>
        <v>26</v>
      </c>
      <c r="F334" s="209" t="s">
        <v>71</v>
      </c>
      <c r="G334" s="209" t="s">
        <v>1443</v>
      </c>
      <c r="H334" s="209" t="s">
        <v>1417</v>
      </c>
      <c r="I334" s="209" t="s">
        <v>1450</v>
      </c>
      <c r="J334" s="209" t="s">
        <v>1419</v>
      </c>
      <c r="K334" s="209" t="s">
        <v>1400</v>
      </c>
      <c r="L334" s="41">
        <v>85</v>
      </c>
      <c r="M334" s="41" t="s">
        <v>1097</v>
      </c>
      <c r="N334" s="41" t="s">
        <v>1098</v>
      </c>
      <c r="O334" s="150" t="s">
        <v>1088</v>
      </c>
      <c r="P334" s="41" t="s">
        <v>1092</v>
      </c>
      <c r="Q334" s="41" t="s">
        <v>1433</v>
      </c>
      <c r="R334" s="41" t="s">
        <v>1434</v>
      </c>
      <c r="S334" s="41" t="s">
        <v>1445</v>
      </c>
      <c r="T334" s="41" t="s">
        <v>1446</v>
      </c>
      <c r="U334" s="41" t="s">
        <v>1447</v>
      </c>
      <c r="V334" s="41" t="s">
        <v>1448</v>
      </c>
      <c r="W334" s="41" t="s">
        <v>2998</v>
      </c>
      <c r="X334" s="41"/>
    </row>
    <row r="335" spans="2:24" ht="85.5" x14ac:dyDescent="0.45">
      <c r="B335" s="208">
        <f t="shared" si="5"/>
        <v>329</v>
      </c>
      <c r="C335" s="209" t="s">
        <v>1476</v>
      </c>
      <c r="D335" s="209" t="s">
        <v>1832</v>
      </c>
      <c r="E335" s="209">
        <f>IF(D335="1.2(1)①",INDEX('1.2(1)①'!$B:$B,MATCH(F335,'1.2(1)①'!$J:$J,0),1),INDEX('1.2(1)②'!$B:$B,MATCH(F335,'1.2(1)②'!$J:$J,0),1))</f>
        <v>27</v>
      </c>
      <c r="F335" s="209" t="s">
        <v>2161</v>
      </c>
      <c r="G335" s="209" t="s">
        <v>1088</v>
      </c>
      <c r="H335" s="209" t="s">
        <v>1417</v>
      </c>
      <c r="I335" s="209" t="s">
        <v>1418</v>
      </c>
      <c r="J335" s="209" t="s">
        <v>1419</v>
      </c>
      <c r="K335" s="209" t="s">
        <v>1400</v>
      </c>
      <c r="L335" s="41">
        <v>92</v>
      </c>
      <c r="M335" s="41" t="s">
        <v>1097</v>
      </c>
      <c r="N335" s="41" t="s">
        <v>1098</v>
      </c>
      <c r="O335" s="150">
        <v>19160000</v>
      </c>
      <c r="P335" s="41" t="s">
        <v>1092</v>
      </c>
      <c r="Q335" s="41" t="s">
        <v>1454</v>
      </c>
      <c r="R335" s="41" t="s">
        <v>1455</v>
      </c>
      <c r="S335" s="41" t="s">
        <v>1456</v>
      </c>
      <c r="T335" s="41" t="s">
        <v>1454</v>
      </c>
      <c r="U335" s="41" t="s">
        <v>1455</v>
      </c>
      <c r="V335" s="41" t="s">
        <v>1456</v>
      </c>
      <c r="W335" s="41" t="s">
        <v>2998</v>
      </c>
      <c r="X335" s="41" t="s">
        <v>3152</v>
      </c>
    </row>
    <row r="336" spans="2:24" ht="57" x14ac:dyDescent="0.45">
      <c r="B336" s="208">
        <f t="shared" si="5"/>
        <v>330</v>
      </c>
      <c r="C336" s="209" t="s">
        <v>1476</v>
      </c>
      <c r="D336" s="209" t="s">
        <v>1832</v>
      </c>
      <c r="E336" s="209">
        <f>IF(D336="1.2(1)①",INDEX('1.2(1)①'!$B:$B,MATCH(F336,'1.2(1)①'!$J:$J,0),1),INDEX('1.2(1)②'!$B:$B,MATCH(F336,'1.2(1)②'!$J:$J,0),1))</f>
        <v>27</v>
      </c>
      <c r="F336" s="209" t="s">
        <v>2161</v>
      </c>
      <c r="G336" s="209" t="s">
        <v>1088</v>
      </c>
      <c r="H336" s="209" t="s">
        <v>1417</v>
      </c>
      <c r="I336" s="209" t="s">
        <v>1423</v>
      </c>
      <c r="J336" s="209" t="s">
        <v>1419</v>
      </c>
      <c r="K336" s="209" t="s">
        <v>1400</v>
      </c>
      <c r="L336" s="41">
        <v>92</v>
      </c>
      <c r="M336" s="41" t="s">
        <v>1097</v>
      </c>
      <c r="N336" s="41" t="s">
        <v>1098</v>
      </c>
      <c r="O336" s="150">
        <v>19160000</v>
      </c>
      <c r="P336" s="41" t="s">
        <v>1092</v>
      </c>
      <c r="Q336" s="41" t="s">
        <v>1454</v>
      </c>
      <c r="R336" s="41" t="s">
        <v>1455</v>
      </c>
      <c r="S336" s="41" t="s">
        <v>1456</v>
      </c>
      <c r="T336" s="41" t="s">
        <v>1454</v>
      </c>
      <c r="U336" s="41" t="s">
        <v>1455</v>
      </c>
      <c r="V336" s="41" t="s">
        <v>1456</v>
      </c>
      <c r="W336" s="41" t="s">
        <v>2998</v>
      </c>
      <c r="X336" s="41" t="s">
        <v>3002</v>
      </c>
    </row>
    <row r="337" spans="2:24" ht="42.75" x14ac:dyDescent="0.45">
      <c r="B337" s="208">
        <f t="shared" si="5"/>
        <v>331</v>
      </c>
      <c r="C337" s="209" t="s">
        <v>1476</v>
      </c>
      <c r="D337" s="209" t="s">
        <v>1832</v>
      </c>
      <c r="E337" s="209">
        <f>IF(D337="1.2(1)①",INDEX('1.2(1)①'!$B:$B,MATCH(F337,'1.2(1)①'!$J:$J,0),1),INDEX('1.2(1)②'!$B:$B,MATCH(F337,'1.2(1)②'!$J:$J,0),1))</f>
        <v>27</v>
      </c>
      <c r="F337" s="209" t="s">
        <v>2161</v>
      </c>
      <c r="G337" s="209" t="s">
        <v>1088</v>
      </c>
      <c r="H337" s="209" t="s">
        <v>1417</v>
      </c>
      <c r="I337" s="209" t="s">
        <v>1424</v>
      </c>
      <c r="J337" s="209" t="s">
        <v>1419</v>
      </c>
      <c r="K337" s="209" t="s">
        <v>1400</v>
      </c>
      <c r="L337" s="41">
        <v>92</v>
      </c>
      <c r="M337" s="41" t="s">
        <v>1097</v>
      </c>
      <c r="N337" s="41" t="s">
        <v>1098</v>
      </c>
      <c r="O337" s="150" t="s">
        <v>1088</v>
      </c>
      <c r="P337" s="41" t="s">
        <v>1092</v>
      </c>
      <c r="Q337" s="41" t="s">
        <v>1454</v>
      </c>
      <c r="R337" s="41" t="s">
        <v>1455</v>
      </c>
      <c r="S337" s="41" t="s">
        <v>1456</v>
      </c>
      <c r="T337" s="41" t="s">
        <v>1454</v>
      </c>
      <c r="U337" s="41" t="s">
        <v>1455</v>
      </c>
      <c r="V337" s="41" t="s">
        <v>1456</v>
      </c>
      <c r="W337" s="41" t="s">
        <v>2998</v>
      </c>
      <c r="X337" s="41"/>
    </row>
    <row r="338" spans="2:24" ht="28.5" x14ac:dyDescent="0.45">
      <c r="B338" s="208">
        <f t="shared" si="5"/>
        <v>332</v>
      </c>
      <c r="C338" s="209" t="s">
        <v>1180</v>
      </c>
      <c r="D338" s="209" t="s">
        <v>1832</v>
      </c>
      <c r="E338" s="209">
        <f>IF(D338="1.2(1)①",INDEX('1.2(1)①'!$B:$B,MATCH(F338,'1.2(1)①'!$J:$J,0),1),INDEX('1.2(1)②'!$B:$B,MATCH(F338,'1.2(1)②'!$J:$J,0),1))</f>
        <v>34</v>
      </c>
      <c r="F338" s="209" t="s">
        <v>2162</v>
      </c>
      <c r="G338" s="209" t="s">
        <v>1088</v>
      </c>
      <c r="H338" s="209" t="s">
        <v>1164</v>
      </c>
      <c r="I338" s="209" t="s">
        <v>1165</v>
      </c>
      <c r="J338" s="209" t="s">
        <v>1166</v>
      </c>
      <c r="K338" s="209" t="s">
        <v>1088</v>
      </c>
      <c r="L338" s="41">
        <v>7.36</v>
      </c>
      <c r="M338" s="41" t="s">
        <v>1097</v>
      </c>
      <c r="N338" s="41" t="s">
        <v>1098</v>
      </c>
      <c r="O338" s="150" t="s">
        <v>1088</v>
      </c>
      <c r="P338" s="41" t="s">
        <v>1092</v>
      </c>
      <c r="Q338" s="41" t="s">
        <v>1167</v>
      </c>
      <c r="R338" s="41" t="s">
        <v>1168</v>
      </c>
      <c r="S338" s="41" t="s">
        <v>1169</v>
      </c>
      <c r="T338" s="41" t="s">
        <v>1167</v>
      </c>
      <c r="U338" s="41" t="s">
        <v>1168</v>
      </c>
      <c r="V338" s="41" t="s">
        <v>1169</v>
      </c>
      <c r="W338" s="41" t="s">
        <v>2998</v>
      </c>
      <c r="X338" s="41"/>
    </row>
    <row r="339" spans="2:24" ht="28.5" x14ac:dyDescent="0.45">
      <c r="B339" s="208">
        <f t="shared" si="5"/>
        <v>333</v>
      </c>
      <c r="C339" s="209" t="s">
        <v>1180</v>
      </c>
      <c r="D339" s="209" t="s">
        <v>1832</v>
      </c>
      <c r="E339" s="209">
        <f>IF(D339="1.2(1)①",INDEX('1.2(1)①'!$B:$B,MATCH(F339,'1.2(1)①'!$J:$J,0),1),INDEX('1.2(1)②'!$B:$B,MATCH(F339,'1.2(1)②'!$J:$J,0),1))</f>
        <v>34</v>
      </c>
      <c r="F339" s="209" t="s">
        <v>2162</v>
      </c>
      <c r="G339" s="209" t="s">
        <v>1088</v>
      </c>
      <c r="H339" s="209" t="s">
        <v>1164</v>
      </c>
      <c r="I339" s="209" t="s">
        <v>1181</v>
      </c>
      <c r="J339" s="209" t="s">
        <v>1166</v>
      </c>
      <c r="K339" s="209" t="s">
        <v>1088</v>
      </c>
      <c r="L339" s="41" t="s">
        <v>1088</v>
      </c>
      <c r="M339" s="41" t="s">
        <v>1097</v>
      </c>
      <c r="N339" s="41" t="s">
        <v>1098</v>
      </c>
      <c r="O339" s="150" t="s">
        <v>1088</v>
      </c>
      <c r="P339" s="41" t="s">
        <v>1092</v>
      </c>
      <c r="Q339" s="41" t="s">
        <v>1167</v>
      </c>
      <c r="R339" s="41" t="s">
        <v>1168</v>
      </c>
      <c r="S339" s="41" t="s">
        <v>1169</v>
      </c>
      <c r="T339" s="41" t="s">
        <v>1167</v>
      </c>
      <c r="U339" s="41" t="s">
        <v>1168</v>
      </c>
      <c r="V339" s="41" t="s">
        <v>1169</v>
      </c>
      <c r="W339" s="41" t="s">
        <v>2998</v>
      </c>
      <c r="X339" s="41"/>
    </row>
    <row r="340" spans="2:24" ht="71.25" x14ac:dyDescent="0.45">
      <c r="B340" s="208">
        <f t="shared" si="5"/>
        <v>334</v>
      </c>
      <c r="C340" s="209" t="s">
        <v>1302</v>
      </c>
      <c r="D340" s="209" t="s">
        <v>1832</v>
      </c>
      <c r="E340" s="209">
        <f>IF(D340="1.2(1)①",INDEX('1.2(1)①'!$B:$B,MATCH(F340,'1.2(1)①'!$J:$J,0),1),INDEX('1.2(1)②'!$B:$B,MATCH(F340,'1.2(1)②'!$J:$J,0),1))</f>
        <v>39</v>
      </c>
      <c r="F340" s="209" t="s">
        <v>2163</v>
      </c>
      <c r="G340" s="209" t="s">
        <v>1303</v>
      </c>
      <c r="H340" s="209" t="s">
        <v>1088</v>
      </c>
      <c r="I340" s="209" t="s">
        <v>1088</v>
      </c>
      <c r="J340" s="209" t="s">
        <v>1132</v>
      </c>
      <c r="K340" s="209" t="s">
        <v>1088</v>
      </c>
      <c r="L340" s="41">
        <v>3.09</v>
      </c>
      <c r="M340" s="41" t="s">
        <v>1097</v>
      </c>
      <c r="N340" s="41" t="s">
        <v>1098</v>
      </c>
      <c r="O340" s="150">
        <v>1730000</v>
      </c>
      <c r="P340" s="41" t="s">
        <v>1219</v>
      </c>
      <c r="Q340" s="41" t="s">
        <v>1088</v>
      </c>
      <c r="R340" s="41" t="s">
        <v>1088</v>
      </c>
      <c r="S340" s="41" t="s">
        <v>1304</v>
      </c>
      <c r="T340" s="41" t="s">
        <v>1088</v>
      </c>
      <c r="U340" s="41" t="s">
        <v>1088</v>
      </c>
      <c r="V340" s="41" t="s">
        <v>1305</v>
      </c>
      <c r="W340" s="41" t="s">
        <v>2998</v>
      </c>
      <c r="X340" s="41" t="s">
        <v>3002</v>
      </c>
    </row>
    <row r="341" spans="2:24" ht="71.25" x14ac:dyDescent="0.45">
      <c r="B341" s="208">
        <f t="shared" si="5"/>
        <v>335</v>
      </c>
      <c r="C341" s="209" t="s">
        <v>1302</v>
      </c>
      <c r="D341" s="209" t="s">
        <v>1832</v>
      </c>
      <c r="E341" s="209">
        <f>IF(D341="1.2(1)①",INDEX('1.2(1)①'!$B:$B,MATCH(F341,'1.2(1)①'!$J:$J,0),1),INDEX('1.2(1)②'!$B:$B,MATCH(F341,'1.2(1)②'!$J:$J,0),1))</f>
        <v>39</v>
      </c>
      <c r="F341" s="209" t="s">
        <v>2163</v>
      </c>
      <c r="G341" s="209" t="s">
        <v>1306</v>
      </c>
      <c r="H341" s="209" t="s">
        <v>1088</v>
      </c>
      <c r="I341" s="209" t="s">
        <v>1088</v>
      </c>
      <c r="J341" s="209" t="s">
        <v>1132</v>
      </c>
      <c r="K341" s="209" t="s">
        <v>1088</v>
      </c>
      <c r="L341" s="41">
        <v>3.63</v>
      </c>
      <c r="M341" s="41" t="s">
        <v>1097</v>
      </c>
      <c r="N341" s="41" t="s">
        <v>1098</v>
      </c>
      <c r="O341" s="150">
        <v>7930000</v>
      </c>
      <c r="P341" s="41" t="s">
        <v>1219</v>
      </c>
      <c r="Q341" s="41" t="s">
        <v>1088</v>
      </c>
      <c r="R341" s="41" t="s">
        <v>1088</v>
      </c>
      <c r="S341" s="41" t="s">
        <v>1304</v>
      </c>
      <c r="T341" s="41" t="s">
        <v>1088</v>
      </c>
      <c r="U341" s="41" t="s">
        <v>1088</v>
      </c>
      <c r="V341" s="41" t="s">
        <v>1307</v>
      </c>
      <c r="W341" s="41" t="s">
        <v>2998</v>
      </c>
      <c r="X341" s="41" t="s">
        <v>3002</v>
      </c>
    </row>
    <row r="342" spans="2:24" ht="85.5" x14ac:dyDescent="0.45">
      <c r="B342" s="208">
        <f t="shared" si="5"/>
        <v>336</v>
      </c>
      <c r="C342" s="209" t="s">
        <v>1302</v>
      </c>
      <c r="D342" s="209" t="s">
        <v>1832</v>
      </c>
      <c r="E342" s="209">
        <f>IF(D342="1.2(1)①",INDEX('1.2(1)①'!$B:$B,MATCH(F342,'1.2(1)①'!$J:$J,0),1),INDEX('1.2(1)②'!$B:$B,MATCH(F342,'1.2(1)②'!$J:$J,0),1))</f>
        <v>39</v>
      </c>
      <c r="F342" s="209" t="s">
        <v>2163</v>
      </c>
      <c r="G342" s="209" t="s">
        <v>1308</v>
      </c>
      <c r="H342" s="209" t="s">
        <v>1088</v>
      </c>
      <c r="I342" s="209" t="s">
        <v>1088</v>
      </c>
      <c r="J342" s="209" t="s">
        <v>1132</v>
      </c>
      <c r="K342" s="209" t="s">
        <v>1088</v>
      </c>
      <c r="L342" s="41">
        <v>3.3</v>
      </c>
      <c r="M342" s="41" t="s">
        <v>1097</v>
      </c>
      <c r="N342" s="41" t="s">
        <v>1098</v>
      </c>
      <c r="O342" s="150">
        <v>3480000</v>
      </c>
      <c r="P342" s="41" t="s">
        <v>1219</v>
      </c>
      <c r="Q342" s="41" t="s">
        <v>1088</v>
      </c>
      <c r="R342" s="41" t="s">
        <v>1088</v>
      </c>
      <c r="S342" s="41" t="s">
        <v>1304</v>
      </c>
      <c r="T342" s="41" t="s">
        <v>1088</v>
      </c>
      <c r="U342" s="41" t="s">
        <v>1088</v>
      </c>
      <c r="V342" s="41" t="s">
        <v>1309</v>
      </c>
      <c r="W342" s="41" t="s">
        <v>2998</v>
      </c>
      <c r="X342" s="41" t="s">
        <v>3152</v>
      </c>
    </row>
    <row r="343" spans="2:24" ht="57" x14ac:dyDescent="0.45">
      <c r="B343" s="208">
        <f t="shared" si="5"/>
        <v>337</v>
      </c>
      <c r="C343" s="209" t="s">
        <v>1302</v>
      </c>
      <c r="D343" s="209" t="s">
        <v>1832</v>
      </c>
      <c r="E343" s="209">
        <f>IF(D343="1.2(1)①",INDEX('1.2(1)①'!$B:$B,MATCH(F343,'1.2(1)①'!$J:$J,0),1),INDEX('1.2(1)②'!$B:$B,MATCH(F343,'1.2(1)②'!$J:$J,0),1))</f>
        <v>39</v>
      </c>
      <c r="F343" s="209" t="s">
        <v>2163</v>
      </c>
      <c r="G343" s="209" t="s">
        <v>1310</v>
      </c>
      <c r="H343" s="209" t="s">
        <v>1088</v>
      </c>
      <c r="I343" s="209" t="s">
        <v>1088</v>
      </c>
      <c r="J343" s="209" t="s">
        <v>1132</v>
      </c>
      <c r="K343" s="209" t="s">
        <v>1088</v>
      </c>
      <c r="L343" s="41">
        <v>3.17</v>
      </c>
      <c r="M343" s="41" t="s">
        <v>1097</v>
      </c>
      <c r="N343" s="41" t="s">
        <v>1098</v>
      </c>
      <c r="O343" s="150" t="s">
        <v>1088</v>
      </c>
      <c r="P343" s="41" t="s">
        <v>1219</v>
      </c>
      <c r="Q343" s="41" t="s">
        <v>1088</v>
      </c>
      <c r="R343" s="41" t="s">
        <v>1088</v>
      </c>
      <c r="S343" s="41" t="s">
        <v>1304</v>
      </c>
      <c r="T343" s="41" t="s">
        <v>1088</v>
      </c>
      <c r="U343" s="41" t="s">
        <v>1088</v>
      </c>
      <c r="V343" s="41" t="s">
        <v>1311</v>
      </c>
      <c r="W343" s="41" t="s">
        <v>2998</v>
      </c>
      <c r="X343" s="41"/>
    </row>
    <row r="344" spans="2:24" ht="57" x14ac:dyDescent="0.45">
      <c r="B344" s="208">
        <f t="shared" si="5"/>
        <v>338</v>
      </c>
      <c r="C344" s="209" t="s">
        <v>1312</v>
      </c>
      <c r="D344" s="209" t="s">
        <v>1832</v>
      </c>
      <c r="E344" s="209">
        <f>IF(D344="1.2(1)①",INDEX('1.2(1)①'!$B:$B,MATCH(F344,'1.2(1)①'!$J:$J,0),1),INDEX('1.2(1)②'!$B:$B,MATCH(F344,'1.2(1)②'!$J:$J,0),1))</f>
        <v>39</v>
      </c>
      <c r="F344" s="209" t="s">
        <v>2163</v>
      </c>
      <c r="G344" s="209" t="s">
        <v>1088</v>
      </c>
      <c r="H344" s="209" t="s">
        <v>1088</v>
      </c>
      <c r="I344" s="209" t="s">
        <v>1088</v>
      </c>
      <c r="J344" s="209" t="s">
        <v>1313</v>
      </c>
      <c r="K344" s="209" t="s">
        <v>1088</v>
      </c>
      <c r="L344" s="41">
        <v>4.2</v>
      </c>
      <c r="M344" s="41" t="s">
        <v>1097</v>
      </c>
      <c r="N344" s="41" t="s">
        <v>1098</v>
      </c>
      <c r="O344" s="150">
        <v>3680000</v>
      </c>
      <c r="P344" s="41" t="s">
        <v>1092</v>
      </c>
      <c r="Q344" s="41" t="s">
        <v>1314</v>
      </c>
      <c r="R344" s="41" t="s">
        <v>1315</v>
      </c>
      <c r="S344" s="41" t="s">
        <v>1316</v>
      </c>
      <c r="T344" s="41" t="s">
        <v>1314</v>
      </c>
      <c r="U344" s="41" t="s">
        <v>1315</v>
      </c>
      <c r="V344" s="41" t="s">
        <v>1316</v>
      </c>
      <c r="W344" s="41" t="s">
        <v>2998</v>
      </c>
      <c r="X344" s="41" t="s">
        <v>3002</v>
      </c>
    </row>
    <row r="345" spans="2:24" ht="85.5" x14ac:dyDescent="0.45">
      <c r="B345" s="208">
        <f t="shared" si="5"/>
        <v>339</v>
      </c>
      <c r="C345" s="209" t="s">
        <v>1317</v>
      </c>
      <c r="D345" s="209" t="s">
        <v>1832</v>
      </c>
      <c r="E345" s="209">
        <f>IF(D345="1.2(1)①",INDEX('1.2(1)①'!$B:$B,MATCH(F345,'1.2(1)①'!$J:$J,0),1),INDEX('1.2(1)②'!$B:$B,MATCH(F345,'1.2(1)②'!$J:$J,0),1))</f>
        <v>39</v>
      </c>
      <c r="F345" s="209" t="s">
        <v>2163</v>
      </c>
      <c r="G345" s="209" t="s">
        <v>1318</v>
      </c>
      <c r="H345" s="209" t="s">
        <v>1218</v>
      </c>
      <c r="I345" s="209" t="s">
        <v>1319</v>
      </c>
      <c r="J345" s="209" t="s">
        <v>1132</v>
      </c>
      <c r="K345" s="209" t="s">
        <v>1088</v>
      </c>
      <c r="L345" s="41">
        <v>3.4</v>
      </c>
      <c r="M345" s="41" t="s">
        <v>1097</v>
      </c>
      <c r="N345" s="41" t="s">
        <v>1098</v>
      </c>
      <c r="O345" s="150">
        <v>25850000</v>
      </c>
      <c r="P345" s="41" t="s">
        <v>1219</v>
      </c>
      <c r="Q345" s="41" t="s">
        <v>1088</v>
      </c>
      <c r="R345" s="41" t="s">
        <v>1088</v>
      </c>
      <c r="S345" s="41" t="s">
        <v>1320</v>
      </c>
      <c r="T345" s="41" t="s">
        <v>1088</v>
      </c>
      <c r="U345" s="41" t="s">
        <v>1088</v>
      </c>
      <c r="V345" s="41" t="s">
        <v>1321</v>
      </c>
      <c r="W345" s="41" t="s">
        <v>2998</v>
      </c>
      <c r="X345" s="41" t="s">
        <v>3002</v>
      </c>
    </row>
    <row r="346" spans="2:24" ht="85.5" x14ac:dyDescent="0.45">
      <c r="B346" s="208">
        <f t="shared" si="5"/>
        <v>340</v>
      </c>
      <c r="C346" s="209" t="s">
        <v>1317</v>
      </c>
      <c r="D346" s="209" t="s">
        <v>1832</v>
      </c>
      <c r="E346" s="209">
        <f>IF(D346="1.2(1)①",INDEX('1.2(1)①'!$B:$B,MATCH(F346,'1.2(1)①'!$J:$J,0),1),INDEX('1.2(1)②'!$B:$B,MATCH(F346,'1.2(1)②'!$J:$J,0),1))</f>
        <v>39</v>
      </c>
      <c r="F346" s="209" t="s">
        <v>2163</v>
      </c>
      <c r="G346" s="209" t="s">
        <v>1318</v>
      </c>
      <c r="H346" s="209" t="s">
        <v>1218</v>
      </c>
      <c r="I346" s="209" t="s">
        <v>1322</v>
      </c>
      <c r="J346" s="209" t="s">
        <v>1132</v>
      </c>
      <c r="K346" s="209" t="s">
        <v>1088</v>
      </c>
      <c r="L346" s="41" t="s">
        <v>1088</v>
      </c>
      <c r="M346" s="41" t="s">
        <v>1097</v>
      </c>
      <c r="N346" s="41" t="s">
        <v>1098</v>
      </c>
      <c r="O346" s="150" t="s">
        <v>1088</v>
      </c>
      <c r="P346" s="41" t="s">
        <v>1219</v>
      </c>
      <c r="Q346" s="41" t="s">
        <v>1088</v>
      </c>
      <c r="R346" s="41" t="s">
        <v>1088</v>
      </c>
      <c r="S346" s="41" t="s">
        <v>1320</v>
      </c>
      <c r="T346" s="41" t="s">
        <v>1088</v>
      </c>
      <c r="U346" s="41" t="s">
        <v>1088</v>
      </c>
      <c r="V346" s="41" t="s">
        <v>1321</v>
      </c>
      <c r="W346" s="41" t="s">
        <v>2998</v>
      </c>
      <c r="X346" s="41"/>
    </row>
    <row r="347" spans="2:24" ht="85.5" x14ac:dyDescent="0.45">
      <c r="B347" s="208">
        <f t="shared" si="5"/>
        <v>341</v>
      </c>
      <c r="C347" s="209" t="s">
        <v>1317</v>
      </c>
      <c r="D347" s="209" t="s">
        <v>1832</v>
      </c>
      <c r="E347" s="209">
        <f>IF(D347="1.2(1)①",INDEX('1.2(1)①'!$B:$B,MATCH(F347,'1.2(1)①'!$J:$J,0),1),INDEX('1.2(1)②'!$B:$B,MATCH(F347,'1.2(1)②'!$J:$J,0),1))</f>
        <v>39</v>
      </c>
      <c r="F347" s="209" t="s">
        <v>2163</v>
      </c>
      <c r="G347" s="209" t="s">
        <v>1318</v>
      </c>
      <c r="H347" s="209" t="s">
        <v>1218</v>
      </c>
      <c r="I347" s="209" t="s">
        <v>1323</v>
      </c>
      <c r="J347" s="209" t="s">
        <v>1132</v>
      </c>
      <c r="K347" s="209" t="s">
        <v>1088</v>
      </c>
      <c r="L347" s="41">
        <v>3.32</v>
      </c>
      <c r="M347" s="41" t="s">
        <v>1097</v>
      </c>
      <c r="N347" s="41" t="s">
        <v>1098</v>
      </c>
      <c r="O347" s="150" t="s">
        <v>1088</v>
      </c>
      <c r="P347" s="41" t="s">
        <v>1219</v>
      </c>
      <c r="Q347" s="41" t="s">
        <v>1088</v>
      </c>
      <c r="R347" s="41" t="s">
        <v>1088</v>
      </c>
      <c r="S347" s="41" t="s">
        <v>1320</v>
      </c>
      <c r="T347" s="41" t="s">
        <v>1088</v>
      </c>
      <c r="U347" s="41" t="s">
        <v>1088</v>
      </c>
      <c r="V347" s="41" t="s">
        <v>1321</v>
      </c>
      <c r="W347" s="41" t="s">
        <v>2998</v>
      </c>
      <c r="X347" s="41"/>
    </row>
    <row r="348" spans="2:24" ht="85.5" x14ac:dyDescent="0.45">
      <c r="B348" s="208">
        <f t="shared" si="5"/>
        <v>342</v>
      </c>
      <c r="C348" s="209" t="s">
        <v>1317</v>
      </c>
      <c r="D348" s="209" t="s">
        <v>1832</v>
      </c>
      <c r="E348" s="209">
        <f>IF(D348="1.2(1)①",INDEX('1.2(1)①'!$B:$B,MATCH(F348,'1.2(1)①'!$J:$J,0),1),INDEX('1.2(1)②'!$B:$B,MATCH(F348,'1.2(1)②'!$J:$J,0),1))</f>
        <v>39</v>
      </c>
      <c r="F348" s="209" t="s">
        <v>2163</v>
      </c>
      <c r="G348" s="209" t="s">
        <v>1318</v>
      </c>
      <c r="H348" s="209" t="s">
        <v>1218</v>
      </c>
      <c r="I348" s="209" t="s">
        <v>1324</v>
      </c>
      <c r="J348" s="209" t="s">
        <v>1132</v>
      </c>
      <c r="K348" s="209" t="s">
        <v>1088</v>
      </c>
      <c r="L348" s="41" t="s">
        <v>1088</v>
      </c>
      <c r="M348" s="41" t="s">
        <v>1097</v>
      </c>
      <c r="N348" s="41" t="s">
        <v>1098</v>
      </c>
      <c r="O348" s="150" t="s">
        <v>1088</v>
      </c>
      <c r="P348" s="41" t="s">
        <v>1219</v>
      </c>
      <c r="Q348" s="41" t="s">
        <v>1088</v>
      </c>
      <c r="R348" s="41" t="s">
        <v>1088</v>
      </c>
      <c r="S348" s="41" t="s">
        <v>1320</v>
      </c>
      <c r="T348" s="41" t="s">
        <v>1088</v>
      </c>
      <c r="U348" s="41" t="s">
        <v>1088</v>
      </c>
      <c r="V348" s="41" t="s">
        <v>1321</v>
      </c>
      <c r="W348" s="41" t="s">
        <v>2998</v>
      </c>
      <c r="X348" s="41"/>
    </row>
    <row r="349" spans="2:24" ht="85.5" x14ac:dyDescent="0.45">
      <c r="B349" s="208">
        <f t="shared" si="5"/>
        <v>343</v>
      </c>
      <c r="C349" s="209" t="s">
        <v>1317</v>
      </c>
      <c r="D349" s="209" t="s">
        <v>1832</v>
      </c>
      <c r="E349" s="209">
        <f>IF(D349="1.2(1)①",INDEX('1.2(1)①'!$B:$B,MATCH(F349,'1.2(1)①'!$J:$J,0),1),INDEX('1.2(1)②'!$B:$B,MATCH(F349,'1.2(1)②'!$J:$J,0),1))</f>
        <v>39</v>
      </c>
      <c r="F349" s="209" t="s">
        <v>2163</v>
      </c>
      <c r="G349" s="209" t="s">
        <v>1325</v>
      </c>
      <c r="H349" s="209" t="s">
        <v>1218</v>
      </c>
      <c r="I349" s="209" t="s">
        <v>1319</v>
      </c>
      <c r="J349" s="209" t="s">
        <v>1132</v>
      </c>
      <c r="K349" s="209" t="s">
        <v>1088</v>
      </c>
      <c r="L349" s="41">
        <v>4.3</v>
      </c>
      <c r="M349" s="41" t="s">
        <v>1097</v>
      </c>
      <c r="N349" s="41" t="s">
        <v>1098</v>
      </c>
      <c r="O349" s="150" t="s">
        <v>1088</v>
      </c>
      <c r="P349" s="41" t="s">
        <v>1219</v>
      </c>
      <c r="Q349" s="41" t="s">
        <v>1088</v>
      </c>
      <c r="R349" s="41" t="s">
        <v>1088</v>
      </c>
      <c r="S349" s="41" t="s">
        <v>1320</v>
      </c>
      <c r="T349" s="41" t="s">
        <v>1088</v>
      </c>
      <c r="U349" s="41" t="s">
        <v>1088</v>
      </c>
      <c r="V349" s="41" t="s">
        <v>1326</v>
      </c>
      <c r="W349" s="41" t="s">
        <v>2998</v>
      </c>
      <c r="X349" s="41"/>
    </row>
    <row r="350" spans="2:24" ht="85.5" x14ac:dyDescent="0.45">
      <c r="B350" s="208">
        <f t="shared" si="5"/>
        <v>344</v>
      </c>
      <c r="C350" s="209" t="s">
        <v>1317</v>
      </c>
      <c r="D350" s="209" t="s">
        <v>1832</v>
      </c>
      <c r="E350" s="209">
        <f>IF(D350="1.2(1)①",INDEX('1.2(1)①'!$B:$B,MATCH(F350,'1.2(1)①'!$J:$J,0),1),INDEX('1.2(1)②'!$B:$B,MATCH(F350,'1.2(1)②'!$J:$J,0),1))</f>
        <v>39</v>
      </c>
      <c r="F350" s="209" t="s">
        <v>2163</v>
      </c>
      <c r="G350" s="209" t="s">
        <v>1325</v>
      </c>
      <c r="H350" s="209" t="s">
        <v>1218</v>
      </c>
      <c r="I350" s="209" t="s">
        <v>1322</v>
      </c>
      <c r="J350" s="209" t="s">
        <v>1132</v>
      </c>
      <c r="K350" s="209" t="s">
        <v>1088</v>
      </c>
      <c r="L350" s="41" t="s">
        <v>1088</v>
      </c>
      <c r="M350" s="41" t="s">
        <v>1097</v>
      </c>
      <c r="N350" s="41" t="s">
        <v>1098</v>
      </c>
      <c r="O350" s="150" t="s">
        <v>1088</v>
      </c>
      <c r="P350" s="41" t="s">
        <v>1219</v>
      </c>
      <c r="Q350" s="41" t="s">
        <v>1088</v>
      </c>
      <c r="R350" s="41" t="s">
        <v>1088</v>
      </c>
      <c r="S350" s="41" t="s">
        <v>1320</v>
      </c>
      <c r="T350" s="41" t="s">
        <v>1088</v>
      </c>
      <c r="U350" s="41" t="s">
        <v>1088</v>
      </c>
      <c r="V350" s="41" t="s">
        <v>1326</v>
      </c>
      <c r="W350" s="41" t="s">
        <v>2998</v>
      </c>
      <c r="X350" s="41"/>
    </row>
    <row r="351" spans="2:24" ht="85.5" x14ac:dyDescent="0.45">
      <c r="B351" s="208">
        <f t="shared" si="5"/>
        <v>345</v>
      </c>
      <c r="C351" s="209" t="s">
        <v>1317</v>
      </c>
      <c r="D351" s="209" t="s">
        <v>1832</v>
      </c>
      <c r="E351" s="209">
        <f>IF(D351="1.2(1)①",INDEX('1.2(1)①'!$B:$B,MATCH(F351,'1.2(1)①'!$J:$J,0),1),INDEX('1.2(1)②'!$B:$B,MATCH(F351,'1.2(1)②'!$J:$J,0),1))</f>
        <v>39</v>
      </c>
      <c r="F351" s="209" t="s">
        <v>2163</v>
      </c>
      <c r="G351" s="209" t="s">
        <v>1325</v>
      </c>
      <c r="H351" s="209" t="s">
        <v>1218</v>
      </c>
      <c r="I351" s="209" t="s">
        <v>1323</v>
      </c>
      <c r="J351" s="209" t="s">
        <v>1132</v>
      </c>
      <c r="K351" s="209" t="s">
        <v>1088</v>
      </c>
      <c r="L351" s="41">
        <v>4.4000000000000004</v>
      </c>
      <c r="M351" s="41" t="s">
        <v>1097</v>
      </c>
      <c r="N351" s="41" t="s">
        <v>1098</v>
      </c>
      <c r="O351" s="150" t="s">
        <v>1088</v>
      </c>
      <c r="P351" s="41" t="s">
        <v>1219</v>
      </c>
      <c r="Q351" s="41" t="s">
        <v>1088</v>
      </c>
      <c r="R351" s="41" t="s">
        <v>1088</v>
      </c>
      <c r="S351" s="41" t="s">
        <v>1320</v>
      </c>
      <c r="T351" s="41" t="s">
        <v>1088</v>
      </c>
      <c r="U351" s="41" t="s">
        <v>1088</v>
      </c>
      <c r="V351" s="41" t="s">
        <v>1326</v>
      </c>
      <c r="W351" s="41" t="s">
        <v>2998</v>
      </c>
      <c r="X351" s="41"/>
    </row>
    <row r="352" spans="2:24" ht="85.5" x14ac:dyDescent="0.45">
      <c r="B352" s="208">
        <f t="shared" si="5"/>
        <v>346</v>
      </c>
      <c r="C352" s="209" t="s">
        <v>1317</v>
      </c>
      <c r="D352" s="209" t="s">
        <v>1832</v>
      </c>
      <c r="E352" s="209">
        <f>IF(D352="1.2(1)①",INDEX('1.2(1)①'!$B:$B,MATCH(F352,'1.2(1)①'!$J:$J,0),1),INDEX('1.2(1)②'!$B:$B,MATCH(F352,'1.2(1)②'!$J:$J,0),1))</f>
        <v>39</v>
      </c>
      <c r="F352" s="209" t="s">
        <v>2163</v>
      </c>
      <c r="G352" s="209" t="s">
        <v>1325</v>
      </c>
      <c r="H352" s="209" t="s">
        <v>1218</v>
      </c>
      <c r="I352" s="209" t="s">
        <v>1324</v>
      </c>
      <c r="J352" s="209" t="s">
        <v>1132</v>
      </c>
      <c r="K352" s="209" t="s">
        <v>1088</v>
      </c>
      <c r="L352" s="41" t="s">
        <v>1088</v>
      </c>
      <c r="M352" s="41" t="s">
        <v>1097</v>
      </c>
      <c r="N352" s="41" t="s">
        <v>1098</v>
      </c>
      <c r="O352" s="150" t="s">
        <v>1088</v>
      </c>
      <c r="P352" s="41" t="s">
        <v>1219</v>
      </c>
      <c r="Q352" s="41" t="s">
        <v>1088</v>
      </c>
      <c r="R352" s="41" t="s">
        <v>1088</v>
      </c>
      <c r="S352" s="41" t="s">
        <v>1320</v>
      </c>
      <c r="T352" s="41" t="s">
        <v>1088</v>
      </c>
      <c r="U352" s="41" t="s">
        <v>1088</v>
      </c>
      <c r="V352" s="41" t="s">
        <v>1326</v>
      </c>
      <c r="W352" s="41" t="s">
        <v>2998</v>
      </c>
      <c r="X352" s="41"/>
    </row>
    <row r="353" spans="2:24" ht="85.5" x14ac:dyDescent="0.45">
      <c r="B353" s="208">
        <f t="shared" si="5"/>
        <v>347</v>
      </c>
      <c r="C353" s="209" t="s">
        <v>1317</v>
      </c>
      <c r="D353" s="209" t="s">
        <v>1832</v>
      </c>
      <c r="E353" s="209">
        <f>IF(D353="1.2(1)①",INDEX('1.2(1)①'!$B:$B,MATCH(F353,'1.2(1)①'!$J:$J,0),1),INDEX('1.2(1)②'!$B:$B,MATCH(F353,'1.2(1)②'!$J:$J,0),1))</f>
        <v>39</v>
      </c>
      <c r="F353" s="209" t="s">
        <v>2163</v>
      </c>
      <c r="G353" s="209" t="s">
        <v>1327</v>
      </c>
      <c r="H353" s="209" t="s">
        <v>1218</v>
      </c>
      <c r="I353" s="209" t="s">
        <v>1319</v>
      </c>
      <c r="J353" s="209" t="s">
        <v>1132</v>
      </c>
      <c r="K353" s="209" t="s">
        <v>1088</v>
      </c>
      <c r="L353" s="41">
        <v>3.6</v>
      </c>
      <c r="M353" s="41" t="s">
        <v>1097</v>
      </c>
      <c r="N353" s="41" t="s">
        <v>1098</v>
      </c>
      <c r="O353" s="150">
        <v>25260000</v>
      </c>
      <c r="P353" s="41" t="s">
        <v>1219</v>
      </c>
      <c r="Q353" s="41" t="s">
        <v>1088</v>
      </c>
      <c r="R353" s="41" t="s">
        <v>1088</v>
      </c>
      <c r="S353" s="41" t="s">
        <v>1320</v>
      </c>
      <c r="T353" s="41" t="s">
        <v>1088</v>
      </c>
      <c r="U353" s="41" t="s">
        <v>1088</v>
      </c>
      <c r="V353" s="41" t="s">
        <v>1328</v>
      </c>
      <c r="W353" s="41" t="s">
        <v>2998</v>
      </c>
      <c r="X353" s="41" t="s">
        <v>3002</v>
      </c>
    </row>
    <row r="354" spans="2:24" ht="85.5" x14ac:dyDescent="0.45">
      <c r="B354" s="208">
        <f t="shared" si="5"/>
        <v>348</v>
      </c>
      <c r="C354" s="209" t="s">
        <v>1317</v>
      </c>
      <c r="D354" s="209" t="s">
        <v>1832</v>
      </c>
      <c r="E354" s="209">
        <f>IF(D354="1.2(1)①",INDEX('1.2(1)①'!$B:$B,MATCH(F354,'1.2(1)①'!$J:$J,0),1),INDEX('1.2(1)②'!$B:$B,MATCH(F354,'1.2(1)②'!$J:$J,0),1))</f>
        <v>39</v>
      </c>
      <c r="F354" s="209" t="s">
        <v>2163</v>
      </c>
      <c r="G354" s="209" t="s">
        <v>1327</v>
      </c>
      <c r="H354" s="209" t="s">
        <v>1218</v>
      </c>
      <c r="I354" s="209" t="s">
        <v>1322</v>
      </c>
      <c r="J354" s="209" t="s">
        <v>1132</v>
      </c>
      <c r="K354" s="209" t="s">
        <v>1088</v>
      </c>
      <c r="L354" s="41" t="s">
        <v>1088</v>
      </c>
      <c r="M354" s="41" t="s">
        <v>1097</v>
      </c>
      <c r="N354" s="41" t="s">
        <v>1098</v>
      </c>
      <c r="O354" s="150" t="s">
        <v>1088</v>
      </c>
      <c r="P354" s="41" t="s">
        <v>1219</v>
      </c>
      <c r="Q354" s="41" t="s">
        <v>1088</v>
      </c>
      <c r="R354" s="41" t="s">
        <v>1088</v>
      </c>
      <c r="S354" s="41" t="s">
        <v>1320</v>
      </c>
      <c r="T354" s="41" t="s">
        <v>1088</v>
      </c>
      <c r="U354" s="41" t="s">
        <v>1088</v>
      </c>
      <c r="V354" s="41" t="s">
        <v>1328</v>
      </c>
      <c r="W354" s="41" t="s">
        <v>2998</v>
      </c>
      <c r="X354" s="41"/>
    </row>
    <row r="355" spans="2:24" ht="85.5" x14ac:dyDescent="0.45">
      <c r="B355" s="208">
        <f t="shared" si="5"/>
        <v>349</v>
      </c>
      <c r="C355" s="209" t="s">
        <v>1317</v>
      </c>
      <c r="D355" s="209" t="s">
        <v>1832</v>
      </c>
      <c r="E355" s="209">
        <f>IF(D355="1.2(1)①",INDEX('1.2(1)①'!$B:$B,MATCH(F355,'1.2(1)①'!$J:$J,0),1),INDEX('1.2(1)②'!$B:$B,MATCH(F355,'1.2(1)②'!$J:$J,0),1))</f>
        <v>39</v>
      </c>
      <c r="F355" s="209" t="s">
        <v>2163</v>
      </c>
      <c r="G355" s="209" t="s">
        <v>1327</v>
      </c>
      <c r="H355" s="209" t="s">
        <v>1218</v>
      </c>
      <c r="I355" s="209" t="s">
        <v>1323</v>
      </c>
      <c r="J355" s="209" t="s">
        <v>1132</v>
      </c>
      <c r="K355" s="209" t="s">
        <v>1088</v>
      </c>
      <c r="L355" s="41">
        <v>3.7</v>
      </c>
      <c r="M355" s="41" t="s">
        <v>1097</v>
      </c>
      <c r="N355" s="41" t="s">
        <v>1098</v>
      </c>
      <c r="O355" s="150">
        <v>35920000</v>
      </c>
      <c r="P355" s="41" t="s">
        <v>1219</v>
      </c>
      <c r="Q355" s="41" t="s">
        <v>1088</v>
      </c>
      <c r="R355" s="41" t="s">
        <v>1088</v>
      </c>
      <c r="S355" s="41" t="s">
        <v>1320</v>
      </c>
      <c r="T355" s="41" t="s">
        <v>1088</v>
      </c>
      <c r="U355" s="41" t="s">
        <v>1088</v>
      </c>
      <c r="V355" s="41" t="s">
        <v>1328</v>
      </c>
      <c r="W355" s="41" t="s">
        <v>2998</v>
      </c>
      <c r="X355" s="41" t="s">
        <v>3002</v>
      </c>
    </row>
    <row r="356" spans="2:24" ht="85.5" x14ac:dyDescent="0.45">
      <c r="B356" s="208">
        <f t="shared" si="5"/>
        <v>350</v>
      </c>
      <c r="C356" s="209" t="s">
        <v>1317</v>
      </c>
      <c r="D356" s="209" t="s">
        <v>1832</v>
      </c>
      <c r="E356" s="209">
        <f>IF(D356="1.2(1)①",INDEX('1.2(1)①'!$B:$B,MATCH(F356,'1.2(1)①'!$J:$J,0),1),INDEX('1.2(1)②'!$B:$B,MATCH(F356,'1.2(1)②'!$J:$J,0),1))</f>
        <v>39</v>
      </c>
      <c r="F356" s="209" t="s">
        <v>2163</v>
      </c>
      <c r="G356" s="209" t="s">
        <v>1327</v>
      </c>
      <c r="H356" s="209" t="s">
        <v>1218</v>
      </c>
      <c r="I356" s="209" t="s">
        <v>1324</v>
      </c>
      <c r="J356" s="209" t="s">
        <v>1132</v>
      </c>
      <c r="K356" s="209" t="s">
        <v>1088</v>
      </c>
      <c r="L356" s="41" t="s">
        <v>1088</v>
      </c>
      <c r="M356" s="41" t="s">
        <v>1097</v>
      </c>
      <c r="N356" s="41" t="s">
        <v>1098</v>
      </c>
      <c r="O356" s="150" t="s">
        <v>1088</v>
      </c>
      <c r="P356" s="41" t="s">
        <v>1219</v>
      </c>
      <c r="Q356" s="41" t="s">
        <v>1088</v>
      </c>
      <c r="R356" s="41" t="s">
        <v>1088</v>
      </c>
      <c r="S356" s="41" t="s">
        <v>1320</v>
      </c>
      <c r="T356" s="41" t="s">
        <v>1088</v>
      </c>
      <c r="U356" s="41" t="s">
        <v>1088</v>
      </c>
      <c r="V356" s="41" t="s">
        <v>1328</v>
      </c>
      <c r="W356" s="41" t="s">
        <v>2998</v>
      </c>
      <c r="X356" s="41"/>
    </row>
    <row r="357" spans="2:24" ht="85.5" x14ac:dyDescent="0.45">
      <c r="B357" s="208">
        <f t="shared" si="5"/>
        <v>351</v>
      </c>
      <c r="C357" s="209" t="s">
        <v>1317</v>
      </c>
      <c r="D357" s="209" t="s">
        <v>1832</v>
      </c>
      <c r="E357" s="209">
        <f>IF(D357="1.2(1)①",INDEX('1.2(1)①'!$B:$B,MATCH(F357,'1.2(1)①'!$J:$J,0),1),INDEX('1.2(1)②'!$B:$B,MATCH(F357,'1.2(1)②'!$J:$J,0),1))</f>
        <v>39</v>
      </c>
      <c r="F357" s="209" t="s">
        <v>2163</v>
      </c>
      <c r="G357" s="209" t="s">
        <v>1329</v>
      </c>
      <c r="H357" s="209" t="s">
        <v>1218</v>
      </c>
      <c r="I357" s="209" t="s">
        <v>1319</v>
      </c>
      <c r="J357" s="209" t="s">
        <v>1132</v>
      </c>
      <c r="K357" s="209" t="s">
        <v>1088</v>
      </c>
      <c r="L357" s="41">
        <v>4.2</v>
      </c>
      <c r="M357" s="41" t="s">
        <v>1097</v>
      </c>
      <c r="N357" s="41" t="s">
        <v>1098</v>
      </c>
      <c r="O357" s="150" t="s">
        <v>1088</v>
      </c>
      <c r="P357" s="41" t="s">
        <v>1219</v>
      </c>
      <c r="Q357" s="41" t="s">
        <v>1088</v>
      </c>
      <c r="R357" s="41" t="s">
        <v>1088</v>
      </c>
      <c r="S357" s="41" t="s">
        <v>1320</v>
      </c>
      <c r="T357" s="41" t="s">
        <v>1088</v>
      </c>
      <c r="U357" s="41" t="s">
        <v>1088</v>
      </c>
      <c r="V357" s="41" t="s">
        <v>1330</v>
      </c>
      <c r="W357" s="41" t="s">
        <v>2998</v>
      </c>
      <c r="X357" s="41"/>
    </row>
    <row r="358" spans="2:24" ht="85.5" x14ac:dyDescent="0.45">
      <c r="B358" s="208">
        <f t="shared" si="5"/>
        <v>352</v>
      </c>
      <c r="C358" s="209" t="s">
        <v>1317</v>
      </c>
      <c r="D358" s="209" t="s">
        <v>1832</v>
      </c>
      <c r="E358" s="209">
        <f>IF(D358="1.2(1)①",INDEX('1.2(1)①'!$B:$B,MATCH(F358,'1.2(1)①'!$J:$J,0),1),INDEX('1.2(1)②'!$B:$B,MATCH(F358,'1.2(1)②'!$J:$J,0),1))</f>
        <v>39</v>
      </c>
      <c r="F358" s="209" t="s">
        <v>2163</v>
      </c>
      <c r="G358" s="209" t="s">
        <v>1329</v>
      </c>
      <c r="H358" s="209" t="s">
        <v>1218</v>
      </c>
      <c r="I358" s="209" t="s">
        <v>1322</v>
      </c>
      <c r="J358" s="209" t="s">
        <v>1132</v>
      </c>
      <c r="K358" s="209" t="s">
        <v>1088</v>
      </c>
      <c r="L358" s="41" t="s">
        <v>1088</v>
      </c>
      <c r="M358" s="41" t="s">
        <v>1097</v>
      </c>
      <c r="N358" s="41" t="s">
        <v>1098</v>
      </c>
      <c r="O358" s="150" t="s">
        <v>1088</v>
      </c>
      <c r="P358" s="41" t="s">
        <v>1219</v>
      </c>
      <c r="Q358" s="41" t="s">
        <v>1088</v>
      </c>
      <c r="R358" s="41" t="s">
        <v>1088</v>
      </c>
      <c r="S358" s="41" t="s">
        <v>1320</v>
      </c>
      <c r="T358" s="41" t="s">
        <v>1088</v>
      </c>
      <c r="U358" s="41" t="s">
        <v>1088</v>
      </c>
      <c r="V358" s="41" t="s">
        <v>1330</v>
      </c>
      <c r="W358" s="41" t="s">
        <v>2998</v>
      </c>
      <c r="X358" s="41"/>
    </row>
    <row r="359" spans="2:24" ht="85.5" x14ac:dyDescent="0.45">
      <c r="B359" s="208">
        <f t="shared" si="5"/>
        <v>353</v>
      </c>
      <c r="C359" s="209" t="s">
        <v>1317</v>
      </c>
      <c r="D359" s="209" t="s">
        <v>1832</v>
      </c>
      <c r="E359" s="209">
        <f>IF(D359="1.2(1)①",INDEX('1.2(1)①'!$B:$B,MATCH(F359,'1.2(1)①'!$J:$J,0),1),INDEX('1.2(1)②'!$B:$B,MATCH(F359,'1.2(1)②'!$J:$J,0),1))</f>
        <v>39</v>
      </c>
      <c r="F359" s="209" t="s">
        <v>2163</v>
      </c>
      <c r="G359" s="209" t="s">
        <v>1329</v>
      </c>
      <c r="H359" s="209" t="s">
        <v>1218</v>
      </c>
      <c r="I359" s="209" t="s">
        <v>1323</v>
      </c>
      <c r="J359" s="209" t="s">
        <v>1132</v>
      </c>
      <c r="K359" s="209" t="s">
        <v>1088</v>
      </c>
      <c r="L359" s="41" t="s">
        <v>1088</v>
      </c>
      <c r="M359" s="41" t="s">
        <v>1097</v>
      </c>
      <c r="N359" s="41" t="s">
        <v>1098</v>
      </c>
      <c r="O359" s="150" t="s">
        <v>1088</v>
      </c>
      <c r="P359" s="41" t="s">
        <v>1219</v>
      </c>
      <c r="Q359" s="41" t="s">
        <v>1088</v>
      </c>
      <c r="R359" s="41" t="s">
        <v>1088</v>
      </c>
      <c r="S359" s="41" t="s">
        <v>1320</v>
      </c>
      <c r="T359" s="41" t="s">
        <v>1088</v>
      </c>
      <c r="U359" s="41" t="s">
        <v>1088</v>
      </c>
      <c r="V359" s="41" t="s">
        <v>1330</v>
      </c>
      <c r="W359" s="41" t="s">
        <v>2998</v>
      </c>
      <c r="X359" s="41"/>
    </row>
    <row r="360" spans="2:24" ht="85.5" x14ac:dyDescent="0.45">
      <c r="B360" s="208">
        <f t="shared" si="5"/>
        <v>354</v>
      </c>
      <c r="C360" s="209" t="s">
        <v>1317</v>
      </c>
      <c r="D360" s="209" t="s">
        <v>1832</v>
      </c>
      <c r="E360" s="209">
        <f>IF(D360="1.2(1)①",INDEX('1.2(1)①'!$B:$B,MATCH(F360,'1.2(1)①'!$J:$J,0),1),INDEX('1.2(1)②'!$B:$B,MATCH(F360,'1.2(1)②'!$J:$J,0),1))</f>
        <v>39</v>
      </c>
      <c r="F360" s="209" t="s">
        <v>2163</v>
      </c>
      <c r="G360" s="209" t="s">
        <v>1329</v>
      </c>
      <c r="H360" s="209" t="s">
        <v>1218</v>
      </c>
      <c r="I360" s="209" t="s">
        <v>1324</v>
      </c>
      <c r="J360" s="209" t="s">
        <v>1132</v>
      </c>
      <c r="K360" s="209" t="s">
        <v>1088</v>
      </c>
      <c r="L360" s="41">
        <v>4.8</v>
      </c>
      <c r="M360" s="41" t="s">
        <v>1097</v>
      </c>
      <c r="N360" s="41" t="s">
        <v>1098</v>
      </c>
      <c r="O360" s="150" t="s">
        <v>1088</v>
      </c>
      <c r="P360" s="41" t="s">
        <v>1219</v>
      </c>
      <c r="Q360" s="41" t="s">
        <v>1088</v>
      </c>
      <c r="R360" s="41" t="s">
        <v>1088</v>
      </c>
      <c r="S360" s="41" t="s">
        <v>1320</v>
      </c>
      <c r="T360" s="41" t="s">
        <v>1088</v>
      </c>
      <c r="U360" s="41" t="s">
        <v>1088</v>
      </c>
      <c r="V360" s="41" t="s">
        <v>1330</v>
      </c>
      <c r="W360" s="41" t="s">
        <v>2998</v>
      </c>
      <c r="X360" s="41"/>
    </row>
    <row r="361" spans="2:24" ht="85.5" x14ac:dyDescent="0.45">
      <c r="B361" s="208">
        <f t="shared" si="5"/>
        <v>355</v>
      </c>
      <c r="C361" s="209" t="s">
        <v>1317</v>
      </c>
      <c r="D361" s="209" t="s">
        <v>1832</v>
      </c>
      <c r="E361" s="209">
        <f>IF(D361="1.2(1)①",INDEX('1.2(1)①'!$B:$B,MATCH(F361,'1.2(1)①'!$J:$J,0),1),INDEX('1.2(1)②'!$B:$B,MATCH(F361,'1.2(1)②'!$J:$J,0),1))</f>
        <v>39</v>
      </c>
      <c r="F361" s="209" t="s">
        <v>2163</v>
      </c>
      <c r="G361" s="209" t="s">
        <v>1331</v>
      </c>
      <c r="H361" s="209" t="s">
        <v>1218</v>
      </c>
      <c r="I361" s="209" t="s">
        <v>1319</v>
      </c>
      <c r="J361" s="209" t="s">
        <v>1132</v>
      </c>
      <c r="K361" s="209" t="s">
        <v>1088</v>
      </c>
      <c r="L361" s="41">
        <v>5.0999999999999996</v>
      </c>
      <c r="M361" s="41" t="s">
        <v>1097</v>
      </c>
      <c r="N361" s="41" t="s">
        <v>1098</v>
      </c>
      <c r="O361" s="150" t="s">
        <v>1088</v>
      </c>
      <c r="P361" s="41" t="s">
        <v>1219</v>
      </c>
      <c r="Q361" s="41" t="s">
        <v>1088</v>
      </c>
      <c r="R361" s="41" t="s">
        <v>1088</v>
      </c>
      <c r="S361" s="41" t="s">
        <v>1320</v>
      </c>
      <c r="T361" s="41" t="s">
        <v>1088</v>
      </c>
      <c r="U361" s="41" t="s">
        <v>1088</v>
      </c>
      <c r="V361" s="41" t="s">
        <v>1332</v>
      </c>
      <c r="W361" s="41" t="s">
        <v>2998</v>
      </c>
      <c r="X361" s="41"/>
    </row>
    <row r="362" spans="2:24" ht="85.5" x14ac:dyDescent="0.45">
      <c r="B362" s="208">
        <f t="shared" si="5"/>
        <v>356</v>
      </c>
      <c r="C362" s="209" t="s">
        <v>1317</v>
      </c>
      <c r="D362" s="209" t="s">
        <v>1832</v>
      </c>
      <c r="E362" s="209">
        <f>IF(D362="1.2(1)①",INDEX('1.2(1)①'!$B:$B,MATCH(F362,'1.2(1)①'!$J:$J,0),1),INDEX('1.2(1)②'!$B:$B,MATCH(F362,'1.2(1)②'!$J:$J,0),1))</f>
        <v>39</v>
      </c>
      <c r="F362" s="209" t="s">
        <v>2163</v>
      </c>
      <c r="G362" s="209" t="s">
        <v>1331</v>
      </c>
      <c r="H362" s="209" t="s">
        <v>1218</v>
      </c>
      <c r="I362" s="209" t="s">
        <v>1322</v>
      </c>
      <c r="J362" s="209" t="s">
        <v>1132</v>
      </c>
      <c r="K362" s="209" t="s">
        <v>1088</v>
      </c>
      <c r="L362" s="41" t="s">
        <v>1088</v>
      </c>
      <c r="M362" s="41" t="s">
        <v>1097</v>
      </c>
      <c r="N362" s="41" t="s">
        <v>1098</v>
      </c>
      <c r="O362" s="150" t="s">
        <v>1088</v>
      </c>
      <c r="P362" s="41" t="s">
        <v>1219</v>
      </c>
      <c r="Q362" s="41" t="s">
        <v>1088</v>
      </c>
      <c r="R362" s="41" t="s">
        <v>1088</v>
      </c>
      <c r="S362" s="41" t="s">
        <v>1320</v>
      </c>
      <c r="T362" s="41" t="s">
        <v>1088</v>
      </c>
      <c r="U362" s="41" t="s">
        <v>1088</v>
      </c>
      <c r="V362" s="41" t="s">
        <v>1332</v>
      </c>
      <c r="W362" s="41" t="s">
        <v>2998</v>
      </c>
      <c r="X362" s="41"/>
    </row>
    <row r="363" spans="2:24" ht="85.5" x14ac:dyDescent="0.45">
      <c r="B363" s="208">
        <f t="shared" si="5"/>
        <v>357</v>
      </c>
      <c r="C363" s="209" t="s">
        <v>1317</v>
      </c>
      <c r="D363" s="209" t="s">
        <v>1832</v>
      </c>
      <c r="E363" s="209">
        <f>IF(D363="1.2(1)①",INDEX('1.2(1)①'!$B:$B,MATCH(F363,'1.2(1)①'!$J:$J,0),1),INDEX('1.2(1)②'!$B:$B,MATCH(F363,'1.2(1)②'!$J:$J,0),1))</f>
        <v>39</v>
      </c>
      <c r="F363" s="209" t="s">
        <v>2163</v>
      </c>
      <c r="G363" s="209" t="s">
        <v>1331</v>
      </c>
      <c r="H363" s="209" t="s">
        <v>1218</v>
      </c>
      <c r="I363" s="209" t="s">
        <v>1323</v>
      </c>
      <c r="J363" s="209" t="s">
        <v>1132</v>
      </c>
      <c r="K363" s="209" t="s">
        <v>1088</v>
      </c>
      <c r="L363" s="41" t="s">
        <v>1088</v>
      </c>
      <c r="M363" s="41" t="s">
        <v>1097</v>
      </c>
      <c r="N363" s="41" t="s">
        <v>1098</v>
      </c>
      <c r="O363" s="150" t="s">
        <v>1088</v>
      </c>
      <c r="P363" s="41" t="s">
        <v>1219</v>
      </c>
      <c r="Q363" s="41" t="s">
        <v>1088</v>
      </c>
      <c r="R363" s="41" t="s">
        <v>1088</v>
      </c>
      <c r="S363" s="41" t="s">
        <v>1320</v>
      </c>
      <c r="T363" s="41" t="s">
        <v>1088</v>
      </c>
      <c r="U363" s="41" t="s">
        <v>1088</v>
      </c>
      <c r="V363" s="41" t="s">
        <v>1332</v>
      </c>
      <c r="W363" s="41" t="s">
        <v>2998</v>
      </c>
      <c r="X363" s="41"/>
    </row>
    <row r="364" spans="2:24" ht="85.5" x14ac:dyDescent="0.45">
      <c r="B364" s="208">
        <f t="shared" si="5"/>
        <v>358</v>
      </c>
      <c r="C364" s="209" t="s">
        <v>1317</v>
      </c>
      <c r="D364" s="209" t="s">
        <v>1832</v>
      </c>
      <c r="E364" s="209">
        <f>IF(D364="1.2(1)①",INDEX('1.2(1)①'!$B:$B,MATCH(F364,'1.2(1)①'!$J:$J,0),1),INDEX('1.2(1)②'!$B:$B,MATCH(F364,'1.2(1)②'!$J:$J,0),1))</f>
        <v>39</v>
      </c>
      <c r="F364" s="209" t="s">
        <v>2163</v>
      </c>
      <c r="G364" s="209" t="s">
        <v>1331</v>
      </c>
      <c r="H364" s="209" t="s">
        <v>1218</v>
      </c>
      <c r="I364" s="209" t="s">
        <v>1324</v>
      </c>
      <c r="J364" s="209" t="s">
        <v>1132</v>
      </c>
      <c r="K364" s="209" t="s">
        <v>1088</v>
      </c>
      <c r="L364" s="41" t="s">
        <v>1088</v>
      </c>
      <c r="M364" s="41" t="s">
        <v>1097</v>
      </c>
      <c r="N364" s="41" t="s">
        <v>1098</v>
      </c>
      <c r="O364" s="150" t="s">
        <v>1088</v>
      </c>
      <c r="P364" s="41" t="s">
        <v>1219</v>
      </c>
      <c r="Q364" s="41" t="s">
        <v>1088</v>
      </c>
      <c r="R364" s="41" t="s">
        <v>1088</v>
      </c>
      <c r="S364" s="41" t="s">
        <v>1320</v>
      </c>
      <c r="T364" s="41" t="s">
        <v>1088</v>
      </c>
      <c r="U364" s="41" t="s">
        <v>1088</v>
      </c>
      <c r="V364" s="41" t="s">
        <v>1332</v>
      </c>
      <c r="W364" s="41" t="s">
        <v>2998</v>
      </c>
      <c r="X364" s="41"/>
    </row>
    <row r="365" spans="2:24" ht="85.5" x14ac:dyDescent="0.45">
      <c r="B365" s="208">
        <f t="shared" si="5"/>
        <v>359</v>
      </c>
      <c r="C365" s="209" t="s">
        <v>1317</v>
      </c>
      <c r="D365" s="209" t="s">
        <v>1832</v>
      </c>
      <c r="E365" s="209">
        <f>IF(D365="1.2(1)①",INDEX('1.2(1)①'!$B:$B,MATCH(F365,'1.2(1)①'!$J:$J,0),1),INDEX('1.2(1)②'!$B:$B,MATCH(F365,'1.2(1)②'!$J:$J,0),1))</f>
        <v>39</v>
      </c>
      <c r="F365" s="209" t="s">
        <v>2163</v>
      </c>
      <c r="G365" s="209" t="s">
        <v>1333</v>
      </c>
      <c r="H365" s="209" t="s">
        <v>1218</v>
      </c>
      <c r="I365" s="209" t="s">
        <v>1319</v>
      </c>
      <c r="J365" s="209" t="s">
        <v>1132</v>
      </c>
      <c r="K365" s="209" t="s">
        <v>1088</v>
      </c>
      <c r="L365" s="41">
        <v>4.9000000000000004</v>
      </c>
      <c r="M365" s="41" t="s">
        <v>1097</v>
      </c>
      <c r="N365" s="41" t="s">
        <v>1098</v>
      </c>
      <c r="O365" s="150" t="s">
        <v>1088</v>
      </c>
      <c r="P365" s="41" t="s">
        <v>1219</v>
      </c>
      <c r="Q365" s="41" t="s">
        <v>1088</v>
      </c>
      <c r="R365" s="41" t="s">
        <v>1088</v>
      </c>
      <c r="S365" s="41" t="s">
        <v>1320</v>
      </c>
      <c r="T365" s="41" t="s">
        <v>1088</v>
      </c>
      <c r="U365" s="41" t="s">
        <v>1088</v>
      </c>
      <c r="V365" s="41" t="s">
        <v>1334</v>
      </c>
      <c r="W365" s="41" t="s">
        <v>2998</v>
      </c>
      <c r="X365" s="41"/>
    </row>
    <row r="366" spans="2:24" ht="85.5" x14ac:dyDescent="0.45">
      <c r="B366" s="208">
        <f t="shared" si="5"/>
        <v>360</v>
      </c>
      <c r="C366" s="209" t="s">
        <v>1317</v>
      </c>
      <c r="D366" s="209" t="s">
        <v>1832</v>
      </c>
      <c r="E366" s="209">
        <f>IF(D366="1.2(1)①",INDEX('1.2(1)①'!$B:$B,MATCH(F366,'1.2(1)①'!$J:$J,0),1),INDEX('1.2(1)②'!$B:$B,MATCH(F366,'1.2(1)②'!$J:$J,0),1))</f>
        <v>39</v>
      </c>
      <c r="F366" s="209" t="s">
        <v>2163</v>
      </c>
      <c r="G366" s="209" t="s">
        <v>1333</v>
      </c>
      <c r="H366" s="209" t="s">
        <v>1218</v>
      </c>
      <c r="I366" s="209" t="s">
        <v>1322</v>
      </c>
      <c r="J366" s="209" t="s">
        <v>1132</v>
      </c>
      <c r="K366" s="209" t="s">
        <v>1088</v>
      </c>
      <c r="L366" s="41" t="s">
        <v>1088</v>
      </c>
      <c r="M366" s="41" t="s">
        <v>1097</v>
      </c>
      <c r="N366" s="41" t="s">
        <v>1098</v>
      </c>
      <c r="O366" s="150" t="s">
        <v>1088</v>
      </c>
      <c r="P366" s="41" t="s">
        <v>1219</v>
      </c>
      <c r="Q366" s="41" t="s">
        <v>1088</v>
      </c>
      <c r="R366" s="41" t="s">
        <v>1088</v>
      </c>
      <c r="S366" s="41" t="s">
        <v>1320</v>
      </c>
      <c r="T366" s="41" t="s">
        <v>1088</v>
      </c>
      <c r="U366" s="41" t="s">
        <v>1088</v>
      </c>
      <c r="V366" s="41" t="s">
        <v>1334</v>
      </c>
      <c r="W366" s="41" t="s">
        <v>2998</v>
      </c>
      <c r="X366" s="41"/>
    </row>
    <row r="367" spans="2:24" ht="85.5" x14ac:dyDescent="0.45">
      <c r="B367" s="208">
        <f t="shared" si="5"/>
        <v>361</v>
      </c>
      <c r="C367" s="209" t="s">
        <v>1317</v>
      </c>
      <c r="D367" s="209" t="s">
        <v>1832</v>
      </c>
      <c r="E367" s="209">
        <f>IF(D367="1.2(1)①",INDEX('1.2(1)①'!$B:$B,MATCH(F367,'1.2(1)①'!$J:$J,0),1),INDEX('1.2(1)②'!$B:$B,MATCH(F367,'1.2(1)②'!$J:$J,0),1))</f>
        <v>39</v>
      </c>
      <c r="F367" s="209" t="s">
        <v>2163</v>
      </c>
      <c r="G367" s="209" t="s">
        <v>1333</v>
      </c>
      <c r="H367" s="209" t="s">
        <v>1218</v>
      </c>
      <c r="I367" s="209" t="s">
        <v>1323</v>
      </c>
      <c r="J367" s="209" t="s">
        <v>1132</v>
      </c>
      <c r="K367" s="209" t="s">
        <v>1088</v>
      </c>
      <c r="L367" s="41" t="s">
        <v>1088</v>
      </c>
      <c r="M367" s="41" t="s">
        <v>1097</v>
      </c>
      <c r="N367" s="41" t="s">
        <v>1098</v>
      </c>
      <c r="O367" s="150" t="s">
        <v>1088</v>
      </c>
      <c r="P367" s="41" t="s">
        <v>1219</v>
      </c>
      <c r="Q367" s="41" t="s">
        <v>1088</v>
      </c>
      <c r="R367" s="41" t="s">
        <v>1088</v>
      </c>
      <c r="S367" s="41" t="s">
        <v>1320</v>
      </c>
      <c r="T367" s="41" t="s">
        <v>1088</v>
      </c>
      <c r="U367" s="41" t="s">
        <v>1088</v>
      </c>
      <c r="V367" s="41" t="s">
        <v>1334</v>
      </c>
      <c r="W367" s="41" t="s">
        <v>2998</v>
      </c>
      <c r="X367" s="41"/>
    </row>
    <row r="368" spans="2:24" ht="85.5" x14ac:dyDescent="0.45">
      <c r="B368" s="208">
        <f t="shared" si="5"/>
        <v>362</v>
      </c>
      <c r="C368" s="209" t="s">
        <v>1317</v>
      </c>
      <c r="D368" s="209" t="s">
        <v>1832</v>
      </c>
      <c r="E368" s="209">
        <f>IF(D368="1.2(1)①",INDEX('1.2(1)①'!$B:$B,MATCH(F368,'1.2(1)①'!$J:$J,0),1),INDEX('1.2(1)②'!$B:$B,MATCH(F368,'1.2(1)②'!$J:$J,0),1))</f>
        <v>39</v>
      </c>
      <c r="F368" s="209" t="s">
        <v>2163</v>
      </c>
      <c r="G368" s="209" t="s">
        <v>1333</v>
      </c>
      <c r="H368" s="209" t="s">
        <v>1218</v>
      </c>
      <c r="I368" s="209" t="s">
        <v>1324</v>
      </c>
      <c r="J368" s="209" t="s">
        <v>1132</v>
      </c>
      <c r="K368" s="209" t="s">
        <v>1088</v>
      </c>
      <c r="L368" s="41">
        <v>5.8</v>
      </c>
      <c r="M368" s="41" t="s">
        <v>1097</v>
      </c>
      <c r="N368" s="41" t="s">
        <v>1098</v>
      </c>
      <c r="O368" s="150" t="s">
        <v>1088</v>
      </c>
      <c r="P368" s="41" t="s">
        <v>1219</v>
      </c>
      <c r="Q368" s="41" t="s">
        <v>1088</v>
      </c>
      <c r="R368" s="41" t="s">
        <v>1088</v>
      </c>
      <c r="S368" s="41" t="s">
        <v>1320</v>
      </c>
      <c r="T368" s="41" t="s">
        <v>1088</v>
      </c>
      <c r="U368" s="41" t="s">
        <v>1088</v>
      </c>
      <c r="V368" s="41" t="s">
        <v>1334</v>
      </c>
      <c r="W368" s="41" t="s">
        <v>2998</v>
      </c>
      <c r="X368" s="41"/>
    </row>
    <row r="369" spans="2:24" ht="85.5" x14ac:dyDescent="0.45">
      <c r="B369" s="208">
        <f t="shared" si="5"/>
        <v>363</v>
      </c>
      <c r="C369" s="209" t="s">
        <v>1317</v>
      </c>
      <c r="D369" s="209" t="s">
        <v>1832</v>
      </c>
      <c r="E369" s="209">
        <f>IF(D369="1.2(1)①",INDEX('1.2(1)①'!$B:$B,MATCH(F369,'1.2(1)①'!$J:$J,0),1),INDEX('1.2(1)②'!$B:$B,MATCH(F369,'1.2(1)②'!$J:$J,0),1))</f>
        <v>39</v>
      </c>
      <c r="F369" s="209" t="s">
        <v>2163</v>
      </c>
      <c r="G369" s="209" t="s">
        <v>1335</v>
      </c>
      <c r="H369" s="209" t="s">
        <v>1218</v>
      </c>
      <c r="I369" s="209" t="s">
        <v>1319</v>
      </c>
      <c r="J369" s="209" t="s">
        <v>1132</v>
      </c>
      <c r="K369" s="209" t="s">
        <v>1088</v>
      </c>
      <c r="L369" s="41">
        <v>3.1</v>
      </c>
      <c r="M369" s="41" t="s">
        <v>1097</v>
      </c>
      <c r="N369" s="41" t="s">
        <v>1098</v>
      </c>
      <c r="O369" s="150" t="s">
        <v>1088</v>
      </c>
      <c r="P369" s="41" t="s">
        <v>1219</v>
      </c>
      <c r="Q369" s="41" t="s">
        <v>1088</v>
      </c>
      <c r="R369" s="41" t="s">
        <v>1088</v>
      </c>
      <c r="S369" s="41" t="s">
        <v>1320</v>
      </c>
      <c r="T369" s="41" t="s">
        <v>1088</v>
      </c>
      <c r="U369" s="41" t="s">
        <v>1088</v>
      </c>
      <c r="V369" s="41" t="s">
        <v>1336</v>
      </c>
      <c r="W369" s="41" t="s">
        <v>2998</v>
      </c>
      <c r="X369" s="41"/>
    </row>
    <row r="370" spans="2:24" ht="85.5" x14ac:dyDescent="0.45">
      <c r="B370" s="208">
        <f t="shared" si="5"/>
        <v>364</v>
      </c>
      <c r="C370" s="209" t="s">
        <v>1317</v>
      </c>
      <c r="D370" s="209" t="s">
        <v>1832</v>
      </c>
      <c r="E370" s="209">
        <f>IF(D370="1.2(1)①",INDEX('1.2(1)①'!$B:$B,MATCH(F370,'1.2(1)①'!$J:$J,0),1),INDEX('1.2(1)②'!$B:$B,MATCH(F370,'1.2(1)②'!$J:$J,0),1))</f>
        <v>39</v>
      </c>
      <c r="F370" s="209" t="s">
        <v>2163</v>
      </c>
      <c r="G370" s="209" t="s">
        <v>1335</v>
      </c>
      <c r="H370" s="209" t="s">
        <v>1218</v>
      </c>
      <c r="I370" s="209" t="s">
        <v>1322</v>
      </c>
      <c r="J370" s="209" t="s">
        <v>1132</v>
      </c>
      <c r="K370" s="209" t="s">
        <v>1088</v>
      </c>
      <c r="L370" s="41" t="s">
        <v>1088</v>
      </c>
      <c r="M370" s="41" t="s">
        <v>1097</v>
      </c>
      <c r="N370" s="41" t="s">
        <v>1098</v>
      </c>
      <c r="O370" s="150" t="s">
        <v>1088</v>
      </c>
      <c r="P370" s="41" t="s">
        <v>1219</v>
      </c>
      <c r="Q370" s="41" t="s">
        <v>1088</v>
      </c>
      <c r="R370" s="41" t="s">
        <v>1088</v>
      </c>
      <c r="S370" s="41" t="s">
        <v>1320</v>
      </c>
      <c r="T370" s="41" t="s">
        <v>1088</v>
      </c>
      <c r="U370" s="41" t="s">
        <v>1088</v>
      </c>
      <c r="V370" s="41" t="s">
        <v>1336</v>
      </c>
      <c r="W370" s="41" t="s">
        <v>2998</v>
      </c>
      <c r="X370" s="41"/>
    </row>
    <row r="371" spans="2:24" ht="85.5" x14ac:dyDescent="0.45">
      <c r="B371" s="208">
        <f t="shared" si="5"/>
        <v>365</v>
      </c>
      <c r="C371" s="209" t="s">
        <v>1317</v>
      </c>
      <c r="D371" s="209" t="s">
        <v>1832</v>
      </c>
      <c r="E371" s="209">
        <f>IF(D371="1.2(1)①",INDEX('1.2(1)①'!$B:$B,MATCH(F371,'1.2(1)①'!$J:$J,0),1),INDEX('1.2(1)②'!$B:$B,MATCH(F371,'1.2(1)②'!$J:$J,0),1))</f>
        <v>39</v>
      </c>
      <c r="F371" s="209" t="s">
        <v>2163</v>
      </c>
      <c r="G371" s="209" t="s">
        <v>1335</v>
      </c>
      <c r="H371" s="209" t="s">
        <v>1218</v>
      </c>
      <c r="I371" s="209" t="s">
        <v>1323</v>
      </c>
      <c r="J371" s="209" t="s">
        <v>1132</v>
      </c>
      <c r="K371" s="209" t="s">
        <v>1088</v>
      </c>
      <c r="L371" s="41" t="s">
        <v>1088</v>
      </c>
      <c r="M371" s="41" t="s">
        <v>1097</v>
      </c>
      <c r="N371" s="41" t="s">
        <v>1098</v>
      </c>
      <c r="O371" s="150" t="s">
        <v>1088</v>
      </c>
      <c r="P371" s="41" t="s">
        <v>1219</v>
      </c>
      <c r="Q371" s="41" t="s">
        <v>1088</v>
      </c>
      <c r="R371" s="41" t="s">
        <v>1088</v>
      </c>
      <c r="S371" s="41" t="s">
        <v>1320</v>
      </c>
      <c r="T371" s="41" t="s">
        <v>1088</v>
      </c>
      <c r="U371" s="41" t="s">
        <v>1088</v>
      </c>
      <c r="V371" s="41" t="s">
        <v>1336</v>
      </c>
      <c r="W371" s="41" t="s">
        <v>2998</v>
      </c>
      <c r="X371" s="41"/>
    </row>
    <row r="372" spans="2:24" ht="85.5" x14ac:dyDescent="0.45">
      <c r="B372" s="208">
        <f t="shared" si="5"/>
        <v>366</v>
      </c>
      <c r="C372" s="209" t="s">
        <v>1317</v>
      </c>
      <c r="D372" s="209" t="s">
        <v>1832</v>
      </c>
      <c r="E372" s="209">
        <f>IF(D372="1.2(1)①",INDEX('1.2(1)①'!$B:$B,MATCH(F372,'1.2(1)①'!$J:$J,0),1),INDEX('1.2(1)②'!$B:$B,MATCH(F372,'1.2(1)②'!$J:$J,0),1))</f>
        <v>39</v>
      </c>
      <c r="F372" s="209" t="s">
        <v>2163</v>
      </c>
      <c r="G372" s="209" t="s">
        <v>1335</v>
      </c>
      <c r="H372" s="209" t="s">
        <v>1218</v>
      </c>
      <c r="I372" s="209" t="s">
        <v>1324</v>
      </c>
      <c r="J372" s="209" t="s">
        <v>1132</v>
      </c>
      <c r="K372" s="209" t="s">
        <v>1088</v>
      </c>
      <c r="L372" s="41" t="s">
        <v>1088</v>
      </c>
      <c r="M372" s="41" t="s">
        <v>1097</v>
      </c>
      <c r="N372" s="41" t="s">
        <v>1098</v>
      </c>
      <c r="O372" s="150" t="s">
        <v>1088</v>
      </c>
      <c r="P372" s="41" t="s">
        <v>1219</v>
      </c>
      <c r="Q372" s="41" t="s">
        <v>1088</v>
      </c>
      <c r="R372" s="41" t="s">
        <v>1088</v>
      </c>
      <c r="S372" s="41" t="s">
        <v>1320</v>
      </c>
      <c r="T372" s="41" t="s">
        <v>1088</v>
      </c>
      <c r="U372" s="41" t="s">
        <v>1088</v>
      </c>
      <c r="V372" s="41" t="s">
        <v>1336</v>
      </c>
      <c r="W372" s="41" t="s">
        <v>2998</v>
      </c>
      <c r="X372" s="41"/>
    </row>
    <row r="373" spans="2:24" ht="85.5" x14ac:dyDescent="0.45">
      <c r="B373" s="208">
        <f t="shared" si="5"/>
        <v>367</v>
      </c>
      <c r="C373" s="209" t="s">
        <v>1317</v>
      </c>
      <c r="D373" s="209" t="s">
        <v>1832</v>
      </c>
      <c r="E373" s="209">
        <f>IF(D373="1.2(1)①",INDEX('1.2(1)①'!$B:$B,MATCH(F373,'1.2(1)①'!$J:$J,0),1),INDEX('1.2(1)②'!$B:$B,MATCH(F373,'1.2(1)②'!$J:$J,0),1))</f>
        <v>39</v>
      </c>
      <c r="F373" s="209" t="s">
        <v>2163</v>
      </c>
      <c r="G373" s="209" t="s">
        <v>1337</v>
      </c>
      <c r="H373" s="209" t="s">
        <v>1218</v>
      </c>
      <c r="I373" s="209" t="s">
        <v>1319</v>
      </c>
      <c r="J373" s="209" t="s">
        <v>1132</v>
      </c>
      <c r="K373" s="209" t="s">
        <v>1088</v>
      </c>
      <c r="L373" s="41">
        <v>3.7</v>
      </c>
      <c r="M373" s="41" t="s">
        <v>1097</v>
      </c>
      <c r="N373" s="41" t="s">
        <v>1098</v>
      </c>
      <c r="O373" s="150" t="s">
        <v>1088</v>
      </c>
      <c r="P373" s="41" t="s">
        <v>1219</v>
      </c>
      <c r="Q373" s="41" t="s">
        <v>1088</v>
      </c>
      <c r="R373" s="41" t="s">
        <v>1088</v>
      </c>
      <c r="S373" s="41" t="s">
        <v>1320</v>
      </c>
      <c r="T373" s="41" t="s">
        <v>1088</v>
      </c>
      <c r="U373" s="41" t="s">
        <v>1088</v>
      </c>
      <c r="V373" s="41" t="s">
        <v>1338</v>
      </c>
      <c r="W373" s="41" t="s">
        <v>2998</v>
      </c>
      <c r="X373" s="41"/>
    </row>
    <row r="374" spans="2:24" ht="85.5" x14ac:dyDescent="0.45">
      <c r="B374" s="208">
        <f t="shared" si="5"/>
        <v>368</v>
      </c>
      <c r="C374" s="209" t="s">
        <v>1317</v>
      </c>
      <c r="D374" s="209" t="s">
        <v>1832</v>
      </c>
      <c r="E374" s="209">
        <f>IF(D374="1.2(1)①",INDEX('1.2(1)①'!$B:$B,MATCH(F374,'1.2(1)①'!$J:$J,0),1),INDEX('1.2(1)②'!$B:$B,MATCH(F374,'1.2(1)②'!$J:$J,0),1))</f>
        <v>39</v>
      </c>
      <c r="F374" s="209" t="s">
        <v>2163</v>
      </c>
      <c r="G374" s="209" t="s">
        <v>1337</v>
      </c>
      <c r="H374" s="209" t="s">
        <v>1218</v>
      </c>
      <c r="I374" s="209" t="s">
        <v>1322</v>
      </c>
      <c r="J374" s="209" t="s">
        <v>1132</v>
      </c>
      <c r="K374" s="209" t="s">
        <v>1088</v>
      </c>
      <c r="L374" s="41" t="s">
        <v>1088</v>
      </c>
      <c r="M374" s="41" t="s">
        <v>1097</v>
      </c>
      <c r="N374" s="41" t="s">
        <v>1098</v>
      </c>
      <c r="O374" s="150" t="s">
        <v>1088</v>
      </c>
      <c r="P374" s="41" t="s">
        <v>1219</v>
      </c>
      <c r="Q374" s="41" t="s">
        <v>1088</v>
      </c>
      <c r="R374" s="41" t="s">
        <v>1088</v>
      </c>
      <c r="S374" s="41" t="s">
        <v>1320</v>
      </c>
      <c r="T374" s="41" t="s">
        <v>1088</v>
      </c>
      <c r="U374" s="41" t="s">
        <v>1088</v>
      </c>
      <c r="V374" s="41" t="s">
        <v>1338</v>
      </c>
      <c r="W374" s="41" t="s">
        <v>2998</v>
      </c>
      <c r="X374" s="41"/>
    </row>
    <row r="375" spans="2:24" ht="85.5" x14ac:dyDescent="0.45">
      <c r="B375" s="208">
        <f t="shared" si="5"/>
        <v>369</v>
      </c>
      <c r="C375" s="209" t="s">
        <v>1317</v>
      </c>
      <c r="D375" s="209" t="s">
        <v>1832</v>
      </c>
      <c r="E375" s="209">
        <f>IF(D375="1.2(1)①",INDEX('1.2(1)①'!$B:$B,MATCH(F375,'1.2(1)①'!$J:$J,0),1),INDEX('1.2(1)②'!$B:$B,MATCH(F375,'1.2(1)②'!$J:$J,0),1))</f>
        <v>39</v>
      </c>
      <c r="F375" s="209" t="s">
        <v>2163</v>
      </c>
      <c r="G375" s="209" t="s">
        <v>1337</v>
      </c>
      <c r="H375" s="209" t="s">
        <v>1218</v>
      </c>
      <c r="I375" s="209" t="s">
        <v>1323</v>
      </c>
      <c r="J375" s="209" t="s">
        <v>1132</v>
      </c>
      <c r="K375" s="209" t="s">
        <v>1088</v>
      </c>
      <c r="L375" s="41" t="s">
        <v>1088</v>
      </c>
      <c r="M375" s="41" t="s">
        <v>1097</v>
      </c>
      <c r="N375" s="41" t="s">
        <v>1098</v>
      </c>
      <c r="O375" s="150" t="s">
        <v>1088</v>
      </c>
      <c r="P375" s="41" t="s">
        <v>1219</v>
      </c>
      <c r="Q375" s="41" t="s">
        <v>1088</v>
      </c>
      <c r="R375" s="41" t="s">
        <v>1088</v>
      </c>
      <c r="S375" s="41" t="s">
        <v>1320</v>
      </c>
      <c r="T375" s="41" t="s">
        <v>1088</v>
      </c>
      <c r="U375" s="41" t="s">
        <v>1088</v>
      </c>
      <c r="V375" s="41" t="s">
        <v>1338</v>
      </c>
      <c r="W375" s="41" t="s">
        <v>2998</v>
      </c>
      <c r="X375" s="41"/>
    </row>
    <row r="376" spans="2:24" ht="85.5" x14ac:dyDescent="0.45">
      <c r="B376" s="208">
        <f t="shared" si="5"/>
        <v>370</v>
      </c>
      <c r="C376" s="209" t="s">
        <v>1317</v>
      </c>
      <c r="D376" s="209" t="s">
        <v>1832</v>
      </c>
      <c r="E376" s="209">
        <f>IF(D376="1.2(1)①",INDEX('1.2(1)①'!$B:$B,MATCH(F376,'1.2(1)①'!$J:$J,0),1),INDEX('1.2(1)②'!$B:$B,MATCH(F376,'1.2(1)②'!$J:$J,0),1))</f>
        <v>39</v>
      </c>
      <c r="F376" s="209" t="s">
        <v>2163</v>
      </c>
      <c r="G376" s="209" t="s">
        <v>1337</v>
      </c>
      <c r="H376" s="209" t="s">
        <v>1218</v>
      </c>
      <c r="I376" s="209" t="s">
        <v>1324</v>
      </c>
      <c r="J376" s="209" t="s">
        <v>1132</v>
      </c>
      <c r="K376" s="209" t="s">
        <v>1088</v>
      </c>
      <c r="L376" s="41" t="s">
        <v>1088</v>
      </c>
      <c r="M376" s="41" t="s">
        <v>1097</v>
      </c>
      <c r="N376" s="41" t="s">
        <v>1098</v>
      </c>
      <c r="O376" s="150" t="s">
        <v>1088</v>
      </c>
      <c r="P376" s="41" t="s">
        <v>1219</v>
      </c>
      <c r="Q376" s="41" t="s">
        <v>1088</v>
      </c>
      <c r="R376" s="41" t="s">
        <v>1088</v>
      </c>
      <c r="S376" s="41" t="s">
        <v>1320</v>
      </c>
      <c r="T376" s="41" t="s">
        <v>1088</v>
      </c>
      <c r="U376" s="41" t="s">
        <v>1088</v>
      </c>
      <c r="V376" s="41" t="s">
        <v>1338</v>
      </c>
      <c r="W376" s="41" t="s">
        <v>2998</v>
      </c>
      <c r="X376" s="41"/>
    </row>
    <row r="377" spans="2:24" ht="85.5" x14ac:dyDescent="0.45">
      <c r="B377" s="208">
        <f t="shared" si="5"/>
        <v>371</v>
      </c>
      <c r="C377" s="209" t="s">
        <v>1317</v>
      </c>
      <c r="D377" s="209" t="s">
        <v>1832</v>
      </c>
      <c r="E377" s="209">
        <f>IF(D377="1.2(1)①",INDEX('1.2(1)①'!$B:$B,MATCH(F377,'1.2(1)①'!$J:$J,0),1),INDEX('1.2(1)②'!$B:$B,MATCH(F377,'1.2(1)②'!$J:$J,0),1))</f>
        <v>39</v>
      </c>
      <c r="F377" s="209" t="s">
        <v>2163</v>
      </c>
      <c r="G377" s="209" t="s">
        <v>1339</v>
      </c>
      <c r="H377" s="209" t="s">
        <v>1218</v>
      </c>
      <c r="I377" s="209" t="s">
        <v>1319</v>
      </c>
      <c r="J377" s="209" t="s">
        <v>1132</v>
      </c>
      <c r="K377" s="209" t="s">
        <v>1088</v>
      </c>
      <c r="L377" s="41">
        <v>3.7</v>
      </c>
      <c r="M377" s="41" t="s">
        <v>1097</v>
      </c>
      <c r="N377" s="41" t="s">
        <v>1098</v>
      </c>
      <c r="O377" s="150" t="s">
        <v>1088</v>
      </c>
      <c r="P377" s="41" t="s">
        <v>1219</v>
      </c>
      <c r="Q377" s="41" t="s">
        <v>1088</v>
      </c>
      <c r="R377" s="41" t="s">
        <v>1088</v>
      </c>
      <c r="S377" s="41" t="s">
        <v>1320</v>
      </c>
      <c r="T377" s="41" t="s">
        <v>1088</v>
      </c>
      <c r="U377" s="41" t="s">
        <v>1088</v>
      </c>
      <c r="V377" s="41" t="s">
        <v>1340</v>
      </c>
      <c r="W377" s="41" t="s">
        <v>2998</v>
      </c>
      <c r="X377" s="41"/>
    </row>
    <row r="378" spans="2:24" ht="85.5" x14ac:dyDescent="0.45">
      <c r="B378" s="208">
        <f t="shared" si="5"/>
        <v>372</v>
      </c>
      <c r="C378" s="209" t="s">
        <v>1317</v>
      </c>
      <c r="D378" s="209" t="s">
        <v>1832</v>
      </c>
      <c r="E378" s="209">
        <f>IF(D378="1.2(1)①",INDEX('1.2(1)①'!$B:$B,MATCH(F378,'1.2(1)①'!$J:$J,0),1),INDEX('1.2(1)②'!$B:$B,MATCH(F378,'1.2(1)②'!$J:$J,0),1))</f>
        <v>39</v>
      </c>
      <c r="F378" s="209" t="s">
        <v>2163</v>
      </c>
      <c r="G378" s="209" t="s">
        <v>1339</v>
      </c>
      <c r="H378" s="209" t="s">
        <v>1218</v>
      </c>
      <c r="I378" s="209" t="s">
        <v>1322</v>
      </c>
      <c r="J378" s="209" t="s">
        <v>1132</v>
      </c>
      <c r="K378" s="209" t="s">
        <v>1088</v>
      </c>
      <c r="L378" s="41" t="s">
        <v>1088</v>
      </c>
      <c r="M378" s="41" t="s">
        <v>1097</v>
      </c>
      <c r="N378" s="41" t="s">
        <v>1098</v>
      </c>
      <c r="O378" s="150" t="s">
        <v>1088</v>
      </c>
      <c r="P378" s="41" t="s">
        <v>1219</v>
      </c>
      <c r="Q378" s="41" t="s">
        <v>1088</v>
      </c>
      <c r="R378" s="41" t="s">
        <v>1088</v>
      </c>
      <c r="S378" s="41" t="s">
        <v>1320</v>
      </c>
      <c r="T378" s="41" t="s">
        <v>1088</v>
      </c>
      <c r="U378" s="41" t="s">
        <v>1088</v>
      </c>
      <c r="V378" s="41" t="s">
        <v>1340</v>
      </c>
      <c r="W378" s="41" t="s">
        <v>2998</v>
      </c>
      <c r="X378" s="41"/>
    </row>
    <row r="379" spans="2:24" ht="85.5" x14ac:dyDescent="0.45">
      <c r="B379" s="208">
        <f t="shared" si="5"/>
        <v>373</v>
      </c>
      <c r="C379" s="209" t="s">
        <v>1317</v>
      </c>
      <c r="D379" s="209" t="s">
        <v>1832</v>
      </c>
      <c r="E379" s="209">
        <f>IF(D379="1.2(1)①",INDEX('1.2(1)①'!$B:$B,MATCH(F379,'1.2(1)①'!$J:$J,0),1),INDEX('1.2(1)②'!$B:$B,MATCH(F379,'1.2(1)②'!$J:$J,0),1))</f>
        <v>39</v>
      </c>
      <c r="F379" s="209" t="s">
        <v>2163</v>
      </c>
      <c r="G379" s="209" t="s">
        <v>1339</v>
      </c>
      <c r="H379" s="209" t="s">
        <v>1218</v>
      </c>
      <c r="I379" s="209" t="s">
        <v>1323</v>
      </c>
      <c r="J379" s="209" t="s">
        <v>1132</v>
      </c>
      <c r="K379" s="209" t="s">
        <v>1088</v>
      </c>
      <c r="L379" s="41" t="s">
        <v>1088</v>
      </c>
      <c r="M379" s="41" t="s">
        <v>1097</v>
      </c>
      <c r="N379" s="41" t="s">
        <v>1098</v>
      </c>
      <c r="O379" s="150" t="s">
        <v>1088</v>
      </c>
      <c r="P379" s="41" t="s">
        <v>1219</v>
      </c>
      <c r="Q379" s="41" t="s">
        <v>1088</v>
      </c>
      <c r="R379" s="41" t="s">
        <v>1088</v>
      </c>
      <c r="S379" s="41" t="s">
        <v>1320</v>
      </c>
      <c r="T379" s="41" t="s">
        <v>1088</v>
      </c>
      <c r="U379" s="41" t="s">
        <v>1088</v>
      </c>
      <c r="V379" s="41" t="s">
        <v>1340</v>
      </c>
      <c r="W379" s="41" t="s">
        <v>2998</v>
      </c>
      <c r="X379" s="41"/>
    </row>
    <row r="380" spans="2:24" ht="85.5" x14ac:dyDescent="0.45">
      <c r="B380" s="208">
        <f t="shared" si="5"/>
        <v>374</v>
      </c>
      <c r="C380" s="209" t="s">
        <v>1317</v>
      </c>
      <c r="D380" s="209" t="s">
        <v>1832</v>
      </c>
      <c r="E380" s="209">
        <f>IF(D380="1.2(1)①",INDEX('1.2(1)①'!$B:$B,MATCH(F380,'1.2(1)①'!$J:$J,0),1),INDEX('1.2(1)②'!$B:$B,MATCH(F380,'1.2(1)②'!$J:$J,0),1))</f>
        <v>39</v>
      </c>
      <c r="F380" s="209" t="s">
        <v>2163</v>
      </c>
      <c r="G380" s="209" t="s">
        <v>1339</v>
      </c>
      <c r="H380" s="209" t="s">
        <v>1218</v>
      </c>
      <c r="I380" s="209" t="s">
        <v>1324</v>
      </c>
      <c r="J380" s="209" t="s">
        <v>1132</v>
      </c>
      <c r="K380" s="209" t="s">
        <v>1088</v>
      </c>
      <c r="L380" s="41" t="s">
        <v>1088</v>
      </c>
      <c r="M380" s="41" t="s">
        <v>1097</v>
      </c>
      <c r="N380" s="41" t="s">
        <v>1098</v>
      </c>
      <c r="O380" s="150" t="s">
        <v>1088</v>
      </c>
      <c r="P380" s="41" t="s">
        <v>1219</v>
      </c>
      <c r="Q380" s="41" t="s">
        <v>1088</v>
      </c>
      <c r="R380" s="41" t="s">
        <v>1088</v>
      </c>
      <c r="S380" s="41" t="s">
        <v>1320</v>
      </c>
      <c r="T380" s="41" t="s">
        <v>1088</v>
      </c>
      <c r="U380" s="41" t="s">
        <v>1088</v>
      </c>
      <c r="V380" s="41" t="s">
        <v>1340</v>
      </c>
      <c r="W380" s="41" t="s">
        <v>2998</v>
      </c>
      <c r="X380" s="41"/>
    </row>
    <row r="381" spans="2:24" ht="85.5" x14ac:dyDescent="0.45">
      <c r="B381" s="208">
        <f t="shared" si="5"/>
        <v>375</v>
      </c>
      <c r="C381" s="209" t="s">
        <v>1317</v>
      </c>
      <c r="D381" s="209" t="s">
        <v>1832</v>
      </c>
      <c r="E381" s="209">
        <f>IF(D381="1.2(1)①",INDEX('1.2(1)①'!$B:$B,MATCH(F381,'1.2(1)①'!$J:$J,0),1),INDEX('1.2(1)②'!$B:$B,MATCH(F381,'1.2(1)②'!$J:$J,0),1))</f>
        <v>39</v>
      </c>
      <c r="F381" s="209" t="s">
        <v>2163</v>
      </c>
      <c r="G381" s="209" t="s">
        <v>1341</v>
      </c>
      <c r="H381" s="209" t="s">
        <v>1218</v>
      </c>
      <c r="I381" s="209" t="s">
        <v>1319</v>
      </c>
      <c r="J381" s="209" t="s">
        <v>1132</v>
      </c>
      <c r="K381" s="209" t="s">
        <v>1088</v>
      </c>
      <c r="L381" s="41">
        <v>3.9</v>
      </c>
      <c r="M381" s="41" t="s">
        <v>1097</v>
      </c>
      <c r="N381" s="41" t="s">
        <v>1098</v>
      </c>
      <c r="O381" s="150" t="s">
        <v>1088</v>
      </c>
      <c r="P381" s="41" t="s">
        <v>1219</v>
      </c>
      <c r="Q381" s="41" t="s">
        <v>1088</v>
      </c>
      <c r="R381" s="41" t="s">
        <v>1088</v>
      </c>
      <c r="S381" s="41" t="s">
        <v>1320</v>
      </c>
      <c r="T381" s="41" t="s">
        <v>1088</v>
      </c>
      <c r="U381" s="41" t="s">
        <v>1088</v>
      </c>
      <c r="V381" s="41" t="s">
        <v>1342</v>
      </c>
      <c r="W381" s="41" t="s">
        <v>2998</v>
      </c>
      <c r="X381" s="41"/>
    </row>
    <row r="382" spans="2:24" ht="85.5" x14ac:dyDescent="0.45">
      <c r="B382" s="208">
        <f t="shared" si="5"/>
        <v>376</v>
      </c>
      <c r="C382" s="209" t="s">
        <v>1317</v>
      </c>
      <c r="D382" s="209" t="s">
        <v>1832</v>
      </c>
      <c r="E382" s="209">
        <f>IF(D382="1.2(1)①",INDEX('1.2(1)①'!$B:$B,MATCH(F382,'1.2(1)①'!$J:$J,0),1),INDEX('1.2(1)②'!$B:$B,MATCH(F382,'1.2(1)②'!$J:$J,0),1))</f>
        <v>39</v>
      </c>
      <c r="F382" s="209" t="s">
        <v>2163</v>
      </c>
      <c r="G382" s="209" t="s">
        <v>1341</v>
      </c>
      <c r="H382" s="209" t="s">
        <v>1218</v>
      </c>
      <c r="I382" s="209" t="s">
        <v>1322</v>
      </c>
      <c r="J382" s="209" t="s">
        <v>1132</v>
      </c>
      <c r="K382" s="209" t="s">
        <v>1088</v>
      </c>
      <c r="L382" s="41">
        <v>4.3</v>
      </c>
      <c r="M382" s="41" t="s">
        <v>1097</v>
      </c>
      <c r="N382" s="41" t="s">
        <v>1098</v>
      </c>
      <c r="O382" s="150" t="s">
        <v>1088</v>
      </c>
      <c r="P382" s="41" t="s">
        <v>1219</v>
      </c>
      <c r="Q382" s="41" t="s">
        <v>1088</v>
      </c>
      <c r="R382" s="41" t="s">
        <v>1088</v>
      </c>
      <c r="S382" s="41" t="s">
        <v>1320</v>
      </c>
      <c r="T382" s="41" t="s">
        <v>1088</v>
      </c>
      <c r="U382" s="41" t="s">
        <v>1088</v>
      </c>
      <c r="V382" s="41" t="s">
        <v>1342</v>
      </c>
      <c r="W382" s="41" t="s">
        <v>2998</v>
      </c>
      <c r="X382" s="41"/>
    </row>
    <row r="383" spans="2:24" ht="85.5" x14ac:dyDescent="0.45">
      <c r="B383" s="208">
        <f t="shared" si="5"/>
        <v>377</v>
      </c>
      <c r="C383" s="209" t="s">
        <v>1317</v>
      </c>
      <c r="D383" s="209" t="s">
        <v>1832</v>
      </c>
      <c r="E383" s="209">
        <f>IF(D383="1.2(1)①",INDEX('1.2(1)①'!$B:$B,MATCH(F383,'1.2(1)①'!$J:$J,0),1),INDEX('1.2(1)②'!$B:$B,MATCH(F383,'1.2(1)②'!$J:$J,0),1))</f>
        <v>39</v>
      </c>
      <c r="F383" s="209" t="s">
        <v>2163</v>
      </c>
      <c r="G383" s="209" t="s">
        <v>1341</v>
      </c>
      <c r="H383" s="209" t="s">
        <v>1218</v>
      </c>
      <c r="I383" s="209" t="s">
        <v>1323</v>
      </c>
      <c r="J383" s="209" t="s">
        <v>1132</v>
      </c>
      <c r="K383" s="209" t="s">
        <v>1088</v>
      </c>
      <c r="L383" s="41" t="s">
        <v>1088</v>
      </c>
      <c r="M383" s="41" t="s">
        <v>1097</v>
      </c>
      <c r="N383" s="41" t="s">
        <v>1098</v>
      </c>
      <c r="O383" s="150" t="s">
        <v>1088</v>
      </c>
      <c r="P383" s="41" t="s">
        <v>1219</v>
      </c>
      <c r="Q383" s="41" t="s">
        <v>1088</v>
      </c>
      <c r="R383" s="41" t="s">
        <v>1088</v>
      </c>
      <c r="S383" s="41" t="s">
        <v>1320</v>
      </c>
      <c r="T383" s="41" t="s">
        <v>1088</v>
      </c>
      <c r="U383" s="41" t="s">
        <v>1088</v>
      </c>
      <c r="V383" s="41" t="s">
        <v>1342</v>
      </c>
      <c r="W383" s="41" t="s">
        <v>2998</v>
      </c>
      <c r="X383" s="41"/>
    </row>
    <row r="384" spans="2:24" ht="85.5" x14ac:dyDescent="0.45">
      <c r="B384" s="208">
        <f t="shared" si="5"/>
        <v>378</v>
      </c>
      <c r="C384" s="209" t="s">
        <v>1317</v>
      </c>
      <c r="D384" s="209" t="s">
        <v>1832</v>
      </c>
      <c r="E384" s="209">
        <f>IF(D384="1.2(1)①",INDEX('1.2(1)①'!$B:$B,MATCH(F384,'1.2(1)①'!$J:$J,0),1),INDEX('1.2(1)②'!$B:$B,MATCH(F384,'1.2(1)②'!$J:$J,0),1))</f>
        <v>39</v>
      </c>
      <c r="F384" s="209" t="s">
        <v>2163</v>
      </c>
      <c r="G384" s="209" t="s">
        <v>1341</v>
      </c>
      <c r="H384" s="209" t="s">
        <v>1218</v>
      </c>
      <c r="I384" s="209" t="s">
        <v>1324</v>
      </c>
      <c r="J384" s="209" t="s">
        <v>1132</v>
      </c>
      <c r="K384" s="209" t="s">
        <v>1088</v>
      </c>
      <c r="L384" s="41" t="s">
        <v>1088</v>
      </c>
      <c r="M384" s="41" t="s">
        <v>1097</v>
      </c>
      <c r="N384" s="41" t="s">
        <v>1098</v>
      </c>
      <c r="O384" s="150" t="s">
        <v>1088</v>
      </c>
      <c r="P384" s="41" t="s">
        <v>1219</v>
      </c>
      <c r="Q384" s="41" t="s">
        <v>1088</v>
      </c>
      <c r="R384" s="41" t="s">
        <v>1088</v>
      </c>
      <c r="S384" s="41" t="s">
        <v>1320</v>
      </c>
      <c r="T384" s="41" t="s">
        <v>1088</v>
      </c>
      <c r="U384" s="41" t="s">
        <v>1088</v>
      </c>
      <c r="V384" s="41" t="s">
        <v>1342</v>
      </c>
      <c r="W384" s="41" t="s">
        <v>2998</v>
      </c>
      <c r="X384" s="41"/>
    </row>
    <row r="385" spans="2:24" ht="85.5" x14ac:dyDescent="0.45">
      <c r="B385" s="208">
        <f t="shared" si="5"/>
        <v>379</v>
      </c>
      <c r="C385" s="209" t="s">
        <v>1317</v>
      </c>
      <c r="D385" s="209" t="s">
        <v>1832</v>
      </c>
      <c r="E385" s="209">
        <f>IF(D385="1.2(1)①",INDEX('1.2(1)①'!$B:$B,MATCH(F385,'1.2(1)①'!$J:$J,0),1),INDEX('1.2(1)②'!$B:$B,MATCH(F385,'1.2(1)②'!$J:$J,0),1))</f>
        <v>39</v>
      </c>
      <c r="F385" s="209" t="s">
        <v>2163</v>
      </c>
      <c r="G385" s="209" t="s">
        <v>1343</v>
      </c>
      <c r="H385" s="209" t="s">
        <v>1218</v>
      </c>
      <c r="I385" s="209" t="s">
        <v>1319</v>
      </c>
      <c r="J385" s="209" t="s">
        <v>1132</v>
      </c>
      <c r="K385" s="209" t="s">
        <v>1088</v>
      </c>
      <c r="L385" s="41">
        <v>4.4400000000000004</v>
      </c>
      <c r="M385" s="41" t="s">
        <v>1097</v>
      </c>
      <c r="N385" s="41" t="s">
        <v>1098</v>
      </c>
      <c r="O385" s="150">
        <v>10810000</v>
      </c>
      <c r="P385" s="41" t="s">
        <v>1219</v>
      </c>
      <c r="Q385" s="41" t="s">
        <v>1088</v>
      </c>
      <c r="R385" s="41" t="s">
        <v>1088</v>
      </c>
      <c r="S385" s="41" t="s">
        <v>1320</v>
      </c>
      <c r="T385" s="41" t="s">
        <v>1088</v>
      </c>
      <c r="U385" s="41" t="s">
        <v>1088</v>
      </c>
      <c r="V385" s="41" t="s">
        <v>1344</v>
      </c>
      <c r="W385" s="41" t="s">
        <v>2998</v>
      </c>
      <c r="X385" s="41" t="s">
        <v>3002</v>
      </c>
    </row>
    <row r="386" spans="2:24" ht="85.5" x14ac:dyDescent="0.45">
      <c r="B386" s="208">
        <f t="shared" si="5"/>
        <v>380</v>
      </c>
      <c r="C386" s="209" t="s">
        <v>1317</v>
      </c>
      <c r="D386" s="209" t="s">
        <v>1832</v>
      </c>
      <c r="E386" s="209">
        <f>IF(D386="1.2(1)①",INDEX('1.2(1)①'!$B:$B,MATCH(F386,'1.2(1)①'!$J:$J,0),1),INDEX('1.2(1)②'!$B:$B,MATCH(F386,'1.2(1)②'!$J:$J,0),1))</f>
        <v>39</v>
      </c>
      <c r="F386" s="209" t="s">
        <v>2163</v>
      </c>
      <c r="G386" s="209" t="s">
        <v>1343</v>
      </c>
      <c r="H386" s="209" t="s">
        <v>1218</v>
      </c>
      <c r="I386" s="209" t="s">
        <v>1322</v>
      </c>
      <c r="J386" s="209" t="s">
        <v>1132</v>
      </c>
      <c r="K386" s="209" t="s">
        <v>1088</v>
      </c>
      <c r="L386" s="41" t="s">
        <v>1088</v>
      </c>
      <c r="M386" s="41" t="s">
        <v>1097</v>
      </c>
      <c r="N386" s="41" t="s">
        <v>1098</v>
      </c>
      <c r="O386" s="150" t="s">
        <v>1088</v>
      </c>
      <c r="P386" s="41" t="s">
        <v>1219</v>
      </c>
      <c r="Q386" s="41" t="s">
        <v>1088</v>
      </c>
      <c r="R386" s="41" t="s">
        <v>1088</v>
      </c>
      <c r="S386" s="41" t="s">
        <v>1320</v>
      </c>
      <c r="T386" s="41" t="s">
        <v>1088</v>
      </c>
      <c r="U386" s="41" t="s">
        <v>1088</v>
      </c>
      <c r="V386" s="41" t="s">
        <v>1344</v>
      </c>
      <c r="W386" s="41" t="s">
        <v>2998</v>
      </c>
      <c r="X386" s="41"/>
    </row>
    <row r="387" spans="2:24" ht="85.5" x14ac:dyDescent="0.45">
      <c r="B387" s="208">
        <f t="shared" si="5"/>
        <v>381</v>
      </c>
      <c r="C387" s="209" t="s">
        <v>1317</v>
      </c>
      <c r="D387" s="209" t="s">
        <v>1832</v>
      </c>
      <c r="E387" s="209">
        <f>IF(D387="1.2(1)①",INDEX('1.2(1)①'!$B:$B,MATCH(F387,'1.2(1)①'!$J:$J,0),1),INDEX('1.2(1)②'!$B:$B,MATCH(F387,'1.2(1)②'!$J:$J,0),1))</f>
        <v>39</v>
      </c>
      <c r="F387" s="209" t="s">
        <v>2163</v>
      </c>
      <c r="G387" s="209" t="s">
        <v>1343</v>
      </c>
      <c r="H387" s="209" t="s">
        <v>1218</v>
      </c>
      <c r="I387" s="209" t="s">
        <v>1323</v>
      </c>
      <c r="J387" s="209" t="s">
        <v>1132</v>
      </c>
      <c r="K387" s="209" t="s">
        <v>1088</v>
      </c>
      <c r="L387" s="41" t="s">
        <v>1088</v>
      </c>
      <c r="M387" s="41" t="s">
        <v>1097</v>
      </c>
      <c r="N387" s="41" t="s">
        <v>1098</v>
      </c>
      <c r="O387" s="150" t="s">
        <v>1088</v>
      </c>
      <c r="P387" s="41" t="s">
        <v>1219</v>
      </c>
      <c r="Q387" s="41" t="s">
        <v>1088</v>
      </c>
      <c r="R387" s="41" t="s">
        <v>1088</v>
      </c>
      <c r="S387" s="41" t="s">
        <v>1320</v>
      </c>
      <c r="T387" s="41" t="s">
        <v>1088</v>
      </c>
      <c r="U387" s="41" t="s">
        <v>1088</v>
      </c>
      <c r="V387" s="41" t="s">
        <v>1344</v>
      </c>
      <c r="W387" s="41" t="s">
        <v>2998</v>
      </c>
      <c r="X387" s="41"/>
    </row>
    <row r="388" spans="2:24" ht="85.5" x14ac:dyDescent="0.45">
      <c r="B388" s="208">
        <f t="shared" si="5"/>
        <v>382</v>
      </c>
      <c r="C388" s="209" t="s">
        <v>1317</v>
      </c>
      <c r="D388" s="209" t="s">
        <v>1832</v>
      </c>
      <c r="E388" s="209">
        <f>IF(D388="1.2(1)①",INDEX('1.2(1)①'!$B:$B,MATCH(F388,'1.2(1)①'!$J:$J,0),1),INDEX('1.2(1)②'!$B:$B,MATCH(F388,'1.2(1)②'!$J:$J,0),1))</f>
        <v>39</v>
      </c>
      <c r="F388" s="209" t="s">
        <v>2163</v>
      </c>
      <c r="G388" s="209" t="s">
        <v>1343</v>
      </c>
      <c r="H388" s="209" t="s">
        <v>1218</v>
      </c>
      <c r="I388" s="209" t="s">
        <v>1324</v>
      </c>
      <c r="J388" s="209" t="s">
        <v>1132</v>
      </c>
      <c r="K388" s="209" t="s">
        <v>1088</v>
      </c>
      <c r="L388" s="41" t="s">
        <v>1088</v>
      </c>
      <c r="M388" s="41" t="s">
        <v>1097</v>
      </c>
      <c r="N388" s="41" t="s">
        <v>1098</v>
      </c>
      <c r="O388" s="150" t="s">
        <v>1088</v>
      </c>
      <c r="P388" s="41" t="s">
        <v>1219</v>
      </c>
      <c r="Q388" s="41" t="s">
        <v>1088</v>
      </c>
      <c r="R388" s="41" t="s">
        <v>1088</v>
      </c>
      <c r="S388" s="41" t="s">
        <v>1320</v>
      </c>
      <c r="T388" s="41" t="s">
        <v>1088</v>
      </c>
      <c r="U388" s="41" t="s">
        <v>1088</v>
      </c>
      <c r="V388" s="41" t="s">
        <v>1344</v>
      </c>
      <c r="W388" s="41" t="s">
        <v>2998</v>
      </c>
      <c r="X388" s="41"/>
    </row>
    <row r="389" spans="2:24" ht="85.5" x14ac:dyDescent="0.45">
      <c r="B389" s="208">
        <f t="shared" si="5"/>
        <v>383</v>
      </c>
      <c r="C389" s="209" t="s">
        <v>1317</v>
      </c>
      <c r="D389" s="209" t="s">
        <v>1832</v>
      </c>
      <c r="E389" s="209">
        <f>IF(D389="1.2(1)①",INDEX('1.2(1)①'!$B:$B,MATCH(F389,'1.2(1)①'!$J:$J,0),1),INDEX('1.2(1)②'!$B:$B,MATCH(F389,'1.2(1)②'!$J:$J,0),1))</f>
        <v>39</v>
      </c>
      <c r="F389" s="209" t="s">
        <v>2163</v>
      </c>
      <c r="G389" s="209" t="s">
        <v>1345</v>
      </c>
      <c r="H389" s="209" t="s">
        <v>1218</v>
      </c>
      <c r="I389" s="209" t="s">
        <v>1319</v>
      </c>
      <c r="J389" s="209" t="s">
        <v>1132</v>
      </c>
      <c r="K389" s="209" t="s">
        <v>1088</v>
      </c>
      <c r="L389" s="41" t="s">
        <v>1088</v>
      </c>
      <c r="M389" s="41" t="s">
        <v>1097</v>
      </c>
      <c r="N389" s="41" t="s">
        <v>1098</v>
      </c>
      <c r="O389" s="150" t="s">
        <v>1088</v>
      </c>
      <c r="P389" s="41" t="s">
        <v>1219</v>
      </c>
      <c r="Q389" s="41" t="s">
        <v>1088</v>
      </c>
      <c r="R389" s="41" t="s">
        <v>1088</v>
      </c>
      <c r="S389" s="41" t="s">
        <v>1320</v>
      </c>
      <c r="T389" s="41" t="s">
        <v>1088</v>
      </c>
      <c r="U389" s="41" t="s">
        <v>1088</v>
      </c>
      <c r="V389" s="41" t="s">
        <v>1346</v>
      </c>
      <c r="W389" s="41" t="s">
        <v>2998</v>
      </c>
      <c r="X389" s="41"/>
    </row>
    <row r="390" spans="2:24" ht="85.5" x14ac:dyDescent="0.45">
      <c r="B390" s="208">
        <f t="shared" si="5"/>
        <v>384</v>
      </c>
      <c r="C390" s="209" t="s">
        <v>1317</v>
      </c>
      <c r="D390" s="209" t="s">
        <v>1832</v>
      </c>
      <c r="E390" s="209">
        <f>IF(D390="1.2(1)①",INDEX('1.2(1)①'!$B:$B,MATCH(F390,'1.2(1)①'!$J:$J,0),1),INDEX('1.2(1)②'!$B:$B,MATCH(F390,'1.2(1)②'!$J:$J,0),1))</f>
        <v>39</v>
      </c>
      <c r="F390" s="209" t="s">
        <v>2163</v>
      </c>
      <c r="G390" s="209" t="s">
        <v>1345</v>
      </c>
      <c r="H390" s="209" t="s">
        <v>1218</v>
      </c>
      <c r="I390" s="209" t="s">
        <v>1322</v>
      </c>
      <c r="J390" s="209" t="s">
        <v>1132</v>
      </c>
      <c r="K390" s="209" t="s">
        <v>1088</v>
      </c>
      <c r="L390" s="41">
        <v>2.75</v>
      </c>
      <c r="M390" s="41" t="s">
        <v>1097</v>
      </c>
      <c r="N390" s="41" t="s">
        <v>1098</v>
      </c>
      <c r="O390" s="150" t="s">
        <v>1088</v>
      </c>
      <c r="P390" s="41" t="s">
        <v>1219</v>
      </c>
      <c r="Q390" s="41" t="s">
        <v>1088</v>
      </c>
      <c r="R390" s="41" t="s">
        <v>1088</v>
      </c>
      <c r="S390" s="41" t="s">
        <v>1320</v>
      </c>
      <c r="T390" s="41" t="s">
        <v>1088</v>
      </c>
      <c r="U390" s="41" t="s">
        <v>1088</v>
      </c>
      <c r="V390" s="41" t="s">
        <v>1346</v>
      </c>
      <c r="W390" s="41" t="s">
        <v>2998</v>
      </c>
      <c r="X390" s="41"/>
    </row>
    <row r="391" spans="2:24" ht="85.5" x14ac:dyDescent="0.45">
      <c r="B391" s="208">
        <f t="shared" si="5"/>
        <v>385</v>
      </c>
      <c r="C391" s="209" t="s">
        <v>1317</v>
      </c>
      <c r="D391" s="209" t="s">
        <v>1832</v>
      </c>
      <c r="E391" s="209">
        <f>IF(D391="1.2(1)①",INDEX('1.2(1)①'!$B:$B,MATCH(F391,'1.2(1)①'!$J:$J,0),1),INDEX('1.2(1)②'!$B:$B,MATCH(F391,'1.2(1)②'!$J:$J,0),1))</f>
        <v>39</v>
      </c>
      <c r="F391" s="209" t="s">
        <v>2163</v>
      </c>
      <c r="G391" s="209" t="s">
        <v>1345</v>
      </c>
      <c r="H391" s="209" t="s">
        <v>1218</v>
      </c>
      <c r="I391" s="209" t="s">
        <v>1323</v>
      </c>
      <c r="J391" s="209" t="s">
        <v>1132</v>
      </c>
      <c r="K391" s="209" t="s">
        <v>1088</v>
      </c>
      <c r="L391" s="41" t="s">
        <v>1088</v>
      </c>
      <c r="M391" s="41" t="s">
        <v>1097</v>
      </c>
      <c r="N391" s="41" t="s">
        <v>1098</v>
      </c>
      <c r="O391" s="150" t="s">
        <v>1088</v>
      </c>
      <c r="P391" s="41" t="s">
        <v>1219</v>
      </c>
      <c r="Q391" s="41" t="s">
        <v>1088</v>
      </c>
      <c r="R391" s="41" t="s">
        <v>1088</v>
      </c>
      <c r="S391" s="41" t="s">
        <v>1320</v>
      </c>
      <c r="T391" s="41" t="s">
        <v>1088</v>
      </c>
      <c r="U391" s="41" t="s">
        <v>1088</v>
      </c>
      <c r="V391" s="41" t="s">
        <v>1346</v>
      </c>
      <c r="W391" s="41" t="s">
        <v>2998</v>
      </c>
      <c r="X391" s="41"/>
    </row>
    <row r="392" spans="2:24" ht="85.5" x14ac:dyDescent="0.45">
      <c r="B392" s="208">
        <f t="shared" si="5"/>
        <v>386</v>
      </c>
      <c r="C392" s="209" t="s">
        <v>1317</v>
      </c>
      <c r="D392" s="209" t="s">
        <v>1832</v>
      </c>
      <c r="E392" s="209">
        <f>IF(D392="1.2(1)①",INDEX('1.2(1)①'!$B:$B,MATCH(F392,'1.2(1)①'!$J:$J,0),1),INDEX('1.2(1)②'!$B:$B,MATCH(F392,'1.2(1)②'!$J:$J,0),1))</f>
        <v>39</v>
      </c>
      <c r="F392" s="209" t="s">
        <v>2163</v>
      </c>
      <c r="G392" s="209" t="s">
        <v>1345</v>
      </c>
      <c r="H392" s="209" t="s">
        <v>1218</v>
      </c>
      <c r="I392" s="209" t="s">
        <v>1324</v>
      </c>
      <c r="J392" s="209" t="s">
        <v>1132</v>
      </c>
      <c r="K392" s="209" t="s">
        <v>1088</v>
      </c>
      <c r="L392" s="41" t="s">
        <v>1088</v>
      </c>
      <c r="M392" s="41" t="s">
        <v>1097</v>
      </c>
      <c r="N392" s="41" t="s">
        <v>1098</v>
      </c>
      <c r="O392" s="150" t="s">
        <v>1088</v>
      </c>
      <c r="P392" s="41" t="s">
        <v>1219</v>
      </c>
      <c r="Q392" s="41" t="s">
        <v>1088</v>
      </c>
      <c r="R392" s="41" t="s">
        <v>1088</v>
      </c>
      <c r="S392" s="41" t="s">
        <v>1320</v>
      </c>
      <c r="T392" s="41" t="s">
        <v>1088</v>
      </c>
      <c r="U392" s="41" t="s">
        <v>1088</v>
      </c>
      <c r="V392" s="41" t="s">
        <v>1346</v>
      </c>
      <c r="W392" s="41" t="s">
        <v>2998</v>
      </c>
      <c r="X392" s="41"/>
    </row>
    <row r="393" spans="2:24" ht="85.5" x14ac:dyDescent="0.45">
      <c r="B393" s="208">
        <f t="shared" si="5"/>
        <v>387</v>
      </c>
      <c r="C393" s="209" t="s">
        <v>1317</v>
      </c>
      <c r="D393" s="209" t="s">
        <v>1832</v>
      </c>
      <c r="E393" s="209">
        <f>IF(D393="1.2(1)①",INDEX('1.2(1)①'!$B:$B,MATCH(F393,'1.2(1)①'!$J:$J,0),1),INDEX('1.2(1)②'!$B:$B,MATCH(F393,'1.2(1)②'!$J:$J,0),1))</f>
        <v>39</v>
      </c>
      <c r="F393" s="209" t="s">
        <v>2163</v>
      </c>
      <c r="G393" s="209" t="s">
        <v>1347</v>
      </c>
      <c r="H393" s="209" t="s">
        <v>1218</v>
      </c>
      <c r="I393" s="209" t="s">
        <v>1319</v>
      </c>
      <c r="J393" s="209" t="s">
        <v>1132</v>
      </c>
      <c r="K393" s="209" t="s">
        <v>1088</v>
      </c>
      <c r="L393" s="41" t="s">
        <v>1088</v>
      </c>
      <c r="M393" s="41" t="s">
        <v>1097</v>
      </c>
      <c r="N393" s="41" t="s">
        <v>1098</v>
      </c>
      <c r="O393" s="150" t="s">
        <v>1088</v>
      </c>
      <c r="P393" s="41" t="s">
        <v>1219</v>
      </c>
      <c r="Q393" s="41" t="s">
        <v>1088</v>
      </c>
      <c r="R393" s="41" t="s">
        <v>1088</v>
      </c>
      <c r="S393" s="41" t="s">
        <v>1320</v>
      </c>
      <c r="T393" s="41" t="s">
        <v>1088</v>
      </c>
      <c r="U393" s="41" t="s">
        <v>1088</v>
      </c>
      <c r="V393" s="41" t="s">
        <v>1348</v>
      </c>
      <c r="W393" s="41" t="s">
        <v>2998</v>
      </c>
      <c r="X393" s="41"/>
    </row>
    <row r="394" spans="2:24" ht="85.5" x14ac:dyDescent="0.45">
      <c r="B394" s="208">
        <f t="shared" si="5"/>
        <v>388</v>
      </c>
      <c r="C394" s="209" t="s">
        <v>1317</v>
      </c>
      <c r="D394" s="209" t="s">
        <v>1832</v>
      </c>
      <c r="E394" s="209">
        <f>IF(D394="1.2(1)①",INDEX('1.2(1)①'!$B:$B,MATCH(F394,'1.2(1)①'!$J:$J,0),1),INDEX('1.2(1)②'!$B:$B,MATCH(F394,'1.2(1)②'!$J:$J,0),1))</f>
        <v>39</v>
      </c>
      <c r="F394" s="209" t="s">
        <v>2163</v>
      </c>
      <c r="G394" s="209" t="s">
        <v>1347</v>
      </c>
      <c r="H394" s="209" t="s">
        <v>1218</v>
      </c>
      <c r="I394" s="209" t="s">
        <v>1322</v>
      </c>
      <c r="J394" s="209" t="s">
        <v>1132</v>
      </c>
      <c r="K394" s="209" t="s">
        <v>1088</v>
      </c>
      <c r="L394" s="41">
        <v>3.1</v>
      </c>
      <c r="M394" s="41" t="s">
        <v>1097</v>
      </c>
      <c r="N394" s="41" t="s">
        <v>1098</v>
      </c>
      <c r="O394" s="150" t="s">
        <v>1088</v>
      </c>
      <c r="P394" s="41" t="s">
        <v>1219</v>
      </c>
      <c r="Q394" s="41" t="s">
        <v>1088</v>
      </c>
      <c r="R394" s="41" t="s">
        <v>1088</v>
      </c>
      <c r="S394" s="41" t="s">
        <v>1320</v>
      </c>
      <c r="T394" s="41" t="s">
        <v>1088</v>
      </c>
      <c r="U394" s="41" t="s">
        <v>1088</v>
      </c>
      <c r="V394" s="41" t="s">
        <v>1348</v>
      </c>
      <c r="W394" s="41" t="s">
        <v>2998</v>
      </c>
      <c r="X394" s="41"/>
    </row>
    <row r="395" spans="2:24" ht="85.5" x14ac:dyDescent="0.45">
      <c r="B395" s="208">
        <f t="shared" si="5"/>
        <v>389</v>
      </c>
      <c r="C395" s="209" t="s">
        <v>1317</v>
      </c>
      <c r="D395" s="209" t="s">
        <v>1832</v>
      </c>
      <c r="E395" s="209">
        <f>IF(D395="1.2(1)①",INDEX('1.2(1)①'!$B:$B,MATCH(F395,'1.2(1)①'!$J:$J,0),1),INDEX('1.2(1)②'!$B:$B,MATCH(F395,'1.2(1)②'!$J:$J,0),1))</f>
        <v>39</v>
      </c>
      <c r="F395" s="209" t="s">
        <v>2163</v>
      </c>
      <c r="G395" s="209" t="s">
        <v>1347</v>
      </c>
      <c r="H395" s="209" t="s">
        <v>1218</v>
      </c>
      <c r="I395" s="209" t="s">
        <v>1323</v>
      </c>
      <c r="J395" s="209" t="s">
        <v>1132</v>
      </c>
      <c r="K395" s="209" t="s">
        <v>1088</v>
      </c>
      <c r="L395" s="41" t="s">
        <v>1088</v>
      </c>
      <c r="M395" s="41" t="s">
        <v>1097</v>
      </c>
      <c r="N395" s="41" t="s">
        <v>1098</v>
      </c>
      <c r="O395" s="150" t="s">
        <v>1088</v>
      </c>
      <c r="P395" s="41" t="s">
        <v>1219</v>
      </c>
      <c r="Q395" s="41" t="s">
        <v>1088</v>
      </c>
      <c r="R395" s="41" t="s">
        <v>1088</v>
      </c>
      <c r="S395" s="41" t="s">
        <v>1320</v>
      </c>
      <c r="T395" s="41" t="s">
        <v>1088</v>
      </c>
      <c r="U395" s="41" t="s">
        <v>1088</v>
      </c>
      <c r="V395" s="41" t="s">
        <v>1348</v>
      </c>
      <c r="W395" s="41" t="s">
        <v>2998</v>
      </c>
      <c r="X395" s="41"/>
    </row>
    <row r="396" spans="2:24" ht="85.5" x14ac:dyDescent="0.45">
      <c r="B396" s="208">
        <f t="shared" si="5"/>
        <v>390</v>
      </c>
      <c r="C396" s="209" t="s">
        <v>1317</v>
      </c>
      <c r="D396" s="209" t="s">
        <v>1832</v>
      </c>
      <c r="E396" s="209">
        <f>IF(D396="1.2(1)①",INDEX('1.2(1)①'!$B:$B,MATCH(F396,'1.2(1)①'!$J:$J,0),1),INDEX('1.2(1)②'!$B:$B,MATCH(F396,'1.2(1)②'!$J:$J,0),1))</f>
        <v>39</v>
      </c>
      <c r="F396" s="209" t="s">
        <v>2163</v>
      </c>
      <c r="G396" s="209" t="s">
        <v>1347</v>
      </c>
      <c r="H396" s="209" t="s">
        <v>1218</v>
      </c>
      <c r="I396" s="209" t="s">
        <v>1324</v>
      </c>
      <c r="J396" s="209" t="s">
        <v>1132</v>
      </c>
      <c r="K396" s="209" t="s">
        <v>1088</v>
      </c>
      <c r="L396" s="41" t="s">
        <v>1088</v>
      </c>
      <c r="M396" s="41" t="s">
        <v>1097</v>
      </c>
      <c r="N396" s="41" t="s">
        <v>1098</v>
      </c>
      <c r="O396" s="150" t="s">
        <v>1088</v>
      </c>
      <c r="P396" s="41" t="s">
        <v>1219</v>
      </c>
      <c r="Q396" s="41" t="s">
        <v>1088</v>
      </c>
      <c r="R396" s="41" t="s">
        <v>1088</v>
      </c>
      <c r="S396" s="41" t="s">
        <v>1320</v>
      </c>
      <c r="T396" s="41" t="s">
        <v>1088</v>
      </c>
      <c r="U396" s="41" t="s">
        <v>1088</v>
      </c>
      <c r="V396" s="41" t="s">
        <v>1348</v>
      </c>
      <c r="W396" s="41" t="s">
        <v>2998</v>
      </c>
      <c r="X396" s="41"/>
    </row>
    <row r="397" spans="2:24" ht="85.5" x14ac:dyDescent="0.45">
      <c r="B397" s="208">
        <f t="shared" si="5"/>
        <v>391</v>
      </c>
      <c r="C397" s="209" t="s">
        <v>1317</v>
      </c>
      <c r="D397" s="209" t="s">
        <v>1832</v>
      </c>
      <c r="E397" s="209">
        <f>IF(D397="1.2(1)①",INDEX('1.2(1)①'!$B:$B,MATCH(F397,'1.2(1)①'!$J:$J,0),1),INDEX('1.2(1)②'!$B:$B,MATCH(F397,'1.2(1)②'!$J:$J,0),1))</f>
        <v>39</v>
      </c>
      <c r="F397" s="209" t="s">
        <v>2163</v>
      </c>
      <c r="G397" s="209" t="s">
        <v>1349</v>
      </c>
      <c r="H397" s="209" t="s">
        <v>1218</v>
      </c>
      <c r="I397" s="209" t="s">
        <v>1319</v>
      </c>
      <c r="J397" s="209" t="s">
        <v>1132</v>
      </c>
      <c r="K397" s="209" t="s">
        <v>1088</v>
      </c>
      <c r="L397" s="41">
        <v>3</v>
      </c>
      <c r="M397" s="41" t="s">
        <v>1097</v>
      </c>
      <c r="N397" s="41" t="s">
        <v>1098</v>
      </c>
      <c r="O397" s="150">
        <v>9620000</v>
      </c>
      <c r="P397" s="41" t="s">
        <v>1219</v>
      </c>
      <c r="Q397" s="41" t="s">
        <v>1088</v>
      </c>
      <c r="R397" s="41" t="s">
        <v>1088</v>
      </c>
      <c r="S397" s="41" t="s">
        <v>1320</v>
      </c>
      <c r="T397" s="41" t="s">
        <v>1088</v>
      </c>
      <c r="U397" s="41" t="s">
        <v>1088</v>
      </c>
      <c r="V397" s="41" t="s">
        <v>1350</v>
      </c>
      <c r="W397" s="41" t="s">
        <v>2998</v>
      </c>
      <c r="X397" s="41" t="s">
        <v>3002</v>
      </c>
    </row>
    <row r="398" spans="2:24" ht="85.5" x14ac:dyDescent="0.45">
      <c r="B398" s="208">
        <f t="shared" ref="B398:B461" si="6">ROW(B398)-6</f>
        <v>392</v>
      </c>
      <c r="C398" s="209" t="s">
        <v>1317</v>
      </c>
      <c r="D398" s="209" t="s">
        <v>1832</v>
      </c>
      <c r="E398" s="209">
        <f>IF(D398="1.2(1)①",INDEX('1.2(1)①'!$B:$B,MATCH(F398,'1.2(1)①'!$J:$J,0),1),INDEX('1.2(1)②'!$B:$B,MATCH(F398,'1.2(1)②'!$J:$J,0),1))</f>
        <v>39</v>
      </c>
      <c r="F398" s="209" t="s">
        <v>2163</v>
      </c>
      <c r="G398" s="209" t="s">
        <v>1349</v>
      </c>
      <c r="H398" s="209" t="s">
        <v>1218</v>
      </c>
      <c r="I398" s="209" t="s">
        <v>1322</v>
      </c>
      <c r="J398" s="209" t="s">
        <v>1132</v>
      </c>
      <c r="K398" s="209" t="s">
        <v>1088</v>
      </c>
      <c r="L398" s="41" t="s">
        <v>1088</v>
      </c>
      <c r="M398" s="41" t="s">
        <v>1097</v>
      </c>
      <c r="N398" s="41" t="s">
        <v>1098</v>
      </c>
      <c r="O398" s="150" t="s">
        <v>1088</v>
      </c>
      <c r="P398" s="41" t="s">
        <v>1219</v>
      </c>
      <c r="Q398" s="41" t="s">
        <v>1088</v>
      </c>
      <c r="R398" s="41" t="s">
        <v>1088</v>
      </c>
      <c r="S398" s="41" t="s">
        <v>1320</v>
      </c>
      <c r="T398" s="41" t="s">
        <v>1088</v>
      </c>
      <c r="U398" s="41" t="s">
        <v>1088</v>
      </c>
      <c r="V398" s="41" t="s">
        <v>1350</v>
      </c>
      <c r="W398" s="41" t="s">
        <v>2998</v>
      </c>
      <c r="X398" s="41"/>
    </row>
    <row r="399" spans="2:24" ht="85.5" x14ac:dyDescent="0.45">
      <c r="B399" s="208">
        <f t="shared" si="6"/>
        <v>393</v>
      </c>
      <c r="C399" s="209" t="s">
        <v>1317</v>
      </c>
      <c r="D399" s="209" t="s">
        <v>1832</v>
      </c>
      <c r="E399" s="209">
        <f>IF(D399="1.2(1)①",INDEX('1.2(1)①'!$B:$B,MATCH(F399,'1.2(1)①'!$J:$J,0),1),INDEX('1.2(1)②'!$B:$B,MATCH(F399,'1.2(1)②'!$J:$J,0),1))</f>
        <v>39</v>
      </c>
      <c r="F399" s="209" t="s">
        <v>2163</v>
      </c>
      <c r="G399" s="209" t="s">
        <v>1349</v>
      </c>
      <c r="H399" s="209" t="s">
        <v>1218</v>
      </c>
      <c r="I399" s="209" t="s">
        <v>1323</v>
      </c>
      <c r="J399" s="209" t="s">
        <v>1132</v>
      </c>
      <c r="K399" s="209" t="s">
        <v>1088</v>
      </c>
      <c r="L399" s="41">
        <v>3.5</v>
      </c>
      <c r="M399" s="41" t="s">
        <v>1097</v>
      </c>
      <c r="N399" s="41" t="s">
        <v>1098</v>
      </c>
      <c r="O399" s="150" t="s">
        <v>1088</v>
      </c>
      <c r="P399" s="41" t="s">
        <v>1219</v>
      </c>
      <c r="Q399" s="41" t="s">
        <v>1088</v>
      </c>
      <c r="R399" s="41" t="s">
        <v>1088</v>
      </c>
      <c r="S399" s="41" t="s">
        <v>1320</v>
      </c>
      <c r="T399" s="41" t="s">
        <v>1088</v>
      </c>
      <c r="U399" s="41" t="s">
        <v>1088</v>
      </c>
      <c r="V399" s="41" t="s">
        <v>1350</v>
      </c>
      <c r="W399" s="41" t="s">
        <v>2998</v>
      </c>
      <c r="X399" s="41"/>
    </row>
    <row r="400" spans="2:24" ht="85.5" x14ac:dyDescent="0.45">
      <c r="B400" s="208">
        <f t="shared" si="6"/>
        <v>394</v>
      </c>
      <c r="C400" s="209" t="s">
        <v>1317</v>
      </c>
      <c r="D400" s="209" t="s">
        <v>1832</v>
      </c>
      <c r="E400" s="209">
        <f>IF(D400="1.2(1)①",INDEX('1.2(1)①'!$B:$B,MATCH(F400,'1.2(1)①'!$J:$J,0),1),INDEX('1.2(1)②'!$B:$B,MATCH(F400,'1.2(1)②'!$J:$J,0),1))</f>
        <v>39</v>
      </c>
      <c r="F400" s="209" t="s">
        <v>2163</v>
      </c>
      <c r="G400" s="209" t="s">
        <v>1349</v>
      </c>
      <c r="H400" s="209" t="s">
        <v>1218</v>
      </c>
      <c r="I400" s="209" t="s">
        <v>1324</v>
      </c>
      <c r="J400" s="209" t="s">
        <v>1132</v>
      </c>
      <c r="K400" s="209" t="s">
        <v>1088</v>
      </c>
      <c r="L400" s="41" t="s">
        <v>1088</v>
      </c>
      <c r="M400" s="41" t="s">
        <v>1097</v>
      </c>
      <c r="N400" s="41" t="s">
        <v>1098</v>
      </c>
      <c r="O400" s="150" t="s">
        <v>1088</v>
      </c>
      <c r="P400" s="41" t="s">
        <v>1219</v>
      </c>
      <c r="Q400" s="41" t="s">
        <v>1088</v>
      </c>
      <c r="R400" s="41" t="s">
        <v>1088</v>
      </c>
      <c r="S400" s="41" t="s">
        <v>1320</v>
      </c>
      <c r="T400" s="41" t="s">
        <v>1088</v>
      </c>
      <c r="U400" s="41" t="s">
        <v>1088</v>
      </c>
      <c r="V400" s="41" t="s">
        <v>1350</v>
      </c>
      <c r="W400" s="41" t="s">
        <v>2998</v>
      </c>
      <c r="X400" s="41"/>
    </row>
    <row r="401" spans="2:24" ht="85.5" x14ac:dyDescent="0.45">
      <c r="B401" s="208">
        <f t="shared" si="6"/>
        <v>395</v>
      </c>
      <c r="C401" s="209" t="s">
        <v>1317</v>
      </c>
      <c r="D401" s="209" t="s">
        <v>1832</v>
      </c>
      <c r="E401" s="209">
        <f>IF(D401="1.2(1)①",INDEX('1.2(1)①'!$B:$B,MATCH(F401,'1.2(1)①'!$J:$J,0),1),INDEX('1.2(1)②'!$B:$B,MATCH(F401,'1.2(1)②'!$J:$J,0),1))</f>
        <v>39</v>
      </c>
      <c r="F401" s="209" t="s">
        <v>2163</v>
      </c>
      <c r="G401" s="209" t="s">
        <v>1353</v>
      </c>
      <c r="H401" s="209" t="s">
        <v>1218</v>
      </c>
      <c r="I401" s="209" t="s">
        <v>1319</v>
      </c>
      <c r="J401" s="209" t="s">
        <v>1132</v>
      </c>
      <c r="K401" s="209" t="s">
        <v>1088</v>
      </c>
      <c r="L401" s="41">
        <v>4.8099999999999996</v>
      </c>
      <c r="M401" s="41" t="s">
        <v>1097</v>
      </c>
      <c r="N401" s="41" t="s">
        <v>1098</v>
      </c>
      <c r="O401" s="150" t="s">
        <v>1088</v>
      </c>
      <c r="P401" s="41" t="s">
        <v>1219</v>
      </c>
      <c r="Q401" s="41" t="s">
        <v>1088</v>
      </c>
      <c r="R401" s="41" t="s">
        <v>1088</v>
      </c>
      <c r="S401" s="41" t="s">
        <v>1320</v>
      </c>
      <c r="T401" s="41" t="s">
        <v>1088</v>
      </c>
      <c r="U401" s="41" t="s">
        <v>1088</v>
      </c>
      <c r="V401" s="41" t="s">
        <v>1354</v>
      </c>
      <c r="W401" s="41" t="s">
        <v>2998</v>
      </c>
      <c r="X401" s="41"/>
    </row>
    <row r="402" spans="2:24" ht="85.5" x14ac:dyDescent="0.45">
      <c r="B402" s="208">
        <f t="shared" si="6"/>
        <v>396</v>
      </c>
      <c r="C402" s="209" t="s">
        <v>1317</v>
      </c>
      <c r="D402" s="209" t="s">
        <v>1832</v>
      </c>
      <c r="E402" s="209">
        <f>IF(D402="1.2(1)①",INDEX('1.2(1)①'!$B:$B,MATCH(F402,'1.2(1)①'!$J:$J,0),1),INDEX('1.2(1)②'!$B:$B,MATCH(F402,'1.2(1)②'!$J:$J,0),1))</f>
        <v>39</v>
      </c>
      <c r="F402" s="209" t="s">
        <v>2163</v>
      </c>
      <c r="G402" s="209" t="s">
        <v>1353</v>
      </c>
      <c r="H402" s="209" t="s">
        <v>1218</v>
      </c>
      <c r="I402" s="209" t="s">
        <v>1322</v>
      </c>
      <c r="J402" s="209" t="s">
        <v>1132</v>
      </c>
      <c r="K402" s="209" t="s">
        <v>1088</v>
      </c>
      <c r="L402" s="41" t="s">
        <v>1088</v>
      </c>
      <c r="M402" s="41" t="s">
        <v>1097</v>
      </c>
      <c r="N402" s="41" t="s">
        <v>1098</v>
      </c>
      <c r="O402" s="150" t="s">
        <v>1088</v>
      </c>
      <c r="P402" s="41" t="s">
        <v>1219</v>
      </c>
      <c r="Q402" s="41" t="s">
        <v>1088</v>
      </c>
      <c r="R402" s="41" t="s">
        <v>1088</v>
      </c>
      <c r="S402" s="41" t="s">
        <v>1320</v>
      </c>
      <c r="T402" s="41" t="s">
        <v>1088</v>
      </c>
      <c r="U402" s="41" t="s">
        <v>1088</v>
      </c>
      <c r="V402" s="41" t="s">
        <v>1354</v>
      </c>
      <c r="W402" s="41" t="s">
        <v>2998</v>
      </c>
      <c r="X402" s="41"/>
    </row>
    <row r="403" spans="2:24" ht="85.5" x14ac:dyDescent="0.45">
      <c r="B403" s="208">
        <f t="shared" si="6"/>
        <v>397</v>
      </c>
      <c r="C403" s="209" t="s">
        <v>1317</v>
      </c>
      <c r="D403" s="209" t="s">
        <v>1832</v>
      </c>
      <c r="E403" s="209">
        <f>IF(D403="1.2(1)①",INDEX('1.2(1)①'!$B:$B,MATCH(F403,'1.2(1)①'!$J:$J,0),1),INDEX('1.2(1)②'!$B:$B,MATCH(F403,'1.2(1)②'!$J:$J,0),1))</f>
        <v>39</v>
      </c>
      <c r="F403" s="209" t="s">
        <v>2163</v>
      </c>
      <c r="G403" s="209" t="s">
        <v>1353</v>
      </c>
      <c r="H403" s="209" t="s">
        <v>1218</v>
      </c>
      <c r="I403" s="209" t="s">
        <v>1323</v>
      </c>
      <c r="J403" s="209" t="s">
        <v>1132</v>
      </c>
      <c r="K403" s="209" t="s">
        <v>1088</v>
      </c>
      <c r="L403" s="41" t="s">
        <v>1088</v>
      </c>
      <c r="M403" s="41" t="s">
        <v>1097</v>
      </c>
      <c r="N403" s="41" t="s">
        <v>1098</v>
      </c>
      <c r="O403" s="150" t="s">
        <v>1088</v>
      </c>
      <c r="P403" s="41" t="s">
        <v>1219</v>
      </c>
      <c r="Q403" s="41" t="s">
        <v>1088</v>
      </c>
      <c r="R403" s="41" t="s">
        <v>1088</v>
      </c>
      <c r="S403" s="41" t="s">
        <v>1320</v>
      </c>
      <c r="T403" s="41" t="s">
        <v>1088</v>
      </c>
      <c r="U403" s="41" t="s">
        <v>1088</v>
      </c>
      <c r="V403" s="41" t="s">
        <v>1354</v>
      </c>
      <c r="W403" s="41" t="s">
        <v>2998</v>
      </c>
      <c r="X403" s="41"/>
    </row>
    <row r="404" spans="2:24" ht="85.5" x14ac:dyDescent="0.45">
      <c r="B404" s="208">
        <f t="shared" si="6"/>
        <v>398</v>
      </c>
      <c r="C404" s="209" t="s">
        <v>1317</v>
      </c>
      <c r="D404" s="209" t="s">
        <v>1832</v>
      </c>
      <c r="E404" s="209">
        <f>IF(D404="1.2(1)①",INDEX('1.2(1)①'!$B:$B,MATCH(F404,'1.2(1)①'!$J:$J,0),1),INDEX('1.2(1)②'!$B:$B,MATCH(F404,'1.2(1)②'!$J:$J,0),1))</f>
        <v>39</v>
      </c>
      <c r="F404" s="209" t="s">
        <v>2163</v>
      </c>
      <c r="G404" s="209" t="s">
        <v>1353</v>
      </c>
      <c r="H404" s="209" t="s">
        <v>1218</v>
      </c>
      <c r="I404" s="209" t="s">
        <v>1324</v>
      </c>
      <c r="J404" s="209" t="s">
        <v>1132</v>
      </c>
      <c r="K404" s="209" t="s">
        <v>1088</v>
      </c>
      <c r="L404" s="41" t="s">
        <v>1088</v>
      </c>
      <c r="M404" s="41" t="s">
        <v>1097</v>
      </c>
      <c r="N404" s="41" t="s">
        <v>1098</v>
      </c>
      <c r="O404" s="150" t="s">
        <v>1088</v>
      </c>
      <c r="P404" s="41" t="s">
        <v>1219</v>
      </c>
      <c r="Q404" s="41" t="s">
        <v>1088</v>
      </c>
      <c r="R404" s="41" t="s">
        <v>1088</v>
      </c>
      <c r="S404" s="41" t="s">
        <v>1320</v>
      </c>
      <c r="T404" s="41" t="s">
        <v>1088</v>
      </c>
      <c r="U404" s="41" t="s">
        <v>1088</v>
      </c>
      <c r="V404" s="41" t="s">
        <v>1354</v>
      </c>
      <c r="W404" s="41" t="s">
        <v>2998</v>
      </c>
      <c r="X404" s="41"/>
    </row>
    <row r="405" spans="2:24" ht="85.5" x14ac:dyDescent="0.45">
      <c r="B405" s="208">
        <f t="shared" si="6"/>
        <v>399</v>
      </c>
      <c r="C405" s="209" t="s">
        <v>1317</v>
      </c>
      <c r="D405" s="209" t="s">
        <v>1832</v>
      </c>
      <c r="E405" s="209">
        <f>IF(D405="1.2(1)①",INDEX('1.2(1)①'!$B:$B,MATCH(F405,'1.2(1)①'!$J:$J,0),1),INDEX('1.2(1)②'!$B:$B,MATCH(F405,'1.2(1)②'!$J:$J,0),1))</f>
        <v>39</v>
      </c>
      <c r="F405" s="209" t="s">
        <v>2163</v>
      </c>
      <c r="G405" s="209" t="s">
        <v>1355</v>
      </c>
      <c r="H405" s="209" t="s">
        <v>1218</v>
      </c>
      <c r="I405" s="209" t="s">
        <v>1319</v>
      </c>
      <c r="J405" s="209" t="s">
        <v>1132</v>
      </c>
      <c r="K405" s="209" t="s">
        <v>1088</v>
      </c>
      <c r="L405" s="41">
        <v>3.06</v>
      </c>
      <c r="M405" s="41" t="s">
        <v>1097</v>
      </c>
      <c r="N405" s="41" t="s">
        <v>1098</v>
      </c>
      <c r="O405" s="150" t="s">
        <v>1088</v>
      </c>
      <c r="P405" s="41" t="s">
        <v>1219</v>
      </c>
      <c r="Q405" s="41" t="s">
        <v>1088</v>
      </c>
      <c r="R405" s="41" t="s">
        <v>1088</v>
      </c>
      <c r="S405" s="41" t="s">
        <v>1320</v>
      </c>
      <c r="T405" s="41" t="s">
        <v>1088</v>
      </c>
      <c r="U405" s="41" t="s">
        <v>1088</v>
      </c>
      <c r="V405" s="41" t="s">
        <v>1356</v>
      </c>
      <c r="W405" s="41" t="s">
        <v>2998</v>
      </c>
      <c r="X405" s="41"/>
    </row>
    <row r="406" spans="2:24" ht="85.5" x14ac:dyDescent="0.45">
      <c r="B406" s="208">
        <f t="shared" si="6"/>
        <v>400</v>
      </c>
      <c r="C406" s="209" t="s">
        <v>1317</v>
      </c>
      <c r="D406" s="209" t="s">
        <v>1832</v>
      </c>
      <c r="E406" s="209">
        <f>IF(D406="1.2(1)①",INDEX('1.2(1)①'!$B:$B,MATCH(F406,'1.2(1)①'!$J:$J,0),1),INDEX('1.2(1)②'!$B:$B,MATCH(F406,'1.2(1)②'!$J:$J,0),1))</f>
        <v>39</v>
      </c>
      <c r="F406" s="209" t="s">
        <v>2163</v>
      </c>
      <c r="G406" s="209" t="s">
        <v>1355</v>
      </c>
      <c r="H406" s="209" t="s">
        <v>1218</v>
      </c>
      <c r="I406" s="209" t="s">
        <v>1322</v>
      </c>
      <c r="J406" s="209" t="s">
        <v>1132</v>
      </c>
      <c r="K406" s="209" t="s">
        <v>1088</v>
      </c>
      <c r="L406" s="41" t="s">
        <v>1088</v>
      </c>
      <c r="M406" s="41" t="s">
        <v>1097</v>
      </c>
      <c r="N406" s="41" t="s">
        <v>1098</v>
      </c>
      <c r="O406" s="150" t="s">
        <v>1088</v>
      </c>
      <c r="P406" s="41" t="s">
        <v>1219</v>
      </c>
      <c r="Q406" s="41" t="s">
        <v>1088</v>
      </c>
      <c r="R406" s="41" t="s">
        <v>1088</v>
      </c>
      <c r="S406" s="41" t="s">
        <v>1320</v>
      </c>
      <c r="T406" s="41" t="s">
        <v>1088</v>
      </c>
      <c r="U406" s="41" t="s">
        <v>1088</v>
      </c>
      <c r="V406" s="41" t="s">
        <v>1356</v>
      </c>
      <c r="W406" s="41" t="s">
        <v>2998</v>
      </c>
      <c r="X406" s="41"/>
    </row>
    <row r="407" spans="2:24" ht="85.5" x14ac:dyDescent="0.45">
      <c r="B407" s="208">
        <f t="shared" si="6"/>
        <v>401</v>
      </c>
      <c r="C407" s="209" t="s">
        <v>1317</v>
      </c>
      <c r="D407" s="209" t="s">
        <v>1832</v>
      </c>
      <c r="E407" s="209">
        <f>IF(D407="1.2(1)①",INDEX('1.2(1)①'!$B:$B,MATCH(F407,'1.2(1)①'!$J:$J,0),1),INDEX('1.2(1)②'!$B:$B,MATCH(F407,'1.2(1)②'!$J:$J,0),1))</f>
        <v>39</v>
      </c>
      <c r="F407" s="209" t="s">
        <v>2163</v>
      </c>
      <c r="G407" s="209" t="s">
        <v>1355</v>
      </c>
      <c r="H407" s="209" t="s">
        <v>1218</v>
      </c>
      <c r="I407" s="209" t="s">
        <v>1323</v>
      </c>
      <c r="J407" s="209" t="s">
        <v>1132</v>
      </c>
      <c r="K407" s="209" t="s">
        <v>1088</v>
      </c>
      <c r="L407" s="41" t="s">
        <v>1088</v>
      </c>
      <c r="M407" s="41" t="s">
        <v>1097</v>
      </c>
      <c r="N407" s="41" t="s">
        <v>1098</v>
      </c>
      <c r="O407" s="150" t="s">
        <v>1088</v>
      </c>
      <c r="P407" s="41" t="s">
        <v>1219</v>
      </c>
      <c r="Q407" s="41" t="s">
        <v>1088</v>
      </c>
      <c r="R407" s="41" t="s">
        <v>1088</v>
      </c>
      <c r="S407" s="41" t="s">
        <v>1320</v>
      </c>
      <c r="T407" s="41" t="s">
        <v>1088</v>
      </c>
      <c r="U407" s="41" t="s">
        <v>1088</v>
      </c>
      <c r="V407" s="41" t="s">
        <v>1356</v>
      </c>
      <c r="W407" s="41" t="s">
        <v>2998</v>
      </c>
      <c r="X407" s="41"/>
    </row>
    <row r="408" spans="2:24" ht="85.5" x14ac:dyDescent="0.45">
      <c r="B408" s="208">
        <f t="shared" si="6"/>
        <v>402</v>
      </c>
      <c r="C408" s="209" t="s">
        <v>1317</v>
      </c>
      <c r="D408" s="209" t="s">
        <v>1832</v>
      </c>
      <c r="E408" s="209">
        <f>IF(D408="1.2(1)①",INDEX('1.2(1)①'!$B:$B,MATCH(F408,'1.2(1)①'!$J:$J,0),1),INDEX('1.2(1)②'!$B:$B,MATCH(F408,'1.2(1)②'!$J:$J,0),1))</f>
        <v>39</v>
      </c>
      <c r="F408" s="209" t="s">
        <v>2163</v>
      </c>
      <c r="G408" s="209" t="s">
        <v>1355</v>
      </c>
      <c r="H408" s="209" t="s">
        <v>1218</v>
      </c>
      <c r="I408" s="209" t="s">
        <v>1324</v>
      </c>
      <c r="J408" s="209" t="s">
        <v>1132</v>
      </c>
      <c r="K408" s="209" t="s">
        <v>1088</v>
      </c>
      <c r="L408" s="41" t="s">
        <v>1088</v>
      </c>
      <c r="M408" s="41" t="s">
        <v>1097</v>
      </c>
      <c r="N408" s="41" t="s">
        <v>1098</v>
      </c>
      <c r="O408" s="150" t="s">
        <v>1088</v>
      </c>
      <c r="P408" s="41" t="s">
        <v>1219</v>
      </c>
      <c r="Q408" s="41" t="s">
        <v>1088</v>
      </c>
      <c r="R408" s="41" t="s">
        <v>1088</v>
      </c>
      <c r="S408" s="41" t="s">
        <v>1320</v>
      </c>
      <c r="T408" s="41" t="s">
        <v>1088</v>
      </c>
      <c r="U408" s="41" t="s">
        <v>1088</v>
      </c>
      <c r="V408" s="41" t="s">
        <v>1356</v>
      </c>
      <c r="W408" s="41" t="s">
        <v>2998</v>
      </c>
      <c r="X408" s="41"/>
    </row>
    <row r="409" spans="2:24" ht="42.75" x14ac:dyDescent="0.45">
      <c r="B409" s="208">
        <f t="shared" si="6"/>
        <v>403</v>
      </c>
      <c r="C409" s="209" t="s">
        <v>1357</v>
      </c>
      <c r="D409" s="209" t="s">
        <v>1832</v>
      </c>
      <c r="E409" s="209">
        <f>IF(D409="1.2(1)①",INDEX('1.2(1)①'!$B:$B,MATCH(F409,'1.2(1)①'!$J:$J,0),1),INDEX('1.2(1)②'!$B:$B,MATCH(F409,'1.2(1)②'!$J:$J,0),1))</f>
        <v>39</v>
      </c>
      <c r="F409" s="209" t="s">
        <v>2163</v>
      </c>
      <c r="G409" s="209" t="s">
        <v>1088</v>
      </c>
      <c r="H409" s="209" t="s">
        <v>1088</v>
      </c>
      <c r="I409" s="209" t="s">
        <v>1088</v>
      </c>
      <c r="J409" s="209" t="s">
        <v>1313</v>
      </c>
      <c r="K409" s="209" t="s">
        <v>1088</v>
      </c>
      <c r="L409" s="41">
        <v>4.3</v>
      </c>
      <c r="M409" s="41" t="s">
        <v>1097</v>
      </c>
      <c r="N409" s="41" t="s">
        <v>1098</v>
      </c>
      <c r="O409" s="150" t="s">
        <v>1088</v>
      </c>
      <c r="P409" s="41" t="s">
        <v>1092</v>
      </c>
      <c r="Q409" s="41" t="s">
        <v>1314</v>
      </c>
      <c r="R409" s="41" t="s">
        <v>1315</v>
      </c>
      <c r="S409" s="41" t="s">
        <v>1316</v>
      </c>
      <c r="T409" s="41" t="s">
        <v>1314</v>
      </c>
      <c r="U409" s="41" t="s">
        <v>1315</v>
      </c>
      <c r="V409" s="41" t="s">
        <v>1316</v>
      </c>
      <c r="W409" s="41" t="s">
        <v>2998</v>
      </c>
      <c r="X409" s="41"/>
    </row>
    <row r="410" spans="2:24" ht="85.5" x14ac:dyDescent="0.45">
      <c r="B410" s="208">
        <f t="shared" si="6"/>
        <v>404</v>
      </c>
      <c r="C410" s="209" t="s">
        <v>1357</v>
      </c>
      <c r="D410" s="209" t="s">
        <v>1832</v>
      </c>
      <c r="E410" s="209">
        <f>IF(D410="1.2(1)①",INDEX('1.2(1)①'!$B:$B,MATCH(F410,'1.2(1)①'!$J:$J,0),1),INDEX('1.2(1)②'!$B:$B,MATCH(F410,'1.2(1)②'!$J:$J,0),1))</f>
        <v>39</v>
      </c>
      <c r="F410" s="209" t="s">
        <v>2163</v>
      </c>
      <c r="G410" s="209" t="s">
        <v>1358</v>
      </c>
      <c r="H410" s="209" t="s">
        <v>1088</v>
      </c>
      <c r="I410" s="209" t="s">
        <v>1088</v>
      </c>
      <c r="J410" s="209" t="s">
        <v>1132</v>
      </c>
      <c r="K410" s="209" t="s">
        <v>1088</v>
      </c>
      <c r="L410" s="41">
        <v>10.199999999999999</v>
      </c>
      <c r="M410" s="41" t="s">
        <v>1097</v>
      </c>
      <c r="N410" s="41" t="s">
        <v>1098</v>
      </c>
      <c r="O410" s="150">
        <v>13020000</v>
      </c>
      <c r="P410" s="41" t="s">
        <v>1219</v>
      </c>
      <c r="Q410" s="41" t="s">
        <v>1088</v>
      </c>
      <c r="R410" s="41" t="s">
        <v>1088</v>
      </c>
      <c r="S410" s="41" t="s">
        <v>1320</v>
      </c>
      <c r="T410" s="41" t="s">
        <v>1088</v>
      </c>
      <c r="U410" s="41" t="s">
        <v>1088</v>
      </c>
      <c r="V410" s="41" t="s">
        <v>1359</v>
      </c>
      <c r="W410" s="41" t="s">
        <v>2998</v>
      </c>
      <c r="X410" s="41" t="s">
        <v>3002</v>
      </c>
    </row>
    <row r="411" spans="2:24" ht="85.5" x14ac:dyDescent="0.45">
      <c r="B411" s="208">
        <f t="shared" si="6"/>
        <v>405</v>
      </c>
      <c r="C411" s="209" t="s">
        <v>1357</v>
      </c>
      <c r="D411" s="209" t="s">
        <v>1832</v>
      </c>
      <c r="E411" s="209">
        <f>IF(D411="1.2(1)①",INDEX('1.2(1)①'!$B:$B,MATCH(F411,'1.2(1)①'!$J:$J,0),1),INDEX('1.2(1)②'!$B:$B,MATCH(F411,'1.2(1)②'!$J:$J,0),1))</f>
        <v>39</v>
      </c>
      <c r="F411" s="209" t="s">
        <v>2163</v>
      </c>
      <c r="G411" s="209" t="s">
        <v>1360</v>
      </c>
      <c r="H411" s="209" t="s">
        <v>1088</v>
      </c>
      <c r="I411" s="209" t="s">
        <v>1088</v>
      </c>
      <c r="J411" s="209" t="s">
        <v>1132</v>
      </c>
      <c r="K411" s="209" t="s">
        <v>1088</v>
      </c>
      <c r="L411" s="41">
        <v>6.2</v>
      </c>
      <c r="M411" s="41" t="s">
        <v>1097</v>
      </c>
      <c r="N411" s="41" t="s">
        <v>1098</v>
      </c>
      <c r="O411" s="150">
        <v>9710000</v>
      </c>
      <c r="P411" s="41" t="s">
        <v>1219</v>
      </c>
      <c r="Q411" s="41" t="s">
        <v>1088</v>
      </c>
      <c r="R411" s="41" t="s">
        <v>1088</v>
      </c>
      <c r="S411" s="41" t="s">
        <v>1320</v>
      </c>
      <c r="T411" s="41" t="s">
        <v>1088</v>
      </c>
      <c r="U411" s="41" t="s">
        <v>1088</v>
      </c>
      <c r="V411" s="41" t="s">
        <v>1361</v>
      </c>
      <c r="W411" s="41" t="s">
        <v>2998</v>
      </c>
      <c r="X411" s="41" t="s">
        <v>3002</v>
      </c>
    </row>
    <row r="412" spans="2:24" ht="85.5" x14ac:dyDescent="0.45">
      <c r="B412" s="208">
        <f t="shared" si="6"/>
        <v>406</v>
      </c>
      <c r="C412" s="209" t="s">
        <v>1357</v>
      </c>
      <c r="D412" s="209" t="s">
        <v>1832</v>
      </c>
      <c r="E412" s="209">
        <f>IF(D412="1.2(1)①",INDEX('1.2(1)①'!$B:$B,MATCH(F412,'1.2(1)①'!$J:$J,0),1),INDEX('1.2(1)②'!$B:$B,MATCH(F412,'1.2(1)②'!$J:$J,0),1))</f>
        <v>39</v>
      </c>
      <c r="F412" s="209" t="s">
        <v>2163</v>
      </c>
      <c r="G412" s="209" t="s">
        <v>1362</v>
      </c>
      <c r="H412" s="209" t="s">
        <v>1088</v>
      </c>
      <c r="I412" s="209" t="s">
        <v>1088</v>
      </c>
      <c r="J412" s="209" t="s">
        <v>1132</v>
      </c>
      <c r="K412" s="209" t="s">
        <v>1088</v>
      </c>
      <c r="L412" s="41">
        <v>4.5999999999999996</v>
      </c>
      <c r="M412" s="41" t="s">
        <v>1097</v>
      </c>
      <c r="N412" s="41" t="s">
        <v>1098</v>
      </c>
      <c r="O412" s="150" t="s">
        <v>1088</v>
      </c>
      <c r="P412" s="41" t="s">
        <v>1219</v>
      </c>
      <c r="Q412" s="41" t="s">
        <v>1088</v>
      </c>
      <c r="R412" s="41" t="s">
        <v>1088</v>
      </c>
      <c r="S412" s="41" t="s">
        <v>1320</v>
      </c>
      <c r="T412" s="41" t="s">
        <v>1088</v>
      </c>
      <c r="U412" s="41" t="s">
        <v>1088</v>
      </c>
      <c r="V412" s="41" t="s">
        <v>1363</v>
      </c>
      <c r="W412" s="41" t="s">
        <v>2998</v>
      </c>
      <c r="X412" s="41"/>
    </row>
    <row r="413" spans="2:24" ht="71.25" x14ac:dyDescent="0.45">
      <c r="B413" s="208">
        <f t="shared" si="6"/>
        <v>407</v>
      </c>
      <c r="C413" s="209" t="s">
        <v>1364</v>
      </c>
      <c r="D413" s="209" t="s">
        <v>1832</v>
      </c>
      <c r="E413" s="209">
        <f>IF(D413="1.2(1)①",INDEX('1.2(1)①'!$B:$B,MATCH(F413,'1.2(1)①'!$J:$J,0),1),INDEX('1.2(1)②'!$B:$B,MATCH(F413,'1.2(1)②'!$J:$J,0),1))</f>
        <v>39</v>
      </c>
      <c r="F413" s="209" t="s">
        <v>2163</v>
      </c>
      <c r="G413" s="209" t="s">
        <v>1365</v>
      </c>
      <c r="H413" s="209" t="s">
        <v>1088</v>
      </c>
      <c r="I413" s="209" t="s">
        <v>1088</v>
      </c>
      <c r="J413" s="209" t="s">
        <v>1132</v>
      </c>
      <c r="K413" s="209" t="s">
        <v>1088</v>
      </c>
      <c r="L413" s="41">
        <v>3.2</v>
      </c>
      <c r="M413" s="41" t="s">
        <v>1097</v>
      </c>
      <c r="N413" s="41" t="s">
        <v>1098</v>
      </c>
      <c r="O413" s="150">
        <v>4530000</v>
      </c>
      <c r="P413" s="41" t="s">
        <v>1219</v>
      </c>
      <c r="Q413" s="41" t="s">
        <v>1088</v>
      </c>
      <c r="R413" s="41" t="s">
        <v>1088</v>
      </c>
      <c r="S413" s="41" t="s">
        <v>1320</v>
      </c>
      <c r="T413" s="41" t="s">
        <v>1088</v>
      </c>
      <c r="U413" s="41" t="s">
        <v>1088</v>
      </c>
      <c r="V413" s="41" t="s">
        <v>1366</v>
      </c>
      <c r="W413" s="41" t="s">
        <v>2998</v>
      </c>
      <c r="X413" s="41" t="s">
        <v>3002</v>
      </c>
    </row>
    <row r="414" spans="2:24" ht="85.5" x14ac:dyDescent="0.45">
      <c r="B414" s="208">
        <f t="shared" si="6"/>
        <v>408</v>
      </c>
      <c r="C414" s="209" t="s">
        <v>1364</v>
      </c>
      <c r="D414" s="209" t="s">
        <v>1832</v>
      </c>
      <c r="E414" s="209">
        <f>IF(D414="1.2(1)①",INDEX('1.2(1)①'!$B:$B,MATCH(F414,'1.2(1)①'!$J:$J,0),1),INDEX('1.2(1)②'!$B:$B,MATCH(F414,'1.2(1)②'!$J:$J,0),1))</f>
        <v>39</v>
      </c>
      <c r="F414" s="209" t="s">
        <v>2163</v>
      </c>
      <c r="G414" s="209" t="s">
        <v>1367</v>
      </c>
      <c r="H414" s="209" t="s">
        <v>1088</v>
      </c>
      <c r="I414" s="209" t="s">
        <v>1088</v>
      </c>
      <c r="J414" s="209" t="s">
        <v>1132</v>
      </c>
      <c r="K414" s="209" t="s">
        <v>1088</v>
      </c>
      <c r="L414" s="41">
        <v>3.6</v>
      </c>
      <c r="M414" s="41" t="s">
        <v>1097</v>
      </c>
      <c r="N414" s="41" t="s">
        <v>1098</v>
      </c>
      <c r="O414" s="150" t="s">
        <v>1088</v>
      </c>
      <c r="P414" s="41" t="s">
        <v>1219</v>
      </c>
      <c r="Q414" s="41" t="s">
        <v>1088</v>
      </c>
      <c r="R414" s="41" t="s">
        <v>1088</v>
      </c>
      <c r="S414" s="41" t="s">
        <v>1320</v>
      </c>
      <c r="T414" s="41" t="s">
        <v>1088</v>
      </c>
      <c r="U414" s="41" t="s">
        <v>1088</v>
      </c>
      <c r="V414" s="41" t="s">
        <v>1368</v>
      </c>
      <c r="W414" s="41" t="s">
        <v>2998</v>
      </c>
      <c r="X414" s="41"/>
    </row>
    <row r="415" spans="2:24" ht="85.5" x14ac:dyDescent="0.45">
      <c r="B415" s="208">
        <f t="shared" si="6"/>
        <v>409</v>
      </c>
      <c r="C415" s="209" t="s">
        <v>1364</v>
      </c>
      <c r="D415" s="209" t="s">
        <v>1832</v>
      </c>
      <c r="E415" s="209">
        <f>IF(D415="1.2(1)①",INDEX('1.2(1)①'!$B:$B,MATCH(F415,'1.2(1)①'!$J:$J,0),1),INDEX('1.2(1)②'!$B:$B,MATCH(F415,'1.2(1)②'!$J:$J,0),1))</f>
        <v>39</v>
      </c>
      <c r="F415" s="209" t="s">
        <v>2163</v>
      </c>
      <c r="G415" s="209" t="s">
        <v>1369</v>
      </c>
      <c r="H415" s="209" t="s">
        <v>1088</v>
      </c>
      <c r="I415" s="209" t="s">
        <v>1088</v>
      </c>
      <c r="J415" s="209" t="s">
        <v>1132</v>
      </c>
      <c r="K415" s="209" t="s">
        <v>1088</v>
      </c>
      <c r="L415" s="41">
        <v>3.05</v>
      </c>
      <c r="M415" s="41" t="s">
        <v>1097</v>
      </c>
      <c r="N415" s="41" t="s">
        <v>1098</v>
      </c>
      <c r="O415" s="150" t="s">
        <v>1088</v>
      </c>
      <c r="P415" s="41" t="s">
        <v>1219</v>
      </c>
      <c r="Q415" s="41" t="s">
        <v>1088</v>
      </c>
      <c r="R415" s="41" t="s">
        <v>1088</v>
      </c>
      <c r="S415" s="41" t="s">
        <v>1320</v>
      </c>
      <c r="T415" s="41" t="s">
        <v>1088</v>
      </c>
      <c r="U415" s="41" t="s">
        <v>1088</v>
      </c>
      <c r="V415" s="41" t="s">
        <v>1370</v>
      </c>
      <c r="W415" s="41" t="s">
        <v>2998</v>
      </c>
      <c r="X415" s="41"/>
    </row>
    <row r="416" spans="2:24" ht="57" x14ac:dyDescent="0.45">
      <c r="B416" s="208">
        <f t="shared" si="6"/>
        <v>410</v>
      </c>
      <c r="C416" s="209" t="s">
        <v>1371</v>
      </c>
      <c r="D416" s="209" t="s">
        <v>1832</v>
      </c>
      <c r="E416" s="209">
        <f>IF(D416="1.2(1)①",INDEX('1.2(1)①'!$B:$B,MATCH(F416,'1.2(1)①'!$J:$J,0),1),INDEX('1.2(1)②'!$B:$B,MATCH(F416,'1.2(1)②'!$J:$J,0),1))</f>
        <v>39</v>
      </c>
      <c r="F416" s="209" t="s">
        <v>2163</v>
      </c>
      <c r="G416" s="209" t="s">
        <v>1372</v>
      </c>
      <c r="H416" s="209" t="s">
        <v>1088</v>
      </c>
      <c r="I416" s="209" t="s">
        <v>1088</v>
      </c>
      <c r="J416" s="209" t="s">
        <v>1132</v>
      </c>
      <c r="K416" s="209" t="s">
        <v>1088</v>
      </c>
      <c r="L416" s="41">
        <v>4.2</v>
      </c>
      <c r="M416" s="41" t="s">
        <v>1097</v>
      </c>
      <c r="N416" s="41" t="s">
        <v>1098</v>
      </c>
      <c r="O416" s="150">
        <v>8330000</v>
      </c>
      <c r="P416" s="41" t="s">
        <v>1092</v>
      </c>
      <c r="Q416" s="41" t="s">
        <v>1088</v>
      </c>
      <c r="R416" s="41" t="s">
        <v>1088</v>
      </c>
      <c r="S416" s="41" t="s">
        <v>1320</v>
      </c>
      <c r="T416" s="41" t="s">
        <v>1314</v>
      </c>
      <c r="U416" s="41" t="s">
        <v>1315</v>
      </c>
      <c r="V416" s="41" t="s">
        <v>1316</v>
      </c>
      <c r="W416" s="41" t="s">
        <v>2998</v>
      </c>
      <c r="X416" s="41" t="s">
        <v>3002</v>
      </c>
    </row>
    <row r="417" spans="2:24" ht="57" x14ac:dyDescent="0.45">
      <c r="B417" s="208">
        <f t="shared" si="6"/>
        <v>411</v>
      </c>
      <c r="C417" s="209" t="s">
        <v>1371</v>
      </c>
      <c r="D417" s="209" t="s">
        <v>1832</v>
      </c>
      <c r="E417" s="209">
        <f>IF(D417="1.2(1)①",INDEX('1.2(1)①'!$B:$B,MATCH(F417,'1.2(1)①'!$J:$J,0),1),INDEX('1.2(1)②'!$B:$B,MATCH(F417,'1.2(1)②'!$J:$J,0),1))</f>
        <v>39</v>
      </c>
      <c r="F417" s="209" t="s">
        <v>2163</v>
      </c>
      <c r="G417" s="209" t="s">
        <v>1373</v>
      </c>
      <c r="H417" s="209" t="s">
        <v>1088</v>
      </c>
      <c r="I417" s="209" t="s">
        <v>1088</v>
      </c>
      <c r="J417" s="209" t="s">
        <v>1132</v>
      </c>
      <c r="K417" s="209" t="s">
        <v>1088</v>
      </c>
      <c r="L417" s="41">
        <v>3.9</v>
      </c>
      <c r="M417" s="41" t="s">
        <v>1097</v>
      </c>
      <c r="N417" s="41" t="s">
        <v>1098</v>
      </c>
      <c r="O417" s="150">
        <v>16750000</v>
      </c>
      <c r="P417" s="41" t="s">
        <v>1092</v>
      </c>
      <c r="Q417" s="41" t="s">
        <v>1088</v>
      </c>
      <c r="R417" s="41" t="s">
        <v>1088</v>
      </c>
      <c r="S417" s="41" t="s">
        <v>1320</v>
      </c>
      <c r="T417" s="41" t="s">
        <v>1314</v>
      </c>
      <c r="U417" s="41" t="s">
        <v>1315</v>
      </c>
      <c r="V417" s="41" t="s">
        <v>1316</v>
      </c>
      <c r="W417" s="41" t="s">
        <v>2998</v>
      </c>
      <c r="X417" s="41" t="s">
        <v>3002</v>
      </c>
    </row>
    <row r="418" spans="2:24" ht="85.5" x14ac:dyDescent="0.45">
      <c r="B418" s="208">
        <f t="shared" si="6"/>
        <v>412</v>
      </c>
      <c r="C418" s="209" t="s">
        <v>1374</v>
      </c>
      <c r="D418" s="209" t="s">
        <v>1832</v>
      </c>
      <c r="E418" s="209">
        <f>IF(D418="1.2(1)①",INDEX('1.2(1)①'!$B:$B,MATCH(F418,'1.2(1)①'!$J:$J,0),1),INDEX('1.2(1)②'!$B:$B,MATCH(F418,'1.2(1)②'!$J:$J,0),1))</f>
        <v>41</v>
      </c>
      <c r="F418" s="209" t="s">
        <v>2164</v>
      </c>
      <c r="G418" s="209" t="s">
        <v>1088</v>
      </c>
      <c r="H418" s="209" t="s">
        <v>1088</v>
      </c>
      <c r="I418" s="209" t="s">
        <v>1088</v>
      </c>
      <c r="J418" s="209" t="s">
        <v>1132</v>
      </c>
      <c r="K418" s="209" t="s">
        <v>1088</v>
      </c>
      <c r="L418" s="41">
        <v>3.5</v>
      </c>
      <c r="M418" s="41" t="s">
        <v>1097</v>
      </c>
      <c r="N418" s="41" t="s">
        <v>1098</v>
      </c>
      <c r="O418" s="150">
        <v>6450000</v>
      </c>
      <c r="P418" s="41" t="s">
        <v>1219</v>
      </c>
      <c r="Q418" s="41" t="s">
        <v>1088</v>
      </c>
      <c r="R418" s="41" t="s">
        <v>1088</v>
      </c>
      <c r="S418" s="41" t="s">
        <v>1320</v>
      </c>
      <c r="T418" s="41" t="s">
        <v>1088</v>
      </c>
      <c r="U418" s="41" t="s">
        <v>1088</v>
      </c>
      <c r="V418" s="41" t="s">
        <v>1375</v>
      </c>
      <c r="W418" s="41" t="s">
        <v>2998</v>
      </c>
      <c r="X418" s="41" t="s">
        <v>3152</v>
      </c>
    </row>
    <row r="419" spans="2:24" ht="71.25" x14ac:dyDescent="0.45">
      <c r="B419" s="208">
        <f t="shared" si="6"/>
        <v>413</v>
      </c>
      <c r="C419" s="209" t="s">
        <v>1376</v>
      </c>
      <c r="D419" s="209" t="s">
        <v>1832</v>
      </c>
      <c r="E419" s="209">
        <f>IF(D419="1.2(1)①",INDEX('1.2(1)①'!$B:$B,MATCH(F419,'1.2(1)①'!$J:$J,0),1),INDEX('1.2(1)②'!$B:$B,MATCH(F419,'1.2(1)②'!$J:$J,0),1))</f>
        <v>41</v>
      </c>
      <c r="F419" s="209" t="s">
        <v>2164</v>
      </c>
      <c r="G419" s="209" t="s">
        <v>1377</v>
      </c>
      <c r="H419" s="209" t="s">
        <v>1088</v>
      </c>
      <c r="I419" s="209" t="s">
        <v>1088</v>
      </c>
      <c r="J419" s="209" t="s">
        <v>1132</v>
      </c>
      <c r="K419" s="209" t="s">
        <v>1088</v>
      </c>
      <c r="L419" s="41">
        <v>3.7</v>
      </c>
      <c r="M419" s="41" t="s">
        <v>1097</v>
      </c>
      <c r="N419" s="41" t="s">
        <v>1098</v>
      </c>
      <c r="O419" s="150">
        <v>16750000</v>
      </c>
      <c r="P419" s="41" t="s">
        <v>1219</v>
      </c>
      <c r="Q419" s="41" t="s">
        <v>1088</v>
      </c>
      <c r="R419" s="41" t="s">
        <v>1088</v>
      </c>
      <c r="S419" s="41" t="s">
        <v>1320</v>
      </c>
      <c r="T419" s="41" t="s">
        <v>1088</v>
      </c>
      <c r="U419" s="41" t="s">
        <v>1088</v>
      </c>
      <c r="V419" s="41" t="s">
        <v>1378</v>
      </c>
      <c r="W419" s="41" t="s">
        <v>2998</v>
      </c>
      <c r="X419" s="41" t="s">
        <v>3002</v>
      </c>
    </row>
    <row r="420" spans="2:24" ht="71.25" x14ac:dyDescent="0.45">
      <c r="B420" s="208">
        <f t="shared" si="6"/>
        <v>414</v>
      </c>
      <c r="C420" s="209" t="s">
        <v>1376</v>
      </c>
      <c r="D420" s="209" t="s">
        <v>1832</v>
      </c>
      <c r="E420" s="209">
        <f>IF(D420="1.2(1)①",INDEX('1.2(1)①'!$B:$B,MATCH(F420,'1.2(1)①'!$J:$J,0),1),INDEX('1.2(1)②'!$B:$B,MATCH(F420,'1.2(1)②'!$J:$J,0),1))</f>
        <v>41</v>
      </c>
      <c r="F420" s="209" t="s">
        <v>2164</v>
      </c>
      <c r="G420" s="209" t="s">
        <v>1379</v>
      </c>
      <c r="H420" s="209" t="s">
        <v>1088</v>
      </c>
      <c r="I420" s="209" t="s">
        <v>1088</v>
      </c>
      <c r="J420" s="209" t="s">
        <v>1132</v>
      </c>
      <c r="K420" s="209" t="s">
        <v>1088</v>
      </c>
      <c r="L420" s="41">
        <v>3.5</v>
      </c>
      <c r="M420" s="41" t="s">
        <v>1097</v>
      </c>
      <c r="N420" s="41" t="s">
        <v>1098</v>
      </c>
      <c r="O420" s="150" t="s">
        <v>1088</v>
      </c>
      <c r="P420" s="41" t="s">
        <v>1219</v>
      </c>
      <c r="Q420" s="41" t="s">
        <v>1088</v>
      </c>
      <c r="R420" s="41" t="s">
        <v>1088</v>
      </c>
      <c r="S420" s="41" t="s">
        <v>1320</v>
      </c>
      <c r="T420" s="41" t="s">
        <v>1088</v>
      </c>
      <c r="U420" s="41" t="s">
        <v>1088</v>
      </c>
      <c r="V420" s="41" t="s">
        <v>1380</v>
      </c>
      <c r="W420" s="41" t="s">
        <v>2998</v>
      </c>
      <c r="X420" s="41"/>
    </row>
    <row r="421" spans="2:24" ht="85.5" x14ac:dyDescent="0.45">
      <c r="B421" s="208">
        <f t="shared" si="6"/>
        <v>415</v>
      </c>
      <c r="C421" s="209" t="s">
        <v>1376</v>
      </c>
      <c r="D421" s="209" t="s">
        <v>1832</v>
      </c>
      <c r="E421" s="209">
        <f>IF(D421="1.2(1)①",INDEX('1.2(1)①'!$B:$B,MATCH(F421,'1.2(1)①'!$J:$J,0),1),INDEX('1.2(1)②'!$B:$B,MATCH(F421,'1.2(1)②'!$J:$J,0),1))</f>
        <v>41</v>
      </c>
      <c r="F421" s="209" t="s">
        <v>2164</v>
      </c>
      <c r="G421" s="209" t="s">
        <v>1358</v>
      </c>
      <c r="H421" s="209" t="s">
        <v>1088</v>
      </c>
      <c r="I421" s="209" t="s">
        <v>1088</v>
      </c>
      <c r="J421" s="209" t="s">
        <v>1132</v>
      </c>
      <c r="K421" s="209" t="s">
        <v>1088</v>
      </c>
      <c r="L421" s="41" t="s">
        <v>1088</v>
      </c>
      <c r="M421" s="41" t="s">
        <v>1097</v>
      </c>
      <c r="N421" s="41" t="s">
        <v>1098</v>
      </c>
      <c r="O421" s="150" t="s">
        <v>1088</v>
      </c>
      <c r="P421" s="41" t="s">
        <v>1219</v>
      </c>
      <c r="Q421" s="41" t="s">
        <v>1088</v>
      </c>
      <c r="R421" s="41" t="s">
        <v>1088</v>
      </c>
      <c r="S421" s="41" t="s">
        <v>1320</v>
      </c>
      <c r="T421" s="41" t="s">
        <v>1088</v>
      </c>
      <c r="U421" s="41" t="s">
        <v>1088</v>
      </c>
      <c r="V421" s="41" t="s">
        <v>1359</v>
      </c>
      <c r="W421" s="41" t="s">
        <v>2998</v>
      </c>
      <c r="X421" s="41"/>
    </row>
    <row r="422" spans="2:24" ht="71.25" x14ac:dyDescent="0.45">
      <c r="B422" s="208">
        <f t="shared" si="6"/>
        <v>416</v>
      </c>
      <c r="C422" s="209" t="s">
        <v>1381</v>
      </c>
      <c r="D422" s="209" t="s">
        <v>1832</v>
      </c>
      <c r="E422" s="209">
        <f>IF(D422="1.2(1)①",INDEX('1.2(1)①'!$B:$B,MATCH(F422,'1.2(1)①'!$J:$J,0),1),INDEX('1.2(1)②'!$B:$B,MATCH(F422,'1.2(1)②'!$J:$J,0),1))</f>
        <v>42</v>
      </c>
      <c r="F422" s="209" t="s">
        <v>2165</v>
      </c>
      <c r="G422" s="209" t="s">
        <v>1382</v>
      </c>
      <c r="H422" s="209" t="s">
        <v>1088</v>
      </c>
      <c r="I422" s="209" t="s">
        <v>1088</v>
      </c>
      <c r="J422" s="209" t="s">
        <v>1132</v>
      </c>
      <c r="K422" s="209" t="s">
        <v>1088</v>
      </c>
      <c r="L422" s="41">
        <v>3.53</v>
      </c>
      <c r="M422" s="41" t="s">
        <v>1097</v>
      </c>
      <c r="N422" s="41" t="s">
        <v>1098</v>
      </c>
      <c r="O422" s="150" t="s">
        <v>1088</v>
      </c>
      <c r="P422" s="41" t="s">
        <v>1219</v>
      </c>
      <c r="Q422" s="41" t="s">
        <v>1088</v>
      </c>
      <c r="R422" s="41" t="s">
        <v>1088</v>
      </c>
      <c r="S422" s="41" t="s">
        <v>1320</v>
      </c>
      <c r="T422" s="41" t="s">
        <v>1088</v>
      </c>
      <c r="U422" s="41" t="s">
        <v>1088</v>
      </c>
      <c r="V422" s="41" t="s">
        <v>1383</v>
      </c>
      <c r="W422" s="41" t="s">
        <v>2998</v>
      </c>
      <c r="X422" s="41"/>
    </row>
    <row r="423" spans="2:24" ht="71.25" x14ac:dyDescent="0.45">
      <c r="B423" s="208">
        <f t="shared" si="6"/>
        <v>417</v>
      </c>
      <c r="C423" s="209" t="s">
        <v>1381</v>
      </c>
      <c r="D423" s="209" t="s">
        <v>1832</v>
      </c>
      <c r="E423" s="209">
        <f>IF(D423="1.2(1)①",INDEX('1.2(1)①'!$B:$B,MATCH(F423,'1.2(1)①'!$J:$J,0),1),INDEX('1.2(1)②'!$B:$B,MATCH(F423,'1.2(1)②'!$J:$J,0),1))</f>
        <v>42</v>
      </c>
      <c r="F423" s="209" t="s">
        <v>2165</v>
      </c>
      <c r="G423" s="209" t="s">
        <v>1384</v>
      </c>
      <c r="H423" s="209" t="s">
        <v>1088</v>
      </c>
      <c r="I423" s="209" t="s">
        <v>1088</v>
      </c>
      <c r="J423" s="209" t="s">
        <v>1132</v>
      </c>
      <c r="K423" s="209" t="s">
        <v>1088</v>
      </c>
      <c r="L423" s="41" t="s">
        <v>1088</v>
      </c>
      <c r="M423" s="41" t="s">
        <v>1097</v>
      </c>
      <c r="N423" s="41" t="s">
        <v>1098</v>
      </c>
      <c r="O423" s="150" t="s">
        <v>1088</v>
      </c>
      <c r="P423" s="41" t="s">
        <v>1219</v>
      </c>
      <c r="Q423" s="41" t="s">
        <v>1088</v>
      </c>
      <c r="R423" s="41" t="s">
        <v>1088</v>
      </c>
      <c r="S423" s="41" t="s">
        <v>1320</v>
      </c>
      <c r="T423" s="41" t="s">
        <v>1088</v>
      </c>
      <c r="U423" s="41" t="s">
        <v>1088</v>
      </c>
      <c r="V423" s="41" t="s">
        <v>1385</v>
      </c>
      <c r="W423" s="41" t="s">
        <v>2998</v>
      </c>
      <c r="X423" s="41"/>
    </row>
    <row r="424" spans="2:24" ht="71.25" x14ac:dyDescent="0.45">
      <c r="B424" s="208">
        <f t="shared" si="6"/>
        <v>418</v>
      </c>
      <c r="C424" s="209" t="s">
        <v>1381</v>
      </c>
      <c r="D424" s="209" t="s">
        <v>1832</v>
      </c>
      <c r="E424" s="209">
        <f>IF(D424="1.2(1)①",INDEX('1.2(1)①'!$B:$B,MATCH(F424,'1.2(1)①'!$J:$J,0),1),INDEX('1.2(1)②'!$B:$B,MATCH(F424,'1.2(1)②'!$J:$J,0),1))</f>
        <v>42</v>
      </c>
      <c r="F424" s="209" t="s">
        <v>2165</v>
      </c>
      <c r="G424" s="209" t="s">
        <v>1386</v>
      </c>
      <c r="H424" s="209" t="s">
        <v>1088</v>
      </c>
      <c r="I424" s="209" t="s">
        <v>1088</v>
      </c>
      <c r="J424" s="209" t="s">
        <v>1132</v>
      </c>
      <c r="K424" s="209" t="s">
        <v>1088</v>
      </c>
      <c r="L424" s="41">
        <v>2.46</v>
      </c>
      <c r="M424" s="41" t="s">
        <v>1097</v>
      </c>
      <c r="N424" s="41" t="s">
        <v>1098</v>
      </c>
      <c r="O424" s="150" t="s">
        <v>1088</v>
      </c>
      <c r="P424" s="41" t="s">
        <v>1219</v>
      </c>
      <c r="Q424" s="41" t="s">
        <v>1088</v>
      </c>
      <c r="R424" s="41" t="s">
        <v>1088</v>
      </c>
      <c r="S424" s="41" t="s">
        <v>1320</v>
      </c>
      <c r="T424" s="41" t="s">
        <v>1088</v>
      </c>
      <c r="U424" s="41" t="s">
        <v>1088</v>
      </c>
      <c r="V424" s="41" t="s">
        <v>1387</v>
      </c>
      <c r="W424" s="41" t="s">
        <v>2998</v>
      </c>
      <c r="X424" s="41"/>
    </row>
    <row r="425" spans="2:24" ht="28.5" x14ac:dyDescent="0.45">
      <c r="B425" s="208">
        <f t="shared" si="6"/>
        <v>419</v>
      </c>
      <c r="C425" s="209" t="s">
        <v>1752</v>
      </c>
      <c r="D425" s="209" t="s">
        <v>1832</v>
      </c>
      <c r="E425" s="209">
        <f>IF(D425="1.2(1)①",INDEX('1.2(1)①'!$B:$B,MATCH(F425,'1.2(1)①'!$J:$J,0),1),INDEX('1.2(1)②'!$B:$B,MATCH(F425,'1.2(1)②'!$J:$J,0),1))</f>
        <v>43</v>
      </c>
      <c r="F425" s="209" t="s">
        <v>94</v>
      </c>
      <c r="G425" s="209" t="s">
        <v>1753</v>
      </c>
      <c r="H425" s="209" t="s">
        <v>1088</v>
      </c>
      <c r="I425" s="209" t="s">
        <v>1088</v>
      </c>
      <c r="J425" s="209" t="s">
        <v>1132</v>
      </c>
      <c r="K425" s="209" t="s">
        <v>1088</v>
      </c>
      <c r="L425" s="41">
        <v>20</v>
      </c>
      <c r="M425" s="41" t="s">
        <v>1097</v>
      </c>
      <c r="N425" s="41" t="s">
        <v>1098</v>
      </c>
      <c r="O425" s="150" t="s">
        <v>1088</v>
      </c>
      <c r="P425" s="41" t="s">
        <v>1219</v>
      </c>
      <c r="Q425" s="41" t="s">
        <v>1088</v>
      </c>
      <c r="R425" s="41" t="s">
        <v>1088</v>
      </c>
      <c r="S425" s="41" t="s">
        <v>1754</v>
      </c>
      <c r="T425" s="41" t="s">
        <v>1088</v>
      </c>
      <c r="U425" s="41" t="s">
        <v>1088</v>
      </c>
      <c r="V425" s="41" t="s">
        <v>1755</v>
      </c>
      <c r="W425" s="41" t="s">
        <v>2998</v>
      </c>
      <c r="X425" s="41"/>
    </row>
    <row r="426" spans="2:24" ht="28.5" x14ac:dyDescent="0.45">
      <c r="B426" s="208">
        <f t="shared" si="6"/>
        <v>420</v>
      </c>
      <c r="C426" s="209" t="s">
        <v>1752</v>
      </c>
      <c r="D426" s="209" t="s">
        <v>1832</v>
      </c>
      <c r="E426" s="209">
        <f>IF(D426="1.2(1)①",INDEX('1.2(1)①'!$B:$B,MATCH(F426,'1.2(1)①'!$J:$J,0),1),INDEX('1.2(1)②'!$B:$B,MATCH(F426,'1.2(1)②'!$J:$J,0),1))</f>
        <v>43</v>
      </c>
      <c r="F426" s="209" t="s">
        <v>94</v>
      </c>
      <c r="G426" s="209" t="s">
        <v>1756</v>
      </c>
      <c r="H426" s="209" t="s">
        <v>1088</v>
      </c>
      <c r="I426" s="209" t="s">
        <v>1088</v>
      </c>
      <c r="J426" s="209" t="s">
        <v>1132</v>
      </c>
      <c r="K426" s="209" t="s">
        <v>1088</v>
      </c>
      <c r="L426" s="41">
        <v>20</v>
      </c>
      <c r="M426" s="41" t="s">
        <v>1097</v>
      </c>
      <c r="N426" s="41" t="s">
        <v>1098</v>
      </c>
      <c r="O426" s="150" t="s">
        <v>1088</v>
      </c>
      <c r="P426" s="41" t="s">
        <v>1219</v>
      </c>
      <c r="Q426" s="41" t="s">
        <v>1088</v>
      </c>
      <c r="R426" s="41" t="s">
        <v>1088</v>
      </c>
      <c r="S426" s="41" t="s">
        <v>1754</v>
      </c>
      <c r="T426" s="41" t="s">
        <v>1088</v>
      </c>
      <c r="U426" s="41" t="s">
        <v>1088</v>
      </c>
      <c r="V426" s="41" t="s">
        <v>1757</v>
      </c>
      <c r="W426" s="41" t="s">
        <v>2998</v>
      </c>
      <c r="X426" s="41"/>
    </row>
    <row r="427" spans="2:24" ht="128.25" x14ac:dyDescent="0.45">
      <c r="B427" s="208">
        <f t="shared" si="6"/>
        <v>421</v>
      </c>
      <c r="C427" s="209" t="s">
        <v>1736</v>
      </c>
      <c r="D427" s="209" t="s">
        <v>1832</v>
      </c>
      <c r="E427" s="209">
        <f>IF(D427="1.2(1)①",INDEX('1.2(1)①'!$B:$B,MATCH(F427,'1.2(1)①'!$J:$J,0),1),INDEX('1.2(1)②'!$B:$B,MATCH(F427,'1.2(1)②'!$J:$J,0),1))</f>
        <v>45</v>
      </c>
      <c r="F427" s="209" t="s">
        <v>2166</v>
      </c>
      <c r="G427" s="209" t="s">
        <v>1737</v>
      </c>
      <c r="H427" s="209" t="s">
        <v>1738</v>
      </c>
      <c r="I427" s="209" t="s">
        <v>1739</v>
      </c>
      <c r="J427" s="209" t="s">
        <v>1132</v>
      </c>
      <c r="K427" s="209" t="s">
        <v>1088</v>
      </c>
      <c r="L427" s="41">
        <v>1.82</v>
      </c>
      <c r="M427" s="41" t="s">
        <v>1097</v>
      </c>
      <c r="N427" s="41" t="s">
        <v>1098</v>
      </c>
      <c r="O427" s="150" t="s">
        <v>1088</v>
      </c>
      <c r="P427" s="41" t="s">
        <v>1740</v>
      </c>
      <c r="Q427" s="41" t="s">
        <v>1088</v>
      </c>
      <c r="R427" s="41" t="s">
        <v>1088</v>
      </c>
      <c r="S427" s="41" t="s">
        <v>1741</v>
      </c>
      <c r="T427" s="41" t="s">
        <v>1088</v>
      </c>
      <c r="U427" s="41" t="s">
        <v>1088</v>
      </c>
      <c r="V427" s="41" t="s">
        <v>1742</v>
      </c>
      <c r="W427" s="41" t="s">
        <v>2998</v>
      </c>
      <c r="X427" s="41"/>
    </row>
    <row r="428" spans="2:24" ht="128.25" x14ac:dyDescent="0.45">
      <c r="B428" s="208">
        <f t="shared" si="6"/>
        <v>422</v>
      </c>
      <c r="C428" s="209" t="s">
        <v>1736</v>
      </c>
      <c r="D428" s="209" t="s">
        <v>1832</v>
      </c>
      <c r="E428" s="209">
        <f>IF(D428="1.2(1)①",INDEX('1.2(1)①'!$B:$B,MATCH(F428,'1.2(1)①'!$J:$J,0),1),INDEX('1.2(1)②'!$B:$B,MATCH(F428,'1.2(1)②'!$J:$J,0),1))</f>
        <v>45</v>
      </c>
      <c r="F428" s="209" t="s">
        <v>2166</v>
      </c>
      <c r="G428" s="209" t="s">
        <v>1737</v>
      </c>
      <c r="H428" s="209" t="s">
        <v>1738</v>
      </c>
      <c r="I428" s="209" t="s">
        <v>1743</v>
      </c>
      <c r="J428" s="209" t="s">
        <v>1132</v>
      </c>
      <c r="K428" s="209" t="s">
        <v>1088</v>
      </c>
      <c r="L428" s="41">
        <v>1.65</v>
      </c>
      <c r="M428" s="41" t="s">
        <v>1097</v>
      </c>
      <c r="N428" s="41" t="s">
        <v>1098</v>
      </c>
      <c r="O428" s="150" t="s">
        <v>1088</v>
      </c>
      <c r="P428" s="41" t="s">
        <v>1740</v>
      </c>
      <c r="Q428" s="41" t="s">
        <v>1088</v>
      </c>
      <c r="R428" s="41" t="s">
        <v>1088</v>
      </c>
      <c r="S428" s="41" t="s">
        <v>1741</v>
      </c>
      <c r="T428" s="41" t="s">
        <v>1088</v>
      </c>
      <c r="U428" s="41" t="s">
        <v>1088</v>
      </c>
      <c r="V428" s="41" t="s">
        <v>1742</v>
      </c>
      <c r="W428" s="41" t="s">
        <v>2998</v>
      </c>
      <c r="X428" s="41"/>
    </row>
    <row r="429" spans="2:24" ht="128.25" x14ac:dyDescent="0.45">
      <c r="B429" s="208">
        <f t="shared" si="6"/>
        <v>423</v>
      </c>
      <c r="C429" s="209" t="s">
        <v>1736</v>
      </c>
      <c r="D429" s="209" t="s">
        <v>1832</v>
      </c>
      <c r="E429" s="209">
        <f>IF(D429="1.2(1)①",INDEX('1.2(1)①'!$B:$B,MATCH(F429,'1.2(1)①'!$J:$J,0),1),INDEX('1.2(1)②'!$B:$B,MATCH(F429,'1.2(1)②'!$J:$J,0),1))</f>
        <v>45</v>
      </c>
      <c r="F429" s="209" t="s">
        <v>2166</v>
      </c>
      <c r="G429" s="209" t="s">
        <v>1737</v>
      </c>
      <c r="H429" s="209" t="s">
        <v>1738</v>
      </c>
      <c r="I429" s="209" t="s">
        <v>1744</v>
      </c>
      <c r="J429" s="209" t="s">
        <v>1132</v>
      </c>
      <c r="K429" s="209" t="s">
        <v>1088</v>
      </c>
      <c r="L429" s="41">
        <v>1.79</v>
      </c>
      <c r="M429" s="41" t="s">
        <v>1097</v>
      </c>
      <c r="N429" s="41" t="s">
        <v>1098</v>
      </c>
      <c r="O429" s="150" t="s">
        <v>1088</v>
      </c>
      <c r="P429" s="41" t="s">
        <v>1740</v>
      </c>
      <c r="Q429" s="41" t="s">
        <v>1088</v>
      </c>
      <c r="R429" s="41" t="s">
        <v>1088</v>
      </c>
      <c r="S429" s="41" t="s">
        <v>1741</v>
      </c>
      <c r="T429" s="41" t="s">
        <v>1088</v>
      </c>
      <c r="U429" s="41" t="s">
        <v>1088</v>
      </c>
      <c r="V429" s="41" t="s">
        <v>1742</v>
      </c>
      <c r="W429" s="41" t="s">
        <v>2998</v>
      </c>
      <c r="X429" s="41"/>
    </row>
    <row r="430" spans="2:24" ht="71.25" x14ac:dyDescent="0.45">
      <c r="B430" s="208">
        <f t="shared" si="6"/>
        <v>424</v>
      </c>
      <c r="C430" s="209" t="s">
        <v>1388</v>
      </c>
      <c r="D430" s="209" t="s">
        <v>1832</v>
      </c>
      <c r="E430" s="209">
        <f>IF(D430="1.2(1)①",INDEX('1.2(1)①'!$B:$B,MATCH(F430,'1.2(1)①'!$J:$J,0),1),INDEX('1.2(1)②'!$B:$B,MATCH(F430,'1.2(1)②'!$J:$J,0),1))</f>
        <v>46</v>
      </c>
      <c r="F430" s="209" t="s">
        <v>101</v>
      </c>
      <c r="G430" s="209" t="s">
        <v>1389</v>
      </c>
      <c r="H430" s="209" t="s">
        <v>1088</v>
      </c>
      <c r="I430" s="209" t="s">
        <v>1088</v>
      </c>
      <c r="J430" s="209" t="s">
        <v>1390</v>
      </c>
      <c r="K430" s="209" t="s">
        <v>1391</v>
      </c>
      <c r="L430" s="41">
        <v>6.7000000000000004E-2</v>
      </c>
      <c r="M430" s="41" t="s">
        <v>1097</v>
      </c>
      <c r="N430" s="41" t="s">
        <v>1098</v>
      </c>
      <c r="O430" s="150" t="s">
        <v>1088</v>
      </c>
      <c r="P430" s="41" t="s">
        <v>1219</v>
      </c>
      <c r="Q430" s="41" t="s">
        <v>1088</v>
      </c>
      <c r="R430" s="41" t="s">
        <v>1088</v>
      </c>
      <c r="S430" s="41" t="s">
        <v>1392</v>
      </c>
      <c r="T430" s="41" t="s">
        <v>1088</v>
      </c>
      <c r="U430" s="41" t="s">
        <v>1088</v>
      </c>
      <c r="V430" s="41" t="s">
        <v>1393</v>
      </c>
      <c r="W430" s="41" t="s">
        <v>2998</v>
      </c>
      <c r="X430" s="41"/>
    </row>
    <row r="431" spans="2:24" ht="71.25" x14ac:dyDescent="0.45">
      <c r="B431" s="208">
        <f t="shared" si="6"/>
        <v>425</v>
      </c>
      <c r="C431" s="209" t="s">
        <v>1388</v>
      </c>
      <c r="D431" s="209" t="s">
        <v>1832</v>
      </c>
      <c r="E431" s="209">
        <f>IF(D431="1.2(1)①",INDEX('1.2(1)①'!$B:$B,MATCH(F431,'1.2(1)①'!$J:$J,0),1),INDEX('1.2(1)②'!$B:$B,MATCH(F431,'1.2(1)②'!$J:$J,0),1))</f>
        <v>46</v>
      </c>
      <c r="F431" s="209" t="s">
        <v>101</v>
      </c>
      <c r="G431" s="209" t="s">
        <v>1394</v>
      </c>
      <c r="H431" s="209" t="s">
        <v>1088</v>
      </c>
      <c r="I431" s="209" t="s">
        <v>1088</v>
      </c>
      <c r="J431" s="209" t="s">
        <v>1390</v>
      </c>
      <c r="K431" s="209" t="s">
        <v>1391</v>
      </c>
      <c r="L431" s="41">
        <v>6.4000000000000001E-2</v>
      </c>
      <c r="M431" s="41" t="s">
        <v>1097</v>
      </c>
      <c r="N431" s="41" t="s">
        <v>1098</v>
      </c>
      <c r="O431" s="150" t="s">
        <v>1088</v>
      </c>
      <c r="P431" s="41" t="s">
        <v>1219</v>
      </c>
      <c r="Q431" s="41" t="s">
        <v>1088</v>
      </c>
      <c r="R431" s="41" t="s">
        <v>1088</v>
      </c>
      <c r="S431" s="41" t="s">
        <v>1392</v>
      </c>
      <c r="T431" s="41" t="s">
        <v>1088</v>
      </c>
      <c r="U431" s="41" t="s">
        <v>1088</v>
      </c>
      <c r="V431" s="41" t="s">
        <v>1395</v>
      </c>
      <c r="W431" s="41" t="s">
        <v>2998</v>
      </c>
      <c r="X431" s="41"/>
    </row>
    <row r="432" spans="2:24" ht="71.25" x14ac:dyDescent="0.45">
      <c r="B432" s="208">
        <f t="shared" si="6"/>
        <v>426</v>
      </c>
      <c r="C432" s="209" t="s">
        <v>1388</v>
      </c>
      <c r="D432" s="209" t="s">
        <v>1832</v>
      </c>
      <c r="E432" s="209">
        <f>IF(D432="1.2(1)①",INDEX('1.2(1)①'!$B:$B,MATCH(F432,'1.2(1)①'!$J:$J,0),1),INDEX('1.2(1)②'!$B:$B,MATCH(F432,'1.2(1)②'!$J:$J,0),1))</f>
        <v>46</v>
      </c>
      <c r="F432" s="209" t="s">
        <v>101</v>
      </c>
      <c r="G432" s="209" t="s">
        <v>1396</v>
      </c>
      <c r="H432" s="209" t="s">
        <v>1088</v>
      </c>
      <c r="I432" s="209" t="s">
        <v>1088</v>
      </c>
      <c r="J432" s="209" t="s">
        <v>1390</v>
      </c>
      <c r="K432" s="209" t="s">
        <v>1391</v>
      </c>
      <c r="L432" s="41">
        <v>8.5000000000000006E-2</v>
      </c>
      <c r="M432" s="41" t="s">
        <v>1097</v>
      </c>
      <c r="N432" s="41" t="s">
        <v>1098</v>
      </c>
      <c r="O432" s="150" t="s">
        <v>1088</v>
      </c>
      <c r="P432" s="41" t="s">
        <v>1219</v>
      </c>
      <c r="Q432" s="41" t="s">
        <v>1088</v>
      </c>
      <c r="R432" s="41" t="s">
        <v>1088</v>
      </c>
      <c r="S432" s="41" t="s">
        <v>1392</v>
      </c>
      <c r="T432" s="41" t="s">
        <v>1088</v>
      </c>
      <c r="U432" s="41" t="s">
        <v>1088</v>
      </c>
      <c r="V432" s="41" t="s">
        <v>1397</v>
      </c>
      <c r="W432" s="41" t="s">
        <v>2998</v>
      </c>
      <c r="X432" s="41"/>
    </row>
    <row r="433" spans="2:24" ht="57" x14ac:dyDescent="0.45">
      <c r="B433" s="208">
        <f t="shared" si="6"/>
        <v>427</v>
      </c>
      <c r="C433" s="209" t="s">
        <v>1477</v>
      </c>
      <c r="D433" s="209" t="s">
        <v>1832</v>
      </c>
      <c r="E433" s="209">
        <f>IF(D433="1.2(1)①",INDEX('1.2(1)①'!$B:$B,MATCH(F433,'1.2(1)①'!$J:$J,0),1),INDEX('1.2(1)②'!$B:$B,MATCH(F433,'1.2(1)②'!$J:$J,0),1))</f>
        <v>48</v>
      </c>
      <c r="F433" s="209" t="s">
        <v>2167</v>
      </c>
      <c r="G433" s="209" t="s">
        <v>1478</v>
      </c>
      <c r="H433" s="209" t="s">
        <v>1479</v>
      </c>
      <c r="I433" s="209" t="s">
        <v>1480</v>
      </c>
      <c r="J433" s="209" t="s">
        <v>1481</v>
      </c>
      <c r="K433" s="209" t="s">
        <v>1400</v>
      </c>
      <c r="L433" s="41">
        <v>85.5</v>
      </c>
      <c r="M433" s="41" t="s">
        <v>1097</v>
      </c>
      <c r="N433" s="41" t="s">
        <v>1098</v>
      </c>
      <c r="O433" s="150">
        <v>2580000</v>
      </c>
      <c r="P433" s="41" t="s">
        <v>1092</v>
      </c>
      <c r="Q433" s="41" t="s">
        <v>1482</v>
      </c>
      <c r="R433" s="41" t="s">
        <v>1483</v>
      </c>
      <c r="S433" s="41" t="s">
        <v>1484</v>
      </c>
      <c r="T433" s="41" t="s">
        <v>1485</v>
      </c>
      <c r="U433" s="41" t="s">
        <v>1486</v>
      </c>
      <c r="V433" s="41" t="s">
        <v>1487</v>
      </c>
      <c r="W433" s="41" t="s">
        <v>2998</v>
      </c>
      <c r="X433" s="41" t="s">
        <v>3002</v>
      </c>
    </row>
    <row r="434" spans="2:24" ht="57" x14ac:dyDescent="0.45">
      <c r="B434" s="208">
        <f t="shared" si="6"/>
        <v>428</v>
      </c>
      <c r="C434" s="209" t="s">
        <v>1477</v>
      </c>
      <c r="D434" s="209" t="s">
        <v>1832</v>
      </c>
      <c r="E434" s="209">
        <f>IF(D434="1.2(1)①",INDEX('1.2(1)①'!$B:$B,MATCH(F434,'1.2(1)①'!$J:$J,0),1),INDEX('1.2(1)②'!$B:$B,MATCH(F434,'1.2(1)②'!$J:$J,0),1))</f>
        <v>48</v>
      </c>
      <c r="F434" s="209" t="s">
        <v>2167</v>
      </c>
      <c r="G434" s="209" t="s">
        <v>1478</v>
      </c>
      <c r="H434" s="209" t="s">
        <v>1479</v>
      </c>
      <c r="I434" s="209" t="s">
        <v>1488</v>
      </c>
      <c r="J434" s="209" t="s">
        <v>1481</v>
      </c>
      <c r="K434" s="209" t="s">
        <v>1400</v>
      </c>
      <c r="L434" s="41">
        <v>86.5</v>
      </c>
      <c r="M434" s="41" t="s">
        <v>1097</v>
      </c>
      <c r="N434" s="41" t="s">
        <v>1098</v>
      </c>
      <c r="O434" s="150" t="s">
        <v>1088</v>
      </c>
      <c r="P434" s="41" t="s">
        <v>1092</v>
      </c>
      <c r="Q434" s="41" t="s">
        <v>1482</v>
      </c>
      <c r="R434" s="41" t="s">
        <v>1483</v>
      </c>
      <c r="S434" s="41" t="s">
        <v>1484</v>
      </c>
      <c r="T434" s="41" t="s">
        <v>1485</v>
      </c>
      <c r="U434" s="41" t="s">
        <v>1486</v>
      </c>
      <c r="V434" s="41" t="s">
        <v>1487</v>
      </c>
      <c r="W434" s="41" t="s">
        <v>2998</v>
      </c>
      <c r="X434" s="41"/>
    </row>
    <row r="435" spans="2:24" ht="57" x14ac:dyDescent="0.45">
      <c r="B435" s="208">
        <f t="shared" si="6"/>
        <v>429</v>
      </c>
      <c r="C435" s="209" t="s">
        <v>1477</v>
      </c>
      <c r="D435" s="209" t="s">
        <v>1832</v>
      </c>
      <c r="E435" s="209">
        <f>IF(D435="1.2(1)①",INDEX('1.2(1)①'!$B:$B,MATCH(F435,'1.2(1)①'!$J:$J,0),1),INDEX('1.2(1)②'!$B:$B,MATCH(F435,'1.2(1)②'!$J:$J,0),1))</f>
        <v>48</v>
      </c>
      <c r="F435" s="209" t="s">
        <v>2167</v>
      </c>
      <c r="G435" s="209" t="s">
        <v>1478</v>
      </c>
      <c r="H435" s="209" t="s">
        <v>1479</v>
      </c>
      <c r="I435" s="209" t="s">
        <v>1489</v>
      </c>
      <c r="J435" s="209" t="s">
        <v>1481</v>
      </c>
      <c r="K435" s="209" t="s">
        <v>1400</v>
      </c>
      <c r="L435" s="41">
        <v>85.5</v>
      </c>
      <c r="M435" s="41" t="s">
        <v>1097</v>
      </c>
      <c r="N435" s="41" t="s">
        <v>1098</v>
      </c>
      <c r="O435" s="150">
        <v>9080000</v>
      </c>
      <c r="P435" s="41" t="s">
        <v>1092</v>
      </c>
      <c r="Q435" s="41" t="s">
        <v>1482</v>
      </c>
      <c r="R435" s="41" t="s">
        <v>1483</v>
      </c>
      <c r="S435" s="41" t="s">
        <v>1484</v>
      </c>
      <c r="T435" s="41" t="s">
        <v>1485</v>
      </c>
      <c r="U435" s="41" t="s">
        <v>1486</v>
      </c>
      <c r="V435" s="41" t="s">
        <v>1487</v>
      </c>
      <c r="W435" s="41" t="s">
        <v>2998</v>
      </c>
      <c r="X435" s="41" t="s">
        <v>3002</v>
      </c>
    </row>
    <row r="436" spans="2:24" ht="57" x14ac:dyDescent="0.45">
      <c r="B436" s="208">
        <f t="shared" si="6"/>
        <v>430</v>
      </c>
      <c r="C436" s="209" t="s">
        <v>1477</v>
      </c>
      <c r="D436" s="209" t="s">
        <v>1832</v>
      </c>
      <c r="E436" s="209">
        <f>IF(D436="1.2(1)①",INDEX('1.2(1)①'!$B:$B,MATCH(F436,'1.2(1)①'!$J:$J,0),1),INDEX('1.2(1)②'!$B:$B,MATCH(F436,'1.2(1)②'!$J:$J,0),1))</f>
        <v>48</v>
      </c>
      <c r="F436" s="209" t="s">
        <v>2167</v>
      </c>
      <c r="G436" s="209" t="s">
        <v>1478</v>
      </c>
      <c r="H436" s="209" t="s">
        <v>1479</v>
      </c>
      <c r="I436" s="209" t="s">
        <v>1490</v>
      </c>
      <c r="J436" s="209" t="s">
        <v>1481</v>
      </c>
      <c r="K436" s="209" t="s">
        <v>1400</v>
      </c>
      <c r="L436" s="41">
        <v>88</v>
      </c>
      <c r="M436" s="41" t="s">
        <v>1097</v>
      </c>
      <c r="N436" s="41" t="s">
        <v>1098</v>
      </c>
      <c r="O436" s="150" t="s">
        <v>1088</v>
      </c>
      <c r="P436" s="41" t="s">
        <v>1092</v>
      </c>
      <c r="Q436" s="41" t="s">
        <v>1482</v>
      </c>
      <c r="R436" s="41" t="s">
        <v>1483</v>
      </c>
      <c r="S436" s="41" t="s">
        <v>1484</v>
      </c>
      <c r="T436" s="41" t="s">
        <v>1485</v>
      </c>
      <c r="U436" s="41" t="s">
        <v>1486</v>
      </c>
      <c r="V436" s="41" t="s">
        <v>1487</v>
      </c>
      <c r="W436" s="41" t="s">
        <v>2998</v>
      </c>
      <c r="X436" s="41"/>
    </row>
    <row r="437" spans="2:24" ht="57" x14ac:dyDescent="0.45">
      <c r="B437" s="208">
        <f t="shared" si="6"/>
        <v>431</v>
      </c>
      <c r="C437" s="209" t="s">
        <v>1477</v>
      </c>
      <c r="D437" s="209" t="s">
        <v>1832</v>
      </c>
      <c r="E437" s="209">
        <f>IF(D437="1.2(1)①",INDEX('1.2(1)①'!$B:$B,MATCH(F437,'1.2(1)①'!$J:$J,0),1),INDEX('1.2(1)②'!$B:$B,MATCH(F437,'1.2(1)②'!$J:$J,0),1))</f>
        <v>48</v>
      </c>
      <c r="F437" s="209" t="s">
        <v>2167</v>
      </c>
      <c r="G437" s="209" t="s">
        <v>1478</v>
      </c>
      <c r="H437" s="209" t="s">
        <v>1479</v>
      </c>
      <c r="I437" s="209" t="s">
        <v>1491</v>
      </c>
      <c r="J437" s="209" t="s">
        <v>1481</v>
      </c>
      <c r="K437" s="209" t="s">
        <v>1400</v>
      </c>
      <c r="L437" s="41">
        <v>90.2</v>
      </c>
      <c r="M437" s="41" t="s">
        <v>1097</v>
      </c>
      <c r="N437" s="41" t="s">
        <v>1098</v>
      </c>
      <c r="O437" s="150" t="s">
        <v>1088</v>
      </c>
      <c r="P437" s="41" t="s">
        <v>1092</v>
      </c>
      <c r="Q437" s="41" t="s">
        <v>1482</v>
      </c>
      <c r="R437" s="41" t="s">
        <v>1483</v>
      </c>
      <c r="S437" s="41" t="s">
        <v>1484</v>
      </c>
      <c r="T437" s="41" t="s">
        <v>1485</v>
      </c>
      <c r="U437" s="41" t="s">
        <v>1486</v>
      </c>
      <c r="V437" s="41" t="s">
        <v>1487</v>
      </c>
      <c r="W437" s="41" t="s">
        <v>2998</v>
      </c>
      <c r="X437" s="41"/>
    </row>
    <row r="438" spans="2:24" ht="57" x14ac:dyDescent="0.45">
      <c r="B438" s="208">
        <f t="shared" si="6"/>
        <v>432</v>
      </c>
      <c r="C438" s="209" t="s">
        <v>1477</v>
      </c>
      <c r="D438" s="209" t="s">
        <v>1832</v>
      </c>
      <c r="E438" s="209">
        <f>IF(D438="1.2(1)①",INDEX('1.2(1)①'!$B:$B,MATCH(F438,'1.2(1)①'!$J:$J,0),1),INDEX('1.2(1)②'!$B:$B,MATCH(F438,'1.2(1)②'!$J:$J,0),1))</f>
        <v>48</v>
      </c>
      <c r="F438" s="209" t="s">
        <v>2167</v>
      </c>
      <c r="G438" s="209" t="s">
        <v>1478</v>
      </c>
      <c r="H438" s="209" t="s">
        <v>1479</v>
      </c>
      <c r="I438" s="209" t="s">
        <v>1492</v>
      </c>
      <c r="J438" s="209" t="s">
        <v>1481</v>
      </c>
      <c r="K438" s="209" t="s">
        <v>1400</v>
      </c>
      <c r="L438" s="41">
        <v>83.8</v>
      </c>
      <c r="M438" s="41" t="s">
        <v>1097</v>
      </c>
      <c r="N438" s="41" t="s">
        <v>1098</v>
      </c>
      <c r="O438" s="150" t="s">
        <v>1088</v>
      </c>
      <c r="P438" s="41" t="s">
        <v>1092</v>
      </c>
      <c r="Q438" s="41" t="s">
        <v>1482</v>
      </c>
      <c r="R438" s="41" t="s">
        <v>1483</v>
      </c>
      <c r="S438" s="41" t="s">
        <v>1484</v>
      </c>
      <c r="T438" s="41" t="s">
        <v>1485</v>
      </c>
      <c r="U438" s="41" t="s">
        <v>1486</v>
      </c>
      <c r="V438" s="41" t="s">
        <v>1487</v>
      </c>
      <c r="W438" s="41" t="s">
        <v>2998</v>
      </c>
      <c r="X438" s="41"/>
    </row>
    <row r="439" spans="2:24" ht="57" x14ac:dyDescent="0.45">
      <c r="B439" s="208">
        <f t="shared" si="6"/>
        <v>433</v>
      </c>
      <c r="C439" s="209" t="s">
        <v>1477</v>
      </c>
      <c r="D439" s="209" t="s">
        <v>1832</v>
      </c>
      <c r="E439" s="209">
        <f>IF(D439="1.2(1)①",INDEX('1.2(1)①'!$B:$B,MATCH(F439,'1.2(1)①'!$J:$J,0),1),INDEX('1.2(1)②'!$B:$B,MATCH(F439,'1.2(1)②'!$J:$J,0),1))</f>
        <v>48</v>
      </c>
      <c r="F439" s="209" t="s">
        <v>2167</v>
      </c>
      <c r="G439" s="209" t="s">
        <v>1478</v>
      </c>
      <c r="H439" s="209" t="s">
        <v>1479</v>
      </c>
      <c r="I439" s="209" t="s">
        <v>1493</v>
      </c>
      <c r="J439" s="209" t="s">
        <v>1481</v>
      </c>
      <c r="K439" s="209" t="s">
        <v>1400</v>
      </c>
      <c r="L439" s="41">
        <v>87.8</v>
      </c>
      <c r="M439" s="41" t="s">
        <v>1097</v>
      </c>
      <c r="N439" s="41" t="s">
        <v>1098</v>
      </c>
      <c r="O439" s="150" t="s">
        <v>1088</v>
      </c>
      <c r="P439" s="41" t="s">
        <v>1092</v>
      </c>
      <c r="Q439" s="41" t="s">
        <v>1482</v>
      </c>
      <c r="R439" s="41" t="s">
        <v>1483</v>
      </c>
      <c r="S439" s="41" t="s">
        <v>1484</v>
      </c>
      <c r="T439" s="41" t="s">
        <v>1485</v>
      </c>
      <c r="U439" s="41" t="s">
        <v>1486</v>
      </c>
      <c r="V439" s="41" t="s">
        <v>1487</v>
      </c>
      <c r="W439" s="41" t="s">
        <v>2998</v>
      </c>
      <c r="X439" s="41"/>
    </row>
    <row r="440" spans="2:24" ht="57" x14ac:dyDescent="0.45">
      <c r="B440" s="208">
        <f t="shared" si="6"/>
        <v>434</v>
      </c>
      <c r="C440" s="209" t="s">
        <v>1477</v>
      </c>
      <c r="D440" s="209" t="s">
        <v>1832</v>
      </c>
      <c r="E440" s="209">
        <f>IF(D440="1.2(1)①",INDEX('1.2(1)①'!$B:$B,MATCH(F440,'1.2(1)①'!$J:$J,0),1),INDEX('1.2(1)②'!$B:$B,MATCH(F440,'1.2(1)②'!$J:$J,0),1))</f>
        <v>48</v>
      </c>
      <c r="F440" s="209" t="s">
        <v>2167</v>
      </c>
      <c r="G440" s="209" t="s">
        <v>1478</v>
      </c>
      <c r="H440" s="209" t="s">
        <v>1479</v>
      </c>
      <c r="I440" s="209" t="s">
        <v>1494</v>
      </c>
      <c r="J440" s="209" t="s">
        <v>1481</v>
      </c>
      <c r="K440" s="209" t="s">
        <v>1400</v>
      </c>
      <c r="L440" s="41">
        <v>87.8</v>
      </c>
      <c r="M440" s="41" t="s">
        <v>1097</v>
      </c>
      <c r="N440" s="41" t="s">
        <v>1098</v>
      </c>
      <c r="O440" s="150" t="s">
        <v>1088</v>
      </c>
      <c r="P440" s="41" t="s">
        <v>1092</v>
      </c>
      <c r="Q440" s="41" t="s">
        <v>1482</v>
      </c>
      <c r="R440" s="41" t="s">
        <v>1483</v>
      </c>
      <c r="S440" s="41" t="s">
        <v>1484</v>
      </c>
      <c r="T440" s="41" t="s">
        <v>1485</v>
      </c>
      <c r="U440" s="41" t="s">
        <v>1486</v>
      </c>
      <c r="V440" s="41" t="s">
        <v>1487</v>
      </c>
      <c r="W440" s="41" t="s">
        <v>2998</v>
      </c>
      <c r="X440" s="41"/>
    </row>
    <row r="441" spans="2:24" ht="57" x14ac:dyDescent="0.45">
      <c r="B441" s="208">
        <f t="shared" si="6"/>
        <v>435</v>
      </c>
      <c r="C441" s="209" t="s">
        <v>1477</v>
      </c>
      <c r="D441" s="209" t="s">
        <v>1832</v>
      </c>
      <c r="E441" s="209">
        <f>IF(D441="1.2(1)①",INDEX('1.2(1)①'!$B:$B,MATCH(F441,'1.2(1)①'!$J:$J,0),1),INDEX('1.2(1)②'!$B:$B,MATCH(F441,'1.2(1)②'!$J:$J,0),1))</f>
        <v>48</v>
      </c>
      <c r="F441" s="209" t="s">
        <v>2167</v>
      </c>
      <c r="G441" s="209" t="s">
        <v>1478</v>
      </c>
      <c r="H441" s="209" t="s">
        <v>1479</v>
      </c>
      <c r="I441" s="209" t="s">
        <v>1495</v>
      </c>
      <c r="J441" s="209" t="s">
        <v>1481</v>
      </c>
      <c r="K441" s="209" t="s">
        <v>1400</v>
      </c>
      <c r="L441" s="41">
        <v>87</v>
      </c>
      <c r="M441" s="41" t="s">
        <v>1097</v>
      </c>
      <c r="N441" s="41" t="s">
        <v>1098</v>
      </c>
      <c r="O441" s="150" t="s">
        <v>1088</v>
      </c>
      <c r="P441" s="41" t="s">
        <v>1092</v>
      </c>
      <c r="Q441" s="41" t="s">
        <v>1482</v>
      </c>
      <c r="R441" s="41" t="s">
        <v>1483</v>
      </c>
      <c r="S441" s="41" t="s">
        <v>1484</v>
      </c>
      <c r="T441" s="41" t="s">
        <v>1485</v>
      </c>
      <c r="U441" s="41" t="s">
        <v>1486</v>
      </c>
      <c r="V441" s="41" t="s">
        <v>1487</v>
      </c>
      <c r="W441" s="41" t="s">
        <v>2998</v>
      </c>
      <c r="X441" s="41"/>
    </row>
    <row r="442" spans="2:24" ht="57" x14ac:dyDescent="0.45">
      <c r="B442" s="208">
        <f t="shared" si="6"/>
        <v>436</v>
      </c>
      <c r="C442" s="209" t="s">
        <v>1477</v>
      </c>
      <c r="D442" s="209" t="s">
        <v>1832</v>
      </c>
      <c r="E442" s="209">
        <f>IF(D442="1.2(1)①",INDEX('1.2(1)①'!$B:$B,MATCH(F442,'1.2(1)①'!$J:$J,0),1),INDEX('1.2(1)②'!$B:$B,MATCH(F442,'1.2(1)②'!$J:$J,0),1))</f>
        <v>48</v>
      </c>
      <c r="F442" s="209" t="s">
        <v>2167</v>
      </c>
      <c r="G442" s="209" t="s">
        <v>1478</v>
      </c>
      <c r="H442" s="209" t="s">
        <v>1479</v>
      </c>
      <c r="I442" s="209" t="s">
        <v>1480</v>
      </c>
      <c r="J442" s="209" t="s">
        <v>1496</v>
      </c>
      <c r="K442" s="209" t="s">
        <v>1400</v>
      </c>
      <c r="L442" s="41">
        <v>29</v>
      </c>
      <c r="M442" s="41" t="s">
        <v>1097</v>
      </c>
      <c r="N442" s="41" t="s">
        <v>1098</v>
      </c>
      <c r="O442" s="150" t="s">
        <v>1088</v>
      </c>
      <c r="P442" s="41" t="s">
        <v>1092</v>
      </c>
      <c r="Q442" s="41" t="s">
        <v>1482</v>
      </c>
      <c r="R442" s="41" t="s">
        <v>1483</v>
      </c>
      <c r="S442" s="41" t="s">
        <v>1484</v>
      </c>
      <c r="T442" s="41" t="s">
        <v>1485</v>
      </c>
      <c r="U442" s="41" t="s">
        <v>1486</v>
      </c>
      <c r="V442" s="41" t="s">
        <v>1487</v>
      </c>
      <c r="W442" s="41" t="s">
        <v>2998</v>
      </c>
      <c r="X442" s="41"/>
    </row>
    <row r="443" spans="2:24" ht="57" x14ac:dyDescent="0.45">
      <c r="B443" s="208">
        <f t="shared" si="6"/>
        <v>437</v>
      </c>
      <c r="C443" s="209" t="s">
        <v>1477</v>
      </c>
      <c r="D443" s="209" t="s">
        <v>1832</v>
      </c>
      <c r="E443" s="209">
        <f>IF(D443="1.2(1)①",INDEX('1.2(1)①'!$B:$B,MATCH(F443,'1.2(1)①'!$J:$J,0),1),INDEX('1.2(1)②'!$B:$B,MATCH(F443,'1.2(1)②'!$J:$J,0),1))</f>
        <v>48</v>
      </c>
      <c r="F443" s="209" t="s">
        <v>2167</v>
      </c>
      <c r="G443" s="209" t="s">
        <v>1478</v>
      </c>
      <c r="H443" s="209" t="s">
        <v>1479</v>
      </c>
      <c r="I443" s="209" t="s">
        <v>1488</v>
      </c>
      <c r="J443" s="209" t="s">
        <v>1496</v>
      </c>
      <c r="K443" s="209" t="s">
        <v>1400</v>
      </c>
      <c r="L443" s="41">
        <v>31.5</v>
      </c>
      <c r="M443" s="41" t="s">
        <v>1097</v>
      </c>
      <c r="N443" s="41" t="s">
        <v>1098</v>
      </c>
      <c r="O443" s="150" t="s">
        <v>1088</v>
      </c>
      <c r="P443" s="41" t="s">
        <v>1092</v>
      </c>
      <c r="Q443" s="41" t="s">
        <v>1482</v>
      </c>
      <c r="R443" s="41" t="s">
        <v>1483</v>
      </c>
      <c r="S443" s="41" t="s">
        <v>1484</v>
      </c>
      <c r="T443" s="41" t="s">
        <v>1485</v>
      </c>
      <c r="U443" s="41" t="s">
        <v>1486</v>
      </c>
      <c r="V443" s="41" t="s">
        <v>1487</v>
      </c>
      <c r="W443" s="41" t="s">
        <v>2998</v>
      </c>
      <c r="X443" s="41"/>
    </row>
    <row r="444" spans="2:24" ht="57" x14ac:dyDescent="0.45">
      <c r="B444" s="208">
        <f t="shared" si="6"/>
        <v>438</v>
      </c>
      <c r="C444" s="209" t="s">
        <v>1477</v>
      </c>
      <c r="D444" s="209" t="s">
        <v>1832</v>
      </c>
      <c r="E444" s="209">
        <f>IF(D444="1.2(1)①",INDEX('1.2(1)①'!$B:$B,MATCH(F444,'1.2(1)①'!$J:$J,0),1),INDEX('1.2(1)②'!$B:$B,MATCH(F444,'1.2(1)②'!$J:$J,0),1))</f>
        <v>48</v>
      </c>
      <c r="F444" s="209" t="s">
        <v>2167</v>
      </c>
      <c r="G444" s="209" t="s">
        <v>1478</v>
      </c>
      <c r="H444" s="209" t="s">
        <v>1479</v>
      </c>
      <c r="I444" s="209" t="s">
        <v>1489</v>
      </c>
      <c r="J444" s="209" t="s">
        <v>1496</v>
      </c>
      <c r="K444" s="209" t="s">
        <v>1400</v>
      </c>
      <c r="L444" s="41">
        <v>33.5</v>
      </c>
      <c r="M444" s="41" t="s">
        <v>1097</v>
      </c>
      <c r="N444" s="41" t="s">
        <v>1098</v>
      </c>
      <c r="O444" s="150" t="s">
        <v>1088</v>
      </c>
      <c r="P444" s="41" t="s">
        <v>1092</v>
      </c>
      <c r="Q444" s="41" t="s">
        <v>1482</v>
      </c>
      <c r="R444" s="41" t="s">
        <v>1483</v>
      </c>
      <c r="S444" s="41" t="s">
        <v>1484</v>
      </c>
      <c r="T444" s="41" t="s">
        <v>1485</v>
      </c>
      <c r="U444" s="41" t="s">
        <v>1486</v>
      </c>
      <c r="V444" s="41" t="s">
        <v>1487</v>
      </c>
      <c r="W444" s="41" t="s">
        <v>2998</v>
      </c>
      <c r="X444" s="41"/>
    </row>
    <row r="445" spans="2:24" ht="57" x14ac:dyDescent="0.45">
      <c r="B445" s="208">
        <f t="shared" si="6"/>
        <v>439</v>
      </c>
      <c r="C445" s="209" t="s">
        <v>1477</v>
      </c>
      <c r="D445" s="209" t="s">
        <v>1832</v>
      </c>
      <c r="E445" s="209">
        <f>IF(D445="1.2(1)①",INDEX('1.2(1)①'!$B:$B,MATCH(F445,'1.2(1)①'!$J:$J,0),1),INDEX('1.2(1)②'!$B:$B,MATCH(F445,'1.2(1)②'!$J:$J,0),1))</f>
        <v>48</v>
      </c>
      <c r="F445" s="209" t="s">
        <v>2167</v>
      </c>
      <c r="G445" s="209" t="s">
        <v>1478</v>
      </c>
      <c r="H445" s="209" t="s">
        <v>1479</v>
      </c>
      <c r="I445" s="209" t="s">
        <v>1490</v>
      </c>
      <c r="J445" s="209" t="s">
        <v>1496</v>
      </c>
      <c r="K445" s="209" t="s">
        <v>1400</v>
      </c>
      <c r="L445" s="41">
        <v>33.5</v>
      </c>
      <c r="M445" s="41" t="s">
        <v>1097</v>
      </c>
      <c r="N445" s="41" t="s">
        <v>1098</v>
      </c>
      <c r="O445" s="150" t="s">
        <v>1088</v>
      </c>
      <c r="P445" s="41" t="s">
        <v>1092</v>
      </c>
      <c r="Q445" s="41" t="s">
        <v>1482</v>
      </c>
      <c r="R445" s="41" t="s">
        <v>1483</v>
      </c>
      <c r="S445" s="41" t="s">
        <v>1484</v>
      </c>
      <c r="T445" s="41" t="s">
        <v>1485</v>
      </c>
      <c r="U445" s="41" t="s">
        <v>1486</v>
      </c>
      <c r="V445" s="41" t="s">
        <v>1487</v>
      </c>
      <c r="W445" s="41" t="s">
        <v>2998</v>
      </c>
      <c r="X445" s="41"/>
    </row>
    <row r="446" spans="2:24" ht="57" x14ac:dyDescent="0.45">
      <c r="B446" s="208">
        <f t="shared" si="6"/>
        <v>440</v>
      </c>
      <c r="C446" s="209" t="s">
        <v>1477</v>
      </c>
      <c r="D446" s="209" t="s">
        <v>1832</v>
      </c>
      <c r="E446" s="209">
        <f>IF(D446="1.2(1)①",INDEX('1.2(1)①'!$B:$B,MATCH(F446,'1.2(1)①'!$J:$J,0),1),INDEX('1.2(1)②'!$B:$B,MATCH(F446,'1.2(1)②'!$J:$J,0),1))</f>
        <v>48</v>
      </c>
      <c r="F446" s="209" t="s">
        <v>2167</v>
      </c>
      <c r="G446" s="209" t="s">
        <v>1478</v>
      </c>
      <c r="H446" s="209" t="s">
        <v>1479</v>
      </c>
      <c r="I446" s="209" t="s">
        <v>1491</v>
      </c>
      <c r="J446" s="209" t="s">
        <v>1496</v>
      </c>
      <c r="K446" s="209" t="s">
        <v>1400</v>
      </c>
      <c r="L446" s="41">
        <v>35.5</v>
      </c>
      <c r="M446" s="41" t="s">
        <v>1097</v>
      </c>
      <c r="N446" s="41" t="s">
        <v>1098</v>
      </c>
      <c r="O446" s="150" t="s">
        <v>1088</v>
      </c>
      <c r="P446" s="41" t="s">
        <v>1092</v>
      </c>
      <c r="Q446" s="41" t="s">
        <v>1482</v>
      </c>
      <c r="R446" s="41" t="s">
        <v>1483</v>
      </c>
      <c r="S446" s="41" t="s">
        <v>1484</v>
      </c>
      <c r="T446" s="41" t="s">
        <v>1485</v>
      </c>
      <c r="U446" s="41" t="s">
        <v>1486</v>
      </c>
      <c r="V446" s="41" t="s">
        <v>1487</v>
      </c>
      <c r="W446" s="41" t="s">
        <v>2998</v>
      </c>
      <c r="X446" s="41"/>
    </row>
    <row r="447" spans="2:24" ht="57" x14ac:dyDescent="0.45">
      <c r="B447" s="208">
        <f t="shared" si="6"/>
        <v>441</v>
      </c>
      <c r="C447" s="209" t="s">
        <v>1477</v>
      </c>
      <c r="D447" s="209" t="s">
        <v>1832</v>
      </c>
      <c r="E447" s="209">
        <f>IF(D447="1.2(1)①",INDEX('1.2(1)①'!$B:$B,MATCH(F447,'1.2(1)①'!$J:$J,0),1),INDEX('1.2(1)②'!$B:$B,MATCH(F447,'1.2(1)②'!$J:$J,0),1))</f>
        <v>48</v>
      </c>
      <c r="F447" s="209" t="s">
        <v>2167</v>
      </c>
      <c r="G447" s="209" t="s">
        <v>1478</v>
      </c>
      <c r="H447" s="209" t="s">
        <v>1479</v>
      </c>
      <c r="I447" s="209" t="s">
        <v>1492</v>
      </c>
      <c r="J447" s="209" t="s">
        <v>1496</v>
      </c>
      <c r="K447" s="209" t="s">
        <v>1400</v>
      </c>
      <c r="L447" s="41">
        <v>42.6</v>
      </c>
      <c r="M447" s="41" t="s">
        <v>1097</v>
      </c>
      <c r="N447" s="41" t="s">
        <v>1098</v>
      </c>
      <c r="O447" s="150" t="s">
        <v>1088</v>
      </c>
      <c r="P447" s="41" t="s">
        <v>1092</v>
      </c>
      <c r="Q447" s="41" t="s">
        <v>1482</v>
      </c>
      <c r="R447" s="41" t="s">
        <v>1483</v>
      </c>
      <c r="S447" s="41" t="s">
        <v>1484</v>
      </c>
      <c r="T447" s="41" t="s">
        <v>1485</v>
      </c>
      <c r="U447" s="41" t="s">
        <v>1486</v>
      </c>
      <c r="V447" s="41" t="s">
        <v>1487</v>
      </c>
      <c r="W447" s="41" t="s">
        <v>2998</v>
      </c>
      <c r="X447" s="41"/>
    </row>
    <row r="448" spans="2:24" ht="57" x14ac:dyDescent="0.45">
      <c r="B448" s="208">
        <f t="shared" si="6"/>
        <v>442</v>
      </c>
      <c r="C448" s="209" t="s">
        <v>1477</v>
      </c>
      <c r="D448" s="209" t="s">
        <v>1832</v>
      </c>
      <c r="E448" s="209">
        <f>IF(D448="1.2(1)①",INDEX('1.2(1)①'!$B:$B,MATCH(F448,'1.2(1)①'!$J:$J,0),1),INDEX('1.2(1)②'!$B:$B,MATCH(F448,'1.2(1)②'!$J:$J,0),1))</f>
        <v>48</v>
      </c>
      <c r="F448" s="209" t="s">
        <v>2167</v>
      </c>
      <c r="G448" s="209" t="s">
        <v>1478</v>
      </c>
      <c r="H448" s="209" t="s">
        <v>1479</v>
      </c>
      <c r="I448" s="209" t="s">
        <v>1493</v>
      </c>
      <c r="J448" s="209" t="s">
        <v>1496</v>
      </c>
      <c r="K448" s="209" t="s">
        <v>1400</v>
      </c>
      <c r="L448" s="41">
        <v>41.8</v>
      </c>
      <c r="M448" s="41" t="s">
        <v>1097</v>
      </c>
      <c r="N448" s="41" t="s">
        <v>1098</v>
      </c>
      <c r="O448" s="150">
        <v>164000000</v>
      </c>
      <c r="P448" s="41" t="s">
        <v>1092</v>
      </c>
      <c r="Q448" s="41" t="s">
        <v>1482</v>
      </c>
      <c r="R448" s="41" t="s">
        <v>1483</v>
      </c>
      <c r="S448" s="41" t="s">
        <v>1484</v>
      </c>
      <c r="T448" s="41" t="s">
        <v>1485</v>
      </c>
      <c r="U448" s="41" t="s">
        <v>1486</v>
      </c>
      <c r="V448" s="41" t="s">
        <v>1487</v>
      </c>
      <c r="W448" s="41" t="s">
        <v>2998</v>
      </c>
      <c r="X448" s="41" t="s">
        <v>3002</v>
      </c>
    </row>
    <row r="449" spans="2:24" ht="57" x14ac:dyDescent="0.45">
      <c r="B449" s="208">
        <f t="shared" si="6"/>
        <v>443</v>
      </c>
      <c r="C449" s="209" t="s">
        <v>1477</v>
      </c>
      <c r="D449" s="209" t="s">
        <v>1832</v>
      </c>
      <c r="E449" s="209">
        <f>IF(D449="1.2(1)①",INDEX('1.2(1)①'!$B:$B,MATCH(F449,'1.2(1)①'!$J:$J,0),1),INDEX('1.2(1)②'!$B:$B,MATCH(F449,'1.2(1)②'!$J:$J,0),1))</f>
        <v>48</v>
      </c>
      <c r="F449" s="209" t="s">
        <v>2167</v>
      </c>
      <c r="G449" s="209" t="s">
        <v>1478</v>
      </c>
      <c r="H449" s="209" t="s">
        <v>1479</v>
      </c>
      <c r="I449" s="209" t="s">
        <v>1494</v>
      </c>
      <c r="J449" s="209" t="s">
        <v>1496</v>
      </c>
      <c r="K449" s="209" t="s">
        <v>1400</v>
      </c>
      <c r="L449" s="41">
        <v>42.6</v>
      </c>
      <c r="M449" s="41" t="s">
        <v>1097</v>
      </c>
      <c r="N449" s="41" t="s">
        <v>1098</v>
      </c>
      <c r="O449" s="150">
        <v>180690000</v>
      </c>
      <c r="P449" s="41" t="s">
        <v>1092</v>
      </c>
      <c r="Q449" s="41" t="s">
        <v>1482</v>
      </c>
      <c r="R449" s="41" t="s">
        <v>1483</v>
      </c>
      <c r="S449" s="41" t="s">
        <v>1484</v>
      </c>
      <c r="T449" s="41" t="s">
        <v>1485</v>
      </c>
      <c r="U449" s="41" t="s">
        <v>1486</v>
      </c>
      <c r="V449" s="41" t="s">
        <v>1487</v>
      </c>
      <c r="W449" s="41" t="s">
        <v>2998</v>
      </c>
      <c r="X449" s="41" t="s">
        <v>3002</v>
      </c>
    </row>
    <row r="450" spans="2:24" ht="57" x14ac:dyDescent="0.45">
      <c r="B450" s="208">
        <f t="shared" si="6"/>
        <v>444</v>
      </c>
      <c r="C450" s="209" t="s">
        <v>1477</v>
      </c>
      <c r="D450" s="209" t="s">
        <v>1832</v>
      </c>
      <c r="E450" s="209">
        <f>IF(D450="1.2(1)①",INDEX('1.2(1)①'!$B:$B,MATCH(F450,'1.2(1)①'!$J:$J,0),1),INDEX('1.2(1)②'!$B:$B,MATCH(F450,'1.2(1)②'!$J:$J,0),1))</f>
        <v>48</v>
      </c>
      <c r="F450" s="209" t="s">
        <v>2167</v>
      </c>
      <c r="G450" s="209" t="s">
        <v>1478</v>
      </c>
      <c r="H450" s="209" t="s">
        <v>1479</v>
      </c>
      <c r="I450" s="209" t="s">
        <v>1495</v>
      </c>
      <c r="J450" s="209" t="s">
        <v>1496</v>
      </c>
      <c r="K450" s="209" t="s">
        <v>1400</v>
      </c>
      <c r="L450" s="41">
        <v>51</v>
      </c>
      <c r="M450" s="41" t="s">
        <v>1097</v>
      </c>
      <c r="N450" s="41" t="s">
        <v>1098</v>
      </c>
      <c r="O450" s="150" t="s">
        <v>1088</v>
      </c>
      <c r="P450" s="41" t="s">
        <v>1092</v>
      </c>
      <c r="Q450" s="41" t="s">
        <v>1482</v>
      </c>
      <c r="R450" s="41" t="s">
        <v>1483</v>
      </c>
      <c r="S450" s="41" t="s">
        <v>1484</v>
      </c>
      <c r="T450" s="41" t="s">
        <v>1485</v>
      </c>
      <c r="U450" s="41" t="s">
        <v>1486</v>
      </c>
      <c r="V450" s="41" t="s">
        <v>1487</v>
      </c>
      <c r="W450" s="41" t="s">
        <v>2998</v>
      </c>
      <c r="X450" s="41"/>
    </row>
    <row r="451" spans="2:24" ht="57" x14ac:dyDescent="0.45">
      <c r="B451" s="208">
        <f t="shared" si="6"/>
        <v>445</v>
      </c>
      <c r="C451" s="209" t="s">
        <v>1477</v>
      </c>
      <c r="D451" s="209" t="s">
        <v>1832</v>
      </c>
      <c r="E451" s="209">
        <f>IF(D451="1.2(1)①",INDEX('1.2(1)①'!$B:$B,MATCH(F451,'1.2(1)①'!$J:$J,0),1),INDEX('1.2(1)②'!$B:$B,MATCH(F451,'1.2(1)②'!$J:$J,0),1))</f>
        <v>48</v>
      </c>
      <c r="F451" s="209" t="s">
        <v>2167</v>
      </c>
      <c r="G451" s="209" t="s">
        <v>1497</v>
      </c>
      <c r="H451" s="209" t="s">
        <v>1479</v>
      </c>
      <c r="I451" s="209" t="s">
        <v>1498</v>
      </c>
      <c r="J451" s="209" t="s">
        <v>1481</v>
      </c>
      <c r="K451" s="209" t="s">
        <v>1400</v>
      </c>
      <c r="L451" s="41">
        <v>87</v>
      </c>
      <c r="M451" s="41" t="s">
        <v>1097</v>
      </c>
      <c r="N451" s="41" t="s">
        <v>1098</v>
      </c>
      <c r="O451" s="150" t="s">
        <v>1088</v>
      </c>
      <c r="P451" s="41" t="s">
        <v>1092</v>
      </c>
      <c r="Q451" s="41" t="s">
        <v>1482</v>
      </c>
      <c r="R451" s="41" t="s">
        <v>1483</v>
      </c>
      <c r="S451" s="41" t="s">
        <v>1484</v>
      </c>
      <c r="T451" s="41" t="s">
        <v>1485</v>
      </c>
      <c r="U451" s="41" t="s">
        <v>1486</v>
      </c>
      <c r="V451" s="41" t="s">
        <v>1487</v>
      </c>
      <c r="W451" s="41" t="s">
        <v>2998</v>
      </c>
      <c r="X451" s="41"/>
    </row>
    <row r="452" spans="2:24" ht="57" x14ac:dyDescent="0.45">
      <c r="B452" s="208">
        <f t="shared" si="6"/>
        <v>446</v>
      </c>
      <c r="C452" s="209" t="s">
        <v>1477</v>
      </c>
      <c r="D452" s="209" t="s">
        <v>1832</v>
      </c>
      <c r="E452" s="209">
        <f>IF(D452="1.2(1)①",INDEX('1.2(1)①'!$B:$B,MATCH(F452,'1.2(1)①'!$J:$J,0),1),INDEX('1.2(1)②'!$B:$B,MATCH(F452,'1.2(1)②'!$J:$J,0),1))</f>
        <v>48</v>
      </c>
      <c r="F452" s="209" t="s">
        <v>2167</v>
      </c>
      <c r="G452" s="209" t="s">
        <v>1497</v>
      </c>
      <c r="H452" s="209" t="s">
        <v>1479</v>
      </c>
      <c r="I452" s="209" t="s">
        <v>1499</v>
      </c>
      <c r="J452" s="209" t="s">
        <v>1481</v>
      </c>
      <c r="K452" s="209" t="s">
        <v>1400</v>
      </c>
      <c r="L452" s="41">
        <v>77.5</v>
      </c>
      <c r="M452" s="41" t="s">
        <v>1097</v>
      </c>
      <c r="N452" s="41" t="s">
        <v>1098</v>
      </c>
      <c r="O452" s="150" t="s">
        <v>1088</v>
      </c>
      <c r="P452" s="41" t="s">
        <v>1092</v>
      </c>
      <c r="Q452" s="41" t="s">
        <v>1482</v>
      </c>
      <c r="R452" s="41" t="s">
        <v>1483</v>
      </c>
      <c r="S452" s="41" t="s">
        <v>1484</v>
      </c>
      <c r="T452" s="41" t="s">
        <v>1485</v>
      </c>
      <c r="U452" s="41" t="s">
        <v>1486</v>
      </c>
      <c r="V452" s="41" t="s">
        <v>1487</v>
      </c>
      <c r="W452" s="41" t="s">
        <v>2998</v>
      </c>
      <c r="X452" s="41"/>
    </row>
    <row r="453" spans="2:24" ht="57" x14ac:dyDescent="0.45">
      <c r="B453" s="208">
        <f t="shared" si="6"/>
        <v>447</v>
      </c>
      <c r="C453" s="209" t="s">
        <v>1477</v>
      </c>
      <c r="D453" s="209" t="s">
        <v>1832</v>
      </c>
      <c r="E453" s="209">
        <f>IF(D453="1.2(1)①",INDEX('1.2(1)①'!$B:$B,MATCH(F453,'1.2(1)①'!$J:$J,0),1),INDEX('1.2(1)②'!$B:$B,MATCH(F453,'1.2(1)②'!$J:$J,0),1))</f>
        <v>48</v>
      </c>
      <c r="F453" s="209" t="s">
        <v>2167</v>
      </c>
      <c r="G453" s="209" t="s">
        <v>1497</v>
      </c>
      <c r="H453" s="209" t="s">
        <v>1479</v>
      </c>
      <c r="I453" s="209" t="s">
        <v>1498</v>
      </c>
      <c r="J453" s="209" t="s">
        <v>1496</v>
      </c>
      <c r="K453" s="209" t="s">
        <v>1400</v>
      </c>
      <c r="L453" s="41">
        <v>43.1</v>
      </c>
      <c r="M453" s="41" t="s">
        <v>1097</v>
      </c>
      <c r="N453" s="41" t="s">
        <v>1098</v>
      </c>
      <c r="O453" s="150" t="s">
        <v>1088</v>
      </c>
      <c r="P453" s="41" t="s">
        <v>1092</v>
      </c>
      <c r="Q453" s="41" t="s">
        <v>1482</v>
      </c>
      <c r="R453" s="41" t="s">
        <v>1483</v>
      </c>
      <c r="S453" s="41" t="s">
        <v>1484</v>
      </c>
      <c r="T453" s="41" t="s">
        <v>1485</v>
      </c>
      <c r="U453" s="41" t="s">
        <v>1486</v>
      </c>
      <c r="V453" s="41" t="s">
        <v>1487</v>
      </c>
      <c r="W453" s="41" t="s">
        <v>2998</v>
      </c>
      <c r="X453" s="41"/>
    </row>
    <row r="454" spans="2:24" ht="57" x14ac:dyDescent="0.45">
      <c r="B454" s="208">
        <f t="shared" si="6"/>
        <v>448</v>
      </c>
      <c r="C454" s="209" t="s">
        <v>1477</v>
      </c>
      <c r="D454" s="209" t="s">
        <v>1832</v>
      </c>
      <c r="E454" s="209">
        <f>IF(D454="1.2(1)①",INDEX('1.2(1)①'!$B:$B,MATCH(F454,'1.2(1)①'!$J:$J,0),1),INDEX('1.2(1)②'!$B:$B,MATCH(F454,'1.2(1)②'!$J:$J,0),1))</f>
        <v>48</v>
      </c>
      <c r="F454" s="209" t="s">
        <v>2167</v>
      </c>
      <c r="G454" s="209" t="s">
        <v>1497</v>
      </c>
      <c r="H454" s="209" t="s">
        <v>1479</v>
      </c>
      <c r="I454" s="209" t="s">
        <v>1499</v>
      </c>
      <c r="J454" s="209" t="s">
        <v>1496</v>
      </c>
      <c r="K454" s="209" t="s">
        <v>1400</v>
      </c>
      <c r="L454" s="41">
        <v>44.3</v>
      </c>
      <c r="M454" s="41" t="s">
        <v>1097</v>
      </c>
      <c r="N454" s="41" t="s">
        <v>1098</v>
      </c>
      <c r="O454" s="150" t="s">
        <v>1088</v>
      </c>
      <c r="P454" s="41" t="s">
        <v>1092</v>
      </c>
      <c r="Q454" s="41" t="s">
        <v>1482</v>
      </c>
      <c r="R454" s="41" t="s">
        <v>1483</v>
      </c>
      <c r="S454" s="41" t="s">
        <v>1484</v>
      </c>
      <c r="T454" s="41" t="s">
        <v>1485</v>
      </c>
      <c r="U454" s="41" t="s">
        <v>1486</v>
      </c>
      <c r="V454" s="41" t="s">
        <v>1487</v>
      </c>
      <c r="W454" s="41" t="s">
        <v>2998</v>
      </c>
      <c r="X454" s="41"/>
    </row>
    <row r="455" spans="2:24" ht="57" x14ac:dyDescent="0.45">
      <c r="B455" s="208">
        <f t="shared" si="6"/>
        <v>449</v>
      </c>
      <c r="C455" s="209" t="s">
        <v>1477</v>
      </c>
      <c r="D455" s="209" t="s">
        <v>1832</v>
      </c>
      <c r="E455" s="209">
        <f>IF(D455="1.2(1)①",INDEX('1.2(1)①'!$B:$B,MATCH(F455,'1.2(1)①'!$J:$J,0),1),INDEX('1.2(1)②'!$B:$B,MATCH(F455,'1.2(1)②'!$J:$J,0),1))</f>
        <v>48</v>
      </c>
      <c r="F455" s="209" t="s">
        <v>2167</v>
      </c>
      <c r="G455" s="209" t="s">
        <v>1500</v>
      </c>
      <c r="H455" s="209" t="s">
        <v>1479</v>
      </c>
      <c r="I455" s="209" t="s">
        <v>1498</v>
      </c>
      <c r="J455" s="209" t="s">
        <v>1481</v>
      </c>
      <c r="K455" s="209" t="s">
        <v>1400</v>
      </c>
      <c r="L455" s="41">
        <v>74.3</v>
      </c>
      <c r="M455" s="41" t="s">
        <v>1097</v>
      </c>
      <c r="N455" s="41" t="s">
        <v>1098</v>
      </c>
      <c r="O455" s="150" t="s">
        <v>1088</v>
      </c>
      <c r="P455" s="41" t="s">
        <v>1092</v>
      </c>
      <c r="Q455" s="41" t="s">
        <v>1482</v>
      </c>
      <c r="R455" s="41" t="s">
        <v>1483</v>
      </c>
      <c r="S455" s="41" t="s">
        <v>1484</v>
      </c>
      <c r="T455" s="41" t="s">
        <v>1485</v>
      </c>
      <c r="U455" s="41" t="s">
        <v>1486</v>
      </c>
      <c r="V455" s="41" t="s">
        <v>1487</v>
      </c>
      <c r="W455" s="41" t="s">
        <v>2998</v>
      </c>
      <c r="X455" s="41"/>
    </row>
    <row r="456" spans="2:24" ht="57" x14ac:dyDescent="0.45">
      <c r="B456" s="208">
        <f t="shared" si="6"/>
        <v>450</v>
      </c>
      <c r="C456" s="209" t="s">
        <v>1477</v>
      </c>
      <c r="D456" s="209" t="s">
        <v>1832</v>
      </c>
      <c r="E456" s="209">
        <f>IF(D456="1.2(1)①",INDEX('1.2(1)①'!$B:$B,MATCH(F456,'1.2(1)①'!$J:$J,0),1),INDEX('1.2(1)②'!$B:$B,MATCH(F456,'1.2(1)②'!$J:$J,0),1))</f>
        <v>48</v>
      </c>
      <c r="F456" s="209" t="s">
        <v>2167</v>
      </c>
      <c r="G456" s="209" t="s">
        <v>1500</v>
      </c>
      <c r="H456" s="209" t="s">
        <v>1479</v>
      </c>
      <c r="I456" s="209" t="s">
        <v>1499</v>
      </c>
      <c r="J456" s="209" t="s">
        <v>1481</v>
      </c>
      <c r="K456" s="209" t="s">
        <v>1400</v>
      </c>
      <c r="L456" s="41">
        <v>77.900000000000006</v>
      </c>
      <c r="M456" s="41" t="s">
        <v>1097</v>
      </c>
      <c r="N456" s="41" t="s">
        <v>1098</v>
      </c>
      <c r="O456" s="150" t="s">
        <v>1088</v>
      </c>
      <c r="P456" s="41" t="s">
        <v>1092</v>
      </c>
      <c r="Q456" s="41" t="s">
        <v>1482</v>
      </c>
      <c r="R456" s="41" t="s">
        <v>1483</v>
      </c>
      <c r="S456" s="41" t="s">
        <v>1484</v>
      </c>
      <c r="T456" s="41" t="s">
        <v>1485</v>
      </c>
      <c r="U456" s="41" t="s">
        <v>1486</v>
      </c>
      <c r="V456" s="41" t="s">
        <v>1487</v>
      </c>
      <c r="W456" s="41" t="s">
        <v>2998</v>
      </c>
      <c r="X456" s="41"/>
    </row>
    <row r="457" spans="2:24" ht="57" x14ac:dyDescent="0.45">
      <c r="B457" s="208">
        <f t="shared" si="6"/>
        <v>451</v>
      </c>
      <c r="C457" s="209" t="s">
        <v>1477</v>
      </c>
      <c r="D457" s="209" t="s">
        <v>1832</v>
      </c>
      <c r="E457" s="209">
        <f>IF(D457="1.2(1)①",INDEX('1.2(1)①'!$B:$B,MATCH(F457,'1.2(1)①'!$J:$J,0),1),INDEX('1.2(1)②'!$B:$B,MATCH(F457,'1.2(1)②'!$J:$J,0),1))</f>
        <v>48</v>
      </c>
      <c r="F457" s="209" t="s">
        <v>2167</v>
      </c>
      <c r="G457" s="209" t="s">
        <v>1500</v>
      </c>
      <c r="H457" s="209" t="s">
        <v>1479</v>
      </c>
      <c r="I457" s="209" t="s">
        <v>1498</v>
      </c>
      <c r="J457" s="209" t="s">
        <v>1496</v>
      </c>
      <c r="K457" s="209" t="s">
        <v>1400</v>
      </c>
      <c r="L457" s="41">
        <v>45.5</v>
      </c>
      <c r="M457" s="41" t="s">
        <v>1097</v>
      </c>
      <c r="N457" s="41" t="s">
        <v>1098</v>
      </c>
      <c r="O457" s="150" t="s">
        <v>1088</v>
      </c>
      <c r="P457" s="41" t="s">
        <v>1092</v>
      </c>
      <c r="Q457" s="41" t="s">
        <v>1482</v>
      </c>
      <c r="R457" s="41" t="s">
        <v>1483</v>
      </c>
      <c r="S457" s="41" t="s">
        <v>1484</v>
      </c>
      <c r="T457" s="41" t="s">
        <v>1485</v>
      </c>
      <c r="U457" s="41" t="s">
        <v>1486</v>
      </c>
      <c r="V457" s="41" t="s">
        <v>1487</v>
      </c>
      <c r="W457" s="41" t="s">
        <v>2998</v>
      </c>
      <c r="X457" s="41"/>
    </row>
    <row r="458" spans="2:24" ht="57" x14ac:dyDescent="0.45">
      <c r="B458" s="208">
        <f t="shared" si="6"/>
        <v>452</v>
      </c>
      <c r="C458" s="209" t="s">
        <v>1477</v>
      </c>
      <c r="D458" s="209" t="s">
        <v>1832</v>
      </c>
      <c r="E458" s="209">
        <f>IF(D458="1.2(1)①",INDEX('1.2(1)①'!$B:$B,MATCH(F458,'1.2(1)①'!$J:$J,0),1),INDEX('1.2(1)②'!$B:$B,MATCH(F458,'1.2(1)②'!$J:$J,0),1))</f>
        <v>48</v>
      </c>
      <c r="F458" s="209" t="s">
        <v>2167</v>
      </c>
      <c r="G458" s="209" t="s">
        <v>1500</v>
      </c>
      <c r="H458" s="209" t="s">
        <v>1479</v>
      </c>
      <c r="I458" s="209" t="s">
        <v>1499</v>
      </c>
      <c r="J458" s="209" t="s">
        <v>1496</v>
      </c>
      <c r="K458" s="209" t="s">
        <v>1400</v>
      </c>
      <c r="L458" s="41">
        <v>47.8</v>
      </c>
      <c r="M458" s="41" t="s">
        <v>1097</v>
      </c>
      <c r="N458" s="41" t="s">
        <v>1098</v>
      </c>
      <c r="O458" s="150" t="s">
        <v>1088</v>
      </c>
      <c r="P458" s="41" t="s">
        <v>1092</v>
      </c>
      <c r="Q458" s="41" t="s">
        <v>1482</v>
      </c>
      <c r="R458" s="41" t="s">
        <v>1483</v>
      </c>
      <c r="S458" s="41" t="s">
        <v>1484</v>
      </c>
      <c r="T458" s="41" t="s">
        <v>1485</v>
      </c>
      <c r="U458" s="41" t="s">
        <v>1486</v>
      </c>
      <c r="V458" s="41" t="s">
        <v>1487</v>
      </c>
      <c r="W458" s="41" t="s">
        <v>2998</v>
      </c>
      <c r="X458" s="41"/>
    </row>
    <row r="459" spans="2:24" ht="57" x14ac:dyDescent="0.45">
      <c r="B459" s="208">
        <f t="shared" si="6"/>
        <v>453</v>
      </c>
      <c r="C459" s="209" t="s">
        <v>1477</v>
      </c>
      <c r="D459" s="209" t="s">
        <v>1832</v>
      </c>
      <c r="E459" s="209">
        <f>IF(D459="1.2(1)①",INDEX('1.2(1)①'!$B:$B,MATCH(F459,'1.2(1)①'!$J:$J,0),1),INDEX('1.2(1)②'!$B:$B,MATCH(F459,'1.2(1)②'!$J:$J,0),1))</f>
        <v>48</v>
      </c>
      <c r="F459" s="209" t="s">
        <v>2167</v>
      </c>
      <c r="G459" s="209" t="s">
        <v>1501</v>
      </c>
      <c r="H459" s="209" t="s">
        <v>1479</v>
      </c>
      <c r="I459" s="209" t="s">
        <v>1480</v>
      </c>
      <c r="J459" s="209" t="s">
        <v>1481</v>
      </c>
      <c r="K459" s="209" t="s">
        <v>1400</v>
      </c>
      <c r="L459" s="41">
        <v>85.5</v>
      </c>
      <c r="M459" s="41" t="s">
        <v>1097</v>
      </c>
      <c r="N459" s="41" t="s">
        <v>1098</v>
      </c>
      <c r="O459" s="150">
        <v>2580000</v>
      </c>
      <c r="P459" s="41" t="s">
        <v>1092</v>
      </c>
      <c r="Q459" s="41" t="s">
        <v>1482</v>
      </c>
      <c r="R459" s="41" t="s">
        <v>1483</v>
      </c>
      <c r="S459" s="41" t="s">
        <v>1484</v>
      </c>
      <c r="T459" s="41" t="s">
        <v>1485</v>
      </c>
      <c r="U459" s="41" t="s">
        <v>1486</v>
      </c>
      <c r="V459" s="41" t="s">
        <v>1487</v>
      </c>
      <c r="W459" s="41" t="s">
        <v>2998</v>
      </c>
      <c r="X459" s="41" t="s">
        <v>3002</v>
      </c>
    </row>
    <row r="460" spans="2:24" ht="57" x14ac:dyDescent="0.45">
      <c r="B460" s="208">
        <f t="shared" si="6"/>
        <v>454</v>
      </c>
      <c r="C460" s="209" t="s">
        <v>1477</v>
      </c>
      <c r="D460" s="209" t="s">
        <v>1832</v>
      </c>
      <c r="E460" s="209">
        <f>IF(D460="1.2(1)①",INDEX('1.2(1)①'!$B:$B,MATCH(F460,'1.2(1)①'!$J:$J,0),1),INDEX('1.2(1)②'!$B:$B,MATCH(F460,'1.2(1)②'!$J:$J,0),1))</f>
        <v>48</v>
      </c>
      <c r="F460" s="209" t="s">
        <v>2167</v>
      </c>
      <c r="G460" s="209" t="s">
        <v>1501</v>
      </c>
      <c r="H460" s="209" t="s">
        <v>1479</v>
      </c>
      <c r="I460" s="209" t="s">
        <v>1488</v>
      </c>
      <c r="J460" s="209" t="s">
        <v>1481</v>
      </c>
      <c r="K460" s="209" t="s">
        <v>1400</v>
      </c>
      <c r="L460" s="41">
        <v>86.5</v>
      </c>
      <c r="M460" s="41" t="s">
        <v>1097</v>
      </c>
      <c r="N460" s="41" t="s">
        <v>1098</v>
      </c>
      <c r="O460" s="150" t="s">
        <v>1088</v>
      </c>
      <c r="P460" s="41" t="s">
        <v>1092</v>
      </c>
      <c r="Q460" s="41" t="s">
        <v>1482</v>
      </c>
      <c r="R460" s="41" t="s">
        <v>1483</v>
      </c>
      <c r="S460" s="41" t="s">
        <v>1484</v>
      </c>
      <c r="T460" s="41" t="s">
        <v>1485</v>
      </c>
      <c r="U460" s="41" t="s">
        <v>1486</v>
      </c>
      <c r="V460" s="41" t="s">
        <v>1487</v>
      </c>
      <c r="W460" s="41" t="s">
        <v>2998</v>
      </c>
      <c r="X460" s="41"/>
    </row>
    <row r="461" spans="2:24" ht="57" x14ac:dyDescent="0.45">
      <c r="B461" s="208">
        <f t="shared" si="6"/>
        <v>455</v>
      </c>
      <c r="C461" s="209" t="s">
        <v>1477</v>
      </c>
      <c r="D461" s="209" t="s">
        <v>1832</v>
      </c>
      <c r="E461" s="209">
        <f>IF(D461="1.2(1)①",INDEX('1.2(1)①'!$B:$B,MATCH(F461,'1.2(1)①'!$J:$J,0),1),INDEX('1.2(1)②'!$B:$B,MATCH(F461,'1.2(1)②'!$J:$J,0),1))</f>
        <v>48</v>
      </c>
      <c r="F461" s="209" t="s">
        <v>2167</v>
      </c>
      <c r="G461" s="209" t="s">
        <v>1501</v>
      </c>
      <c r="H461" s="209" t="s">
        <v>1479</v>
      </c>
      <c r="I461" s="209" t="s">
        <v>1489</v>
      </c>
      <c r="J461" s="209" t="s">
        <v>1481</v>
      </c>
      <c r="K461" s="209" t="s">
        <v>1400</v>
      </c>
      <c r="L461" s="41">
        <v>85.5</v>
      </c>
      <c r="M461" s="41" t="s">
        <v>1097</v>
      </c>
      <c r="N461" s="41" t="s">
        <v>1098</v>
      </c>
      <c r="O461" s="150">
        <v>9080000</v>
      </c>
      <c r="P461" s="41" t="s">
        <v>1092</v>
      </c>
      <c r="Q461" s="41" t="s">
        <v>1482</v>
      </c>
      <c r="R461" s="41" t="s">
        <v>1483</v>
      </c>
      <c r="S461" s="41" t="s">
        <v>1484</v>
      </c>
      <c r="T461" s="41" t="s">
        <v>1485</v>
      </c>
      <c r="U461" s="41" t="s">
        <v>1486</v>
      </c>
      <c r="V461" s="41" t="s">
        <v>1487</v>
      </c>
      <c r="W461" s="41" t="s">
        <v>2998</v>
      </c>
      <c r="X461" s="41" t="s">
        <v>3002</v>
      </c>
    </row>
    <row r="462" spans="2:24" ht="57" x14ac:dyDescent="0.45">
      <c r="B462" s="208">
        <f t="shared" ref="B462:B565" si="7">ROW(B462)-6</f>
        <v>456</v>
      </c>
      <c r="C462" s="209" t="s">
        <v>1477</v>
      </c>
      <c r="D462" s="209" t="s">
        <v>1832</v>
      </c>
      <c r="E462" s="209">
        <f>IF(D462="1.2(1)①",INDEX('1.2(1)①'!$B:$B,MATCH(F462,'1.2(1)①'!$J:$J,0),1),INDEX('1.2(1)②'!$B:$B,MATCH(F462,'1.2(1)②'!$J:$J,0),1))</f>
        <v>48</v>
      </c>
      <c r="F462" s="209" t="s">
        <v>2167</v>
      </c>
      <c r="G462" s="209" t="s">
        <v>1501</v>
      </c>
      <c r="H462" s="209" t="s">
        <v>1479</v>
      </c>
      <c r="I462" s="209" t="s">
        <v>1490</v>
      </c>
      <c r="J462" s="209" t="s">
        <v>1481</v>
      </c>
      <c r="K462" s="209" t="s">
        <v>1400</v>
      </c>
      <c r="L462" s="41">
        <v>88</v>
      </c>
      <c r="M462" s="41" t="s">
        <v>1097</v>
      </c>
      <c r="N462" s="41" t="s">
        <v>1098</v>
      </c>
      <c r="O462" s="150" t="s">
        <v>1088</v>
      </c>
      <c r="P462" s="41" t="s">
        <v>1092</v>
      </c>
      <c r="Q462" s="41" t="s">
        <v>1482</v>
      </c>
      <c r="R462" s="41" t="s">
        <v>1483</v>
      </c>
      <c r="S462" s="41" t="s">
        <v>1484</v>
      </c>
      <c r="T462" s="41" t="s">
        <v>1485</v>
      </c>
      <c r="U462" s="41" t="s">
        <v>1486</v>
      </c>
      <c r="V462" s="41" t="s">
        <v>1487</v>
      </c>
      <c r="W462" s="41" t="s">
        <v>2998</v>
      </c>
      <c r="X462" s="41"/>
    </row>
    <row r="463" spans="2:24" ht="57" x14ac:dyDescent="0.45">
      <c r="B463" s="208">
        <f t="shared" si="7"/>
        <v>457</v>
      </c>
      <c r="C463" s="209" t="s">
        <v>1477</v>
      </c>
      <c r="D463" s="209" t="s">
        <v>1832</v>
      </c>
      <c r="E463" s="209">
        <f>IF(D463="1.2(1)①",INDEX('1.2(1)①'!$B:$B,MATCH(F463,'1.2(1)①'!$J:$J,0),1),INDEX('1.2(1)②'!$B:$B,MATCH(F463,'1.2(1)②'!$J:$J,0),1))</f>
        <v>48</v>
      </c>
      <c r="F463" s="209" t="s">
        <v>2167</v>
      </c>
      <c r="G463" s="209" t="s">
        <v>1501</v>
      </c>
      <c r="H463" s="209" t="s">
        <v>1479</v>
      </c>
      <c r="I463" s="209" t="s">
        <v>1491</v>
      </c>
      <c r="J463" s="209" t="s">
        <v>1481</v>
      </c>
      <c r="K463" s="209" t="s">
        <v>1400</v>
      </c>
      <c r="L463" s="41">
        <v>90.7</v>
      </c>
      <c r="M463" s="41" t="s">
        <v>1097</v>
      </c>
      <c r="N463" s="41" t="s">
        <v>1098</v>
      </c>
      <c r="O463" s="150" t="s">
        <v>1088</v>
      </c>
      <c r="P463" s="41" t="s">
        <v>1092</v>
      </c>
      <c r="Q463" s="41" t="s">
        <v>1482</v>
      </c>
      <c r="R463" s="41" t="s">
        <v>1483</v>
      </c>
      <c r="S463" s="41" t="s">
        <v>1484</v>
      </c>
      <c r="T463" s="41" t="s">
        <v>1485</v>
      </c>
      <c r="U463" s="41" t="s">
        <v>1486</v>
      </c>
      <c r="V463" s="41" t="s">
        <v>1487</v>
      </c>
      <c r="W463" s="41" t="s">
        <v>2998</v>
      </c>
      <c r="X463" s="41"/>
    </row>
    <row r="464" spans="2:24" ht="57" x14ac:dyDescent="0.45">
      <c r="B464" s="208">
        <f t="shared" si="7"/>
        <v>458</v>
      </c>
      <c r="C464" s="209" t="s">
        <v>1477</v>
      </c>
      <c r="D464" s="209" t="s">
        <v>1832</v>
      </c>
      <c r="E464" s="209">
        <f>IF(D464="1.2(1)①",INDEX('1.2(1)①'!$B:$B,MATCH(F464,'1.2(1)①'!$J:$J,0),1),INDEX('1.2(1)②'!$B:$B,MATCH(F464,'1.2(1)②'!$J:$J,0),1))</f>
        <v>48</v>
      </c>
      <c r="F464" s="209" t="s">
        <v>2167</v>
      </c>
      <c r="G464" s="209" t="s">
        <v>1501</v>
      </c>
      <c r="H464" s="209" t="s">
        <v>1479</v>
      </c>
      <c r="I464" s="209" t="s">
        <v>1492</v>
      </c>
      <c r="J464" s="209" t="s">
        <v>1481</v>
      </c>
      <c r="K464" s="209" t="s">
        <v>1400</v>
      </c>
      <c r="L464" s="41">
        <v>82.1</v>
      </c>
      <c r="M464" s="41" t="s">
        <v>1097</v>
      </c>
      <c r="N464" s="41" t="s">
        <v>1098</v>
      </c>
      <c r="O464" s="150" t="s">
        <v>1088</v>
      </c>
      <c r="P464" s="41" t="s">
        <v>1092</v>
      </c>
      <c r="Q464" s="41" t="s">
        <v>1482</v>
      </c>
      <c r="R464" s="41" t="s">
        <v>1483</v>
      </c>
      <c r="S464" s="41" t="s">
        <v>1484</v>
      </c>
      <c r="T464" s="41" t="s">
        <v>1485</v>
      </c>
      <c r="U464" s="41" t="s">
        <v>1486</v>
      </c>
      <c r="V464" s="41" t="s">
        <v>1487</v>
      </c>
      <c r="W464" s="41" t="s">
        <v>2998</v>
      </c>
      <c r="X464" s="41"/>
    </row>
    <row r="465" spans="2:24" ht="57" x14ac:dyDescent="0.45">
      <c r="B465" s="208">
        <f t="shared" si="7"/>
        <v>459</v>
      </c>
      <c r="C465" s="209" t="s">
        <v>1477</v>
      </c>
      <c r="D465" s="209" t="s">
        <v>1832</v>
      </c>
      <c r="E465" s="209">
        <f>IF(D465="1.2(1)①",INDEX('1.2(1)①'!$B:$B,MATCH(F465,'1.2(1)①'!$J:$J,0),1),INDEX('1.2(1)②'!$B:$B,MATCH(F465,'1.2(1)②'!$J:$J,0),1))</f>
        <v>48</v>
      </c>
      <c r="F465" s="209" t="s">
        <v>2167</v>
      </c>
      <c r="G465" s="209" t="s">
        <v>1501</v>
      </c>
      <c r="H465" s="209" t="s">
        <v>1479</v>
      </c>
      <c r="I465" s="209" t="s">
        <v>1493</v>
      </c>
      <c r="J465" s="209" t="s">
        <v>1481</v>
      </c>
      <c r="K465" s="209" t="s">
        <v>1400</v>
      </c>
      <c r="L465" s="41">
        <v>87.8</v>
      </c>
      <c r="M465" s="41" t="s">
        <v>1097</v>
      </c>
      <c r="N465" s="41" t="s">
        <v>1098</v>
      </c>
      <c r="O465" s="150" t="s">
        <v>1088</v>
      </c>
      <c r="P465" s="41" t="s">
        <v>1092</v>
      </c>
      <c r="Q465" s="41" t="s">
        <v>1482</v>
      </c>
      <c r="R465" s="41" t="s">
        <v>1483</v>
      </c>
      <c r="S465" s="41" t="s">
        <v>1484</v>
      </c>
      <c r="T465" s="41" t="s">
        <v>1485</v>
      </c>
      <c r="U465" s="41" t="s">
        <v>1486</v>
      </c>
      <c r="V465" s="41" t="s">
        <v>1487</v>
      </c>
      <c r="W465" s="41" t="s">
        <v>2998</v>
      </c>
      <c r="X465" s="41"/>
    </row>
    <row r="466" spans="2:24" ht="57" x14ac:dyDescent="0.45">
      <c r="B466" s="208">
        <f t="shared" si="7"/>
        <v>460</v>
      </c>
      <c r="C466" s="209" t="s">
        <v>1477</v>
      </c>
      <c r="D466" s="209" t="s">
        <v>1832</v>
      </c>
      <c r="E466" s="209">
        <f>IF(D466="1.2(1)①",INDEX('1.2(1)①'!$B:$B,MATCH(F466,'1.2(1)①'!$J:$J,0),1),INDEX('1.2(1)②'!$B:$B,MATCH(F466,'1.2(1)②'!$J:$J,0),1))</f>
        <v>48</v>
      </c>
      <c r="F466" s="209" t="s">
        <v>2167</v>
      </c>
      <c r="G466" s="209" t="s">
        <v>1501</v>
      </c>
      <c r="H466" s="209" t="s">
        <v>1479</v>
      </c>
      <c r="I466" s="209" t="s">
        <v>1494</v>
      </c>
      <c r="J466" s="209" t="s">
        <v>1481</v>
      </c>
      <c r="K466" s="209" t="s">
        <v>1400</v>
      </c>
      <c r="L466" s="41">
        <v>87.8</v>
      </c>
      <c r="M466" s="41" t="s">
        <v>1097</v>
      </c>
      <c r="N466" s="41" t="s">
        <v>1098</v>
      </c>
      <c r="O466" s="150" t="s">
        <v>1088</v>
      </c>
      <c r="P466" s="41" t="s">
        <v>1092</v>
      </c>
      <c r="Q466" s="41" t="s">
        <v>1482</v>
      </c>
      <c r="R466" s="41" t="s">
        <v>1483</v>
      </c>
      <c r="S466" s="41" t="s">
        <v>1484</v>
      </c>
      <c r="T466" s="41" t="s">
        <v>1485</v>
      </c>
      <c r="U466" s="41" t="s">
        <v>1486</v>
      </c>
      <c r="V466" s="41" t="s">
        <v>1487</v>
      </c>
      <c r="W466" s="41" t="s">
        <v>2998</v>
      </c>
      <c r="X466" s="41"/>
    </row>
    <row r="467" spans="2:24" ht="57" x14ac:dyDescent="0.45">
      <c r="B467" s="208">
        <f t="shared" si="7"/>
        <v>461</v>
      </c>
      <c r="C467" s="209" t="s">
        <v>1477</v>
      </c>
      <c r="D467" s="209" t="s">
        <v>1832</v>
      </c>
      <c r="E467" s="209">
        <f>IF(D467="1.2(1)①",INDEX('1.2(1)①'!$B:$B,MATCH(F467,'1.2(1)①'!$J:$J,0),1),INDEX('1.2(1)②'!$B:$B,MATCH(F467,'1.2(1)②'!$J:$J,0),1))</f>
        <v>48</v>
      </c>
      <c r="F467" s="209" t="s">
        <v>2167</v>
      </c>
      <c r="G467" s="209" t="s">
        <v>1501</v>
      </c>
      <c r="H467" s="209" t="s">
        <v>1479</v>
      </c>
      <c r="I467" s="209" t="s">
        <v>1495</v>
      </c>
      <c r="J467" s="209" t="s">
        <v>1481</v>
      </c>
      <c r="K467" s="209" t="s">
        <v>1400</v>
      </c>
      <c r="L467" s="41">
        <v>87</v>
      </c>
      <c r="M467" s="41" t="s">
        <v>1097</v>
      </c>
      <c r="N467" s="41" t="s">
        <v>1098</v>
      </c>
      <c r="O467" s="150" t="s">
        <v>1088</v>
      </c>
      <c r="P467" s="41" t="s">
        <v>1092</v>
      </c>
      <c r="Q467" s="41" t="s">
        <v>1482</v>
      </c>
      <c r="R467" s="41" t="s">
        <v>1483</v>
      </c>
      <c r="S467" s="41" t="s">
        <v>1484</v>
      </c>
      <c r="T467" s="41" t="s">
        <v>1485</v>
      </c>
      <c r="U467" s="41" t="s">
        <v>1486</v>
      </c>
      <c r="V467" s="41" t="s">
        <v>1487</v>
      </c>
      <c r="W467" s="41" t="s">
        <v>2998</v>
      </c>
      <c r="X467" s="41"/>
    </row>
    <row r="468" spans="2:24" ht="57" x14ac:dyDescent="0.45">
      <c r="B468" s="208">
        <f t="shared" si="7"/>
        <v>462</v>
      </c>
      <c r="C468" s="209" t="s">
        <v>1477</v>
      </c>
      <c r="D468" s="209" t="s">
        <v>1832</v>
      </c>
      <c r="E468" s="209">
        <f>IF(D468="1.2(1)①",INDEX('1.2(1)①'!$B:$B,MATCH(F468,'1.2(1)①'!$J:$J,0),1),INDEX('1.2(1)②'!$B:$B,MATCH(F468,'1.2(1)②'!$J:$J,0),1))</f>
        <v>48</v>
      </c>
      <c r="F468" s="209" t="s">
        <v>2167</v>
      </c>
      <c r="G468" s="209" t="s">
        <v>1501</v>
      </c>
      <c r="H468" s="209" t="s">
        <v>1479</v>
      </c>
      <c r="I468" s="209" t="s">
        <v>1480</v>
      </c>
      <c r="J468" s="209" t="s">
        <v>1496</v>
      </c>
      <c r="K468" s="209" t="s">
        <v>1400</v>
      </c>
      <c r="L468" s="41">
        <v>29</v>
      </c>
      <c r="M468" s="41" t="s">
        <v>1097</v>
      </c>
      <c r="N468" s="41" t="s">
        <v>1098</v>
      </c>
      <c r="O468" s="150" t="s">
        <v>1088</v>
      </c>
      <c r="P468" s="41" t="s">
        <v>1092</v>
      </c>
      <c r="Q468" s="41" t="s">
        <v>1482</v>
      </c>
      <c r="R468" s="41" t="s">
        <v>1483</v>
      </c>
      <c r="S468" s="41" t="s">
        <v>1484</v>
      </c>
      <c r="T468" s="41" t="s">
        <v>1485</v>
      </c>
      <c r="U468" s="41" t="s">
        <v>1486</v>
      </c>
      <c r="V468" s="41" t="s">
        <v>1487</v>
      </c>
      <c r="W468" s="41" t="s">
        <v>2998</v>
      </c>
      <c r="X468" s="41"/>
    </row>
    <row r="469" spans="2:24" ht="57" x14ac:dyDescent="0.45">
      <c r="B469" s="208">
        <f t="shared" si="7"/>
        <v>463</v>
      </c>
      <c r="C469" s="209" t="s">
        <v>1477</v>
      </c>
      <c r="D469" s="209" t="s">
        <v>1832</v>
      </c>
      <c r="E469" s="209">
        <f>IF(D469="1.2(1)①",INDEX('1.2(1)①'!$B:$B,MATCH(F469,'1.2(1)①'!$J:$J,0),1),INDEX('1.2(1)②'!$B:$B,MATCH(F469,'1.2(1)②'!$J:$J,0),1))</f>
        <v>48</v>
      </c>
      <c r="F469" s="209" t="s">
        <v>2167</v>
      </c>
      <c r="G469" s="209" t="s">
        <v>1501</v>
      </c>
      <c r="H469" s="209" t="s">
        <v>1479</v>
      </c>
      <c r="I469" s="209" t="s">
        <v>1488</v>
      </c>
      <c r="J469" s="209" t="s">
        <v>1496</v>
      </c>
      <c r="K469" s="209" t="s">
        <v>1400</v>
      </c>
      <c r="L469" s="41">
        <v>31.5</v>
      </c>
      <c r="M469" s="41" t="s">
        <v>1097</v>
      </c>
      <c r="N469" s="41" t="s">
        <v>1098</v>
      </c>
      <c r="O469" s="150" t="s">
        <v>1088</v>
      </c>
      <c r="P469" s="41" t="s">
        <v>1092</v>
      </c>
      <c r="Q469" s="41" t="s">
        <v>1482</v>
      </c>
      <c r="R469" s="41" t="s">
        <v>1483</v>
      </c>
      <c r="S469" s="41" t="s">
        <v>1484</v>
      </c>
      <c r="T469" s="41" t="s">
        <v>1485</v>
      </c>
      <c r="U469" s="41" t="s">
        <v>1486</v>
      </c>
      <c r="V469" s="41" t="s">
        <v>1487</v>
      </c>
      <c r="W469" s="41" t="s">
        <v>2998</v>
      </c>
      <c r="X469" s="41"/>
    </row>
    <row r="470" spans="2:24" ht="57" x14ac:dyDescent="0.45">
      <c r="B470" s="208">
        <f t="shared" si="7"/>
        <v>464</v>
      </c>
      <c r="C470" s="209" t="s">
        <v>1477</v>
      </c>
      <c r="D470" s="209" t="s">
        <v>1832</v>
      </c>
      <c r="E470" s="209">
        <f>IF(D470="1.2(1)①",INDEX('1.2(1)①'!$B:$B,MATCH(F470,'1.2(1)①'!$J:$J,0),1),INDEX('1.2(1)②'!$B:$B,MATCH(F470,'1.2(1)②'!$J:$J,0),1))</f>
        <v>48</v>
      </c>
      <c r="F470" s="209" t="s">
        <v>2167</v>
      </c>
      <c r="G470" s="209" t="s">
        <v>1501</v>
      </c>
      <c r="H470" s="209" t="s">
        <v>1479</v>
      </c>
      <c r="I470" s="209" t="s">
        <v>1489</v>
      </c>
      <c r="J470" s="209" t="s">
        <v>1496</v>
      </c>
      <c r="K470" s="209" t="s">
        <v>1400</v>
      </c>
      <c r="L470" s="41">
        <v>33.5</v>
      </c>
      <c r="M470" s="41" t="s">
        <v>1097</v>
      </c>
      <c r="N470" s="41" t="s">
        <v>1098</v>
      </c>
      <c r="O470" s="150" t="s">
        <v>1088</v>
      </c>
      <c r="P470" s="41" t="s">
        <v>1092</v>
      </c>
      <c r="Q470" s="41" t="s">
        <v>1482</v>
      </c>
      <c r="R470" s="41" t="s">
        <v>1483</v>
      </c>
      <c r="S470" s="41" t="s">
        <v>1484</v>
      </c>
      <c r="T470" s="41" t="s">
        <v>1485</v>
      </c>
      <c r="U470" s="41" t="s">
        <v>1486</v>
      </c>
      <c r="V470" s="41" t="s">
        <v>1487</v>
      </c>
      <c r="W470" s="41" t="s">
        <v>2998</v>
      </c>
      <c r="X470" s="41"/>
    </row>
    <row r="471" spans="2:24" ht="57" x14ac:dyDescent="0.45">
      <c r="B471" s="208">
        <f t="shared" si="7"/>
        <v>465</v>
      </c>
      <c r="C471" s="209" t="s">
        <v>1477</v>
      </c>
      <c r="D471" s="209" t="s">
        <v>1832</v>
      </c>
      <c r="E471" s="209">
        <f>IF(D471="1.2(1)①",INDEX('1.2(1)①'!$B:$B,MATCH(F471,'1.2(1)①'!$J:$J,0),1),INDEX('1.2(1)②'!$B:$B,MATCH(F471,'1.2(1)②'!$J:$J,0),1))</f>
        <v>48</v>
      </c>
      <c r="F471" s="209" t="s">
        <v>2167</v>
      </c>
      <c r="G471" s="209" t="s">
        <v>1501</v>
      </c>
      <c r="H471" s="209" t="s">
        <v>1479</v>
      </c>
      <c r="I471" s="209" t="s">
        <v>1490</v>
      </c>
      <c r="J471" s="209" t="s">
        <v>1496</v>
      </c>
      <c r="K471" s="209" t="s">
        <v>1400</v>
      </c>
      <c r="L471" s="41">
        <v>33.5</v>
      </c>
      <c r="M471" s="41" t="s">
        <v>1097</v>
      </c>
      <c r="N471" s="41" t="s">
        <v>1098</v>
      </c>
      <c r="O471" s="150" t="s">
        <v>1088</v>
      </c>
      <c r="P471" s="41" t="s">
        <v>1092</v>
      </c>
      <c r="Q471" s="41" t="s">
        <v>1482</v>
      </c>
      <c r="R471" s="41" t="s">
        <v>1483</v>
      </c>
      <c r="S471" s="41" t="s">
        <v>1484</v>
      </c>
      <c r="T471" s="41" t="s">
        <v>1485</v>
      </c>
      <c r="U471" s="41" t="s">
        <v>1486</v>
      </c>
      <c r="V471" s="41" t="s">
        <v>1487</v>
      </c>
      <c r="W471" s="41" t="s">
        <v>2998</v>
      </c>
      <c r="X471" s="41"/>
    </row>
    <row r="472" spans="2:24" ht="57" x14ac:dyDescent="0.45">
      <c r="B472" s="208">
        <f t="shared" si="7"/>
        <v>466</v>
      </c>
      <c r="C472" s="209" t="s">
        <v>1477</v>
      </c>
      <c r="D472" s="209" t="s">
        <v>1832</v>
      </c>
      <c r="E472" s="209">
        <f>IF(D472="1.2(1)①",INDEX('1.2(1)①'!$B:$B,MATCH(F472,'1.2(1)①'!$J:$J,0),1),INDEX('1.2(1)②'!$B:$B,MATCH(F472,'1.2(1)②'!$J:$J,0),1))</f>
        <v>48</v>
      </c>
      <c r="F472" s="209" t="s">
        <v>2167</v>
      </c>
      <c r="G472" s="209" t="s">
        <v>1501</v>
      </c>
      <c r="H472" s="209" t="s">
        <v>1479</v>
      </c>
      <c r="I472" s="209" t="s">
        <v>1491</v>
      </c>
      <c r="J472" s="209" t="s">
        <v>1496</v>
      </c>
      <c r="K472" s="209" t="s">
        <v>1400</v>
      </c>
      <c r="L472" s="41">
        <v>37</v>
      </c>
      <c r="M472" s="41" t="s">
        <v>1097</v>
      </c>
      <c r="N472" s="41" t="s">
        <v>1098</v>
      </c>
      <c r="O472" s="150" t="s">
        <v>1088</v>
      </c>
      <c r="P472" s="41" t="s">
        <v>1092</v>
      </c>
      <c r="Q472" s="41" t="s">
        <v>1482</v>
      </c>
      <c r="R472" s="41" t="s">
        <v>1483</v>
      </c>
      <c r="S472" s="41" t="s">
        <v>1484</v>
      </c>
      <c r="T472" s="41" t="s">
        <v>1485</v>
      </c>
      <c r="U472" s="41" t="s">
        <v>1486</v>
      </c>
      <c r="V472" s="41" t="s">
        <v>1487</v>
      </c>
      <c r="W472" s="41" t="s">
        <v>2998</v>
      </c>
      <c r="X472" s="41"/>
    </row>
    <row r="473" spans="2:24" ht="57" x14ac:dyDescent="0.45">
      <c r="B473" s="208">
        <f t="shared" si="7"/>
        <v>467</v>
      </c>
      <c r="C473" s="209" t="s">
        <v>1477</v>
      </c>
      <c r="D473" s="209" t="s">
        <v>1832</v>
      </c>
      <c r="E473" s="209">
        <f>IF(D473="1.2(1)①",INDEX('1.2(1)①'!$B:$B,MATCH(F473,'1.2(1)①'!$J:$J,0),1),INDEX('1.2(1)②'!$B:$B,MATCH(F473,'1.2(1)②'!$J:$J,0),1))</f>
        <v>48</v>
      </c>
      <c r="F473" s="209" t="s">
        <v>2167</v>
      </c>
      <c r="G473" s="209" t="s">
        <v>1501</v>
      </c>
      <c r="H473" s="209" t="s">
        <v>1479</v>
      </c>
      <c r="I473" s="209" t="s">
        <v>1492</v>
      </c>
      <c r="J473" s="209" t="s">
        <v>1496</v>
      </c>
      <c r="K473" s="209" t="s">
        <v>1400</v>
      </c>
      <c r="L473" s="41">
        <v>42</v>
      </c>
      <c r="M473" s="41" t="s">
        <v>1097</v>
      </c>
      <c r="N473" s="41" t="s">
        <v>1098</v>
      </c>
      <c r="O473" s="150">
        <v>73640000</v>
      </c>
      <c r="P473" s="41" t="s">
        <v>1092</v>
      </c>
      <c r="Q473" s="41" t="s">
        <v>1482</v>
      </c>
      <c r="R473" s="41" t="s">
        <v>1483</v>
      </c>
      <c r="S473" s="41" t="s">
        <v>1484</v>
      </c>
      <c r="T473" s="41" t="s">
        <v>1485</v>
      </c>
      <c r="U473" s="41" t="s">
        <v>1486</v>
      </c>
      <c r="V473" s="41" t="s">
        <v>1487</v>
      </c>
      <c r="W473" s="41" t="s">
        <v>2998</v>
      </c>
      <c r="X473" s="41" t="s">
        <v>3002</v>
      </c>
    </row>
    <row r="474" spans="2:24" ht="57" x14ac:dyDescent="0.45">
      <c r="B474" s="208">
        <f t="shared" si="7"/>
        <v>468</v>
      </c>
      <c r="C474" s="209" t="s">
        <v>1477</v>
      </c>
      <c r="D474" s="209" t="s">
        <v>1832</v>
      </c>
      <c r="E474" s="209">
        <f>IF(D474="1.2(1)①",INDEX('1.2(1)①'!$B:$B,MATCH(F474,'1.2(1)①'!$J:$J,0),1),INDEX('1.2(1)②'!$B:$B,MATCH(F474,'1.2(1)②'!$J:$J,0),1))</f>
        <v>48</v>
      </c>
      <c r="F474" s="209" t="s">
        <v>2167</v>
      </c>
      <c r="G474" s="209" t="s">
        <v>1501</v>
      </c>
      <c r="H474" s="209" t="s">
        <v>1479</v>
      </c>
      <c r="I474" s="209" t="s">
        <v>1493</v>
      </c>
      <c r="J474" s="209" t="s">
        <v>1496</v>
      </c>
      <c r="K474" s="209" t="s">
        <v>1400</v>
      </c>
      <c r="L474" s="41">
        <v>41.3</v>
      </c>
      <c r="M474" s="41" t="s">
        <v>1097</v>
      </c>
      <c r="N474" s="41" t="s">
        <v>1098</v>
      </c>
      <c r="O474" s="150" t="s">
        <v>1088</v>
      </c>
      <c r="P474" s="41" t="s">
        <v>1092</v>
      </c>
      <c r="Q474" s="41" t="s">
        <v>1482</v>
      </c>
      <c r="R474" s="41" t="s">
        <v>1483</v>
      </c>
      <c r="S474" s="41" t="s">
        <v>1484</v>
      </c>
      <c r="T474" s="41" t="s">
        <v>1485</v>
      </c>
      <c r="U474" s="41" t="s">
        <v>1486</v>
      </c>
      <c r="V474" s="41" t="s">
        <v>1487</v>
      </c>
      <c r="W474" s="41" t="s">
        <v>2998</v>
      </c>
      <c r="X474" s="41"/>
    </row>
    <row r="475" spans="2:24" ht="57" x14ac:dyDescent="0.45">
      <c r="B475" s="208">
        <f t="shared" si="7"/>
        <v>469</v>
      </c>
      <c r="C475" s="209" t="s">
        <v>1477</v>
      </c>
      <c r="D475" s="209" t="s">
        <v>1832</v>
      </c>
      <c r="E475" s="209">
        <f>IF(D475="1.2(1)①",INDEX('1.2(1)①'!$B:$B,MATCH(F475,'1.2(1)①'!$J:$J,0),1),INDEX('1.2(1)②'!$B:$B,MATCH(F475,'1.2(1)②'!$J:$J,0),1))</f>
        <v>48</v>
      </c>
      <c r="F475" s="209" t="s">
        <v>2167</v>
      </c>
      <c r="G475" s="209" t="s">
        <v>1501</v>
      </c>
      <c r="H475" s="209" t="s">
        <v>1479</v>
      </c>
      <c r="I475" s="209" t="s">
        <v>1494</v>
      </c>
      <c r="J475" s="209" t="s">
        <v>1496</v>
      </c>
      <c r="K475" s="209" t="s">
        <v>1400</v>
      </c>
      <c r="L475" s="41">
        <v>42.9</v>
      </c>
      <c r="M475" s="41" t="s">
        <v>1097</v>
      </c>
      <c r="N475" s="41" t="s">
        <v>1098</v>
      </c>
      <c r="O475" s="150" t="s">
        <v>1088</v>
      </c>
      <c r="P475" s="41" t="s">
        <v>1092</v>
      </c>
      <c r="Q475" s="41" t="s">
        <v>1482</v>
      </c>
      <c r="R475" s="41" t="s">
        <v>1483</v>
      </c>
      <c r="S475" s="41" t="s">
        <v>1484</v>
      </c>
      <c r="T475" s="41" t="s">
        <v>1485</v>
      </c>
      <c r="U475" s="41" t="s">
        <v>1486</v>
      </c>
      <c r="V475" s="41" t="s">
        <v>1487</v>
      </c>
      <c r="W475" s="41" t="s">
        <v>2998</v>
      </c>
      <c r="X475" s="41"/>
    </row>
    <row r="476" spans="2:24" ht="57" x14ac:dyDescent="0.45">
      <c r="B476" s="208">
        <f t="shared" si="7"/>
        <v>470</v>
      </c>
      <c r="C476" s="209" t="s">
        <v>1477</v>
      </c>
      <c r="D476" s="209" t="s">
        <v>1832</v>
      </c>
      <c r="E476" s="209">
        <f>IF(D476="1.2(1)①",INDEX('1.2(1)①'!$B:$B,MATCH(F476,'1.2(1)①'!$J:$J,0),1),INDEX('1.2(1)②'!$B:$B,MATCH(F476,'1.2(1)②'!$J:$J,0),1))</f>
        <v>48</v>
      </c>
      <c r="F476" s="209" t="s">
        <v>2167</v>
      </c>
      <c r="G476" s="209" t="s">
        <v>1501</v>
      </c>
      <c r="H476" s="209" t="s">
        <v>1479</v>
      </c>
      <c r="I476" s="209" t="s">
        <v>1495</v>
      </c>
      <c r="J476" s="209" t="s">
        <v>1496</v>
      </c>
      <c r="K476" s="209" t="s">
        <v>1400</v>
      </c>
      <c r="L476" s="41">
        <v>51</v>
      </c>
      <c r="M476" s="41" t="s">
        <v>1097</v>
      </c>
      <c r="N476" s="41" t="s">
        <v>1098</v>
      </c>
      <c r="O476" s="150" t="s">
        <v>1088</v>
      </c>
      <c r="P476" s="41" t="s">
        <v>1092</v>
      </c>
      <c r="Q476" s="41" t="s">
        <v>1482</v>
      </c>
      <c r="R476" s="41" t="s">
        <v>1483</v>
      </c>
      <c r="S476" s="41" t="s">
        <v>1484</v>
      </c>
      <c r="T476" s="41" t="s">
        <v>1485</v>
      </c>
      <c r="U476" s="41" t="s">
        <v>1486</v>
      </c>
      <c r="V476" s="41" t="s">
        <v>1487</v>
      </c>
      <c r="W476" s="41" t="s">
        <v>2998</v>
      </c>
      <c r="X476" s="41"/>
    </row>
    <row r="477" spans="2:24" ht="57" x14ac:dyDescent="0.45">
      <c r="B477" s="208">
        <f t="shared" si="7"/>
        <v>471</v>
      </c>
      <c r="C477" s="209" t="s">
        <v>1477</v>
      </c>
      <c r="D477" s="209" t="s">
        <v>1832</v>
      </c>
      <c r="E477" s="209">
        <f>IF(D477="1.2(1)①",INDEX('1.2(1)①'!$B:$B,MATCH(F477,'1.2(1)①'!$J:$J,0),1),INDEX('1.2(1)②'!$B:$B,MATCH(F477,'1.2(1)②'!$J:$J,0),1))</f>
        <v>48</v>
      </c>
      <c r="F477" s="209" t="s">
        <v>2167</v>
      </c>
      <c r="G477" s="209" t="s">
        <v>1502</v>
      </c>
      <c r="H477" s="209" t="s">
        <v>1479</v>
      </c>
      <c r="I477" s="209" t="s">
        <v>1498</v>
      </c>
      <c r="J477" s="209" t="s">
        <v>1481</v>
      </c>
      <c r="K477" s="209" t="s">
        <v>1400</v>
      </c>
      <c r="L477" s="41">
        <v>86.5</v>
      </c>
      <c r="M477" s="41" t="s">
        <v>1097</v>
      </c>
      <c r="N477" s="41" t="s">
        <v>1098</v>
      </c>
      <c r="O477" s="150" t="s">
        <v>1088</v>
      </c>
      <c r="P477" s="41" t="s">
        <v>1092</v>
      </c>
      <c r="Q477" s="41" t="s">
        <v>1482</v>
      </c>
      <c r="R477" s="41" t="s">
        <v>1483</v>
      </c>
      <c r="S477" s="41" t="s">
        <v>1484</v>
      </c>
      <c r="T477" s="41" t="s">
        <v>1485</v>
      </c>
      <c r="U477" s="41" t="s">
        <v>1486</v>
      </c>
      <c r="V477" s="41" t="s">
        <v>1487</v>
      </c>
      <c r="W477" s="41" t="s">
        <v>2998</v>
      </c>
      <c r="X477" s="41"/>
    </row>
    <row r="478" spans="2:24" ht="57" x14ac:dyDescent="0.45">
      <c r="B478" s="208">
        <f t="shared" si="7"/>
        <v>472</v>
      </c>
      <c r="C478" s="209" t="s">
        <v>1477</v>
      </c>
      <c r="D478" s="209" t="s">
        <v>1832</v>
      </c>
      <c r="E478" s="209">
        <f>IF(D478="1.2(1)①",INDEX('1.2(1)①'!$B:$B,MATCH(F478,'1.2(1)①'!$J:$J,0),1),INDEX('1.2(1)②'!$B:$B,MATCH(F478,'1.2(1)②'!$J:$J,0),1))</f>
        <v>48</v>
      </c>
      <c r="F478" s="209" t="s">
        <v>2167</v>
      </c>
      <c r="G478" s="209" t="s">
        <v>1502</v>
      </c>
      <c r="H478" s="209" t="s">
        <v>1479</v>
      </c>
      <c r="I478" s="209" t="s">
        <v>1499</v>
      </c>
      <c r="J478" s="209" t="s">
        <v>1481</v>
      </c>
      <c r="K478" s="209" t="s">
        <v>1400</v>
      </c>
      <c r="L478" s="41" t="s">
        <v>1088</v>
      </c>
      <c r="M478" s="41" t="s">
        <v>1097</v>
      </c>
      <c r="N478" s="41" t="s">
        <v>1098</v>
      </c>
      <c r="O478" s="150" t="s">
        <v>1088</v>
      </c>
      <c r="P478" s="41" t="s">
        <v>1092</v>
      </c>
      <c r="Q478" s="41" t="s">
        <v>1482</v>
      </c>
      <c r="R478" s="41" t="s">
        <v>1483</v>
      </c>
      <c r="S478" s="41" t="s">
        <v>1484</v>
      </c>
      <c r="T478" s="41" t="s">
        <v>1485</v>
      </c>
      <c r="U478" s="41" t="s">
        <v>1486</v>
      </c>
      <c r="V478" s="41" t="s">
        <v>1487</v>
      </c>
      <c r="W478" s="41" t="s">
        <v>2998</v>
      </c>
      <c r="X478" s="41"/>
    </row>
    <row r="479" spans="2:24" ht="57" x14ac:dyDescent="0.45">
      <c r="B479" s="208">
        <f t="shared" si="7"/>
        <v>473</v>
      </c>
      <c r="C479" s="209" t="s">
        <v>1477</v>
      </c>
      <c r="D479" s="209" t="s">
        <v>1832</v>
      </c>
      <c r="E479" s="209">
        <f>IF(D479="1.2(1)①",INDEX('1.2(1)①'!$B:$B,MATCH(F479,'1.2(1)①'!$J:$J,0),1),INDEX('1.2(1)②'!$B:$B,MATCH(F479,'1.2(1)②'!$J:$J,0),1))</f>
        <v>48</v>
      </c>
      <c r="F479" s="209" t="s">
        <v>2167</v>
      </c>
      <c r="G479" s="209" t="s">
        <v>1502</v>
      </c>
      <c r="H479" s="209" t="s">
        <v>1479</v>
      </c>
      <c r="I479" s="209" t="s">
        <v>1498</v>
      </c>
      <c r="J479" s="209" t="s">
        <v>1496</v>
      </c>
      <c r="K479" s="209" t="s">
        <v>1400</v>
      </c>
      <c r="L479" s="41">
        <v>44</v>
      </c>
      <c r="M479" s="41" t="s">
        <v>1097</v>
      </c>
      <c r="N479" s="41" t="s">
        <v>1098</v>
      </c>
      <c r="O479" s="150" t="s">
        <v>1088</v>
      </c>
      <c r="P479" s="41" t="s">
        <v>1092</v>
      </c>
      <c r="Q479" s="41" t="s">
        <v>1482</v>
      </c>
      <c r="R479" s="41" t="s">
        <v>1483</v>
      </c>
      <c r="S479" s="41" t="s">
        <v>1484</v>
      </c>
      <c r="T479" s="41" t="s">
        <v>1485</v>
      </c>
      <c r="U479" s="41" t="s">
        <v>1486</v>
      </c>
      <c r="V479" s="41" t="s">
        <v>1487</v>
      </c>
      <c r="W479" s="41" t="s">
        <v>2998</v>
      </c>
      <c r="X479" s="41"/>
    </row>
    <row r="480" spans="2:24" ht="57" x14ac:dyDescent="0.45">
      <c r="B480" s="208">
        <f t="shared" si="7"/>
        <v>474</v>
      </c>
      <c r="C480" s="209" t="s">
        <v>1477</v>
      </c>
      <c r="D480" s="209" t="s">
        <v>1832</v>
      </c>
      <c r="E480" s="209">
        <f>IF(D480="1.2(1)①",INDEX('1.2(1)①'!$B:$B,MATCH(F480,'1.2(1)①'!$J:$J,0),1),INDEX('1.2(1)②'!$B:$B,MATCH(F480,'1.2(1)②'!$J:$J,0),1))</f>
        <v>48</v>
      </c>
      <c r="F480" s="209" t="s">
        <v>2167</v>
      </c>
      <c r="G480" s="209" t="s">
        <v>1502</v>
      </c>
      <c r="H480" s="209" t="s">
        <v>1479</v>
      </c>
      <c r="I480" s="209" t="s">
        <v>1499</v>
      </c>
      <c r="J480" s="209" t="s">
        <v>1496</v>
      </c>
      <c r="K480" s="209" t="s">
        <v>1400</v>
      </c>
      <c r="L480" s="41" t="s">
        <v>1088</v>
      </c>
      <c r="M480" s="41" t="s">
        <v>1097</v>
      </c>
      <c r="N480" s="41" t="s">
        <v>1098</v>
      </c>
      <c r="O480" s="150" t="s">
        <v>1088</v>
      </c>
      <c r="P480" s="41" t="s">
        <v>1092</v>
      </c>
      <c r="Q480" s="41" t="s">
        <v>1482</v>
      </c>
      <c r="R480" s="41" t="s">
        <v>1483</v>
      </c>
      <c r="S480" s="41" t="s">
        <v>1484</v>
      </c>
      <c r="T480" s="41" t="s">
        <v>1485</v>
      </c>
      <c r="U480" s="41" t="s">
        <v>1486</v>
      </c>
      <c r="V480" s="41" t="s">
        <v>1487</v>
      </c>
      <c r="W480" s="41" t="s">
        <v>2998</v>
      </c>
      <c r="X480" s="41"/>
    </row>
    <row r="481" spans="2:24" ht="57" x14ac:dyDescent="0.45">
      <c r="B481" s="208">
        <f t="shared" si="7"/>
        <v>475</v>
      </c>
      <c r="C481" s="209" t="s">
        <v>1477</v>
      </c>
      <c r="D481" s="209" t="s">
        <v>1832</v>
      </c>
      <c r="E481" s="209">
        <f>IF(D481="1.2(1)①",INDEX('1.2(1)①'!$B:$B,MATCH(F481,'1.2(1)①'!$J:$J,0),1),INDEX('1.2(1)②'!$B:$B,MATCH(F481,'1.2(1)②'!$J:$J,0),1))</f>
        <v>48</v>
      </c>
      <c r="F481" s="209" t="s">
        <v>2167</v>
      </c>
      <c r="G481" s="209" t="s">
        <v>1503</v>
      </c>
      <c r="H481" s="209" t="s">
        <v>1479</v>
      </c>
      <c r="I481" s="209" t="s">
        <v>1498</v>
      </c>
      <c r="J481" s="209" t="s">
        <v>1481</v>
      </c>
      <c r="K481" s="209" t="s">
        <v>1400</v>
      </c>
      <c r="L481" s="41">
        <v>77</v>
      </c>
      <c r="M481" s="41" t="s">
        <v>1097</v>
      </c>
      <c r="N481" s="41" t="s">
        <v>1098</v>
      </c>
      <c r="O481" s="150" t="s">
        <v>1088</v>
      </c>
      <c r="P481" s="41" t="s">
        <v>1092</v>
      </c>
      <c r="Q481" s="41" t="s">
        <v>1482</v>
      </c>
      <c r="R481" s="41" t="s">
        <v>1483</v>
      </c>
      <c r="S481" s="41" t="s">
        <v>1484</v>
      </c>
      <c r="T481" s="41" t="s">
        <v>1485</v>
      </c>
      <c r="U481" s="41" t="s">
        <v>1486</v>
      </c>
      <c r="V481" s="41" t="s">
        <v>1487</v>
      </c>
      <c r="W481" s="41" t="s">
        <v>2998</v>
      </c>
      <c r="X481" s="41"/>
    </row>
    <row r="482" spans="2:24" ht="57" x14ac:dyDescent="0.45">
      <c r="B482" s="208">
        <f t="shared" si="7"/>
        <v>476</v>
      </c>
      <c r="C482" s="209" t="s">
        <v>1477</v>
      </c>
      <c r="D482" s="209" t="s">
        <v>1832</v>
      </c>
      <c r="E482" s="209">
        <f>IF(D482="1.2(1)①",INDEX('1.2(1)①'!$B:$B,MATCH(F482,'1.2(1)①'!$J:$J,0),1),INDEX('1.2(1)②'!$B:$B,MATCH(F482,'1.2(1)②'!$J:$J,0),1))</f>
        <v>48</v>
      </c>
      <c r="F482" s="209" t="s">
        <v>2167</v>
      </c>
      <c r="G482" s="209" t="s">
        <v>1503</v>
      </c>
      <c r="H482" s="209" t="s">
        <v>1479</v>
      </c>
      <c r="I482" s="209" t="s">
        <v>1499</v>
      </c>
      <c r="J482" s="209" t="s">
        <v>1481</v>
      </c>
      <c r="K482" s="209" t="s">
        <v>1400</v>
      </c>
      <c r="L482" s="41">
        <v>77.900000000000006</v>
      </c>
      <c r="M482" s="41" t="s">
        <v>1097</v>
      </c>
      <c r="N482" s="41" t="s">
        <v>1098</v>
      </c>
      <c r="O482" s="150" t="s">
        <v>1088</v>
      </c>
      <c r="P482" s="41" t="s">
        <v>1092</v>
      </c>
      <c r="Q482" s="41" t="s">
        <v>1482</v>
      </c>
      <c r="R482" s="41" t="s">
        <v>1483</v>
      </c>
      <c r="S482" s="41" t="s">
        <v>1484</v>
      </c>
      <c r="T482" s="41" t="s">
        <v>1485</v>
      </c>
      <c r="U482" s="41" t="s">
        <v>1486</v>
      </c>
      <c r="V482" s="41" t="s">
        <v>1487</v>
      </c>
      <c r="W482" s="41" t="s">
        <v>2998</v>
      </c>
      <c r="X482" s="41"/>
    </row>
    <row r="483" spans="2:24" ht="57" x14ac:dyDescent="0.45">
      <c r="B483" s="208">
        <f t="shared" si="7"/>
        <v>477</v>
      </c>
      <c r="C483" s="209" t="s">
        <v>1477</v>
      </c>
      <c r="D483" s="209" t="s">
        <v>1832</v>
      </c>
      <c r="E483" s="209">
        <f>IF(D483="1.2(1)①",INDEX('1.2(1)①'!$B:$B,MATCH(F483,'1.2(1)①'!$J:$J,0),1),INDEX('1.2(1)②'!$B:$B,MATCH(F483,'1.2(1)②'!$J:$J,0),1))</f>
        <v>48</v>
      </c>
      <c r="F483" s="209" t="s">
        <v>2167</v>
      </c>
      <c r="G483" s="209" t="s">
        <v>1503</v>
      </c>
      <c r="H483" s="209" t="s">
        <v>1479</v>
      </c>
      <c r="I483" s="209" t="s">
        <v>1498</v>
      </c>
      <c r="J483" s="209" t="s">
        <v>1496</v>
      </c>
      <c r="K483" s="209" t="s">
        <v>1400</v>
      </c>
      <c r="L483" s="41">
        <v>45.5</v>
      </c>
      <c r="M483" s="41" t="s">
        <v>1097</v>
      </c>
      <c r="N483" s="41" t="s">
        <v>1098</v>
      </c>
      <c r="O483" s="150" t="s">
        <v>1088</v>
      </c>
      <c r="P483" s="41" t="s">
        <v>1092</v>
      </c>
      <c r="Q483" s="41" t="s">
        <v>1482</v>
      </c>
      <c r="R483" s="41" t="s">
        <v>1483</v>
      </c>
      <c r="S483" s="41" t="s">
        <v>1484</v>
      </c>
      <c r="T483" s="41" t="s">
        <v>1485</v>
      </c>
      <c r="U483" s="41" t="s">
        <v>1486</v>
      </c>
      <c r="V483" s="41" t="s">
        <v>1487</v>
      </c>
      <c r="W483" s="41" t="s">
        <v>2998</v>
      </c>
      <c r="X483" s="41"/>
    </row>
    <row r="484" spans="2:24" ht="57" x14ac:dyDescent="0.45">
      <c r="B484" s="208">
        <f t="shared" si="7"/>
        <v>478</v>
      </c>
      <c r="C484" s="209" t="s">
        <v>1477</v>
      </c>
      <c r="D484" s="209" t="s">
        <v>1832</v>
      </c>
      <c r="E484" s="209">
        <f>IF(D484="1.2(1)①",INDEX('1.2(1)①'!$B:$B,MATCH(F484,'1.2(1)①'!$J:$J,0),1),INDEX('1.2(1)②'!$B:$B,MATCH(F484,'1.2(1)②'!$J:$J,0),1))</f>
        <v>48</v>
      </c>
      <c r="F484" s="209" t="s">
        <v>2167</v>
      </c>
      <c r="G484" s="209" t="s">
        <v>1503</v>
      </c>
      <c r="H484" s="209" t="s">
        <v>1479</v>
      </c>
      <c r="I484" s="209" t="s">
        <v>1499</v>
      </c>
      <c r="J484" s="209" t="s">
        <v>1496</v>
      </c>
      <c r="K484" s="209" t="s">
        <v>1400</v>
      </c>
      <c r="L484" s="41">
        <v>47.8</v>
      </c>
      <c r="M484" s="41" t="s">
        <v>1097</v>
      </c>
      <c r="N484" s="41" t="s">
        <v>1098</v>
      </c>
      <c r="O484" s="150" t="s">
        <v>1088</v>
      </c>
      <c r="P484" s="41" t="s">
        <v>1092</v>
      </c>
      <c r="Q484" s="41" t="s">
        <v>1482</v>
      </c>
      <c r="R484" s="41" t="s">
        <v>1483</v>
      </c>
      <c r="S484" s="41" t="s">
        <v>1484</v>
      </c>
      <c r="T484" s="41" t="s">
        <v>1485</v>
      </c>
      <c r="U484" s="41" t="s">
        <v>1486</v>
      </c>
      <c r="V484" s="41" t="s">
        <v>1487</v>
      </c>
      <c r="W484" s="41" t="s">
        <v>2998</v>
      </c>
      <c r="X484" s="41"/>
    </row>
    <row r="485" spans="2:24" ht="57" x14ac:dyDescent="0.45">
      <c r="B485" s="208">
        <f t="shared" si="7"/>
        <v>479</v>
      </c>
      <c r="C485" s="209" t="s">
        <v>1504</v>
      </c>
      <c r="D485" s="209" t="s">
        <v>1832</v>
      </c>
      <c r="E485" s="209">
        <f>IF(D485="1.2(1)①",INDEX('1.2(1)①'!$B:$B,MATCH(F485,'1.2(1)①'!$J:$J,0),1),INDEX('1.2(1)②'!$B:$B,MATCH(F485,'1.2(1)②'!$J:$J,0),1))</f>
        <v>49</v>
      </c>
      <c r="F485" s="209" t="s">
        <v>106</v>
      </c>
      <c r="G485" s="209" t="s">
        <v>1478</v>
      </c>
      <c r="H485" s="209" t="s">
        <v>1479</v>
      </c>
      <c r="I485" s="209" t="s">
        <v>1505</v>
      </c>
      <c r="J485" s="209" t="s">
        <v>1481</v>
      </c>
      <c r="K485" s="209" t="s">
        <v>1400</v>
      </c>
      <c r="L485" s="41">
        <v>83</v>
      </c>
      <c r="M485" s="41" t="s">
        <v>1097</v>
      </c>
      <c r="N485" s="41" t="s">
        <v>1098</v>
      </c>
      <c r="O485" s="150" t="s">
        <v>1088</v>
      </c>
      <c r="P485" s="41" t="s">
        <v>1092</v>
      </c>
      <c r="Q485" s="41" t="s">
        <v>1482</v>
      </c>
      <c r="R485" s="41" t="s">
        <v>1483</v>
      </c>
      <c r="S485" s="41" t="s">
        <v>1484</v>
      </c>
      <c r="T485" s="41" t="s">
        <v>1485</v>
      </c>
      <c r="U485" s="41" t="s">
        <v>1486</v>
      </c>
      <c r="V485" s="41" t="s">
        <v>1487</v>
      </c>
      <c r="W485" s="41" t="s">
        <v>2998</v>
      </c>
      <c r="X485" s="41"/>
    </row>
    <row r="486" spans="2:24" ht="57" x14ac:dyDescent="0.45">
      <c r="B486" s="208">
        <f t="shared" si="7"/>
        <v>480</v>
      </c>
      <c r="C486" s="209" t="s">
        <v>1504</v>
      </c>
      <c r="D486" s="209" t="s">
        <v>1832</v>
      </c>
      <c r="E486" s="209">
        <f>IF(D486="1.2(1)①",INDEX('1.2(1)①'!$B:$B,MATCH(F486,'1.2(1)①'!$J:$J,0),1),INDEX('1.2(1)②'!$B:$B,MATCH(F486,'1.2(1)②'!$J:$J,0),1))</f>
        <v>49</v>
      </c>
      <c r="F486" s="209" t="s">
        <v>106</v>
      </c>
      <c r="G486" s="209" t="s">
        <v>1478</v>
      </c>
      <c r="H486" s="209" t="s">
        <v>1479</v>
      </c>
      <c r="I486" s="209" t="s">
        <v>1498</v>
      </c>
      <c r="J486" s="209" t="s">
        <v>1481</v>
      </c>
      <c r="K486" s="209" t="s">
        <v>1400</v>
      </c>
      <c r="L486" s="41">
        <v>84</v>
      </c>
      <c r="M486" s="41" t="s">
        <v>1097</v>
      </c>
      <c r="N486" s="41" t="s">
        <v>1098</v>
      </c>
      <c r="O486" s="150" t="s">
        <v>1088</v>
      </c>
      <c r="P486" s="41" t="s">
        <v>1092</v>
      </c>
      <c r="Q486" s="41" t="s">
        <v>1482</v>
      </c>
      <c r="R486" s="41" t="s">
        <v>1483</v>
      </c>
      <c r="S486" s="41" t="s">
        <v>1484</v>
      </c>
      <c r="T486" s="41" t="s">
        <v>1485</v>
      </c>
      <c r="U486" s="41" t="s">
        <v>1486</v>
      </c>
      <c r="V486" s="41" t="s">
        <v>1487</v>
      </c>
      <c r="W486" s="41" t="s">
        <v>2998</v>
      </c>
      <c r="X486" s="41"/>
    </row>
    <row r="487" spans="2:24" ht="57" x14ac:dyDescent="0.45">
      <c r="B487" s="208">
        <f t="shared" si="7"/>
        <v>481</v>
      </c>
      <c r="C487" s="209" t="s">
        <v>1504</v>
      </c>
      <c r="D487" s="209" t="s">
        <v>1832</v>
      </c>
      <c r="E487" s="209">
        <f>IF(D487="1.2(1)①",INDEX('1.2(1)①'!$B:$B,MATCH(F487,'1.2(1)①'!$J:$J,0),1),INDEX('1.2(1)②'!$B:$B,MATCH(F487,'1.2(1)②'!$J:$J,0),1))</f>
        <v>49</v>
      </c>
      <c r="F487" s="209" t="s">
        <v>106</v>
      </c>
      <c r="G487" s="209" t="s">
        <v>1478</v>
      </c>
      <c r="H487" s="209" t="s">
        <v>1479</v>
      </c>
      <c r="I487" s="209" t="s">
        <v>1499</v>
      </c>
      <c r="J487" s="209" t="s">
        <v>1481</v>
      </c>
      <c r="K487" s="209" t="s">
        <v>1400</v>
      </c>
      <c r="L487" s="41">
        <v>81.8</v>
      </c>
      <c r="M487" s="41" t="s">
        <v>1097</v>
      </c>
      <c r="N487" s="41" t="s">
        <v>1098</v>
      </c>
      <c r="O487" s="150" t="s">
        <v>1088</v>
      </c>
      <c r="P487" s="41" t="s">
        <v>1092</v>
      </c>
      <c r="Q487" s="41" t="s">
        <v>1482</v>
      </c>
      <c r="R487" s="41" t="s">
        <v>1483</v>
      </c>
      <c r="S487" s="41" t="s">
        <v>1484</v>
      </c>
      <c r="T487" s="41" t="s">
        <v>1485</v>
      </c>
      <c r="U487" s="41" t="s">
        <v>1486</v>
      </c>
      <c r="V487" s="41" t="s">
        <v>1487</v>
      </c>
      <c r="W487" s="41" t="s">
        <v>2998</v>
      </c>
      <c r="X487" s="41"/>
    </row>
    <row r="488" spans="2:24" ht="57" x14ac:dyDescent="0.45">
      <c r="B488" s="208">
        <f t="shared" si="7"/>
        <v>482</v>
      </c>
      <c r="C488" s="209" t="s">
        <v>1504</v>
      </c>
      <c r="D488" s="209" t="s">
        <v>1832</v>
      </c>
      <c r="E488" s="209">
        <f>IF(D488="1.2(1)①",INDEX('1.2(1)①'!$B:$B,MATCH(F488,'1.2(1)①'!$J:$J,0),1),INDEX('1.2(1)②'!$B:$B,MATCH(F488,'1.2(1)②'!$J:$J,0),1))</f>
        <v>49</v>
      </c>
      <c r="F488" s="209" t="s">
        <v>106</v>
      </c>
      <c r="G488" s="209" t="s">
        <v>2985</v>
      </c>
      <c r="H488" s="209" t="s">
        <v>1479</v>
      </c>
      <c r="I488" s="209" t="s">
        <v>2986</v>
      </c>
      <c r="J488" s="209" t="s">
        <v>1481</v>
      </c>
      <c r="K488" s="209" t="s">
        <v>1400</v>
      </c>
      <c r="L488" s="41">
        <v>80.2</v>
      </c>
      <c r="M488" s="41" t="s">
        <v>1097</v>
      </c>
      <c r="N488" s="41" t="s">
        <v>1098</v>
      </c>
      <c r="O488" s="150" t="s">
        <v>1088</v>
      </c>
      <c r="P488" s="41" t="s">
        <v>1092</v>
      </c>
      <c r="Q488" s="41" t="s">
        <v>1482</v>
      </c>
      <c r="R488" s="41" t="s">
        <v>1483</v>
      </c>
      <c r="S488" s="41" t="s">
        <v>1484</v>
      </c>
      <c r="T488" s="41" t="s">
        <v>1485</v>
      </c>
      <c r="U488" s="41" t="s">
        <v>1486</v>
      </c>
      <c r="V488" s="41" t="s">
        <v>1487</v>
      </c>
      <c r="W488" s="41" t="s">
        <v>2909</v>
      </c>
      <c r="X488" s="41"/>
    </row>
    <row r="489" spans="2:24" ht="57" x14ac:dyDescent="0.45">
      <c r="B489" s="208">
        <f t="shared" si="7"/>
        <v>483</v>
      </c>
      <c r="C489" s="209" t="s">
        <v>1504</v>
      </c>
      <c r="D489" s="209" t="s">
        <v>1832</v>
      </c>
      <c r="E489" s="209">
        <f>IF(D489="1.2(1)①",INDEX('1.2(1)①'!$B:$B,MATCH(F489,'1.2(1)①'!$J:$J,0),1),INDEX('1.2(1)②'!$B:$B,MATCH(F489,'1.2(1)②'!$J:$J,0),1))</f>
        <v>49</v>
      </c>
      <c r="F489" s="209" t="s">
        <v>106</v>
      </c>
      <c r="G489" s="209" t="s">
        <v>2985</v>
      </c>
      <c r="H489" s="209" t="s">
        <v>1479</v>
      </c>
      <c r="I489" s="209" t="s">
        <v>2987</v>
      </c>
      <c r="J489" s="209" t="s">
        <v>1481</v>
      </c>
      <c r="K489" s="209" t="s">
        <v>1400</v>
      </c>
      <c r="L489" s="41">
        <v>75.3</v>
      </c>
      <c r="M489" s="41" t="s">
        <v>1097</v>
      </c>
      <c r="N489" s="41" t="s">
        <v>1098</v>
      </c>
      <c r="O489" s="150" t="s">
        <v>1088</v>
      </c>
      <c r="P489" s="41" t="s">
        <v>1092</v>
      </c>
      <c r="Q489" s="41" t="s">
        <v>1482</v>
      </c>
      <c r="R489" s="41" t="s">
        <v>1483</v>
      </c>
      <c r="S489" s="41" t="s">
        <v>1484</v>
      </c>
      <c r="T489" s="41" t="s">
        <v>1485</v>
      </c>
      <c r="U489" s="41" t="s">
        <v>1486</v>
      </c>
      <c r="V489" s="41" t="s">
        <v>1487</v>
      </c>
      <c r="W489" s="41" t="s">
        <v>2909</v>
      </c>
      <c r="X489" s="41"/>
    </row>
    <row r="490" spans="2:24" ht="57" x14ac:dyDescent="0.45">
      <c r="B490" s="208">
        <f t="shared" si="7"/>
        <v>484</v>
      </c>
      <c r="C490" s="209" t="s">
        <v>1504</v>
      </c>
      <c r="D490" s="209" t="s">
        <v>1832</v>
      </c>
      <c r="E490" s="209">
        <f>IF(D490="1.2(1)①",INDEX('1.2(1)①'!$B:$B,MATCH(F490,'1.2(1)①'!$J:$J,0),1),INDEX('1.2(1)②'!$B:$B,MATCH(F490,'1.2(1)②'!$J:$J,0),1))</f>
        <v>49</v>
      </c>
      <c r="F490" s="209" t="s">
        <v>106</v>
      </c>
      <c r="G490" s="209" t="s">
        <v>2985</v>
      </c>
      <c r="H490" s="209" t="s">
        <v>1479</v>
      </c>
      <c r="I490" s="209" t="s">
        <v>2988</v>
      </c>
      <c r="J490" s="209" t="s">
        <v>1481</v>
      </c>
      <c r="K490" s="209" t="s">
        <v>1400</v>
      </c>
      <c r="L490" s="41">
        <v>72.400000000000006</v>
      </c>
      <c r="M490" s="41" t="s">
        <v>1097</v>
      </c>
      <c r="N490" s="41" t="s">
        <v>1098</v>
      </c>
      <c r="O490" s="150" t="s">
        <v>1088</v>
      </c>
      <c r="P490" s="41" t="s">
        <v>1092</v>
      </c>
      <c r="Q490" s="41" t="s">
        <v>1482</v>
      </c>
      <c r="R490" s="41" t="s">
        <v>1483</v>
      </c>
      <c r="S490" s="41" t="s">
        <v>1484</v>
      </c>
      <c r="T490" s="41" t="s">
        <v>1485</v>
      </c>
      <c r="U490" s="41" t="s">
        <v>1486</v>
      </c>
      <c r="V490" s="41" t="s">
        <v>1487</v>
      </c>
      <c r="W490" s="41" t="s">
        <v>2909</v>
      </c>
      <c r="X490" s="41"/>
    </row>
    <row r="491" spans="2:24" ht="57" x14ac:dyDescent="0.45">
      <c r="B491" s="208">
        <f t="shared" si="7"/>
        <v>485</v>
      </c>
      <c r="C491" s="209" t="s">
        <v>1504</v>
      </c>
      <c r="D491" s="209" t="s">
        <v>1832</v>
      </c>
      <c r="E491" s="209">
        <f>IF(D491="1.2(1)①",INDEX('1.2(1)①'!$B:$B,MATCH(F491,'1.2(1)①'!$J:$J,0),1),INDEX('1.2(1)②'!$B:$B,MATCH(F491,'1.2(1)②'!$J:$J,0),1))</f>
        <v>49</v>
      </c>
      <c r="F491" s="209" t="s">
        <v>106</v>
      </c>
      <c r="G491" s="209" t="s">
        <v>2985</v>
      </c>
      <c r="H491" s="209" t="s">
        <v>1479</v>
      </c>
      <c r="I491" s="209" t="s">
        <v>2989</v>
      </c>
      <c r="J491" s="209" t="s">
        <v>1481</v>
      </c>
      <c r="K491" s="209" t="s">
        <v>1400</v>
      </c>
      <c r="L491" s="41">
        <v>71.3</v>
      </c>
      <c r="M491" s="41" t="s">
        <v>1097</v>
      </c>
      <c r="N491" s="41" t="s">
        <v>1098</v>
      </c>
      <c r="O491" s="150" t="s">
        <v>1088</v>
      </c>
      <c r="P491" s="41" t="s">
        <v>1092</v>
      </c>
      <c r="Q491" s="41" t="s">
        <v>1482</v>
      </c>
      <c r="R491" s="41" t="s">
        <v>1483</v>
      </c>
      <c r="S491" s="41" t="s">
        <v>1484</v>
      </c>
      <c r="T491" s="41" t="s">
        <v>1485</v>
      </c>
      <c r="U491" s="41" t="s">
        <v>1486</v>
      </c>
      <c r="V491" s="41" t="s">
        <v>1487</v>
      </c>
      <c r="W491" s="41" t="s">
        <v>2909</v>
      </c>
      <c r="X491" s="41"/>
    </row>
    <row r="492" spans="2:24" ht="57" x14ac:dyDescent="0.45">
      <c r="B492" s="208">
        <f t="shared" si="7"/>
        <v>486</v>
      </c>
      <c r="C492" s="209" t="s">
        <v>1504</v>
      </c>
      <c r="D492" s="209" t="s">
        <v>1832</v>
      </c>
      <c r="E492" s="209">
        <f>IF(D492="1.2(1)①",INDEX('1.2(1)①'!$B:$B,MATCH(F492,'1.2(1)①'!$J:$J,0),1),INDEX('1.2(1)②'!$B:$B,MATCH(F492,'1.2(1)②'!$J:$J,0),1))</f>
        <v>49</v>
      </c>
      <c r="F492" s="209" t="s">
        <v>106</v>
      </c>
      <c r="G492" s="209" t="s">
        <v>2985</v>
      </c>
      <c r="H492" s="209" t="s">
        <v>1479</v>
      </c>
      <c r="I492" s="209" t="s">
        <v>2990</v>
      </c>
      <c r="J492" s="209" t="s">
        <v>1481</v>
      </c>
      <c r="K492" s="209" t="s">
        <v>1400</v>
      </c>
      <c r="L492" s="41" t="s">
        <v>1088</v>
      </c>
      <c r="M492" s="41" t="s">
        <v>1097</v>
      </c>
      <c r="N492" s="41" t="s">
        <v>1098</v>
      </c>
      <c r="O492" s="150" t="s">
        <v>1088</v>
      </c>
      <c r="P492" s="41" t="s">
        <v>1092</v>
      </c>
      <c r="Q492" s="41" t="s">
        <v>1482</v>
      </c>
      <c r="R492" s="41" t="s">
        <v>1483</v>
      </c>
      <c r="S492" s="41" t="s">
        <v>1484</v>
      </c>
      <c r="T492" s="41" t="s">
        <v>1485</v>
      </c>
      <c r="U492" s="41" t="s">
        <v>1486</v>
      </c>
      <c r="V492" s="41" t="s">
        <v>1487</v>
      </c>
      <c r="W492" s="41" t="s">
        <v>2909</v>
      </c>
      <c r="X492" s="41"/>
    </row>
    <row r="493" spans="2:24" ht="57" x14ac:dyDescent="0.45">
      <c r="B493" s="208">
        <f t="shared" si="7"/>
        <v>487</v>
      </c>
      <c r="C493" s="209" t="s">
        <v>1504</v>
      </c>
      <c r="D493" s="209" t="s">
        <v>1832</v>
      </c>
      <c r="E493" s="209">
        <f>IF(D493="1.2(1)①",INDEX('1.2(1)①'!$B:$B,MATCH(F493,'1.2(1)①'!$J:$J,0),1),INDEX('1.2(1)②'!$B:$B,MATCH(F493,'1.2(1)②'!$J:$J,0),1))</f>
        <v>49</v>
      </c>
      <c r="F493" s="209" t="s">
        <v>106</v>
      </c>
      <c r="G493" s="209" t="s">
        <v>3153</v>
      </c>
      <c r="H493" s="209" t="s">
        <v>1479</v>
      </c>
      <c r="I493" s="209" t="s">
        <v>2986</v>
      </c>
      <c r="J493" s="209" t="s">
        <v>1481</v>
      </c>
      <c r="K493" s="209" t="s">
        <v>1400</v>
      </c>
      <c r="L493" s="41">
        <v>85.3</v>
      </c>
      <c r="M493" s="41" t="s">
        <v>1097</v>
      </c>
      <c r="N493" s="41" t="s">
        <v>1098</v>
      </c>
      <c r="O493" s="150" t="s">
        <v>1088</v>
      </c>
      <c r="P493" s="41" t="s">
        <v>1092</v>
      </c>
      <c r="Q493" s="41" t="s">
        <v>1482</v>
      </c>
      <c r="R493" s="41" t="s">
        <v>1483</v>
      </c>
      <c r="S493" s="41" t="s">
        <v>1484</v>
      </c>
      <c r="T493" s="41" t="s">
        <v>1485</v>
      </c>
      <c r="U493" s="41" t="s">
        <v>1486</v>
      </c>
      <c r="V493" s="41" t="s">
        <v>1487</v>
      </c>
      <c r="W493" s="41" t="s">
        <v>2909</v>
      </c>
      <c r="X493" s="41"/>
    </row>
    <row r="494" spans="2:24" ht="57" x14ac:dyDescent="0.45">
      <c r="B494" s="208">
        <f t="shared" si="7"/>
        <v>488</v>
      </c>
      <c r="C494" s="209" t="s">
        <v>1504</v>
      </c>
      <c r="D494" s="209" t="s">
        <v>1832</v>
      </c>
      <c r="E494" s="209">
        <f>IF(D494="1.2(1)①",INDEX('1.2(1)①'!$B:$B,MATCH(F494,'1.2(1)①'!$J:$J,0),1),INDEX('1.2(1)②'!$B:$B,MATCH(F494,'1.2(1)②'!$J:$J,0),1))</f>
        <v>49</v>
      </c>
      <c r="F494" s="209" t="s">
        <v>106</v>
      </c>
      <c r="G494" s="209" t="s">
        <v>3153</v>
      </c>
      <c r="H494" s="209" t="s">
        <v>1479</v>
      </c>
      <c r="I494" s="209" t="s">
        <v>2987</v>
      </c>
      <c r="J494" s="209" t="s">
        <v>1481</v>
      </c>
      <c r="K494" s="209" t="s">
        <v>1400</v>
      </c>
      <c r="L494" s="41">
        <v>85.1</v>
      </c>
      <c r="M494" s="41" t="s">
        <v>1097</v>
      </c>
      <c r="N494" s="41" t="s">
        <v>1098</v>
      </c>
      <c r="O494" s="150" t="s">
        <v>1088</v>
      </c>
      <c r="P494" s="41" t="s">
        <v>1092</v>
      </c>
      <c r="Q494" s="41" t="s">
        <v>1482</v>
      </c>
      <c r="R494" s="41" t="s">
        <v>1483</v>
      </c>
      <c r="S494" s="41" t="s">
        <v>1484</v>
      </c>
      <c r="T494" s="41" t="s">
        <v>1485</v>
      </c>
      <c r="U494" s="41" t="s">
        <v>1486</v>
      </c>
      <c r="V494" s="41" t="s">
        <v>1487</v>
      </c>
      <c r="W494" s="41" t="s">
        <v>2909</v>
      </c>
      <c r="X494" s="41"/>
    </row>
    <row r="495" spans="2:24" ht="57" x14ac:dyDescent="0.45">
      <c r="B495" s="208">
        <f t="shared" si="7"/>
        <v>489</v>
      </c>
      <c r="C495" s="209" t="s">
        <v>1504</v>
      </c>
      <c r="D495" s="209" t="s">
        <v>1832</v>
      </c>
      <c r="E495" s="209">
        <f>IF(D495="1.2(1)①",INDEX('1.2(1)①'!$B:$B,MATCH(F495,'1.2(1)①'!$J:$J,0),1),INDEX('1.2(1)②'!$B:$B,MATCH(F495,'1.2(1)②'!$J:$J,0),1))</f>
        <v>49</v>
      </c>
      <c r="F495" s="209" t="s">
        <v>106</v>
      </c>
      <c r="G495" s="209" t="s">
        <v>3153</v>
      </c>
      <c r="H495" s="209" t="s">
        <v>1479</v>
      </c>
      <c r="I495" s="209" t="s">
        <v>2988</v>
      </c>
      <c r="J495" s="209" t="s">
        <v>1481</v>
      </c>
      <c r="K495" s="209" t="s">
        <v>1400</v>
      </c>
      <c r="L495" s="41">
        <v>85.2</v>
      </c>
      <c r="M495" s="41" t="s">
        <v>1097</v>
      </c>
      <c r="N495" s="41" t="s">
        <v>1098</v>
      </c>
      <c r="O495" s="150" t="s">
        <v>1088</v>
      </c>
      <c r="P495" s="41" t="s">
        <v>1092</v>
      </c>
      <c r="Q495" s="41" t="s">
        <v>1482</v>
      </c>
      <c r="R495" s="41" t="s">
        <v>1483</v>
      </c>
      <c r="S495" s="41" t="s">
        <v>1484</v>
      </c>
      <c r="T495" s="41" t="s">
        <v>1485</v>
      </c>
      <c r="U495" s="41" t="s">
        <v>1486</v>
      </c>
      <c r="V495" s="41" t="s">
        <v>1487</v>
      </c>
      <c r="W495" s="41" t="s">
        <v>2909</v>
      </c>
      <c r="X495" s="41"/>
    </row>
    <row r="496" spans="2:24" ht="57" x14ac:dyDescent="0.45">
      <c r="B496" s="208">
        <f t="shared" si="7"/>
        <v>490</v>
      </c>
      <c r="C496" s="209" t="s">
        <v>1504</v>
      </c>
      <c r="D496" s="209" t="s">
        <v>1832</v>
      </c>
      <c r="E496" s="209">
        <f>IF(D496="1.2(1)①",INDEX('1.2(1)①'!$B:$B,MATCH(F496,'1.2(1)①'!$J:$J,0),1),INDEX('1.2(1)②'!$B:$B,MATCH(F496,'1.2(1)②'!$J:$J,0),1))</f>
        <v>49</v>
      </c>
      <c r="F496" s="209" t="s">
        <v>106</v>
      </c>
      <c r="G496" s="209" t="s">
        <v>3153</v>
      </c>
      <c r="H496" s="209" t="s">
        <v>1479</v>
      </c>
      <c r="I496" s="209" t="s">
        <v>2989</v>
      </c>
      <c r="J496" s="209" t="s">
        <v>1481</v>
      </c>
      <c r="K496" s="209" t="s">
        <v>1400</v>
      </c>
      <c r="L496" s="41">
        <v>86.8</v>
      </c>
      <c r="M496" s="41" t="s">
        <v>1097</v>
      </c>
      <c r="N496" s="41" t="s">
        <v>1098</v>
      </c>
      <c r="O496" s="150" t="s">
        <v>1088</v>
      </c>
      <c r="P496" s="41" t="s">
        <v>1092</v>
      </c>
      <c r="Q496" s="41" t="s">
        <v>1482</v>
      </c>
      <c r="R496" s="41" t="s">
        <v>1483</v>
      </c>
      <c r="S496" s="41" t="s">
        <v>1484</v>
      </c>
      <c r="T496" s="41" t="s">
        <v>1485</v>
      </c>
      <c r="U496" s="41" t="s">
        <v>1486</v>
      </c>
      <c r="V496" s="41" t="s">
        <v>1487</v>
      </c>
      <c r="W496" s="41" t="s">
        <v>2909</v>
      </c>
      <c r="X496" s="41"/>
    </row>
    <row r="497" spans="2:24" ht="57" x14ac:dyDescent="0.45">
      <c r="B497" s="208">
        <f t="shared" si="7"/>
        <v>491</v>
      </c>
      <c r="C497" s="209" t="s">
        <v>1504</v>
      </c>
      <c r="D497" s="209" t="s">
        <v>1832</v>
      </c>
      <c r="E497" s="209">
        <f>IF(D497="1.2(1)①",INDEX('1.2(1)①'!$B:$B,MATCH(F497,'1.2(1)①'!$J:$J,0),1),INDEX('1.2(1)②'!$B:$B,MATCH(F497,'1.2(1)②'!$J:$J,0),1))</f>
        <v>49</v>
      </c>
      <c r="F497" s="209" t="s">
        <v>106</v>
      </c>
      <c r="G497" s="209" t="s">
        <v>3153</v>
      </c>
      <c r="H497" s="209" t="s">
        <v>1479</v>
      </c>
      <c r="I497" s="209" t="s">
        <v>2990</v>
      </c>
      <c r="J497" s="209" t="s">
        <v>1481</v>
      </c>
      <c r="K497" s="209" t="s">
        <v>1400</v>
      </c>
      <c r="L497" s="41" t="s">
        <v>1088</v>
      </c>
      <c r="M497" s="41" t="s">
        <v>1097</v>
      </c>
      <c r="N497" s="41" t="s">
        <v>1098</v>
      </c>
      <c r="O497" s="150" t="s">
        <v>1088</v>
      </c>
      <c r="P497" s="41" t="s">
        <v>1092</v>
      </c>
      <c r="Q497" s="41" t="s">
        <v>1482</v>
      </c>
      <c r="R497" s="41" t="s">
        <v>1483</v>
      </c>
      <c r="S497" s="41" t="s">
        <v>1484</v>
      </c>
      <c r="T497" s="41" t="s">
        <v>1485</v>
      </c>
      <c r="U497" s="41" t="s">
        <v>1486</v>
      </c>
      <c r="V497" s="41" t="s">
        <v>1487</v>
      </c>
      <c r="W497" s="41" t="s">
        <v>2909</v>
      </c>
      <c r="X497" s="41"/>
    </row>
    <row r="498" spans="2:24" ht="57" x14ac:dyDescent="0.45">
      <c r="B498" s="208">
        <f t="shared" si="7"/>
        <v>492</v>
      </c>
      <c r="C498" s="209" t="s">
        <v>1504</v>
      </c>
      <c r="D498" s="209" t="s">
        <v>1832</v>
      </c>
      <c r="E498" s="209">
        <f>IF(D498="1.2(1)①",INDEX('1.2(1)①'!$B:$B,MATCH(F498,'1.2(1)①'!$J:$J,0),1),INDEX('1.2(1)②'!$B:$B,MATCH(F498,'1.2(1)②'!$J:$J,0),1))</f>
        <v>49</v>
      </c>
      <c r="F498" s="209" t="s">
        <v>106</v>
      </c>
      <c r="G498" s="209" t="s">
        <v>2991</v>
      </c>
      <c r="H498" s="209" t="s">
        <v>1479</v>
      </c>
      <c r="I498" s="209" t="s">
        <v>2986</v>
      </c>
      <c r="J498" s="209" t="s">
        <v>1481</v>
      </c>
      <c r="K498" s="209" t="s">
        <v>1400</v>
      </c>
      <c r="L498" s="41" t="s">
        <v>1088</v>
      </c>
      <c r="M498" s="41" t="s">
        <v>1097</v>
      </c>
      <c r="N498" s="41" t="s">
        <v>1098</v>
      </c>
      <c r="O498" s="150" t="s">
        <v>1088</v>
      </c>
      <c r="P498" s="41" t="s">
        <v>1092</v>
      </c>
      <c r="Q498" s="41" t="s">
        <v>1482</v>
      </c>
      <c r="R498" s="41" t="s">
        <v>1483</v>
      </c>
      <c r="S498" s="41" t="s">
        <v>1484</v>
      </c>
      <c r="T498" s="41" t="s">
        <v>1485</v>
      </c>
      <c r="U498" s="41" t="s">
        <v>1486</v>
      </c>
      <c r="V498" s="41" t="s">
        <v>1487</v>
      </c>
      <c r="W498" s="41" t="s">
        <v>2909</v>
      </c>
      <c r="X498" s="41"/>
    </row>
    <row r="499" spans="2:24" ht="57" x14ac:dyDescent="0.45">
      <c r="B499" s="208">
        <f t="shared" si="7"/>
        <v>493</v>
      </c>
      <c r="C499" s="209" t="s">
        <v>1504</v>
      </c>
      <c r="D499" s="209" t="s">
        <v>1832</v>
      </c>
      <c r="E499" s="209">
        <f>IF(D499="1.2(1)①",INDEX('1.2(1)①'!$B:$B,MATCH(F499,'1.2(1)①'!$J:$J,0),1),INDEX('1.2(1)②'!$B:$B,MATCH(F499,'1.2(1)②'!$J:$J,0),1))</f>
        <v>49</v>
      </c>
      <c r="F499" s="209" t="s">
        <v>106</v>
      </c>
      <c r="G499" s="209" t="s">
        <v>2991</v>
      </c>
      <c r="H499" s="209" t="s">
        <v>1479</v>
      </c>
      <c r="I499" s="209" t="s">
        <v>2987</v>
      </c>
      <c r="J499" s="209" t="s">
        <v>1481</v>
      </c>
      <c r="K499" s="209" t="s">
        <v>1400</v>
      </c>
      <c r="L499" s="41" t="s">
        <v>1088</v>
      </c>
      <c r="M499" s="41" t="s">
        <v>1097</v>
      </c>
      <c r="N499" s="41" t="s">
        <v>1098</v>
      </c>
      <c r="O499" s="150" t="s">
        <v>1088</v>
      </c>
      <c r="P499" s="41" t="s">
        <v>1092</v>
      </c>
      <c r="Q499" s="41" t="s">
        <v>1482</v>
      </c>
      <c r="R499" s="41" t="s">
        <v>1483</v>
      </c>
      <c r="S499" s="41" t="s">
        <v>1484</v>
      </c>
      <c r="T499" s="41" t="s">
        <v>1485</v>
      </c>
      <c r="U499" s="41" t="s">
        <v>1486</v>
      </c>
      <c r="V499" s="41" t="s">
        <v>1487</v>
      </c>
      <c r="W499" s="41" t="s">
        <v>2909</v>
      </c>
      <c r="X499" s="41"/>
    </row>
    <row r="500" spans="2:24" ht="57" x14ac:dyDescent="0.45">
      <c r="B500" s="208">
        <f t="shared" si="7"/>
        <v>494</v>
      </c>
      <c r="C500" s="209" t="s">
        <v>1504</v>
      </c>
      <c r="D500" s="209" t="s">
        <v>1832</v>
      </c>
      <c r="E500" s="209">
        <f>IF(D500="1.2(1)①",INDEX('1.2(1)①'!$B:$B,MATCH(F500,'1.2(1)①'!$J:$J,0),1),INDEX('1.2(1)②'!$B:$B,MATCH(F500,'1.2(1)②'!$J:$J,0),1))</f>
        <v>49</v>
      </c>
      <c r="F500" s="209" t="s">
        <v>106</v>
      </c>
      <c r="G500" s="209" t="s">
        <v>2991</v>
      </c>
      <c r="H500" s="209" t="s">
        <v>1479</v>
      </c>
      <c r="I500" s="209" t="s">
        <v>2988</v>
      </c>
      <c r="J500" s="209" t="s">
        <v>1481</v>
      </c>
      <c r="K500" s="209" t="s">
        <v>1400</v>
      </c>
      <c r="L500" s="41" t="s">
        <v>1088</v>
      </c>
      <c r="M500" s="41" t="s">
        <v>1097</v>
      </c>
      <c r="N500" s="41" t="s">
        <v>1098</v>
      </c>
      <c r="O500" s="150" t="s">
        <v>1088</v>
      </c>
      <c r="P500" s="41" t="s">
        <v>1092</v>
      </c>
      <c r="Q500" s="41" t="s">
        <v>1482</v>
      </c>
      <c r="R500" s="41" t="s">
        <v>1483</v>
      </c>
      <c r="S500" s="41" t="s">
        <v>1484</v>
      </c>
      <c r="T500" s="41" t="s">
        <v>1485</v>
      </c>
      <c r="U500" s="41" t="s">
        <v>1486</v>
      </c>
      <c r="V500" s="41" t="s">
        <v>1487</v>
      </c>
      <c r="W500" s="41" t="s">
        <v>2909</v>
      </c>
      <c r="X500" s="41"/>
    </row>
    <row r="501" spans="2:24" ht="57" x14ac:dyDescent="0.45">
      <c r="B501" s="208">
        <f t="shared" si="7"/>
        <v>495</v>
      </c>
      <c r="C501" s="209" t="s">
        <v>1504</v>
      </c>
      <c r="D501" s="209" t="s">
        <v>1832</v>
      </c>
      <c r="E501" s="209">
        <f>IF(D501="1.2(1)①",INDEX('1.2(1)①'!$B:$B,MATCH(F501,'1.2(1)①'!$J:$J,0),1),INDEX('1.2(1)②'!$B:$B,MATCH(F501,'1.2(1)②'!$J:$J,0),1))</f>
        <v>49</v>
      </c>
      <c r="F501" s="209" t="s">
        <v>106</v>
      </c>
      <c r="G501" s="209" t="s">
        <v>2991</v>
      </c>
      <c r="H501" s="209" t="s">
        <v>1479</v>
      </c>
      <c r="I501" s="209" t="s">
        <v>2989</v>
      </c>
      <c r="J501" s="209" t="s">
        <v>1481</v>
      </c>
      <c r="K501" s="209" t="s">
        <v>1400</v>
      </c>
      <c r="L501" s="41" t="s">
        <v>1088</v>
      </c>
      <c r="M501" s="41" t="s">
        <v>1097</v>
      </c>
      <c r="N501" s="41" t="s">
        <v>1098</v>
      </c>
      <c r="O501" s="150" t="s">
        <v>1088</v>
      </c>
      <c r="P501" s="41" t="s">
        <v>1092</v>
      </c>
      <c r="Q501" s="41" t="s">
        <v>1482</v>
      </c>
      <c r="R501" s="41" t="s">
        <v>1483</v>
      </c>
      <c r="S501" s="41" t="s">
        <v>1484</v>
      </c>
      <c r="T501" s="41" t="s">
        <v>1485</v>
      </c>
      <c r="U501" s="41" t="s">
        <v>1486</v>
      </c>
      <c r="V501" s="41" t="s">
        <v>1487</v>
      </c>
      <c r="W501" s="41" t="s">
        <v>2909</v>
      </c>
      <c r="X501" s="41"/>
    </row>
    <row r="502" spans="2:24" ht="57" x14ac:dyDescent="0.45">
      <c r="B502" s="208">
        <f t="shared" si="7"/>
        <v>496</v>
      </c>
      <c r="C502" s="209" t="s">
        <v>1504</v>
      </c>
      <c r="D502" s="209" t="s">
        <v>1832</v>
      </c>
      <c r="E502" s="209">
        <f>IF(D502="1.2(1)①",INDEX('1.2(1)①'!$B:$B,MATCH(F502,'1.2(1)①'!$J:$J,0),1),INDEX('1.2(1)②'!$B:$B,MATCH(F502,'1.2(1)②'!$J:$J,0),1))</f>
        <v>49</v>
      </c>
      <c r="F502" s="209" t="s">
        <v>106</v>
      </c>
      <c r="G502" s="209" t="s">
        <v>2991</v>
      </c>
      <c r="H502" s="209" t="s">
        <v>1479</v>
      </c>
      <c r="I502" s="209" t="s">
        <v>2990</v>
      </c>
      <c r="J502" s="209" t="s">
        <v>1481</v>
      </c>
      <c r="K502" s="209" t="s">
        <v>1400</v>
      </c>
      <c r="L502" s="41" t="s">
        <v>1088</v>
      </c>
      <c r="M502" s="41" t="s">
        <v>1097</v>
      </c>
      <c r="N502" s="41" t="s">
        <v>1098</v>
      </c>
      <c r="O502" s="150" t="s">
        <v>1088</v>
      </c>
      <c r="P502" s="41" t="s">
        <v>1092</v>
      </c>
      <c r="Q502" s="41" t="s">
        <v>1482</v>
      </c>
      <c r="R502" s="41" t="s">
        <v>1483</v>
      </c>
      <c r="S502" s="41" t="s">
        <v>1484</v>
      </c>
      <c r="T502" s="41" t="s">
        <v>1485</v>
      </c>
      <c r="U502" s="41" t="s">
        <v>1486</v>
      </c>
      <c r="V502" s="41" t="s">
        <v>1487</v>
      </c>
      <c r="W502" s="41" t="s">
        <v>2909</v>
      </c>
      <c r="X502" s="41"/>
    </row>
    <row r="503" spans="2:24" ht="57" x14ac:dyDescent="0.45">
      <c r="B503" s="208">
        <f t="shared" si="7"/>
        <v>497</v>
      </c>
      <c r="C503" s="209" t="s">
        <v>1504</v>
      </c>
      <c r="D503" s="209" t="s">
        <v>1832</v>
      </c>
      <c r="E503" s="209">
        <f>IF(D503="1.2(1)①",INDEX('1.2(1)①'!$B:$B,MATCH(F503,'1.2(1)①'!$J:$J,0),1),INDEX('1.2(1)②'!$B:$B,MATCH(F503,'1.2(1)②'!$J:$J,0),1))</f>
        <v>49</v>
      </c>
      <c r="F503" s="209" t="s">
        <v>106</v>
      </c>
      <c r="G503" s="209" t="s">
        <v>1478</v>
      </c>
      <c r="H503" s="209" t="s">
        <v>1479</v>
      </c>
      <c r="I503" s="209" t="s">
        <v>1505</v>
      </c>
      <c r="J503" s="209" t="s">
        <v>1496</v>
      </c>
      <c r="K503" s="209" t="s">
        <v>1400</v>
      </c>
      <c r="L503" s="41">
        <v>18.600000000000001</v>
      </c>
      <c r="M503" s="41" t="s">
        <v>1097</v>
      </c>
      <c r="N503" s="41" t="s">
        <v>1098</v>
      </c>
      <c r="O503" s="150" t="s">
        <v>1088</v>
      </c>
      <c r="P503" s="41" t="s">
        <v>1092</v>
      </c>
      <c r="Q503" s="41" t="s">
        <v>1482</v>
      </c>
      <c r="R503" s="41" t="s">
        <v>1483</v>
      </c>
      <c r="S503" s="41" t="s">
        <v>1484</v>
      </c>
      <c r="T503" s="41" t="s">
        <v>1485</v>
      </c>
      <c r="U503" s="41" t="s">
        <v>1486</v>
      </c>
      <c r="V503" s="41" t="s">
        <v>1487</v>
      </c>
      <c r="W503" s="41" t="s">
        <v>2998</v>
      </c>
      <c r="X503" s="41"/>
    </row>
    <row r="504" spans="2:24" ht="57" x14ac:dyDescent="0.45">
      <c r="B504" s="208">
        <f t="shared" si="7"/>
        <v>498</v>
      </c>
      <c r="C504" s="209" t="s">
        <v>1504</v>
      </c>
      <c r="D504" s="209" t="s">
        <v>1832</v>
      </c>
      <c r="E504" s="209">
        <f>IF(D504="1.2(1)①",INDEX('1.2(1)①'!$B:$B,MATCH(F504,'1.2(1)①'!$J:$J,0),1),INDEX('1.2(1)②'!$B:$B,MATCH(F504,'1.2(1)②'!$J:$J,0),1))</f>
        <v>49</v>
      </c>
      <c r="F504" s="209" t="s">
        <v>106</v>
      </c>
      <c r="G504" s="209" t="s">
        <v>1478</v>
      </c>
      <c r="H504" s="209" t="s">
        <v>1479</v>
      </c>
      <c r="I504" s="209" t="s">
        <v>1498</v>
      </c>
      <c r="J504" s="209" t="s">
        <v>1496</v>
      </c>
      <c r="K504" s="209" t="s">
        <v>1400</v>
      </c>
      <c r="L504" s="41">
        <v>27.7</v>
      </c>
      <c r="M504" s="41" t="s">
        <v>1097</v>
      </c>
      <c r="N504" s="41" t="s">
        <v>1098</v>
      </c>
      <c r="O504" s="150" t="s">
        <v>1088</v>
      </c>
      <c r="P504" s="41" t="s">
        <v>1092</v>
      </c>
      <c r="Q504" s="41" t="s">
        <v>1482</v>
      </c>
      <c r="R504" s="41" t="s">
        <v>1483</v>
      </c>
      <c r="S504" s="41" t="s">
        <v>1484</v>
      </c>
      <c r="T504" s="41" t="s">
        <v>1485</v>
      </c>
      <c r="U504" s="41" t="s">
        <v>1486</v>
      </c>
      <c r="V504" s="41" t="s">
        <v>1487</v>
      </c>
      <c r="W504" s="41" t="s">
        <v>2998</v>
      </c>
      <c r="X504" s="41"/>
    </row>
    <row r="505" spans="2:24" ht="57" x14ac:dyDescent="0.45">
      <c r="B505" s="208">
        <f t="shared" si="7"/>
        <v>499</v>
      </c>
      <c r="C505" s="209" t="s">
        <v>1504</v>
      </c>
      <c r="D505" s="209" t="s">
        <v>1832</v>
      </c>
      <c r="E505" s="209">
        <f>IF(D505="1.2(1)①",INDEX('1.2(1)①'!$B:$B,MATCH(F505,'1.2(1)①'!$J:$J,0),1),INDEX('1.2(1)②'!$B:$B,MATCH(F505,'1.2(1)②'!$J:$J,0),1))</f>
        <v>49</v>
      </c>
      <c r="F505" s="209" t="s">
        <v>106</v>
      </c>
      <c r="G505" s="209" t="s">
        <v>1478</v>
      </c>
      <c r="H505" s="209" t="s">
        <v>1479</v>
      </c>
      <c r="I505" s="209" t="s">
        <v>1499</v>
      </c>
      <c r="J505" s="209" t="s">
        <v>1496</v>
      </c>
      <c r="K505" s="209" t="s">
        <v>1400</v>
      </c>
      <c r="L505" s="41">
        <v>28.4</v>
      </c>
      <c r="M505" s="41" t="s">
        <v>1097</v>
      </c>
      <c r="N505" s="41" t="s">
        <v>1098</v>
      </c>
      <c r="O505" s="150" t="s">
        <v>1088</v>
      </c>
      <c r="P505" s="41" t="s">
        <v>1092</v>
      </c>
      <c r="Q505" s="41" t="s">
        <v>1482</v>
      </c>
      <c r="R505" s="41" t="s">
        <v>1483</v>
      </c>
      <c r="S505" s="41" t="s">
        <v>1484</v>
      </c>
      <c r="T505" s="41" t="s">
        <v>1485</v>
      </c>
      <c r="U505" s="41" t="s">
        <v>1486</v>
      </c>
      <c r="V505" s="41" t="s">
        <v>1487</v>
      </c>
      <c r="W505" s="41" t="s">
        <v>2998</v>
      </c>
      <c r="X505" s="41"/>
    </row>
    <row r="506" spans="2:24" ht="57" x14ac:dyDescent="0.45">
      <c r="B506" s="208">
        <f t="shared" si="7"/>
        <v>500</v>
      </c>
      <c r="C506" s="209" t="s">
        <v>1504</v>
      </c>
      <c r="D506" s="209" t="s">
        <v>1832</v>
      </c>
      <c r="E506" s="209">
        <f>IF(D506="1.2(1)①",INDEX('1.2(1)①'!$B:$B,MATCH(F506,'1.2(1)①'!$J:$J,0),1),INDEX('1.2(1)②'!$B:$B,MATCH(F506,'1.2(1)②'!$J:$J,0),1))</f>
        <v>49</v>
      </c>
      <c r="F506" s="209" t="s">
        <v>106</v>
      </c>
      <c r="G506" s="209" t="s">
        <v>2985</v>
      </c>
      <c r="H506" s="209" t="s">
        <v>1479</v>
      </c>
      <c r="I506" s="209" t="s">
        <v>2986</v>
      </c>
      <c r="J506" s="209" t="s">
        <v>1496</v>
      </c>
      <c r="K506" s="209" t="s">
        <v>1400</v>
      </c>
      <c r="L506" s="41">
        <v>27.2</v>
      </c>
      <c r="M506" s="41" t="s">
        <v>1097</v>
      </c>
      <c r="N506" s="41" t="s">
        <v>1098</v>
      </c>
      <c r="O506" s="150" t="s">
        <v>1088</v>
      </c>
      <c r="P506" s="41" t="s">
        <v>1092</v>
      </c>
      <c r="Q506" s="41" t="s">
        <v>1482</v>
      </c>
      <c r="R506" s="41" t="s">
        <v>1483</v>
      </c>
      <c r="S506" s="41" t="s">
        <v>1484</v>
      </c>
      <c r="T506" s="41" t="s">
        <v>1485</v>
      </c>
      <c r="U506" s="41" t="s">
        <v>1486</v>
      </c>
      <c r="V506" s="41" t="s">
        <v>1487</v>
      </c>
      <c r="W506" s="41" t="s">
        <v>2909</v>
      </c>
      <c r="X506" s="41"/>
    </row>
    <row r="507" spans="2:24" ht="57" x14ac:dyDescent="0.45">
      <c r="B507" s="208">
        <f t="shared" si="7"/>
        <v>501</v>
      </c>
      <c r="C507" s="209" t="s">
        <v>1504</v>
      </c>
      <c r="D507" s="209" t="s">
        <v>1832</v>
      </c>
      <c r="E507" s="209">
        <f>IF(D507="1.2(1)①",INDEX('1.2(1)①'!$B:$B,MATCH(F507,'1.2(1)①'!$J:$J,0),1),INDEX('1.2(1)②'!$B:$B,MATCH(F507,'1.2(1)②'!$J:$J,0),1))</f>
        <v>49</v>
      </c>
      <c r="F507" s="209" t="s">
        <v>106</v>
      </c>
      <c r="G507" s="209" t="s">
        <v>2985</v>
      </c>
      <c r="H507" s="209" t="s">
        <v>1479</v>
      </c>
      <c r="I507" s="209" t="s">
        <v>2987</v>
      </c>
      <c r="J507" s="209" t="s">
        <v>1496</v>
      </c>
      <c r="K507" s="209" t="s">
        <v>1400</v>
      </c>
      <c r="L507" s="41">
        <v>29.2</v>
      </c>
      <c r="M507" s="41" t="s">
        <v>1097</v>
      </c>
      <c r="N507" s="41" t="s">
        <v>1098</v>
      </c>
      <c r="O507" s="150" t="s">
        <v>1088</v>
      </c>
      <c r="P507" s="41" t="s">
        <v>1092</v>
      </c>
      <c r="Q507" s="41" t="s">
        <v>1482</v>
      </c>
      <c r="R507" s="41" t="s">
        <v>1483</v>
      </c>
      <c r="S507" s="41" t="s">
        <v>1484</v>
      </c>
      <c r="T507" s="41" t="s">
        <v>1485</v>
      </c>
      <c r="U507" s="41" t="s">
        <v>1486</v>
      </c>
      <c r="V507" s="41" t="s">
        <v>1487</v>
      </c>
      <c r="W507" s="41" t="s">
        <v>2909</v>
      </c>
      <c r="X507" s="41"/>
    </row>
    <row r="508" spans="2:24" ht="57" x14ac:dyDescent="0.45">
      <c r="B508" s="208">
        <f t="shared" si="7"/>
        <v>502</v>
      </c>
      <c r="C508" s="209" t="s">
        <v>1504</v>
      </c>
      <c r="D508" s="209" t="s">
        <v>1832</v>
      </c>
      <c r="E508" s="209">
        <f>IF(D508="1.2(1)①",INDEX('1.2(1)①'!$B:$B,MATCH(F508,'1.2(1)①'!$J:$J,0),1),INDEX('1.2(1)②'!$B:$B,MATCH(F508,'1.2(1)②'!$J:$J,0),1))</f>
        <v>49</v>
      </c>
      <c r="F508" s="209" t="s">
        <v>106</v>
      </c>
      <c r="G508" s="209" t="s">
        <v>2985</v>
      </c>
      <c r="H508" s="209" t="s">
        <v>1479</v>
      </c>
      <c r="I508" s="209" t="s">
        <v>2988</v>
      </c>
      <c r="J508" s="209" t="s">
        <v>1496</v>
      </c>
      <c r="K508" s="209" t="s">
        <v>1400</v>
      </c>
      <c r="L508" s="41">
        <v>34.299999999999997</v>
      </c>
      <c r="M508" s="41" t="s">
        <v>1097</v>
      </c>
      <c r="N508" s="41" t="s">
        <v>1098</v>
      </c>
      <c r="O508" s="150" t="s">
        <v>1088</v>
      </c>
      <c r="P508" s="41" t="s">
        <v>1092</v>
      </c>
      <c r="Q508" s="41" t="s">
        <v>1482</v>
      </c>
      <c r="R508" s="41" t="s">
        <v>1483</v>
      </c>
      <c r="S508" s="41" t="s">
        <v>1484</v>
      </c>
      <c r="T508" s="41" t="s">
        <v>1485</v>
      </c>
      <c r="U508" s="41" t="s">
        <v>1486</v>
      </c>
      <c r="V508" s="41" t="s">
        <v>1487</v>
      </c>
      <c r="W508" s="41" t="s">
        <v>2909</v>
      </c>
      <c r="X508" s="41"/>
    </row>
    <row r="509" spans="2:24" ht="57" x14ac:dyDescent="0.45">
      <c r="B509" s="208">
        <f t="shared" si="7"/>
        <v>503</v>
      </c>
      <c r="C509" s="209" t="s">
        <v>1504</v>
      </c>
      <c r="D509" s="209" t="s">
        <v>1832</v>
      </c>
      <c r="E509" s="209">
        <f>IF(D509="1.2(1)①",INDEX('1.2(1)①'!$B:$B,MATCH(F509,'1.2(1)①'!$J:$J,0),1),INDEX('1.2(1)②'!$B:$B,MATCH(F509,'1.2(1)②'!$J:$J,0),1))</f>
        <v>49</v>
      </c>
      <c r="F509" s="209" t="s">
        <v>106</v>
      </c>
      <c r="G509" s="209" t="s">
        <v>2985</v>
      </c>
      <c r="H509" s="209" t="s">
        <v>1479</v>
      </c>
      <c r="I509" s="209" t="s">
        <v>2989</v>
      </c>
      <c r="J509" s="209" t="s">
        <v>1496</v>
      </c>
      <c r="K509" s="209" t="s">
        <v>1400</v>
      </c>
      <c r="L509" s="41">
        <v>34.799999999999997</v>
      </c>
      <c r="M509" s="41" t="s">
        <v>1097</v>
      </c>
      <c r="N509" s="41" t="s">
        <v>1098</v>
      </c>
      <c r="O509" s="150" t="s">
        <v>1088</v>
      </c>
      <c r="P509" s="41" t="s">
        <v>1092</v>
      </c>
      <c r="Q509" s="41" t="s">
        <v>1482</v>
      </c>
      <c r="R509" s="41" t="s">
        <v>1483</v>
      </c>
      <c r="S509" s="41" t="s">
        <v>1484</v>
      </c>
      <c r="T509" s="41" t="s">
        <v>1485</v>
      </c>
      <c r="U509" s="41" t="s">
        <v>1486</v>
      </c>
      <c r="V509" s="41" t="s">
        <v>1487</v>
      </c>
      <c r="W509" s="41" t="s">
        <v>2909</v>
      </c>
      <c r="X509" s="41"/>
    </row>
    <row r="510" spans="2:24" ht="57" x14ac:dyDescent="0.45">
      <c r="B510" s="208">
        <f t="shared" si="7"/>
        <v>504</v>
      </c>
      <c r="C510" s="209" t="s">
        <v>1504</v>
      </c>
      <c r="D510" s="209" t="s">
        <v>1832</v>
      </c>
      <c r="E510" s="209">
        <f>IF(D510="1.2(1)①",INDEX('1.2(1)①'!$B:$B,MATCH(F510,'1.2(1)①'!$J:$J,0),1),INDEX('1.2(1)②'!$B:$B,MATCH(F510,'1.2(1)②'!$J:$J,0),1))</f>
        <v>49</v>
      </c>
      <c r="F510" s="209" t="s">
        <v>106</v>
      </c>
      <c r="G510" s="209" t="s">
        <v>2985</v>
      </c>
      <c r="H510" s="209" t="s">
        <v>1479</v>
      </c>
      <c r="I510" s="209" t="s">
        <v>2990</v>
      </c>
      <c r="J510" s="209" t="s">
        <v>1496</v>
      </c>
      <c r="K510" s="209" t="s">
        <v>1400</v>
      </c>
      <c r="L510" s="41" t="s">
        <v>1088</v>
      </c>
      <c r="M510" s="41" t="s">
        <v>1097</v>
      </c>
      <c r="N510" s="41" t="s">
        <v>1098</v>
      </c>
      <c r="O510" s="150" t="s">
        <v>1088</v>
      </c>
      <c r="P510" s="41" t="s">
        <v>1092</v>
      </c>
      <c r="Q510" s="41" t="s">
        <v>1482</v>
      </c>
      <c r="R510" s="41" t="s">
        <v>1483</v>
      </c>
      <c r="S510" s="41" t="s">
        <v>1484</v>
      </c>
      <c r="T510" s="41" t="s">
        <v>1485</v>
      </c>
      <c r="U510" s="41" t="s">
        <v>1486</v>
      </c>
      <c r="V510" s="41" t="s">
        <v>1487</v>
      </c>
      <c r="W510" s="41" t="s">
        <v>2909</v>
      </c>
      <c r="X510" s="41"/>
    </row>
    <row r="511" spans="2:24" ht="57" x14ac:dyDescent="0.45">
      <c r="B511" s="208">
        <f t="shared" si="7"/>
        <v>505</v>
      </c>
      <c r="C511" s="209" t="s">
        <v>1504</v>
      </c>
      <c r="D511" s="209" t="s">
        <v>1832</v>
      </c>
      <c r="E511" s="209">
        <f>IF(D511="1.2(1)①",INDEX('1.2(1)①'!$B:$B,MATCH(F511,'1.2(1)①'!$J:$J,0),1),INDEX('1.2(1)②'!$B:$B,MATCH(F511,'1.2(1)②'!$J:$J,0),1))</f>
        <v>49</v>
      </c>
      <c r="F511" s="209" t="s">
        <v>106</v>
      </c>
      <c r="G511" s="209" t="s">
        <v>3153</v>
      </c>
      <c r="H511" s="209" t="s">
        <v>1479</v>
      </c>
      <c r="I511" s="209" t="s">
        <v>2986</v>
      </c>
      <c r="J511" s="209" t="s">
        <v>1496</v>
      </c>
      <c r="K511" s="209" t="s">
        <v>1400</v>
      </c>
      <c r="L511" s="41">
        <v>32.299999999999997</v>
      </c>
      <c r="M511" s="41" t="s">
        <v>1097</v>
      </c>
      <c r="N511" s="41" t="s">
        <v>1098</v>
      </c>
      <c r="O511" s="150" t="s">
        <v>1088</v>
      </c>
      <c r="P511" s="41" t="s">
        <v>1092</v>
      </c>
      <c r="Q511" s="41" t="s">
        <v>1482</v>
      </c>
      <c r="R511" s="41" t="s">
        <v>1483</v>
      </c>
      <c r="S511" s="41" t="s">
        <v>1484</v>
      </c>
      <c r="T511" s="41" t="s">
        <v>1485</v>
      </c>
      <c r="U511" s="41" t="s">
        <v>1486</v>
      </c>
      <c r="V511" s="41" t="s">
        <v>1487</v>
      </c>
      <c r="W511" s="41" t="s">
        <v>2909</v>
      </c>
      <c r="X511" s="41"/>
    </row>
    <row r="512" spans="2:24" ht="57" x14ac:dyDescent="0.45">
      <c r="B512" s="208">
        <f t="shared" si="7"/>
        <v>506</v>
      </c>
      <c r="C512" s="209" t="s">
        <v>1504</v>
      </c>
      <c r="D512" s="209" t="s">
        <v>1832</v>
      </c>
      <c r="E512" s="209">
        <f>IF(D512="1.2(1)①",INDEX('1.2(1)①'!$B:$B,MATCH(F512,'1.2(1)①'!$J:$J,0),1),INDEX('1.2(1)②'!$B:$B,MATCH(F512,'1.2(1)②'!$J:$J,0),1))</f>
        <v>49</v>
      </c>
      <c r="F512" s="209" t="s">
        <v>106</v>
      </c>
      <c r="G512" s="209" t="s">
        <v>3153</v>
      </c>
      <c r="H512" s="209" t="s">
        <v>1479</v>
      </c>
      <c r="I512" s="209" t="s">
        <v>2987</v>
      </c>
      <c r="J512" s="209" t="s">
        <v>1496</v>
      </c>
      <c r="K512" s="209" t="s">
        <v>1400</v>
      </c>
      <c r="L512" s="41">
        <v>32.4</v>
      </c>
      <c r="M512" s="41" t="s">
        <v>1097</v>
      </c>
      <c r="N512" s="41" t="s">
        <v>1098</v>
      </c>
      <c r="O512" s="150" t="s">
        <v>1088</v>
      </c>
      <c r="P512" s="41" t="s">
        <v>1092</v>
      </c>
      <c r="Q512" s="41" t="s">
        <v>1482</v>
      </c>
      <c r="R512" s="41" t="s">
        <v>1483</v>
      </c>
      <c r="S512" s="41" t="s">
        <v>1484</v>
      </c>
      <c r="T512" s="41" t="s">
        <v>1485</v>
      </c>
      <c r="U512" s="41" t="s">
        <v>1486</v>
      </c>
      <c r="V512" s="41" t="s">
        <v>1487</v>
      </c>
      <c r="W512" s="41" t="s">
        <v>2909</v>
      </c>
      <c r="X512" s="41"/>
    </row>
    <row r="513" spans="2:24" ht="57" x14ac:dyDescent="0.45">
      <c r="B513" s="208">
        <f t="shared" si="7"/>
        <v>507</v>
      </c>
      <c r="C513" s="209" t="s">
        <v>1504</v>
      </c>
      <c r="D513" s="209" t="s">
        <v>1832</v>
      </c>
      <c r="E513" s="209">
        <f>IF(D513="1.2(1)①",INDEX('1.2(1)①'!$B:$B,MATCH(F513,'1.2(1)①'!$J:$J,0),1),INDEX('1.2(1)②'!$B:$B,MATCH(F513,'1.2(1)②'!$J:$J,0),1))</f>
        <v>49</v>
      </c>
      <c r="F513" s="209" t="s">
        <v>106</v>
      </c>
      <c r="G513" s="209" t="s">
        <v>3153</v>
      </c>
      <c r="H513" s="209" t="s">
        <v>1479</v>
      </c>
      <c r="I513" s="209" t="s">
        <v>2988</v>
      </c>
      <c r="J513" s="209" t="s">
        <v>1496</v>
      </c>
      <c r="K513" s="209" t="s">
        <v>1400</v>
      </c>
      <c r="L513" s="41">
        <v>33.700000000000003</v>
      </c>
      <c r="M513" s="41" t="s">
        <v>1097</v>
      </c>
      <c r="N513" s="41" t="s">
        <v>1098</v>
      </c>
      <c r="O513" s="150" t="s">
        <v>1088</v>
      </c>
      <c r="P513" s="41" t="s">
        <v>1092</v>
      </c>
      <c r="Q513" s="41" t="s">
        <v>1482</v>
      </c>
      <c r="R513" s="41" t="s">
        <v>1483</v>
      </c>
      <c r="S513" s="41" t="s">
        <v>1484</v>
      </c>
      <c r="T513" s="41" t="s">
        <v>1485</v>
      </c>
      <c r="U513" s="41" t="s">
        <v>1486</v>
      </c>
      <c r="V513" s="41" t="s">
        <v>1487</v>
      </c>
      <c r="W513" s="41" t="s">
        <v>2909</v>
      </c>
      <c r="X513" s="41"/>
    </row>
    <row r="514" spans="2:24" ht="57" x14ac:dyDescent="0.45">
      <c r="B514" s="208">
        <f t="shared" si="7"/>
        <v>508</v>
      </c>
      <c r="C514" s="209" t="s">
        <v>1504</v>
      </c>
      <c r="D514" s="209" t="s">
        <v>1832</v>
      </c>
      <c r="E514" s="209">
        <f>IF(D514="1.2(1)①",INDEX('1.2(1)①'!$B:$B,MATCH(F514,'1.2(1)①'!$J:$J,0),1),INDEX('1.2(1)②'!$B:$B,MATCH(F514,'1.2(1)②'!$J:$J,0),1))</f>
        <v>49</v>
      </c>
      <c r="F514" s="209" t="s">
        <v>106</v>
      </c>
      <c r="G514" s="209" t="s">
        <v>3153</v>
      </c>
      <c r="H514" s="209" t="s">
        <v>1479</v>
      </c>
      <c r="I514" s="209" t="s">
        <v>2989</v>
      </c>
      <c r="J514" s="209" t="s">
        <v>1496</v>
      </c>
      <c r="K514" s="209" t="s">
        <v>1400</v>
      </c>
      <c r="L514" s="41">
        <v>39.4</v>
      </c>
      <c r="M514" s="41" t="s">
        <v>1097</v>
      </c>
      <c r="N514" s="41" t="s">
        <v>1098</v>
      </c>
      <c r="O514" s="150" t="s">
        <v>1088</v>
      </c>
      <c r="P514" s="41" t="s">
        <v>1092</v>
      </c>
      <c r="Q514" s="41" t="s">
        <v>1482</v>
      </c>
      <c r="R514" s="41" t="s">
        <v>1483</v>
      </c>
      <c r="S514" s="41" t="s">
        <v>1484</v>
      </c>
      <c r="T514" s="41" t="s">
        <v>1485</v>
      </c>
      <c r="U514" s="41" t="s">
        <v>1486</v>
      </c>
      <c r="V514" s="41" t="s">
        <v>1487</v>
      </c>
      <c r="W514" s="41" t="s">
        <v>2909</v>
      </c>
      <c r="X514" s="41"/>
    </row>
    <row r="515" spans="2:24" ht="57" x14ac:dyDescent="0.45">
      <c r="B515" s="208">
        <f t="shared" si="7"/>
        <v>509</v>
      </c>
      <c r="C515" s="209" t="s">
        <v>1504</v>
      </c>
      <c r="D515" s="209" t="s">
        <v>1832</v>
      </c>
      <c r="E515" s="209">
        <f>IF(D515="1.2(1)①",INDEX('1.2(1)①'!$B:$B,MATCH(F515,'1.2(1)①'!$J:$J,0),1),INDEX('1.2(1)②'!$B:$B,MATCH(F515,'1.2(1)②'!$J:$J,0),1))</f>
        <v>49</v>
      </c>
      <c r="F515" s="209" t="s">
        <v>106</v>
      </c>
      <c r="G515" s="209" t="s">
        <v>3153</v>
      </c>
      <c r="H515" s="209" t="s">
        <v>1479</v>
      </c>
      <c r="I515" s="209" t="s">
        <v>2990</v>
      </c>
      <c r="J515" s="209" t="s">
        <v>1496</v>
      </c>
      <c r="K515" s="209" t="s">
        <v>1400</v>
      </c>
      <c r="L515" s="41" t="s">
        <v>1088</v>
      </c>
      <c r="M515" s="41" t="s">
        <v>1097</v>
      </c>
      <c r="N515" s="41" t="s">
        <v>1098</v>
      </c>
      <c r="O515" s="150" t="s">
        <v>1088</v>
      </c>
      <c r="P515" s="41" t="s">
        <v>1092</v>
      </c>
      <c r="Q515" s="41" t="s">
        <v>1482</v>
      </c>
      <c r="R515" s="41" t="s">
        <v>1483</v>
      </c>
      <c r="S515" s="41" t="s">
        <v>1484</v>
      </c>
      <c r="T515" s="41" t="s">
        <v>1485</v>
      </c>
      <c r="U515" s="41" t="s">
        <v>1486</v>
      </c>
      <c r="V515" s="41" t="s">
        <v>1487</v>
      </c>
      <c r="W515" s="41" t="s">
        <v>2909</v>
      </c>
      <c r="X515" s="41"/>
    </row>
    <row r="516" spans="2:24" ht="57" x14ac:dyDescent="0.45">
      <c r="B516" s="208">
        <f t="shared" si="7"/>
        <v>510</v>
      </c>
      <c r="C516" s="209" t="s">
        <v>1504</v>
      </c>
      <c r="D516" s="209" t="s">
        <v>1832</v>
      </c>
      <c r="E516" s="209">
        <f>IF(D516="1.2(1)①",INDEX('1.2(1)①'!$B:$B,MATCH(F516,'1.2(1)①'!$J:$J,0),1),INDEX('1.2(1)②'!$B:$B,MATCH(F516,'1.2(1)②'!$J:$J,0),1))</f>
        <v>49</v>
      </c>
      <c r="F516" s="209" t="s">
        <v>106</v>
      </c>
      <c r="G516" s="209" t="s">
        <v>2991</v>
      </c>
      <c r="H516" s="209" t="s">
        <v>1479</v>
      </c>
      <c r="I516" s="209" t="s">
        <v>2986</v>
      </c>
      <c r="J516" s="209" t="s">
        <v>1496</v>
      </c>
      <c r="K516" s="209" t="s">
        <v>1400</v>
      </c>
      <c r="L516" s="41" t="s">
        <v>1088</v>
      </c>
      <c r="M516" s="41" t="s">
        <v>1097</v>
      </c>
      <c r="N516" s="41" t="s">
        <v>1098</v>
      </c>
      <c r="O516" s="150" t="s">
        <v>1088</v>
      </c>
      <c r="P516" s="41" t="s">
        <v>1092</v>
      </c>
      <c r="Q516" s="41" t="s">
        <v>1482</v>
      </c>
      <c r="R516" s="41" t="s">
        <v>1483</v>
      </c>
      <c r="S516" s="41" t="s">
        <v>1484</v>
      </c>
      <c r="T516" s="41" t="s">
        <v>1485</v>
      </c>
      <c r="U516" s="41" t="s">
        <v>1486</v>
      </c>
      <c r="V516" s="41" t="s">
        <v>1487</v>
      </c>
      <c r="W516" s="41" t="s">
        <v>2909</v>
      </c>
      <c r="X516" s="41"/>
    </row>
    <row r="517" spans="2:24" ht="57" x14ac:dyDescent="0.45">
      <c r="B517" s="208">
        <f t="shared" si="7"/>
        <v>511</v>
      </c>
      <c r="C517" s="209" t="s">
        <v>1504</v>
      </c>
      <c r="D517" s="209" t="s">
        <v>1832</v>
      </c>
      <c r="E517" s="209">
        <f>IF(D517="1.2(1)①",INDEX('1.2(1)①'!$B:$B,MATCH(F517,'1.2(1)①'!$J:$J,0),1),INDEX('1.2(1)②'!$B:$B,MATCH(F517,'1.2(1)②'!$J:$J,0),1))</f>
        <v>49</v>
      </c>
      <c r="F517" s="209" t="s">
        <v>106</v>
      </c>
      <c r="G517" s="209" t="s">
        <v>2991</v>
      </c>
      <c r="H517" s="209" t="s">
        <v>1479</v>
      </c>
      <c r="I517" s="209" t="s">
        <v>2987</v>
      </c>
      <c r="J517" s="209" t="s">
        <v>1496</v>
      </c>
      <c r="K517" s="209" t="s">
        <v>1400</v>
      </c>
      <c r="L517" s="41" t="s">
        <v>1088</v>
      </c>
      <c r="M517" s="41" t="s">
        <v>1097</v>
      </c>
      <c r="N517" s="41" t="s">
        <v>1098</v>
      </c>
      <c r="O517" s="150" t="s">
        <v>1088</v>
      </c>
      <c r="P517" s="41" t="s">
        <v>1092</v>
      </c>
      <c r="Q517" s="41" t="s">
        <v>1482</v>
      </c>
      <c r="R517" s="41" t="s">
        <v>1483</v>
      </c>
      <c r="S517" s="41" t="s">
        <v>1484</v>
      </c>
      <c r="T517" s="41" t="s">
        <v>1485</v>
      </c>
      <c r="U517" s="41" t="s">
        <v>1486</v>
      </c>
      <c r="V517" s="41" t="s">
        <v>1487</v>
      </c>
      <c r="W517" s="41" t="s">
        <v>2909</v>
      </c>
      <c r="X517" s="41"/>
    </row>
    <row r="518" spans="2:24" ht="57" x14ac:dyDescent="0.45">
      <c r="B518" s="208">
        <f t="shared" si="7"/>
        <v>512</v>
      </c>
      <c r="C518" s="209" t="s">
        <v>1504</v>
      </c>
      <c r="D518" s="209" t="s">
        <v>1832</v>
      </c>
      <c r="E518" s="209">
        <f>IF(D518="1.2(1)①",INDEX('1.2(1)①'!$B:$B,MATCH(F518,'1.2(1)①'!$J:$J,0),1),INDEX('1.2(1)②'!$B:$B,MATCH(F518,'1.2(1)②'!$J:$J,0),1))</f>
        <v>49</v>
      </c>
      <c r="F518" s="209" t="s">
        <v>106</v>
      </c>
      <c r="G518" s="209" t="s">
        <v>2991</v>
      </c>
      <c r="H518" s="209" t="s">
        <v>1479</v>
      </c>
      <c r="I518" s="209" t="s">
        <v>2988</v>
      </c>
      <c r="J518" s="209" t="s">
        <v>1496</v>
      </c>
      <c r="K518" s="209" t="s">
        <v>1400</v>
      </c>
      <c r="L518" s="41" t="s">
        <v>1088</v>
      </c>
      <c r="M518" s="41" t="s">
        <v>1097</v>
      </c>
      <c r="N518" s="41" t="s">
        <v>1098</v>
      </c>
      <c r="O518" s="150" t="s">
        <v>1088</v>
      </c>
      <c r="P518" s="41" t="s">
        <v>1092</v>
      </c>
      <c r="Q518" s="41" t="s">
        <v>1482</v>
      </c>
      <c r="R518" s="41" t="s">
        <v>1483</v>
      </c>
      <c r="S518" s="41" t="s">
        <v>1484</v>
      </c>
      <c r="T518" s="41" t="s">
        <v>1485</v>
      </c>
      <c r="U518" s="41" t="s">
        <v>1486</v>
      </c>
      <c r="V518" s="41" t="s">
        <v>1487</v>
      </c>
      <c r="W518" s="41" t="s">
        <v>2909</v>
      </c>
      <c r="X518" s="41"/>
    </row>
    <row r="519" spans="2:24" ht="57" x14ac:dyDescent="0.45">
      <c r="B519" s="208">
        <f t="shared" si="7"/>
        <v>513</v>
      </c>
      <c r="C519" s="209" t="s">
        <v>1504</v>
      </c>
      <c r="D519" s="209" t="s">
        <v>1832</v>
      </c>
      <c r="E519" s="209">
        <f>IF(D519="1.2(1)①",INDEX('1.2(1)①'!$B:$B,MATCH(F519,'1.2(1)①'!$J:$J,0),1),INDEX('1.2(1)②'!$B:$B,MATCH(F519,'1.2(1)②'!$J:$J,0),1))</f>
        <v>49</v>
      </c>
      <c r="F519" s="209" t="s">
        <v>106</v>
      </c>
      <c r="G519" s="209" t="s">
        <v>2991</v>
      </c>
      <c r="H519" s="209" t="s">
        <v>1479</v>
      </c>
      <c r="I519" s="209" t="s">
        <v>2989</v>
      </c>
      <c r="J519" s="209" t="s">
        <v>1496</v>
      </c>
      <c r="K519" s="209" t="s">
        <v>1400</v>
      </c>
      <c r="L519" s="41" t="s">
        <v>1088</v>
      </c>
      <c r="M519" s="41" t="s">
        <v>1097</v>
      </c>
      <c r="N519" s="41" t="s">
        <v>1098</v>
      </c>
      <c r="O519" s="150" t="s">
        <v>1088</v>
      </c>
      <c r="P519" s="41" t="s">
        <v>1092</v>
      </c>
      <c r="Q519" s="41" t="s">
        <v>1482</v>
      </c>
      <c r="R519" s="41" t="s">
        <v>1483</v>
      </c>
      <c r="S519" s="41" t="s">
        <v>1484</v>
      </c>
      <c r="T519" s="41" t="s">
        <v>1485</v>
      </c>
      <c r="U519" s="41" t="s">
        <v>1486</v>
      </c>
      <c r="V519" s="41" t="s">
        <v>1487</v>
      </c>
      <c r="W519" s="41" t="s">
        <v>2909</v>
      </c>
      <c r="X519" s="41"/>
    </row>
    <row r="520" spans="2:24" ht="57" x14ac:dyDescent="0.45">
      <c r="B520" s="208">
        <f t="shared" si="7"/>
        <v>514</v>
      </c>
      <c r="C520" s="209" t="s">
        <v>1504</v>
      </c>
      <c r="D520" s="209" t="s">
        <v>1832</v>
      </c>
      <c r="E520" s="209">
        <f>IF(D520="1.2(1)①",INDEX('1.2(1)①'!$B:$B,MATCH(F520,'1.2(1)①'!$J:$J,0),1),INDEX('1.2(1)②'!$B:$B,MATCH(F520,'1.2(1)②'!$J:$J,0),1))</f>
        <v>49</v>
      </c>
      <c r="F520" s="209" t="s">
        <v>106</v>
      </c>
      <c r="G520" s="209" t="s">
        <v>2991</v>
      </c>
      <c r="H520" s="209" t="s">
        <v>1479</v>
      </c>
      <c r="I520" s="209" t="s">
        <v>2990</v>
      </c>
      <c r="J520" s="209" t="s">
        <v>1496</v>
      </c>
      <c r="K520" s="209" t="s">
        <v>1400</v>
      </c>
      <c r="L520" s="41" t="s">
        <v>1088</v>
      </c>
      <c r="M520" s="41" t="s">
        <v>1097</v>
      </c>
      <c r="N520" s="41" t="s">
        <v>1098</v>
      </c>
      <c r="O520" s="150" t="s">
        <v>1088</v>
      </c>
      <c r="P520" s="41" t="s">
        <v>1092</v>
      </c>
      <c r="Q520" s="41" t="s">
        <v>1482</v>
      </c>
      <c r="R520" s="41" t="s">
        <v>1483</v>
      </c>
      <c r="S520" s="41" t="s">
        <v>1484</v>
      </c>
      <c r="T520" s="41" t="s">
        <v>1485</v>
      </c>
      <c r="U520" s="41" t="s">
        <v>1486</v>
      </c>
      <c r="V520" s="41" t="s">
        <v>1487</v>
      </c>
      <c r="W520" s="41" t="s">
        <v>2909</v>
      </c>
      <c r="X520" s="41"/>
    </row>
    <row r="521" spans="2:24" ht="57" x14ac:dyDescent="0.45">
      <c r="B521" s="208">
        <f t="shared" si="7"/>
        <v>515</v>
      </c>
      <c r="C521" s="209" t="s">
        <v>1504</v>
      </c>
      <c r="D521" s="209" t="s">
        <v>1832</v>
      </c>
      <c r="E521" s="209">
        <f>IF(D521="1.2(1)①",INDEX('1.2(1)①'!$B:$B,MATCH(F521,'1.2(1)①'!$J:$J,0),1),INDEX('1.2(1)②'!$B:$B,MATCH(F521,'1.2(1)②'!$J:$J,0),1))</f>
        <v>49</v>
      </c>
      <c r="F521" s="209" t="s">
        <v>106</v>
      </c>
      <c r="G521" s="209" t="s">
        <v>1501</v>
      </c>
      <c r="H521" s="209" t="s">
        <v>1479</v>
      </c>
      <c r="I521" s="209" t="s">
        <v>1505</v>
      </c>
      <c r="J521" s="209" t="s">
        <v>1481</v>
      </c>
      <c r="K521" s="209" t="s">
        <v>1400</v>
      </c>
      <c r="L521" s="41">
        <v>83</v>
      </c>
      <c r="M521" s="41" t="s">
        <v>1097</v>
      </c>
      <c r="N521" s="41" t="s">
        <v>1098</v>
      </c>
      <c r="O521" s="150" t="s">
        <v>1088</v>
      </c>
      <c r="P521" s="41" t="s">
        <v>1092</v>
      </c>
      <c r="Q521" s="41" t="s">
        <v>1482</v>
      </c>
      <c r="R521" s="41" t="s">
        <v>1483</v>
      </c>
      <c r="S521" s="41" t="s">
        <v>1484</v>
      </c>
      <c r="T521" s="41" t="s">
        <v>1485</v>
      </c>
      <c r="U521" s="41" t="s">
        <v>1486</v>
      </c>
      <c r="V521" s="41" t="s">
        <v>1487</v>
      </c>
      <c r="W521" s="41" t="s">
        <v>2998</v>
      </c>
      <c r="X521" s="41"/>
    </row>
    <row r="522" spans="2:24" ht="57" x14ac:dyDescent="0.45">
      <c r="B522" s="208">
        <f t="shared" si="7"/>
        <v>516</v>
      </c>
      <c r="C522" s="209" t="s">
        <v>1504</v>
      </c>
      <c r="D522" s="209" t="s">
        <v>1832</v>
      </c>
      <c r="E522" s="209">
        <f>IF(D522="1.2(1)①",INDEX('1.2(1)①'!$B:$B,MATCH(F522,'1.2(1)①'!$J:$J,0),1),INDEX('1.2(1)②'!$B:$B,MATCH(F522,'1.2(1)②'!$J:$J,0),1))</f>
        <v>49</v>
      </c>
      <c r="F522" s="209" t="s">
        <v>106</v>
      </c>
      <c r="G522" s="209" t="s">
        <v>1501</v>
      </c>
      <c r="H522" s="209" t="s">
        <v>1479</v>
      </c>
      <c r="I522" s="209" t="s">
        <v>1498</v>
      </c>
      <c r="J522" s="209" t="s">
        <v>1481</v>
      </c>
      <c r="K522" s="209" t="s">
        <v>1400</v>
      </c>
      <c r="L522" s="41">
        <v>84</v>
      </c>
      <c r="M522" s="41" t="s">
        <v>1097</v>
      </c>
      <c r="N522" s="41" t="s">
        <v>1098</v>
      </c>
      <c r="O522" s="150" t="s">
        <v>1088</v>
      </c>
      <c r="P522" s="41" t="s">
        <v>1092</v>
      </c>
      <c r="Q522" s="41" t="s">
        <v>1482</v>
      </c>
      <c r="R522" s="41" t="s">
        <v>1483</v>
      </c>
      <c r="S522" s="41" t="s">
        <v>1484</v>
      </c>
      <c r="T522" s="41" t="s">
        <v>1485</v>
      </c>
      <c r="U522" s="41" t="s">
        <v>1486</v>
      </c>
      <c r="V522" s="41" t="s">
        <v>1487</v>
      </c>
      <c r="W522" s="41" t="s">
        <v>2998</v>
      </c>
      <c r="X522" s="41"/>
    </row>
    <row r="523" spans="2:24" ht="57" x14ac:dyDescent="0.45">
      <c r="B523" s="208">
        <f t="shared" si="7"/>
        <v>517</v>
      </c>
      <c r="C523" s="209" t="s">
        <v>1504</v>
      </c>
      <c r="D523" s="209" t="s">
        <v>1832</v>
      </c>
      <c r="E523" s="209">
        <f>IF(D523="1.2(1)①",INDEX('1.2(1)①'!$B:$B,MATCH(F523,'1.2(1)①'!$J:$J,0),1),INDEX('1.2(1)②'!$B:$B,MATCH(F523,'1.2(1)②'!$J:$J,0),1))</f>
        <v>49</v>
      </c>
      <c r="F523" s="209" t="s">
        <v>106</v>
      </c>
      <c r="G523" s="209" t="s">
        <v>1501</v>
      </c>
      <c r="H523" s="209" t="s">
        <v>1479</v>
      </c>
      <c r="I523" s="209" t="s">
        <v>1499</v>
      </c>
      <c r="J523" s="209" t="s">
        <v>1481</v>
      </c>
      <c r="K523" s="209" t="s">
        <v>1400</v>
      </c>
      <c r="L523" s="41">
        <v>81.8</v>
      </c>
      <c r="M523" s="41" t="s">
        <v>1097</v>
      </c>
      <c r="N523" s="41" t="s">
        <v>1098</v>
      </c>
      <c r="O523" s="150" t="s">
        <v>1088</v>
      </c>
      <c r="P523" s="41" t="s">
        <v>1092</v>
      </c>
      <c r="Q523" s="41" t="s">
        <v>1482</v>
      </c>
      <c r="R523" s="41" t="s">
        <v>1483</v>
      </c>
      <c r="S523" s="41" t="s">
        <v>1484</v>
      </c>
      <c r="T523" s="41" t="s">
        <v>1485</v>
      </c>
      <c r="U523" s="41" t="s">
        <v>1486</v>
      </c>
      <c r="V523" s="41" t="s">
        <v>1487</v>
      </c>
      <c r="W523" s="41" t="s">
        <v>2998</v>
      </c>
      <c r="X523" s="41"/>
    </row>
    <row r="524" spans="2:24" ht="57" x14ac:dyDescent="0.45">
      <c r="B524" s="208">
        <f t="shared" si="7"/>
        <v>518</v>
      </c>
      <c r="C524" s="209" t="s">
        <v>1504</v>
      </c>
      <c r="D524" s="209" t="s">
        <v>1832</v>
      </c>
      <c r="E524" s="209">
        <f>IF(D524="1.2(1)①",INDEX('1.2(1)①'!$B:$B,MATCH(F524,'1.2(1)①'!$J:$J,0),1),INDEX('1.2(1)②'!$B:$B,MATCH(F524,'1.2(1)②'!$J:$J,0),1))</f>
        <v>49</v>
      </c>
      <c r="F524" s="209" t="s">
        <v>106</v>
      </c>
      <c r="G524" s="209" t="s">
        <v>2992</v>
      </c>
      <c r="H524" s="209" t="s">
        <v>1479</v>
      </c>
      <c r="I524" s="209" t="s">
        <v>2986</v>
      </c>
      <c r="J524" s="209" t="s">
        <v>1481</v>
      </c>
      <c r="K524" s="209" t="s">
        <v>1400</v>
      </c>
      <c r="L524" s="41">
        <v>80.2</v>
      </c>
      <c r="M524" s="41" t="s">
        <v>1097</v>
      </c>
      <c r="N524" s="41" t="s">
        <v>1098</v>
      </c>
      <c r="O524" s="150" t="s">
        <v>1088</v>
      </c>
      <c r="P524" s="41" t="s">
        <v>1092</v>
      </c>
      <c r="Q524" s="41" t="s">
        <v>1482</v>
      </c>
      <c r="R524" s="41" t="s">
        <v>1483</v>
      </c>
      <c r="S524" s="41" t="s">
        <v>1484</v>
      </c>
      <c r="T524" s="41" t="s">
        <v>1485</v>
      </c>
      <c r="U524" s="41" t="s">
        <v>1486</v>
      </c>
      <c r="V524" s="41" t="s">
        <v>1487</v>
      </c>
      <c r="W524" s="41" t="s">
        <v>2909</v>
      </c>
      <c r="X524" s="41"/>
    </row>
    <row r="525" spans="2:24" ht="57" x14ac:dyDescent="0.45">
      <c r="B525" s="208">
        <f t="shared" si="7"/>
        <v>519</v>
      </c>
      <c r="C525" s="209" t="s">
        <v>1504</v>
      </c>
      <c r="D525" s="209" t="s">
        <v>1832</v>
      </c>
      <c r="E525" s="209">
        <f>IF(D525="1.2(1)①",INDEX('1.2(1)①'!$B:$B,MATCH(F525,'1.2(1)①'!$J:$J,0),1),INDEX('1.2(1)②'!$B:$B,MATCH(F525,'1.2(1)②'!$J:$J,0),1))</f>
        <v>49</v>
      </c>
      <c r="F525" s="209" t="s">
        <v>106</v>
      </c>
      <c r="G525" s="209" t="s">
        <v>2992</v>
      </c>
      <c r="H525" s="209" t="s">
        <v>1479</v>
      </c>
      <c r="I525" s="209" t="s">
        <v>2987</v>
      </c>
      <c r="J525" s="209" t="s">
        <v>1481</v>
      </c>
      <c r="K525" s="209" t="s">
        <v>1400</v>
      </c>
      <c r="L525" s="41">
        <v>75.3</v>
      </c>
      <c r="M525" s="41" t="s">
        <v>1097</v>
      </c>
      <c r="N525" s="41" t="s">
        <v>1098</v>
      </c>
      <c r="O525" s="150" t="s">
        <v>1088</v>
      </c>
      <c r="P525" s="41" t="s">
        <v>1092</v>
      </c>
      <c r="Q525" s="41" t="s">
        <v>1482</v>
      </c>
      <c r="R525" s="41" t="s">
        <v>1483</v>
      </c>
      <c r="S525" s="41" t="s">
        <v>1484</v>
      </c>
      <c r="T525" s="41" t="s">
        <v>1485</v>
      </c>
      <c r="U525" s="41" t="s">
        <v>1486</v>
      </c>
      <c r="V525" s="41" t="s">
        <v>1487</v>
      </c>
      <c r="W525" s="41" t="s">
        <v>2909</v>
      </c>
      <c r="X525" s="41"/>
    </row>
    <row r="526" spans="2:24" ht="57" x14ac:dyDescent="0.45">
      <c r="B526" s="208">
        <f t="shared" si="7"/>
        <v>520</v>
      </c>
      <c r="C526" s="209" t="s">
        <v>1504</v>
      </c>
      <c r="D526" s="209" t="s">
        <v>1832</v>
      </c>
      <c r="E526" s="209">
        <f>IF(D526="1.2(1)①",INDEX('1.2(1)①'!$B:$B,MATCH(F526,'1.2(1)①'!$J:$J,0),1),INDEX('1.2(1)②'!$B:$B,MATCH(F526,'1.2(1)②'!$J:$J,0),1))</f>
        <v>49</v>
      </c>
      <c r="F526" s="209" t="s">
        <v>106</v>
      </c>
      <c r="G526" s="209" t="s">
        <v>2992</v>
      </c>
      <c r="H526" s="209" t="s">
        <v>1479</v>
      </c>
      <c r="I526" s="209" t="s">
        <v>2988</v>
      </c>
      <c r="J526" s="209" t="s">
        <v>1481</v>
      </c>
      <c r="K526" s="209" t="s">
        <v>1400</v>
      </c>
      <c r="L526" s="41">
        <v>72.400000000000006</v>
      </c>
      <c r="M526" s="41" t="s">
        <v>1097</v>
      </c>
      <c r="N526" s="41" t="s">
        <v>1098</v>
      </c>
      <c r="O526" s="150" t="s">
        <v>1088</v>
      </c>
      <c r="P526" s="41" t="s">
        <v>1092</v>
      </c>
      <c r="Q526" s="41" t="s">
        <v>1482</v>
      </c>
      <c r="R526" s="41" t="s">
        <v>1483</v>
      </c>
      <c r="S526" s="41" t="s">
        <v>1484</v>
      </c>
      <c r="T526" s="41" t="s">
        <v>1485</v>
      </c>
      <c r="U526" s="41" t="s">
        <v>1486</v>
      </c>
      <c r="V526" s="41" t="s">
        <v>1487</v>
      </c>
      <c r="W526" s="41" t="s">
        <v>2909</v>
      </c>
      <c r="X526" s="41"/>
    </row>
    <row r="527" spans="2:24" ht="57" x14ac:dyDescent="0.45">
      <c r="B527" s="208">
        <f t="shared" si="7"/>
        <v>521</v>
      </c>
      <c r="C527" s="209" t="s">
        <v>1504</v>
      </c>
      <c r="D527" s="209" t="s">
        <v>1832</v>
      </c>
      <c r="E527" s="209">
        <f>IF(D527="1.2(1)①",INDEX('1.2(1)①'!$B:$B,MATCH(F527,'1.2(1)①'!$J:$J,0),1),INDEX('1.2(1)②'!$B:$B,MATCH(F527,'1.2(1)②'!$J:$J,0),1))</f>
        <v>49</v>
      </c>
      <c r="F527" s="209" t="s">
        <v>106</v>
      </c>
      <c r="G527" s="209" t="s">
        <v>2992</v>
      </c>
      <c r="H527" s="209" t="s">
        <v>1479</v>
      </c>
      <c r="I527" s="209" t="s">
        <v>2989</v>
      </c>
      <c r="J527" s="209" t="s">
        <v>1481</v>
      </c>
      <c r="K527" s="209" t="s">
        <v>1400</v>
      </c>
      <c r="L527" s="41">
        <v>71.3</v>
      </c>
      <c r="M527" s="41" t="s">
        <v>1097</v>
      </c>
      <c r="N527" s="41" t="s">
        <v>1098</v>
      </c>
      <c r="O527" s="150" t="s">
        <v>1088</v>
      </c>
      <c r="P527" s="41" t="s">
        <v>1092</v>
      </c>
      <c r="Q527" s="41" t="s">
        <v>1482</v>
      </c>
      <c r="R527" s="41" t="s">
        <v>1483</v>
      </c>
      <c r="S527" s="41" t="s">
        <v>1484</v>
      </c>
      <c r="T527" s="41" t="s">
        <v>1485</v>
      </c>
      <c r="U527" s="41" t="s">
        <v>1486</v>
      </c>
      <c r="V527" s="41" t="s">
        <v>1487</v>
      </c>
      <c r="W527" s="41" t="s">
        <v>2909</v>
      </c>
      <c r="X527" s="41"/>
    </row>
    <row r="528" spans="2:24" ht="57" x14ac:dyDescent="0.45">
      <c r="B528" s="208">
        <f t="shared" si="7"/>
        <v>522</v>
      </c>
      <c r="C528" s="209" t="s">
        <v>1504</v>
      </c>
      <c r="D528" s="209" t="s">
        <v>1832</v>
      </c>
      <c r="E528" s="209">
        <f>IF(D528="1.2(1)①",INDEX('1.2(1)①'!$B:$B,MATCH(F528,'1.2(1)①'!$J:$J,0),1),INDEX('1.2(1)②'!$B:$B,MATCH(F528,'1.2(1)②'!$J:$J,0),1))</f>
        <v>49</v>
      </c>
      <c r="F528" s="209" t="s">
        <v>106</v>
      </c>
      <c r="G528" s="209" t="s">
        <v>2992</v>
      </c>
      <c r="H528" s="209" t="s">
        <v>1479</v>
      </c>
      <c r="I528" s="209" t="s">
        <v>2990</v>
      </c>
      <c r="J528" s="209" t="s">
        <v>1481</v>
      </c>
      <c r="K528" s="209" t="s">
        <v>1400</v>
      </c>
      <c r="L528" s="41" t="s">
        <v>1088</v>
      </c>
      <c r="M528" s="41" t="s">
        <v>1097</v>
      </c>
      <c r="N528" s="41" t="s">
        <v>1098</v>
      </c>
      <c r="O528" s="150" t="s">
        <v>1088</v>
      </c>
      <c r="P528" s="41" t="s">
        <v>1092</v>
      </c>
      <c r="Q528" s="41" t="s">
        <v>1482</v>
      </c>
      <c r="R528" s="41" t="s">
        <v>1483</v>
      </c>
      <c r="S528" s="41" t="s">
        <v>1484</v>
      </c>
      <c r="T528" s="41" t="s">
        <v>1485</v>
      </c>
      <c r="U528" s="41" t="s">
        <v>1486</v>
      </c>
      <c r="V528" s="41" t="s">
        <v>1487</v>
      </c>
      <c r="W528" s="41" t="s">
        <v>2909</v>
      </c>
      <c r="X528" s="41"/>
    </row>
    <row r="529" spans="2:24" ht="57" x14ac:dyDescent="0.45">
      <c r="B529" s="208">
        <f t="shared" si="7"/>
        <v>523</v>
      </c>
      <c r="C529" s="209" t="s">
        <v>1504</v>
      </c>
      <c r="D529" s="209" t="s">
        <v>1832</v>
      </c>
      <c r="E529" s="209">
        <f>IF(D529="1.2(1)①",INDEX('1.2(1)①'!$B:$B,MATCH(F529,'1.2(1)①'!$J:$J,0),1),INDEX('1.2(1)②'!$B:$B,MATCH(F529,'1.2(1)②'!$J:$J,0),1))</f>
        <v>49</v>
      </c>
      <c r="F529" s="209" t="s">
        <v>106</v>
      </c>
      <c r="G529" s="209" t="s">
        <v>2993</v>
      </c>
      <c r="H529" s="209" t="s">
        <v>1479</v>
      </c>
      <c r="I529" s="209" t="s">
        <v>2986</v>
      </c>
      <c r="J529" s="209" t="s">
        <v>1481</v>
      </c>
      <c r="K529" s="209" t="s">
        <v>1400</v>
      </c>
      <c r="L529" s="41">
        <v>85.3</v>
      </c>
      <c r="M529" s="41" t="s">
        <v>1097</v>
      </c>
      <c r="N529" s="41" t="s">
        <v>1098</v>
      </c>
      <c r="O529" s="150" t="s">
        <v>1088</v>
      </c>
      <c r="P529" s="41" t="s">
        <v>1092</v>
      </c>
      <c r="Q529" s="41" t="s">
        <v>1482</v>
      </c>
      <c r="R529" s="41" t="s">
        <v>1483</v>
      </c>
      <c r="S529" s="41" t="s">
        <v>1484</v>
      </c>
      <c r="T529" s="41" t="s">
        <v>1485</v>
      </c>
      <c r="U529" s="41" t="s">
        <v>1486</v>
      </c>
      <c r="V529" s="41" t="s">
        <v>1487</v>
      </c>
      <c r="W529" s="41" t="s">
        <v>2909</v>
      </c>
      <c r="X529" s="41"/>
    </row>
    <row r="530" spans="2:24" ht="57" x14ac:dyDescent="0.45">
      <c r="B530" s="208">
        <f t="shared" si="7"/>
        <v>524</v>
      </c>
      <c r="C530" s="209" t="s">
        <v>1504</v>
      </c>
      <c r="D530" s="209" t="s">
        <v>1832</v>
      </c>
      <c r="E530" s="209">
        <f>IF(D530="1.2(1)①",INDEX('1.2(1)①'!$B:$B,MATCH(F530,'1.2(1)①'!$J:$J,0),1),INDEX('1.2(1)②'!$B:$B,MATCH(F530,'1.2(1)②'!$J:$J,0),1))</f>
        <v>49</v>
      </c>
      <c r="F530" s="209" t="s">
        <v>106</v>
      </c>
      <c r="G530" s="209" t="s">
        <v>2993</v>
      </c>
      <c r="H530" s="209" t="s">
        <v>1479</v>
      </c>
      <c r="I530" s="209" t="s">
        <v>2987</v>
      </c>
      <c r="J530" s="209" t="s">
        <v>1481</v>
      </c>
      <c r="K530" s="209" t="s">
        <v>1400</v>
      </c>
      <c r="L530" s="41">
        <v>85.7</v>
      </c>
      <c r="M530" s="41" t="s">
        <v>1097</v>
      </c>
      <c r="N530" s="41" t="s">
        <v>1098</v>
      </c>
      <c r="O530" s="150" t="s">
        <v>1088</v>
      </c>
      <c r="P530" s="41" t="s">
        <v>1092</v>
      </c>
      <c r="Q530" s="41" t="s">
        <v>1482</v>
      </c>
      <c r="R530" s="41" t="s">
        <v>1483</v>
      </c>
      <c r="S530" s="41" t="s">
        <v>1484</v>
      </c>
      <c r="T530" s="41" t="s">
        <v>1485</v>
      </c>
      <c r="U530" s="41" t="s">
        <v>1486</v>
      </c>
      <c r="V530" s="41" t="s">
        <v>1487</v>
      </c>
      <c r="W530" s="41" t="s">
        <v>2909</v>
      </c>
      <c r="X530" s="41"/>
    </row>
    <row r="531" spans="2:24" ht="57" x14ac:dyDescent="0.45">
      <c r="B531" s="208">
        <f t="shared" si="7"/>
        <v>525</v>
      </c>
      <c r="C531" s="209" t="s">
        <v>1504</v>
      </c>
      <c r="D531" s="209" t="s">
        <v>1832</v>
      </c>
      <c r="E531" s="209">
        <f>IF(D531="1.2(1)①",INDEX('1.2(1)①'!$B:$B,MATCH(F531,'1.2(1)①'!$J:$J,0),1),INDEX('1.2(1)②'!$B:$B,MATCH(F531,'1.2(1)②'!$J:$J,0),1))</f>
        <v>49</v>
      </c>
      <c r="F531" s="209" t="s">
        <v>106</v>
      </c>
      <c r="G531" s="209" t="s">
        <v>2993</v>
      </c>
      <c r="H531" s="209" t="s">
        <v>1479</v>
      </c>
      <c r="I531" s="209" t="s">
        <v>2988</v>
      </c>
      <c r="J531" s="209" t="s">
        <v>1481</v>
      </c>
      <c r="K531" s="209" t="s">
        <v>1400</v>
      </c>
      <c r="L531" s="41">
        <v>85.2</v>
      </c>
      <c r="M531" s="41" t="s">
        <v>1097</v>
      </c>
      <c r="N531" s="41" t="s">
        <v>1098</v>
      </c>
      <c r="O531" s="150" t="s">
        <v>1088</v>
      </c>
      <c r="P531" s="41" t="s">
        <v>1092</v>
      </c>
      <c r="Q531" s="41" t="s">
        <v>1482</v>
      </c>
      <c r="R531" s="41" t="s">
        <v>1483</v>
      </c>
      <c r="S531" s="41" t="s">
        <v>1484</v>
      </c>
      <c r="T531" s="41" t="s">
        <v>1485</v>
      </c>
      <c r="U531" s="41" t="s">
        <v>1486</v>
      </c>
      <c r="V531" s="41" t="s">
        <v>1487</v>
      </c>
      <c r="W531" s="41" t="s">
        <v>2909</v>
      </c>
      <c r="X531" s="41"/>
    </row>
    <row r="532" spans="2:24" ht="57" x14ac:dyDescent="0.45">
      <c r="B532" s="208">
        <f t="shared" si="7"/>
        <v>526</v>
      </c>
      <c r="C532" s="209" t="s">
        <v>1504</v>
      </c>
      <c r="D532" s="209" t="s">
        <v>1832</v>
      </c>
      <c r="E532" s="209">
        <f>IF(D532="1.2(1)①",INDEX('1.2(1)①'!$B:$B,MATCH(F532,'1.2(1)①'!$J:$J,0),1),INDEX('1.2(1)②'!$B:$B,MATCH(F532,'1.2(1)②'!$J:$J,0),1))</f>
        <v>49</v>
      </c>
      <c r="F532" s="209" t="s">
        <v>106</v>
      </c>
      <c r="G532" s="209" t="s">
        <v>2993</v>
      </c>
      <c r="H532" s="209" t="s">
        <v>1479</v>
      </c>
      <c r="I532" s="209" t="s">
        <v>2989</v>
      </c>
      <c r="J532" s="209" t="s">
        <v>1481</v>
      </c>
      <c r="K532" s="209" t="s">
        <v>1400</v>
      </c>
      <c r="L532" s="41">
        <v>88</v>
      </c>
      <c r="M532" s="41" t="s">
        <v>1097</v>
      </c>
      <c r="N532" s="41" t="s">
        <v>1098</v>
      </c>
      <c r="O532" s="150" t="s">
        <v>1088</v>
      </c>
      <c r="P532" s="41" t="s">
        <v>1092</v>
      </c>
      <c r="Q532" s="41" t="s">
        <v>1482</v>
      </c>
      <c r="R532" s="41" t="s">
        <v>1483</v>
      </c>
      <c r="S532" s="41" t="s">
        <v>1484</v>
      </c>
      <c r="T532" s="41" t="s">
        <v>1485</v>
      </c>
      <c r="U532" s="41" t="s">
        <v>1486</v>
      </c>
      <c r="V532" s="41" t="s">
        <v>1487</v>
      </c>
      <c r="W532" s="41" t="s">
        <v>2909</v>
      </c>
      <c r="X532" s="41"/>
    </row>
    <row r="533" spans="2:24" ht="57" x14ac:dyDescent="0.45">
      <c r="B533" s="208">
        <f t="shared" si="7"/>
        <v>527</v>
      </c>
      <c r="C533" s="209" t="s">
        <v>1504</v>
      </c>
      <c r="D533" s="209" t="s">
        <v>1832</v>
      </c>
      <c r="E533" s="209">
        <f>IF(D533="1.2(1)①",INDEX('1.2(1)①'!$B:$B,MATCH(F533,'1.2(1)①'!$J:$J,0),1),INDEX('1.2(1)②'!$B:$B,MATCH(F533,'1.2(1)②'!$J:$J,0),1))</f>
        <v>49</v>
      </c>
      <c r="F533" s="209" t="s">
        <v>106</v>
      </c>
      <c r="G533" s="209" t="s">
        <v>2993</v>
      </c>
      <c r="H533" s="209" t="s">
        <v>1479</v>
      </c>
      <c r="I533" s="209" t="s">
        <v>2990</v>
      </c>
      <c r="J533" s="209" t="s">
        <v>1481</v>
      </c>
      <c r="K533" s="209" t="s">
        <v>1400</v>
      </c>
      <c r="L533" s="41" t="s">
        <v>1088</v>
      </c>
      <c r="M533" s="41" t="s">
        <v>1097</v>
      </c>
      <c r="N533" s="41" t="s">
        <v>1098</v>
      </c>
      <c r="O533" s="150" t="s">
        <v>1088</v>
      </c>
      <c r="P533" s="41" t="s">
        <v>1092</v>
      </c>
      <c r="Q533" s="41" t="s">
        <v>1482</v>
      </c>
      <c r="R533" s="41" t="s">
        <v>1483</v>
      </c>
      <c r="S533" s="41" t="s">
        <v>1484</v>
      </c>
      <c r="T533" s="41" t="s">
        <v>1485</v>
      </c>
      <c r="U533" s="41" t="s">
        <v>1486</v>
      </c>
      <c r="V533" s="41" t="s">
        <v>1487</v>
      </c>
      <c r="W533" s="41" t="s">
        <v>2909</v>
      </c>
      <c r="X533" s="41"/>
    </row>
    <row r="534" spans="2:24" ht="57" x14ac:dyDescent="0.45">
      <c r="B534" s="208">
        <f t="shared" si="7"/>
        <v>528</v>
      </c>
      <c r="C534" s="209" t="s">
        <v>1504</v>
      </c>
      <c r="D534" s="209" t="s">
        <v>1832</v>
      </c>
      <c r="E534" s="209">
        <f>IF(D534="1.2(1)①",INDEX('1.2(1)①'!$B:$B,MATCH(F534,'1.2(1)①'!$J:$J,0),1),INDEX('1.2(1)②'!$B:$B,MATCH(F534,'1.2(1)②'!$J:$J,0),1))</f>
        <v>49</v>
      </c>
      <c r="F534" s="209" t="s">
        <v>106</v>
      </c>
      <c r="G534" s="209" t="s">
        <v>2994</v>
      </c>
      <c r="H534" s="209" t="s">
        <v>1479</v>
      </c>
      <c r="I534" s="209" t="s">
        <v>2986</v>
      </c>
      <c r="J534" s="209" t="s">
        <v>1481</v>
      </c>
      <c r="K534" s="209" t="s">
        <v>1400</v>
      </c>
      <c r="L534" s="41" t="s">
        <v>1088</v>
      </c>
      <c r="M534" s="41" t="s">
        <v>1097</v>
      </c>
      <c r="N534" s="41" t="s">
        <v>1098</v>
      </c>
      <c r="O534" s="150" t="s">
        <v>1088</v>
      </c>
      <c r="P534" s="41" t="s">
        <v>1092</v>
      </c>
      <c r="Q534" s="41" t="s">
        <v>1482</v>
      </c>
      <c r="R534" s="41" t="s">
        <v>1483</v>
      </c>
      <c r="S534" s="41" t="s">
        <v>1484</v>
      </c>
      <c r="T534" s="41" t="s">
        <v>1485</v>
      </c>
      <c r="U534" s="41" t="s">
        <v>1486</v>
      </c>
      <c r="V534" s="41" t="s">
        <v>1487</v>
      </c>
      <c r="W534" s="41" t="s">
        <v>2909</v>
      </c>
      <c r="X534" s="41"/>
    </row>
    <row r="535" spans="2:24" ht="57" x14ac:dyDescent="0.45">
      <c r="B535" s="208">
        <f t="shared" si="7"/>
        <v>529</v>
      </c>
      <c r="C535" s="209" t="s">
        <v>1504</v>
      </c>
      <c r="D535" s="209" t="s">
        <v>1832</v>
      </c>
      <c r="E535" s="209">
        <f>IF(D535="1.2(1)①",INDEX('1.2(1)①'!$B:$B,MATCH(F535,'1.2(1)①'!$J:$J,0),1),INDEX('1.2(1)②'!$B:$B,MATCH(F535,'1.2(1)②'!$J:$J,0),1))</f>
        <v>49</v>
      </c>
      <c r="F535" s="209" t="s">
        <v>106</v>
      </c>
      <c r="G535" s="209" t="s">
        <v>2994</v>
      </c>
      <c r="H535" s="209" t="s">
        <v>1479</v>
      </c>
      <c r="I535" s="209" t="s">
        <v>2987</v>
      </c>
      <c r="J535" s="209" t="s">
        <v>1481</v>
      </c>
      <c r="K535" s="209" t="s">
        <v>1400</v>
      </c>
      <c r="L535" s="41" t="s">
        <v>1088</v>
      </c>
      <c r="M535" s="41" t="s">
        <v>1097</v>
      </c>
      <c r="N535" s="41" t="s">
        <v>1098</v>
      </c>
      <c r="O535" s="150" t="s">
        <v>1088</v>
      </c>
      <c r="P535" s="41" t="s">
        <v>1092</v>
      </c>
      <c r="Q535" s="41" t="s">
        <v>1482</v>
      </c>
      <c r="R535" s="41" t="s">
        <v>1483</v>
      </c>
      <c r="S535" s="41" t="s">
        <v>1484</v>
      </c>
      <c r="T535" s="41" t="s">
        <v>1485</v>
      </c>
      <c r="U535" s="41" t="s">
        <v>1486</v>
      </c>
      <c r="V535" s="41" t="s">
        <v>1487</v>
      </c>
      <c r="W535" s="41" t="s">
        <v>2909</v>
      </c>
      <c r="X535" s="41"/>
    </row>
    <row r="536" spans="2:24" ht="57" x14ac:dyDescent="0.45">
      <c r="B536" s="208">
        <f t="shared" si="7"/>
        <v>530</v>
      </c>
      <c r="C536" s="209" t="s">
        <v>1504</v>
      </c>
      <c r="D536" s="209" t="s">
        <v>1832</v>
      </c>
      <c r="E536" s="209">
        <f>IF(D536="1.2(1)①",INDEX('1.2(1)①'!$B:$B,MATCH(F536,'1.2(1)①'!$J:$J,0),1),INDEX('1.2(1)②'!$B:$B,MATCH(F536,'1.2(1)②'!$J:$J,0),1))</f>
        <v>49</v>
      </c>
      <c r="F536" s="209" t="s">
        <v>106</v>
      </c>
      <c r="G536" s="209" t="s">
        <v>2994</v>
      </c>
      <c r="H536" s="209" t="s">
        <v>1479</v>
      </c>
      <c r="I536" s="209" t="s">
        <v>2988</v>
      </c>
      <c r="J536" s="209" t="s">
        <v>1481</v>
      </c>
      <c r="K536" s="209" t="s">
        <v>1400</v>
      </c>
      <c r="L536" s="41" t="s">
        <v>1088</v>
      </c>
      <c r="M536" s="41" t="s">
        <v>1097</v>
      </c>
      <c r="N536" s="41" t="s">
        <v>1098</v>
      </c>
      <c r="O536" s="150" t="s">
        <v>1088</v>
      </c>
      <c r="P536" s="41" t="s">
        <v>1092</v>
      </c>
      <c r="Q536" s="41" t="s">
        <v>1482</v>
      </c>
      <c r="R536" s="41" t="s">
        <v>1483</v>
      </c>
      <c r="S536" s="41" t="s">
        <v>1484</v>
      </c>
      <c r="T536" s="41" t="s">
        <v>1485</v>
      </c>
      <c r="U536" s="41" t="s">
        <v>1486</v>
      </c>
      <c r="V536" s="41" t="s">
        <v>1487</v>
      </c>
      <c r="W536" s="41" t="s">
        <v>2909</v>
      </c>
      <c r="X536" s="41"/>
    </row>
    <row r="537" spans="2:24" ht="57" x14ac:dyDescent="0.45">
      <c r="B537" s="208">
        <f t="shared" si="7"/>
        <v>531</v>
      </c>
      <c r="C537" s="209" t="s">
        <v>1504</v>
      </c>
      <c r="D537" s="209" t="s">
        <v>1832</v>
      </c>
      <c r="E537" s="209">
        <f>IF(D537="1.2(1)①",INDEX('1.2(1)①'!$B:$B,MATCH(F537,'1.2(1)①'!$J:$J,0),1),INDEX('1.2(1)②'!$B:$B,MATCH(F537,'1.2(1)②'!$J:$J,0),1))</f>
        <v>49</v>
      </c>
      <c r="F537" s="209" t="s">
        <v>106</v>
      </c>
      <c r="G537" s="209" t="s">
        <v>2994</v>
      </c>
      <c r="H537" s="209" t="s">
        <v>1479</v>
      </c>
      <c r="I537" s="209" t="s">
        <v>2989</v>
      </c>
      <c r="J537" s="209" t="s">
        <v>1481</v>
      </c>
      <c r="K537" s="209" t="s">
        <v>1400</v>
      </c>
      <c r="L537" s="41" t="s">
        <v>1088</v>
      </c>
      <c r="M537" s="41" t="s">
        <v>1097</v>
      </c>
      <c r="N537" s="41" t="s">
        <v>1098</v>
      </c>
      <c r="O537" s="150" t="s">
        <v>1088</v>
      </c>
      <c r="P537" s="41" t="s">
        <v>1092</v>
      </c>
      <c r="Q537" s="41" t="s">
        <v>1482</v>
      </c>
      <c r="R537" s="41" t="s">
        <v>1483</v>
      </c>
      <c r="S537" s="41" t="s">
        <v>1484</v>
      </c>
      <c r="T537" s="41" t="s">
        <v>1485</v>
      </c>
      <c r="U537" s="41" t="s">
        <v>1486</v>
      </c>
      <c r="V537" s="41" t="s">
        <v>1487</v>
      </c>
      <c r="W537" s="41" t="s">
        <v>2909</v>
      </c>
      <c r="X537" s="41"/>
    </row>
    <row r="538" spans="2:24" ht="57" x14ac:dyDescent="0.45">
      <c r="B538" s="208">
        <f t="shared" si="7"/>
        <v>532</v>
      </c>
      <c r="C538" s="209" t="s">
        <v>1504</v>
      </c>
      <c r="D538" s="209" t="s">
        <v>1832</v>
      </c>
      <c r="E538" s="209">
        <f>IF(D538="1.2(1)①",INDEX('1.2(1)①'!$B:$B,MATCH(F538,'1.2(1)①'!$J:$J,0),1),INDEX('1.2(1)②'!$B:$B,MATCH(F538,'1.2(1)②'!$J:$J,0),1))</f>
        <v>49</v>
      </c>
      <c r="F538" s="209" t="s">
        <v>106</v>
      </c>
      <c r="G538" s="209" t="s">
        <v>2994</v>
      </c>
      <c r="H538" s="209" t="s">
        <v>1479</v>
      </c>
      <c r="I538" s="209" t="s">
        <v>2990</v>
      </c>
      <c r="J538" s="209" t="s">
        <v>1481</v>
      </c>
      <c r="K538" s="209" t="s">
        <v>1400</v>
      </c>
      <c r="L538" s="41" t="s">
        <v>1088</v>
      </c>
      <c r="M538" s="41" t="s">
        <v>1097</v>
      </c>
      <c r="N538" s="41" t="s">
        <v>1098</v>
      </c>
      <c r="O538" s="150" t="s">
        <v>1088</v>
      </c>
      <c r="P538" s="41" t="s">
        <v>1092</v>
      </c>
      <c r="Q538" s="41" t="s">
        <v>1482</v>
      </c>
      <c r="R538" s="41" t="s">
        <v>1483</v>
      </c>
      <c r="S538" s="41" t="s">
        <v>1484</v>
      </c>
      <c r="T538" s="41" t="s">
        <v>1485</v>
      </c>
      <c r="U538" s="41" t="s">
        <v>1486</v>
      </c>
      <c r="V538" s="41" t="s">
        <v>1487</v>
      </c>
      <c r="W538" s="41" t="s">
        <v>2909</v>
      </c>
      <c r="X538" s="41"/>
    </row>
    <row r="539" spans="2:24" ht="57" x14ac:dyDescent="0.45">
      <c r="B539" s="208">
        <f t="shared" si="7"/>
        <v>533</v>
      </c>
      <c r="C539" s="209" t="s">
        <v>1504</v>
      </c>
      <c r="D539" s="209" t="s">
        <v>1832</v>
      </c>
      <c r="E539" s="209">
        <f>IF(D539="1.2(1)①",INDEX('1.2(1)①'!$B:$B,MATCH(F539,'1.2(1)①'!$J:$J,0),1),INDEX('1.2(1)②'!$B:$B,MATCH(F539,'1.2(1)②'!$J:$J,0),1))</f>
        <v>49</v>
      </c>
      <c r="F539" s="209" t="s">
        <v>106</v>
      </c>
      <c r="G539" s="209" t="s">
        <v>1501</v>
      </c>
      <c r="H539" s="209" t="s">
        <v>1479</v>
      </c>
      <c r="I539" s="209" t="s">
        <v>1505</v>
      </c>
      <c r="J539" s="209" t="s">
        <v>1496</v>
      </c>
      <c r="K539" s="209" t="s">
        <v>1400</v>
      </c>
      <c r="L539" s="41" t="s">
        <v>1088</v>
      </c>
      <c r="M539" s="41" t="s">
        <v>1097</v>
      </c>
      <c r="N539" s="41" t="s">
        <v>1098</v>
      </c>
      <c r="O539" s="150" t="s">
        <v>1088</v>
      </c>
      <c r="P539" s="41" t="s">
        <v>1092</v>
      </c>
      <c r="Q539" s="41" t="s">
        <v>1482</v>
      </c>
      <c r="R539" s="41" t="s">
        <v>1483</v>
      </c>
      <c r="S539" s="41" t="s">
        <v>1484</v>
      </c>
      <c r="T539" s="41" t="s">
        <v>1485</v>
      </c>
      <c r="U539" s="41" t="s">
        <v>1486</v>
      </c>
      <c r="V539" s="41" t="s">
        <v>1487</v>
      </c>
      <c r="W539" s="41" t="s">
        <v>2998</v>
      </c>
      <c r="X539" s="41"/>
    </row>
    <row r="540" spans="2:24" ht="57" x14ac:dyDescent="0.45">
      <c r="B540" s="208">
        <f t="shared" si="7"/>
        <v>534</v>
      </c>
      <c r="C540" s="209" t="s">
        <v>1504</v>
      </c>
      <c r="D540" s="209" t="s">
        <v>1832</v>
      </c>
      <c r="E540" s="209">
        <f>IF(D540="1.2(1)①",INDEX('1.2(1)①'!$B:$B,MATCH(F540,'1.2(1)①'!$J:$J,0),1),INDEX('1.2(1)②'!$B:$B,MATCH(F540,'1.2(1)②'!$J:$J,0),1))</f>
        <v>49</v>
      </c>
      <c r="F540" s="209" t="s">
        <v>106</v>
      </c>
      <c r="G540" s="209" t="s">
        <v>1501</v>
      </c>
      <c r="H540" s="209" t="s">
        <v>1479</v>
      </c>
      <c r="I540" s="209" t="s">
        <v>1498</v>
      </c>
      <c r="J540" s="209" t="s">
        <v>1496</v>
      </c>
      <c r="K540" s="209" t="s">
        <v>1400</v>
      </c>
      <c r="L540" s="41">
        <v>27.7</v>
      </c>
      <c r="M540" s="41" t="s">
        <v>1097</v>
      </c>
      <c r="N540" s="41" t="s">
        <v>1098</v>
      </c>
      <c r="O540" s="150" t="s">
        <v>1088</v>
      </c>
      <c r="P540" s="41" t="s">
        <v>1092</v>
      </c>
      <c r="Q540" s="41" t="s">
        <v>1482</v>
      </c>
      <c r="R540" s="41" t="s">
        <v>1483</v>
      </c>
      <c r="S540" s="41" t="s">
        <v>1484</v>
      </c>
      <c r="T540" s="41" t="s">
        <v>1485</v>
      </c>
      <c r="U540" s="41" t="s">
        <v>1486</v>
      </c>
      <c r="V540" s="41" t="s">
        <v>1487</v>
      </c>
      <c r="W540" s="41" t="s">
        <v>2998</v>
      </c>
      <c r="X540" s="41"/>
    </row>
    <row r="541" spans="2:24" ht="57" x14ac:dyDescent="0.45">
      <c r="B541" s="208">
        <f t="shared" si="7"/>
        <v>535</v>
      </c>
      <c r="C541" s="209" t="s">
        <v>1504</v>
      </c>
      <c r="D541" s="209" t="s">
        <v>1832</v>
      </c>
      <c r="E541" s="209">
        <f>IF(D541="1.2(1)①",INDEX('1.2(1)①'!$B:$B,MATCH(F541,'1.2(1)①'!$J:$J,0),1),INDEX('1.2(1)②'!$B:$B,MATCH(F541,'1.2(1)②'!$J:$J,0),1))</f>
        <v>49</v>
      </c>
      <c r="F541" s="209" t="s">
        <v>106</v>
      </c>
      <c r="G541" s="209" t="s">
        <v>1501</v>
      </c>
      <c r="H541" s="209" t="s">
        <v>1479</v>
      </c>
      <c r="I541" s="209" t="s">
        <v>1499</v>
      </c>
      <c r="J541" s="209" t="s">
        <v>1496</v>
      </c>
      <c r="K541" s="209" t="s">
        <v>1400</v>
      </c>
      <c r="L541" s="41">
        <v>28.4</v>
      </c>
      <c r="M541" s="41" t="s">
        <v>1097</v>
      </c>
      <c r="N541" s="41" t="s">
        <v>1098</v>
      </c>
      <c r="O541" s="150" t="s">
        <v>1088</v>
      </c>
      <c r="P541" s="41" t="s">
        <v>1092</v>
      </c>
      <c r="Q541" s="41" t="s">
        <v>1482</v>
      </c>
      <c r="R541" s="41" t="s">
        <v>1483</v>
      </c>
      <c r="S541" s="41" t="s">
        <v>1484</v>
      </c>
      <c r="T541" s="41" t="s">
        <v>1485</v>
      </c>
      <c r="U541" s="41" t="s">
        <v>1486</v>
      </c>
      <c r="V541" s="41" t="s">
        <v>1487</v>
      </c>
      <c r="W541" s="41" t="s">
        <v>2998</v>
      </c>
      <c r="X541" s="41"/>
    </row>
    <row r="542" spans="2:24" ht="57" x14ac:dyDescent="0.45">
      <c r="B542" s="208">
        <f t="shared" si="7"/>
        <v>536</v>
      </c>
      <c r="C542" s="209" t="s">
        <v>1504</v>
      </c>
      <c r="D542" s="209" t="s">
        <v>1832</v>
      </c>
      <c r="E542" s="209">
        <f>IF(D542="1.2(1)①",INDEX('1.2(1)①'!$B:$B,MATCH(F542,'1.2(1)①'!$J:$J,0),1),INDEX('1.2(1)②'!$B:$B,MATCH(F542,'1.2(1)②'!$J:$J,0),1))</f>
        <v>49</v>
      </c>
      <c r="F542" s="209" t="s">
        <v>106</v>
      </c>
      <c r="G542" s="209" t="s">
        <v>2992</v>
      </c>
      <c r="H542" s="209" t="s">
        <v>1479</v>
      </c>
      <c r="I542" s="209" t="s">
        <v>2986</v>
      </c>
      <c r="J542" s="209" t="s">
        <v>1496</v>
      </c>
      <c r="K542" s="209" t="s">
        <v>1400</v>
      </c>
      <c r="L542" s="41">
        <v>27.2</v>
      </c>
      <c r="M542" s="41" t="s">
        <v>1097</v>
      </c>
      <c r="N542" s="41" t="s">
        <v>1098</v>
      </c>
      <c r="O542" s="150" t="s">
        <v>1088</v>
      </c>
      <c r="P542" s="41" t="s">
        <v>1092</v>
      </c>
      <c r="Q542" s="41" t="s">
        <v>1482</v>
      </c>
      <c r="R542" s="41" t="s">
        <v>1483</v>
      </c>
      <c r="S542" s="41" t="s">
        <v>1484</v>
      </c>
      <c r="T542" s="41" t="s">
        <v>1485</v>
      </c>
      <c r="U542" s="41" t="s">
        <v>1486</v>
      </c>
      <c r="V542" s="41" t="s">
        <v>1487</v>
      </c>
      <c r="W542" s="41" t="s">
        <v>2909</v>
      </c>
      <c r="X542" s="41"/>
    </row>
    <row r="543" spans="2:24" ht="57" x14ac:dyDescent="0.45">
      <c r="B543" s="208">
        <f t="shared" si="7"/>
        <v>537</v>
      </c>
      <c r="C543" s="209" t="s">
        <v>1504</v>
      </c>
      <c r="D543" s="209" t="s">
        <v>1832</v>
      </c>
      <c r="E543" s="209">
        <f>IF(D543="1.2(1)①",INDEX('1.2(1)①'!$B:$B,MATCH(F543,'1.2(1)①'!$J:$J,0),1),INDEX('1.2(1)②'!$B:$B,MATCH(F543,'1.2(1)②'!$J:$J,0),1))</f>
        <v>49</v>
      </c>
      <c r="F543" s="209" t="s">
        <v>106</v>
      </c>
      <c r="G543" s="209" t="s">
        <v>2992</v>
      </c>
      <c r="H543" s="209" t="s">
        <v>1479</v>
      </c>
      <c r="I543" s="209" t="s">
        <v>2987</v>
      </c>
      <c r="J543" s="209" t="s">
        <v>1496</v>
      </c>
      <c r="K543" s="209" t="s">
        <v>1400</v>
      </c>
      <c r="L543" s="41">
        <v>29.2</v>
      </c>
      <c r="M543" s="41" t="s">
        <v>1097</v>
      </c>
      <c r="N543" s="41" t="s">
        <v>1098</v>
      </c>
      <c r="O543" s="150" t="s">
        <v>1088</v>
      </c>
      <c r="P543" s="41" t="s">
        <v>1092</v>
      </c>
      <c r="Q543" s="41" t="s">
        <v>1482</v>
      </c>
      <c r="R543" s="41" t="s">
        <v>1483</v>
      </c>
      <c r="S543" s="41" t="s">
        <v>1484</v>
      </c>
      <c r="T543" s="41" t="s">
        <v>1485</v>
      </c>
      <c r="U543" s="41" t="s">
        <v>1486</v>
      </c>
      <c r="V543" s="41" t="s">
        <v>1487</v>
      </c>
      <c r="W543" s="41" t="s">
        <v>2909</v>
      </c>
      <c r="X543" s="41"/>
    </row>
    <row r="544" spans="2:24" ht="57" x14ac:dyDescent="0.45">
      <c r="B544" s="208">
        <f t="shared" si="7"/>
        <v>538</v>
      </c>
      <c r="C544" s="209" t="s">
        <v>1504</v>
      </c>
      <c r="D544" s="209" t="s">
        <v>1832</v>
      </c>
      <c r="E544" s="209">
        <f>IF(D544="1.2(1)①",INDEX('1.2(1)①'!$B:$B,MATCH(F544,'1.2(1)①'!$J:$J,0),1),INDEX('1.2(1)②'!$B:$B,MATCH(F544,'1.2(1)②'!$J:$J,0),1))</f>
        <v>49</v>
      </c>
      <c r="F544" s="209" t="s">
        <v>106</v>
      </c>
      <c r="G544" s="209" t="s">
        <v>2992</v>
      </c>
      <c r="H544" s="209" t="s">
        <v>1479</v>
      </c>
      <c r="I544" s="209" t="s">
        <v>2988</v>
      </c>
      <c r="J544" s="209" t="s">
        <v>1496</v>
      </c>
      <c r="K544" s="209" t="s">
        <v>1400</v>
      </c>
      <c r="L544" s="41">
        <v>34.299999999999997</v>
      </c>
      <c r="M544" s="41" t="s">
        <v>1097</v>
      </c>
      <c r="N544" s="41" t="s">
        <v>1098</v>
      </c>
      <c r="O544" s="150" t="s">
        <v>1088</v>
      </c>
      <c r="P544" s="41" t="s">
        <v>1092</v>
      </c>
      <c r="Q544" s="41" t="s">
        <v>1482</v>
      </c>
      <c r="R544" s="41" t="s">
        <v>1483</v>
      </c>
      <c r="S544" s="41" t="s">
        <v>1484</v>
      </c>
      <c r="T544" s="41" t="s">
        <v>1485</v>
      </c>
      <c r="U544" s="41" t="s">
        <v>1486</v>
      </c>
      <c r="V544" s="41" t="s">
        <v>1487</v>
      </c>
      <c r="W544" s="41" t="s">
        <v>2909</v>
      </c>
      <c r="X544" s="41"/>
    </row>
    <row r="545" spans="2:24" ht="57" x14ac:dyDescent="0.45">
      <c r="B545" s="208">
        <f t="shared" si="7"/>
        <v>539</v>
      </c>
      <c r="C545" s="209" t="s">
        <v>1504</v>
      </c>
      <c r="D545" s="209" t="s">
        <v>1832</v>
      </c>
      <c r="E545" s="209">
        <f>IF(D545="1.2(1)①",INDEX('1.2(1)①'!$B:$B,MATCH(F545,'1.2(1)①'!$J:$J,0),1),INDEX('1.2(1)②'!$B:$B,MATCH(F545,'1.2(1)②'!$J:$J,0),1))</f>
        <v>49</v>
      </c>
      <c r="F545" s="209" t="s">
        <v>106</v>
      </c>
      <c r="G545" s="209" t="s">
        <v>2992</v>
      </c>
      <c r="H545" s="209" t="s">
        <v>1479</v>
      </c>
      <c r="I545" s="209" t="s">
        <v>2989</v>
      </c>
      <c r="J545" s="209" t="s">
        <v>1496</v>
      </c>
      <c r="K545" s="209" t="s">
        <v>1400</v>
      </c>
      <c r="L545" s="41">
        <v>34.799999999999997</v>
      </c>
      <c r="M545" s="41" t="s">
        <v>1097</v>
      </c>
      <c r="N545" s="41" t="s">
        <v>1098</v>
      </c>
      <c r="O545" s="150" t="s">
        <v>1088</v>
      </c>
      <c r="P545" s="41" t="s">
        <v>1092</v>
      </c>
      <c r="Q545" s="41" t="s">
        <v>1482</v>
      </c>
      <c r="R545" s="41" t="s">
        <v>1483</v>
      </c>
      <c r="S545" s="41" t="s">
        <v>1484</v>
      </c>
      <c r="T545" s="41" t="s">
        <v>1485</v>
      </c>
      <c r="U545" s="41" t="s">
        <v>1486</v>
      </c>
      <c r="V545" s="41" t="s">
        <v>1487</v>
      </c>
      <c r="W545" s="41" t="s">
        <v>2909</v>
      </c>
      <c r="X545" s="41"/>
    </row>
    <row r="546" spans="2:24" ht="57" x14ac:dyDescent="0.45">
      <c r="B546" s="208">
        <f t="shared" si="7"/>
        <v>540</v>
      </c>
      <c r="C546" s="209" t="s">
        <v>1504</v>
      </c>
      <c r="D546" s="209" t="s">
        <v>1832</v>
      </c>
      <c r="E546" s="209">
        <f>IF(D546="1.2(1)①",INDEX('1.2(1)①'!$B:$B,MATCH(F546,'1.2(1)①'!$J:$J,0),1),INDEX('1.2(1)②'!$B:$B,MATCH(F546,'1.2(1)②'!$J:$J,0),1))</f>
        <v>49</v>
      </c>
      <c r="F546" s="209" t="s">
        <v>106</v>
      </c>
      <c r="G546" s="209" t="s">
        <v>2992</v>
      </c>
      <c r="H546" s="209" t="s">
        <v>1479</v>
      </c>
      <c r="I546" s="209" t="s">
        <v>2990</v>
      </c>
      <c r="J546" s="209" t="s">
        <v>1496</v>
      </c>
      <c r="K546" s="209" t="s">
        <v>1400</v>
      </c>
      <c r="L546" s="41" t="s">
        <v>1088</v>
      </c>
      <c r="M546" s="41" t="s">
        <v>1097</v>
      </c>
      <c r="N546" s="41" t="s">
        <v>1098</v>
      </c>
      <c r="O546" s="150" t="s">
        <v>1088</v>
      </c>
      <c r="P546" s="41" t="s">
        <v>1092</v>
      </c>
      <c r="Q546" s="41" t="s">
        <v>1482</v>
      </c>
      <c r="R546" s="41" t="s">
        <v>1483</v>
      </c>
      <c r="S546" s="41" t="s">
        <v>1484</v>
      </c>
      <c r="T546" s="41" t="s">
        <v>1485</v>
      </c>
      <c r="U546" s="41" t="s">
        <v>1486</v>
      </c>
      <c r="V546" s="41" t="s">
        <v>1487</v>
      </c>
      <c r="W546" s="41" t="s">
        <v>2909</v>
      </c>
      <c r="X546" s="41"/>
    </row>
    <row r="547" spans="2:24" ht="57" x14ac:dyDescent="0.45">
      <c r="B547" s="208">
        <f t="shared" si="7"/>
        <v>541</v>
      </c>
      <c r="C547" s="209" t="s">
        <v>1504</v>
      </c>
      <c r="D547" s="209" t="s">
        <v>1832</v>
      </c>
      <c r="E547" s="209">
        <f>IF(D547="1.2(1)①",INDEX('1.2(1)①'!$B:$B,MATCH(F547,'1.2(1)①'!$J:$J,0),1),INDEX('1.2(1)②'!$B:$B,MATCH(F547,'1.2(1)②'!$J:$J,0),1))</f>
        <v>49</v>
      </c>
      <c r="F547" s="209" t="s">
        <v>106</v>
      </c>
      <c r="G547" s="209" t="s">
        <v>2993</v>
      </c>
      <c r="H547" s="209" t="s">
        <v>1479</v>
      </c>
      <c r="I547" s="209" t="s">
        <v>2986</v>
      </c>
      <c r="J547" s="209" t="s">
        <v>1496</v>
      </c>
      <c r="K547" s="209" t="s">
        <v>1400</v>
      </c>
      <c r="L547" s="41">
        <v>32.299999999999997</v>
      </c>
      <c r="M547" s="41" t="s">
        <v>1097</v>
      </c>
      <c r="N547" s="41" t="s">
        <v>1098</v>
      </c>
      <c r="O547" s="150" t="s">
        <v>1088</v>
      </c>
      <c r="P547" s="41" t="s">
        <v>1092</v>
      </c>
      <c r="Q547" s="41" t="s">
        <v>1482</v>
      </c>
      <c r="R547" s="41" t="s">
        <v>1483</v>
      </c>
      <c r="S547" s="41" t="s">
        <v>1484</v>
      </c>
      <c r="T547" s="41" t="s">
        <v>1485</v>
      </c>
      <c r="U547" s="41" t="s">
        <v>1486</v>
      </c>
      <c r="V547" s="41" t="s">
        <v>1487</v>
      </c>
      <c r="W547" s="41" t="s">
        <v>2909</v>
      </c>
      <c r="X547" s="41"/>
    </row>
    <row r="548" spans="2:24" ht="57" x14ac:dyDescent="0.45">
      <c r="B548" s="208">
        <f t="shared" si="7"/>
        <v>542</v>
      </c>
      <c r="C548" s="209" t="s">
        <v>1504</v>
      </c>
      <c r="D548" s="209" t="s">
        <v>1832</v>
      </c>
      <c r="E548" s="209">
        <f>IF(D548="1.2(1)①",INDEX('1.2(1)①'!$B:$B,MATCH(F548,'1.2(1)①'!$J:$J,0),1),INDEX('1.2(1)②'!$B:$B,MATCH(F548,'1.2(1)②'!$J:$J,0),1))</f>
        <v>49</v>
      </c>
      <c r="F548" s="209" t="s">
        <v>106</v>
      </c>
      <c r="G548" s="209" t="s">
        <v>2993</v>
      </c>
      <c r="H548" s="209" t="s">
        <v>1479</v>
      </c>
      <c r="I548" s="209" t="s">
        <v>2987</v>
      </c>
      <c r="J548" s="209" t="s">
        <v>1496</v>
      </c>
      <c r="K548" s="209" t="s">
        <v>1400</v>
      </c>
      <c r="L548" s="41">
        <v>32.4</v>
      </c>
      <c r="M548" s="41" t="s">
        <v>1097</v>
      </c>
      <c r="N548" s="41" t="s">
        <v>1098</v>
      </c>
      <c r="O548" s="150" t="s">
        <v>1088</v>
      </c>
      <c r="P548" s="41" t="s">
        <v>1092</v>
      </c>
      <c r="Q548" s="41" t="s">
        <v>1482</v>
      </c>
      <c r="R548" s="41" t="s">
        <v>1483</v>
      </c>
      <c r="S548" s="41" t="s">
        <v>1484</v>
      </c>
      <c r="T548" s="41" t="s">
        <v>1485</v>
      </c>
      <c r="U548" s="41" t="s">
        <v>1486</v>
      </c>
      <c r="V548" s="41" t="s">
        <v>1487</v>
      </c>
      <c r="W548" s="41" t="s">
        <v>2909</v>
      </c>
      <c r="X548" s="41"/>
    </row>
    <row r="549" spans="2:24" ht="57" x14ac:dyDescent="0.45">
      <c r="B549" s="208">
        <f t="shared" si="7"/>
        <v>543</v>
      </c>
      <c r="C549" s="209" t="s">
        <v>1504</v>
      </c>
      <c r="D549" s="209" t="s">
        <v>1832</v>
      </c>
      <c r="E549" s="209">
        <f>IF(D549="1.2(1)①",INDEX('1.2(1)①'!$B:$B,MATCH(F549,'1.2(1)①'!$J:$J,0),1),INDEX('1.2(1)②'!$B:$B,MATCH(F549,'1.2(1)②'!$J:$J,0),1))</f>
        <v>49</v>
      </c>
      <c r="F549" s="209" t="s">
        <v>106</v>
      </c>
      <c r="G549" s="209" t="s">
        <v>2993</v>
      </c>
      <c r="H549" s="209" t="s">
        <v>1479</v>
      </c>
      <c r="I549" s="209" t="s">
        <v>2988</v>
      </c>
      <c r="J549" s="209" t="s">
        <v>1496</v>
      </c>
      <c r="K549" s="209" t="s">
        <v>1400</v>
      </c>
      <c r="L549" s="41">
        <v>33.700000000000003</v>
      </c>
      <c r="M549" s="41" t="s">
        <v>1097</v>
      </c>
      <c r="N549" s="41" t="s">
        <v>1098</v>
      </c>
      <c r="O549" s="150" t="s">
        <v>1088</v>
      </c>
      <c r="P549" s="41" t="s">
        <v>1092</v>
      </c>
      <c r="Q549" s="41" t="s">
        <v>1482</v>
      </c>
      <c r="R549" s="41" t="s">
        <v>1483</v>
      </c>
      <c r="S549" s="41" t="s">
        <v>1484</v>
      </c>
      <c r="T549" s="41" t="s">
        <v>1485</v>
      </c>
      <c r="U549" s="41" t="s">
        <v>1486</v>
      </c>
      <c r="V549" s="41" t="s">
        <v>1487</v>
      </c>
      <c r="W549" s="41" t="s">
        <v>2909</v>
      </c>
      <c r="X549" s="41"/>
    </row>
    <row r="550" spans="2:24" ht="57" x14ac:dyDescent="0.45">
      <c r="B550" s="208">
        <f t="shared" si="7"/>
        <v>544</v>
      </c>
      <c r="C550" s="209" t="s">
        <v>1504</v>
      </c>
      <c r="D550" s="209" t="s">
        <v>1832</v>
      </c>
      <c r="E550" s="209">
        <f>IF(D550="1.2(1)①",INDEX('1.2(1)①'!$B:$B,MATCH(F550,'1.2(1)①'!$J:$J,0),1),INDEX('1.2(1)②'!$B:$B,MATCH(F550,'1.2(1)②'!$J:$J,0),1))</f>
        <v>49</v>
      </c>
      <c r="F550" s="209" t="s">
        <v>106</v>
      </c>
      <c r="G550" s="209" t="s">
        <v>2993</v>
      </c>
      <c r="H550" s="209" t="s">
        <v>1479</v>
      </c>
      <c r="I550" s="209" t="s">
        <v>2989</v>
      </c>
      <c r="J550" s="209" t="s">
        <v>1496</v>
      </c>
      <c r="K550" s="209" t="s">
        <v>1400</v>
      </c>
      <c r="L550" s="41">
        <v>39.4</v>
      </c>
      <c r="M550" s="41" t="s">
        <v>1097</v>
      </c>
      <c r="N550" s="41" t="s">
        <v>1098</v>
      </c>
      <c r="O550" s="150" t="s">
        <v>1088</v>
      </c>
      <c r="P550" s="41" t="s">
        <v>1092</v>
      </c>
      <c r="Q550" s="41" t="s">
        <v>1482</v>
      </c>
      <c r="R550" s="41" t="s">
        <v>1483</v>
      </c>
      <c r="S550" s="41" t="s">
        <v>1484</v>
      </c>
      <c r="T550" s="41" t="s">
        <v>1485</v>
      </c>
      <c r="U550" s="41" t="s">
        <v>1486</v>
      </c>
      <c r="V550" s="41" t="s">
        <v>1487</v>
      </c>
      <c r="W550" s="41" t="s">
        <v>2909</v>
      </c>
      <c r="X550" s="41"/>
    </row>
    <row r="551" spans="2:24" ht="57" x14ac:dyDescent="0.45">
      <c r="B551" s="208">
        <f t="shared" si="7"/>
        <v>545</v>
      </c>
      <c r="C551" s="209" t="s">
        <v>1504</v>
      </c>
      <c r="D551" s="209" t="s">
        <v>1832</v>
      </c>
      <c r="E551" s="209">
        <f>IF(D551="1.2(1)①",INDEX('1.2(1)①'!$B:$B,MATCH(F551,'1.2(1)①'!$J:$J,0),1),INDEX('1.2(1)②'!$B:$B,MATCH(F551,'1.2(1)②'!$J:$J,0),1))</f>
        <v>49</v>
      </c>
      <c r="F551" s="209" t="s">
        <v>106</v>
      </c>
      <c r="G551" s="209" t="s">
        <v>2993</v>
      </c>
      <c r="H551" s="209" t="s">
        <v>1479</v>
      </c>
      <c r="I551" s="209" t="s">
        <v>2990</v>
      </c>
      <c r="J551" s="209" t="s">
        <v>1496</v>
      </c>
      <c r="K551" s="209" t="s">
        <v>1400</v>
      </c>
      <c r="L551" s="41" t="s">
        <v>1088</v>
      </c>
      <c r="M551" s="41" t="s">
        <v>1097</v>
      </c>
      <c r="N551" s="41" t="s">
        <v>1098</v>
      </c>
      <c r="O551" s="150" t="s">
        <v>1088</v>
      </c>
      <c r="P551" s="41" t="s">
        <v>1092</v>
      </c>
      <c r="Q551" s="41" t="s">
        <v>1482</v>
      </c>
      <c r="R551" s="41" t="s">
        <v>1483</v>
      </c>
      <c r="S551" s="41" t="s">
        <v>1484</v>
      </c>
      <c r="T551" s="41" t="s">
        <v>1485</v>
      </c>
      <c r="U551" s="41" t="s">
        <v>1486</v>
      </c>
      <c r="V551" s="41" t="s">
        <v>1487</v>
      </c>
      <c r="W551" s="41" t="s">
        <v>2909</v>
      </c>
      <c r="X551" s="41"/>
    </row>
    <row r="552" spans="2:24" ht="57" x14ac:dyDescent="0.45">
      <c r="B552" s="208">
        <f t="shared" si="7"/>
        <v>546</v>
      </c>
      <c r="C552" s="209" t="s">
        <v>1504</v>
      </c>
      <c r="D552" s="209" t="s">
        <v>1832</v>
      </c>
      <c r="E552" s="209">
        <f>IF(D552="1.2(1)①",INDEX('1.2(1)①'!$B:$B,MATCH(F552,'1.2(1)①'!$J:$J,0),1),INDEX('1.2(1)②'!$B:$B,MATCH(F552,'1.2(1)②'!$J:$J,0),1))</f>
        <v>49</v>
      </c>
      <c r="F552" s="209" t="s">
        <v>106</v>
      </c>
      <c r="G552" s="209" t="s">
        <v>2994</v>
      </c>
      <c r="H552" s="209" t="s">
        <v>1479</v>
      </c>
      <c r="I552" s="209" t="s">
        <v>2986</v>
      </c>
      <c r="J552" s="209" t="s">
        <v>1496</v>
      </c>
      <c r="K552" s="209" t="s">
        <v>1400</v>
      </c>
      <c r="L552" s="41" t="s">
        <v>1088</v>
      </c>
      <c r="M552" s="41" t="s">
        <v>1097</v>
      </c>
      <c r="N552" s="41" t="s">
        <v>1098</v>
      </c>
      <c r="O552" s="150" t="s">
        <v>1088</v>
      </c>
      <c r="P552" s="41" t="s">
        <v>1092</v>
      </c>
      <c r="Q552" s="41" t="s">
        <v>1482</v>
      </c>
      <c r="R552" s="41" t="s">
        <v>1483</v>
      </c>
      <c r="S552" s="41" t="s">
        <v>1484</v>
      </c>
      <c r="T552" s="41" t="s">
        <v>1485</v>
      </c>
      <c r="U552" s="41" t="s">
        <v>1486</v>
      </c>
      <c r="V552" s="41" t="s">
        <v>1487</v>
      </c>
      <c r="W552" s="41" t="s">
        <v>2909</v>
      </c>
      <c r="X552" s="41"/>
    </row>
    <row r="553" spans="2:24" ht="57" x14ac:dyDescent="0.45">
      <c r="B553" s="208">
        <f t="shared" si="7"/>
        <v>547</v>
      </c>
      <c r="C553" s="209" t="s">
        <v>1504</v>
      </c>
      <c r="D553" s="209" t="s">
        <v>1832</v>
      </c>
      <c r="E553" s="209">
        <f>IF(D553="1.2(1)①",INDEX('1.2(1)①'!$B:$B,MATCH(F553,'1.2(1)①'!$J:$J,0),1),INDEX('1.2(1)②'!$B:$B,MATCH(F553,'1.2(1)②'!$J:$J,0),1))</f>
        <v>49</v>
      </c>
      <c r="F553" s="209" t="s">
        <v>106</v>
      </c>
      <c r="G553" s="209" t="s">
        <v>2994</v>
      </c>
      <c r="H553" s="209" t="s">
        <v>1479</v>
      </c>
      <c r="I553" s="209" t="s">
        <v>2987</v>
      </c>
      <c r="J553" s="209" t="s">
        <v>1496</v>
      </c>
      <c r="K553" s="209" t="s">
        <v>1400</v>
      </c>
      <c r="L553" s="41" t="s">
        <v>1088</v>
      </c>
      <c r="M553" s="41" t="s">
        <v>1097</v>
      </c>
      <c r="N553" s="41" t="s">
        <v>1098</v>
      </c>
      <c r="O553" s="150" t="s">
        <v>1088</v>
      </c>
      <c r="P553" s="41" t="s">
        <v>1092</v>
      </c>
      <c r="Q553" s="41" t="s">
        <v>1482</v>
      </c>
      <c r="R553" s="41" t="s">
        <v>1483</v>
      </c>
      <c r="S553" s="41" t="s">
        <v>1484</v>
      </c>
      <c r="T553" s="41" t="s">
        <v>1485</v>
      </c>
      <c r="U553" s="41" t="s">
        <v>1486</v>
      </c>
      <c r="V553" s="41" t="s">
        <v>1487</v>
      </c>
      <c r="W553" s="41" t="s">
        <v>2909</v>
      </c>
      <c r="X553" s="41"/>
    </row>
    <row r="554" spans="2:24" ht="57" x14ac:dyDescent="0.45">
      <c r="B554" s="208">
        <f t="shared" si="7"/>
        <v>548</v>
      </c>
      <c r="C554" s="209" t="s">
        <v>1504</v>
      </c>
      <c r="D554" s="209" t="s">
        <v>1832</v>
      </c>
      <c r="E554" s="209">
        <f>IF(D554="1.2(1)①",INDEX('1.2(1)①'!$B:$B,MATCH(F554,'1.2(1)①'!$J:$J,0),1),INDEX('1.2(1)②'!$B:$B,MATCH(F554,'1.2(1)②'!$J:$J,0),1))</f>
        <v>49</v>
      </c>
      <c r="F554" s="209" t="s">
        <v>106</v>
      </c>
      <c r="G554" s="209" t="s">
        <v>2994</v>
      </c>
      <c r="H554" s="209" t="s">
        <v>1479</v>
      </c>
      <c r="I554" s="209" t="s">
        <v>2988</v>
      </c>
      <c r="J554" s="209" t="s">
        <v>1496</v>
      </c>
      <c r="K554" s="209" t="s">
        <v>1400</v>
      </c>
      <c r="L554" s="41" t="s">
        <v>1088</v>
      </c>
      <c r="M554" s="41" t="s">
        <v>1097</v>
      </c>
      <c r="N554" s="41" t="s">
        <v>1098</v>
      </c>
      <c r="O554" s="150" t="s">
        <v>1088</v>
      </c>
      <c r="P554" s="41" t="s">
        <v>1092</v>
      </c>
      <c r="Q554" s="41" t="s">
        <v>1482</v>
      </c>
      <c r="R554" s="41" t="s">
        <v>1483</v>
      </c>
      <c r="S554" s="41" t="s">
        <v>1484</v>
      </c>
      <c r="T554" s="41" t="s">
        <v>1485</v>
      </c>
      <c r="U554" s="41" t="s">
        <v>1486</v>
      </c>
      <c r="V554" s="41" t="s">
        <v>1487</v>
      </c>
      <c r="W554" s="41" t="s">
        <v>2909</v>
      </c>
      <c r="X554" s="41"/>
    </row>
    <row r="555" spans="2:24" ht="57" x14ac:dyDescent="0.45">
      <c r="B555" s="208">
        <f t="shared" si="7"/>
        <v>549</v>
      </c>
      <c r="C555" s="209" t="s">
        <v>1504</v>
      </c>
      <c r="D555" s="209" t="s">
        <v>1832</v>
      </c>
      <c r="E555" s="209">
        <f>IF(D555="1.2(1)①",INDEX('1.2(1)①'!$B:$B,MATCH(F555,'1.2(1)①'!$J:$J,0),1),INDEX('1.2(1)②'!$B:$B,MATCH(F555,'1.2(1)②'!$J:$J,0),1))</f>
        <v>49</v>
      </c>
      <c r="F555" s="209" t="s">
        <v>106</v>
      </c>
      <c r="G555" s="209" t="s">
        <v>2994</v>
      </c>
      <c r="H555" s="209" t="s">
        <v>1479</v>
      </c>
      <c r="I555" s="209" t="s">
        <v>2989</v>
      </c>
      <c r="J555" s="209" t="s">
        <v>1496</v>
      </c>
      <c r="K555" s="209" t="s">
        <v>1400</v>
      </c>
      <c r="L555" s="41" t="s">
        <v>1088</v>
      </c>
      <c r="M555" s="41" t="s">
        <v>1097</v>
      </c>
      <c r="N555" s="41" t="s">
        <v>1098</v>
      </c>
      <c r="O555" s="150" t="s">
        <v>1088</v>
      </c>
      <c r="P555" s="41" t="s">
        <v>1092</v>
      </c>
      <c r="Q555" s="41" t="s">
        <v>1482</v>
      </c>
      <c r="R555" s="41" t="s">
        <v>1483</v>
      </c>
      <c r="S555" s="41" t="s">
        <v>1484</v>
      </c>
      <c r="T555" s="41" t="s">
        <v>1485</v>
      </c>
      <c r="U555" s="41" t="s">
        <v>1486</v>
      </c>
      <c r="V555" s="41" t="s">
        <v>1487</v>
      </c>
      <c r="W555" s="41" t="s">
        <v>2909</v>
      </c>
      <c r="X555" s="41"/>
    </row>
    <row r="556" spans="2:24" ht="57" x14ac:dyDescent="0.45">
      <c r="B556" s="208">
        <f t="shared" si="7"/>
        <v>550</v>
      </c>
      <c r="C556" s="209" t="s">
        <v>1504</v>
      </c>
      <c r="D556" s="209" t="s">
        <v>1832</v>
      </c>
      <c r="E556" s="209">
        <f>IF(D556="1.2(1)①",INDEX('1.2(1)①'!$B:$B,MATCH(F556,'1.2(1)①'!$J:$J,0),1),INDEX('1.2(1)②'!$B:$B,MATCH(F556,'1.2(1)②'!$J:$J,0),1))</f>
        <v>49</v>
      </c>
      <c r="F556" s="209" t="s">
        <v>106</v>
      </c>
      <c r="G556" s="209" t="s">
        <v>2994</v>
      </c>
      <c r="H556" s="209" t="s">
        <v>1479</v>
      </c>
      <c r="I556" s="209" t="s">
        <v>2990</v>
      </c>
      <c r="J556" s="209" t="s">
        <v>1496</v>
      </c>
      <c r="K556" s="209" t="s">
        <v>1400</v>
      </c>
      <c r="L556" s="41" t="s">
        <v>1088</v>
      </c>
      <c r="M556" s="41" t="s">
        <v>1097</v>
      </c>
      <c r="N556" s="41" t="s">
        <v>1098</v>
      </c>
      <c r="O556" s="150" t="s">
        <v>1088</v>
      </c>
      <c r="P556" s="41" t="s">
        <v>1092</v>
      </c>
      <c r="Q556" s="41" t="s">
        <v>1482</v>
      </c>
      <c r="R556" s="41" t="s">
        <v>1483</v>
      </c>
      <c r="S556" s="41" t="s">
        <v>1484</v>
      </c>
      <c r="T556" s="41" t="s">
        <v>1485</v>
      </c>
      <c r="U556" s="41" t="s">
        <v>1486</v>
      </c>
      <c r="V556" s="41" t="s">
        <v>1487</v>
      </c>
      <c r="W556" s="41" t="s">
        <v>2909</v>
      </c>
      <c r="X556" s="41"/>
    </row>
    <row r="557" spans="2:24" ht="57" x14ac:dyDescent="0.45">
      <c r="B557" s="208">
        <f t="shared" si="7"/>
        <v>551</v>
      </c>
      <c r="C557" s="209" t="s">
        <v>1506</v>
      </c>
      <c r="D557" s="209" t="s">
        <v>1832</v>
      </c>
      <c r="E557" s="209">
        <f>IF(D557="1.2(1)①",INDEX('1.2(1)①'!$B:$B,MATCH(F557,'1.2(1)①'!$J:$J,0),1),INDEX('1.2(1)②'!$B:$B,MATCH(F557,'1.2(1)②'!$J:$J,0),1))</f>
        <v>50</v>
      </c>
      <c r="F557" s="209" t="s">
        <v>108</v>
      </c>
      <c r="G557" s="209" t="s">
        <v>1507</v>
      </c>
      <c r="H557" s="209" t="s">
        <v>1479</v>
      </c>
      <c r="I557" s="209" t="s">
        <v>1508</v>
      </c>
      <c r="J557" s="209" t="s">
        <v>1481</v>
      </c>
      <c r="K557" s="209" t="s">
        <v>1400</v>
      </c>
      <c r="L557" s="41" t="s">
        <v>1088</v>
      </c>
      <c r="M557" s="41" t="s">
        <v>1097</v>
      </c>
      <c r="N557" s="41" t="s">
        <v>1098</v>
      </c>
      <c r="O557" s="150" t="s">
        <v>1088</v>
      </c>
      <c r="P557" s="41" t="s">
        <v>1092</v>
      </c>
      <c r="Q557" s="41" t="s">
        <v>1509</v>
      </c>
      <c r="R557" s="41" t="s">
        <v>1510</v>
      </c>
      <c r="S557" s="41" t="s">
        <v>1511</v>
      </c>
      <c r="T557" s="41" t="s">
        <v>1509</v>
      </c>
      <c r="U557" s="41" t="s">
        <v>1510</v>
      </c>
      <c r="V557" s="41" t="s">
        <v>1512</v>
      </c>
      <c r="W557" s="41" t="s">
        <v>2998</v>
      </c>
      <c r="X557" s="41"/>
    </row>
    <row r="558" spans="2:24" ht="57" x14ac:dyDescent="0.45">
      <c r="B558" s="208">
        <f t="shared" si="7"/>
        <v>552</v>
      </c>
      <c r="C558" s="209" t="s">
        <v>1506</v>
      </c>
      <c r="D558" s="209" t="s">
        <v>1832</v>
      </c>
      <c r="E558" s="209">
        <f>IF(D558="1.2(1)①",INDEX('1.2(1)①'!$B:$B,MATCH(F558,'1.2(1)①'!$J:$J,0),1),INDEX('1.2(1)②'!$B:$B,MATCH(F558,'1.2(1)②'!$J:$J,0),1))</f>
        <v>50</v>
      </c>
      <c r="F558" s="209" t="s">
        <v>108</v>
      </c>
      <c r="G558" s="209" t="s">
        <v>1507</v>
      </c>
      <c r="H558" s="209" t="s">
        <v>1479</v>
      </c>
      <c r="I558" s="209" t="s">
        <v>1513</v>
      </c>
      <c r="J558" s="209" t="s">
        <v>1481</v>
      </c>
      <c r="K558" s="209" t="s">
        <v>1400</v>
      </c>
      <c r="L558" s="41">
        <v>93</v>
      </c>
      <c r="M558" s="41" t="s">
        <v>1097</v>
      </c>
      <c r="N558" s="41" t="s">
        <v>1098</v>
      </c>
      <c r="O558" s="150" t="s">
        <v>1088</v>
      </c>
      <c r="P558" s="41" t="s">
        <v>1092</v>
      </c>
      <c r="Q558" s="41" t="s">
        <v>1509</v>
      </c>
      <c r="R558" s="41" t="s">
        <v>1510</v>
      </c>
      <c r="S558" s="41" t="s">
        <v>1511</v>
      </c>
      <c r="T558" s="41" t="s">
        <v>1509</v>
      </c>
      <c r="U558" s="41" t="s">
        <v>1510</v>
      </c>
      <c r="V558" s="41" t="s">
        <v>1512</v>
      </c>
      <c r="W558" s="41" t="s">
        <v>2998</v>
      </c>
      <c r="X558" s="41"/>
    </row>
    <row r="559" spans="2:24" ht="57" x14ac:dyDescent="0.45">
      <c r="B559" s="208">
        <f t="shared" si="7"/>
        <v>553</v>
      </c>
      <c r="C559" s="209" t="s">
        <v>1506</v>
      </c>
      <c r="D559" s="209" t="s">
        <v>1832</v>
      </c>
      <c r="E559" s="209">
        <f>IF(D559="1.2(1)①",INDEX('1.2(1)①'!$B:$B,MATCH(F559,'1.2(1)①'!$J:$J,0),1),INDEX('1.2(1)②'!$B:$B,MATCH(F559,'1.2(1)②'!$J:$J,0),1))</f>
        <v>50</v>
      </c>
      <c r="F559" s="209" t="s">
        <v>108</v>
      </c>
      <c r="G559" s="209" t="s">
        <v>1507</v>
      </c>
      <c r="H559" s="209" t="s">
        <v>1479</v>
      </c>
      <c r="I559" s="209" t="s">
        <v>1514</v>
      </c>
      <c r="J559" s="209" t="s">
        <v>1481</v>
      </c>
      <c r="K559" s="209" t="s">
        <v>1400</v>
      </c>
      <c r="L559" s="41" t="s">
        <v>1088</v>
      </c>
      <c r="M559" s="41" t="s">
        <v>1097</v>
      </c>
      <c r="N559" s="41" t="s">
        <v>1098</v>
      </c>
      <c r="O559" s="150" t="s">
        <v>1088</v>
      </c>
      <c r="P559" s="41" t="s">
        <v>1092</v>
      </c>
      <c r="Q559" s="41" t="s">
        <v>1509</v>
      </c>
      <c r="R559" s="41" t="s">
        <v>1510</v>
      </c>
      <c r="S559" s="41" t="s">
        <v>1511</v>
      </c>
      <c r="T559" s="41" t="s">
        <v>1509</v>
      </c>
      <c r="U559" s="41" t="s">
        <v>1510</v>
      </c>
      <c r="V559" s="41" t="s">
        <v>1512</v>
      </c>
      <c r="W559" s="41" t="s">
        <v>2998</v>
      </c>
      <c r="X559" s="41"/>
    </row>
    <row r="560" spans="2:24" ht="57" x14ac:dyDescent="0.45">
      <c r="B560" s="208">
        <f t="shared" si="7"/>
        <v>554</v>
      </c>
      <c r="C560" s="209" t="s">
        <v>1506</v>
      </c>
      <c r="D560" s="209" t="s">
        <v>1832</v>
      </c>
      <c r="E560" s="209">
        <f>IF(D560="1.2(1)①",INDEX('1.2(1)①'!$B:$B,MATCH(F560,'1.2(1)①'!$J:$J,0),1),INDEX('1.2(1)②'!$B:$B,MATCH(F560,'1.2(1)②'!$J:$J,0),1))</f>
        <v>50</v>
      </c>
      <c r="F560" s="209" t="s">
        <v>108</v>
      </c>
      <c r="G560" s="209" t="s">
        <v>1507</v>
      </c>
      <c r="H560" s="209" t="s">
        <v>1479</v>
      </c>
      <c r="I560" s="209" t="s">
        <v>1508</v>
      </c>
      <c r="J560" s="209" t="s">
        <v>1496</v>
      </c>
      <c r="K560" s="209" t="s">
        <v>1400</v>
      </c>
      <c r="L560" s="41" t="s">
        <v>1088</v>
      </c>
      <c r="M560" s="41" t="s">
        <v>1097</v>
      </c>
      <c r="N560" s="41" t="s">
        <v>1098</v>
      </c>
      <c r="O560" s="150" t="s">
        <v>1088</v>
      </c>
      <c r="P560" s="41" t="s">
        <v>1092</v>
      </c>
      <c r="Q560" s="41" t="s">
        <v>1509</v>
      </c>
      <c r="R560" s="41" t="s">
        <v>1510</v>
      </c>
      <c r="S560" s="41" t="s">
        <v>1511</v>
      </c>
      <c r="T560" s="41" t="s">
        <v>1509</v>
      </c>
      <c r="U560" s="41" t="s">
        <v>1510</v>
      </c>
      <c r="V560" s="41" t="s">
        <v>1512</v>
      </c>
      <c r="W560" s="41" t="s">
        <v>2998</v>
      </c>
      <c r="X560" s="41"/>
    </row>
    <row r="561" spans="2:24" ht="57" x14ac:dyDescent="0.45">
      <c r="B561" s="208">
        <f t="shared" si="7"/>
        <v>555</v>
      </c>
      <c r="C561" s="209" t="s">
        <v>1506</v>
      </c>
      <c r="D561" s="209" t="s">
        <v>1832</v>
      </c>
      <c r="E561" s="209">
        <f>IF(D561="1.2(1)①",INDEX('1.2(1)①'!$B:$B,MATCH(F561,'1.2(1)①'!$J:$J,0),1),INDEX('1.2(1)②'!$B:$B,MATCH(F561,'1.2(1)②'!$J:$J,0),1))</f>
        <v>50</v>
      </c>
      <c r="F561" s="209" t="s">
        <v>108</v>
      </c>
      <c r="G561" s="209" t="s">
        <v>1507</v>
      </c>
      <c r="H561" s="209" t="s">
        <v>1479</v>
      </c>
      <c r="I561" s="209" t="s">
        <v>1513</v>
      </c>
      <c r="J561" s="209" t="s">
        <v>1496</v>
      </c>
      <c r="K561" s="209" t="s">
        <v>1400</v>
      </c>
      <c r="L561" s="41">
        <v>48</v>
      </c>
      <c r="M561" s="41" t="s">
        <v>1097</v>
      </c>
      <c r="N561" s="41" t="s">
        <v>1098</v>
      </c>
      <c r="O561" s="150" t="s">
        <v>1088</v>
      </c>
      <c r="P561" s="41" t="s">
        <v>1092</v>
      </c>
      <c r="Q561" s="41" t="s">
        <v>1509</v>
      </c>
      <c r="R561" s="41" t="s">
        <v>1510</v>
      </c>
      <c r="S561" s="41" t="s">
        <v>1511</v>
      </c>
      <c r="T561" s="41" t="s">
        <v>1509</v>
      </c>
      <c r="U561" s="41" t="s">
        <v>1510</v>
      </c>
      <c r="V561" s="41" t="s">
        <v>1512</v>
      </c>
      <c r="W561" s="41" t="s">
        <v>2998</v>
      </c>
      <c r="X561" s="41"/>
    </row>
    <row r="562" spans="2:24" ht="57" x14ac:dyDescent="0.45">
      <c r="B562" s="208">
        <f t="shared" si="7"/>
        <v>556</v>
      </c>
      <c r="C562" s="209" t="s">
        <v>1506</v>
      </c>
      <c r="D562" s="209" t="s">
        <v>1832</v>
      </c>
      <c r="E562" s="209">
        <f>IF(D562="1.2(1)①",INDEX('1.2(1)①'!$B:$B,MATCH(F562,'1.2(1)①'!$J:$J,0),1),INDEX('1.2(1)②'!$B:$B,MATCH(F562,'1.2(1)②'!$J:$J,0),1))</f>
        <v>50</v>
      </c>
      <c r="F562" s="209" t="s">
        <v>108</v>
      </c>
      <c r="G562" s="209" t="s">
        <v>1507</v>
      </c>
      <c r="H562" s="209" t="s">
        <v>1479</v>
      </c>
      <c r="I562" s="209" t="s">
        <v>1514</v>
      </c>
      <c r="J562" s="209" t="s">
        <v>1496</v>
      </c>
      <c r="K562" s="209" t="s">
        <v>1400</v>
      </c>
      <c r="L562" s="41" t="s">
        <v>1088</v>
      </c>
      <c r="M562" s="41" t="s">
        <v>1097</v>
      </c>
      <c r="N562" s="41" t="s">
        <v>1098</v>
      </c>
      <c r="O562" s="150" t="s">
        <v>1088</v>
      </c>
      <c r="P562" s="41" t="s">
        <v>1092</v>
      </c>
      <c r="Q562" s="41" t="s">
        <v>1509</v>
      </c>
      <c r="R562" s="41" t="s">
        <v>1510</v>
      </c>
      <c r="S562" s="41" t="s">
        <v>1511</v>
      </c>
      <c r="T562" s="41" t="s">
        <v>1509</v>
      </c>
      <c r="U562" s="41" t="s">
        <v>1510</v>
      </c>
      <c r="V562" s="41" t="s">
        <v>1512</v>
      </c>
      <c r="W562" s="41" t="s">
        <v>2998</v>
      </c>
      <c r="X562" s="41"/>
    </row>
    <row r="563" spans="2:24" ht="57" x14ac:dyDescent="0.45">
      <c r="B563" s="208">
        <f t="shared" si="7"/>
        <v>557</v>
      </c>
      <c r="C563" s="209" t="s">
        <v>1506</v>
      </c>
      <c r="D563" s="209" t="s">
        <v>1832</v>
      </c>
      <c r="E563" s="209">
        <f>IF(D563="1.2(1)①",INDEX('1.2(1)①'!$B:$B,MATCH(F563,'1.2(1)①'!$J:$J,0),1),INDEX('1.2(1)②'!$B:$B,MATCH(F563,'1.2(1)②'!$J:$J,0),1))</f>
        <v>50</v>
      </c>
      <c r="F563" s="209" t="s">
        <v>108</v>
      </c>
      <c r="G563" s="209" t="s">
        <v>1515</v>
      </c>
      <c r="H563" s="209" t="s">
        <v>1479</v>
      </c>
      <c r="I563" s="209" t="s">
        <v>1508</v>
      </c>
      <c r="J563" s="209" t="s">
        <v>1481</v>
      </c>
      <c r="K563" s="209" t="s">
        <v>1400</v>
      </c>
      <c r="L563" s="41" t="s">
        <v>1088</v>
      </c>
      <c r="M563" s="41" t="s">
        <v>1097</v>
      </c>
      <c r="N563" s="41" t="s">
        <v>1098</v>
      </c>
      <c r="O563" s="150" t="s">
        <v>1088</v>
      </c>
      <c r="P563" s="41" t="s">
        <v>1092</v>
      </c>
      <c r="Q563" s="41" t="s">
        <v>1509</v>
      </c>
      <c r="R563" s="41" t="s">
        <v>1510</v>
      </c>
      <c r="S563" s="41" t="s">
        <v>1511</v>
      </c>
      <c r="T563" s="41" t="s">
        <v>1509</v>
      </c>
      <c r="U563" s="41" t="s">
        <v>1510</v>
      </c>
      <c r="V563" s="41" t="s">
        <v>1512</v>
      </c>
      <c r="W563" s="41" t="s">
        <v>2998</v>
      </c>
      <c r="X563" s="41"/>
    </row>
    <row r="564" spans="2:24" ht="57" x14ac:dyDescent="0.45">
      <c r="B564" s="208">
        <f t="shared" si="7"/>
        <v>558</v>
      </c>
      <c r="C564" s="209" t="s">
        <v>1506</v>
      </c>
      <c r="D564" s="209" t="s">
        <v>1832</v>
      </c>
      <c r="E564" s="209">
        <f>IF(D564="1.2(1)①",INDEX('1.2(1)①'!$B:$B,MATCH(F564,'1.2(1)①'!$J:$J,0),1),INDEX('1.2(1)②'!$B:$B,MATCH(F564,'1.2(1)②'!$J:$J,0),1))</f>
        <v>50</v>
      </c>
      <c r="F564" s="209" t="s">
        <v>108</v>
      </c>
      <c r="G564" s="209" t="s">
        <v>1515</v>
      </c>
      <c r="H564" s="209" t="s">
        <v>1479</v>
      </c>
      <c r="I564" s="209" t="s">
        <v>1513</v>
      </c>
      <c r="J564" s="209" t="s">
        <v>1481</v>
      </c>
      <c r="K564" s="209" t="s">
        <v>1400</v>
      </c>
      <c r="L564" s="41">
        <v>91</v>
      </c>
      <c r="M564" s="41" t="s">
        <v>1097</v>
      </c>
      <c r="N564" s="41" t="s">
        <v>1098</v>
      </c>
      <c r="O564" s="150" t="s">
        <v>1088</v>
      </c>
      <c r="P564" s="41" t="s">
        <v>1092</v>
      </c>
      <c r="Q564" s="41" t="s">
        <v>1509</v>
      </c>
      <c r="R564" s="41" t="s">
        <v>1510</v>
      </c>
      <c r="S564" s="41" t="s">
        <v>1511</v>
      </c>
      <c r="T564" s="41" t="s">
        <v>1509</v>
      </c>
      <c r="U564" s="41" t="s">
        <v>1510</v>
      </c>
      <c r="V564" s="41" t="s">
        <v>1512</v>
      </c>
      <c r="W564" s="41" t="s">
        <v>2998</v>
      </c>
      <c r="X564" s="41"/>
    </row>
    <row r="565" spans="2:24" ht="57" x14ac:dyDescent="0.45">
      <c r="B565" s="208">
        <f t="shared" si="7"/>
        <v>559</v>
      </c>
      <c r="C565" s="209" t="s">
        <v>1506</v>
      </c>
      <c r="D565" s="209" t="s">
        <v>1832</v>
      </c>
      <c r="E565" s="209">
        <f>IF(D565="1.2(1)①",INDEX('1.2(1)①'!$B:$B,MATCH(F565,'1.2(1)①'!$J:$J,0),1),INDEX('1.2(1)②'!$B:$B,MATCH(F565,'1.2(1)②'!$J:$J,0),1))</f>
        <v>50</v>
      </c>
      <c r="F565" s="209" t="s">
        <v>108</v>
      </c>
      <c r="G565" s="209" t="s">
        <v>1515</v>
      </c>
      <c r="H565" s="209" t="s">
        <v>1479</v>
      </c>
      <c r="I565" s="209" t="s">
        <v>1514</v>
      </c>
      <c r="J565" s="209" t="s">
        <v>1481</v>
      </c>
      <c r="K565" s="209" t="s">
        <v>1400</v>
      </c>
      <c r="L565" s="41" t="s">
        <v>1088</v>
      </c>
      <c r="M565" s="41" t="s">
        <v>1097</v>
      </c>
      <c r="N565" s="41" t="s">
        <v>1098</v>
      </c>
      <c r="O565" s="150" t="s">
        <v>1088</v>
      </c>
      <c r="P565" s="41" t="s">
        <v>1092</v>
      </c>
      <c r="Q565" s="41" t="s">
        <v>1509</v>
      </c>
      <c r="R565" s="41" t="s">
        <v>1510</v>
      </c>
      <c r="S565" s="41" t="s">
        <v>1511</v>
      </c>
      <c r="T565" s="41" t="s">
        <v>1509</v>
      </c>
      <c r="U565" s="41" t="s">
        <v>1510</v>
      </c>
      <c r="V565" s="41" t="s">
        <v>1512</v>
      </c>
      <c r="W565" s="41" t="s">
        <v>2998</v>
      </c>
      <c r="X565" s="41"/>
    </row>
    <row r="566" spans="2:24" ht="57" x14ac:dyDescent="0.45">
      <c r="B566" s="208">
        <f t="shared" ref="B566:B631" si="8">ROW(B566)-6</f>
        <v>560</v>
      </c>
      <c r="C566" s="209" t="s">
        <v>1506</v>
      </c>
      <c r="D566" s="209" t="s">
        <v>1832</v>
      </c>
      <c r="E566" s="209">
        <f>IF(D566="1.2(1)①",INDEX('1.2(1)①'!$B:$B,MATCH(F566,'1.2(1)①'!$J:$J,0),1),INDEX('1.2(1)②'!$B:$B,MATCH(F566,'1.2(1)②'!$J:$J,0),1))</f>
        <v>50</v>
      </c>
      <c r="F566" s="209" t="s">
        <v>108</v>
      </c>
      <c r="G566" s="209" t="s">
        <v>1515</v>
      </c>
      <c r="H566" s="209" t="s">
        <v>1479</v>
      </c>
      <c r="I566" s="209" t="s">
        <v>1508</v>
      </c>
      <c r="J566" s="209" t="s">
        <v>1496</v>
      </c>
      <c r="K566" s="209" t="s">
        <v>1400</v>
      </c>
      <c r="L566" s="41" t="s">
        <v>1088</v>
      </c>
      <c r="M566" s="41" t="s">
        <v>1097</v>
      </c>
      <c r="N566" s="41" t="s">
        <v>1098</v>
      </c>
      <c r="O566" s="150" t="s">
        <v>1088</v>
      </c>
      <c r="P566" s="41" t="s">
        <v>1092</v>
      </c>
      <c r="Q566" s="41" t="s">
        <v>1509</v>
      </c>
      <c r="R566" s="41" t="s">
        <v>1510</v>
      </c>
      <c r="S566" s="41" t="s">
        <v>1511</v>
      </c>
      <c r="T566" s="41" t="s">
        <v>1509</v>
      </c>
      <c r="U566" s="41" t="s">
        <v>1510</v>
      </c>
      <c r="V566" s="41" t="s">
        <v>1512</v>
      </c>
      <c r="W566" s="41" t="s">
        <v>2998</v>
      </c>
      <c r="X566" s="41"/>
    </row>
    <row r="567" spans="2:24" ht="57" x14ac:dyDescent="0.45">
      <c r="B567" s="208">
        <f t="shared" si="8"/>
        <v>561</v>
      </c>
      <c r="C567" s="209" t="s">
        <v>1506</v>
      </c>
      <c r="D567" s="209" t="s">
        <v>1832</v>
      </c>
      <c r="E567" s="209">
        <f>IF(D567="1.2(1)①",INDEX('1.2(1)①'!$B:$B,MATCH(F567,'1.2(1)①'!$J:$J,0),1),INDEX('1.2(1)②'!$B:$B,MATCH(F567,'1.2(1)②'!$J:$J,0),1))</f>
        <v>50</v>
      </c>
      <c r="F567" s="209" t="s">
        <v>108</v>
      </c>
      <c r="G567" s="209" t="s">
        <v>1515</v>
      </c>
      <c r="H567" s="209" t="s">
        <v>1479</v>
      </c>
      <c r="I567" s="209" t="s">
        <v>1513</v>
      </c>
      <c r="J567" s="209" t="s">
        <v>1496</v>
      </c>
      <c r="K567" s="209" t="s">
        <v>1400</v>
      </c>
      <c r="L567" s="41">
        <v>42</v>
      </c>
      <c r="M567" s="41" t="s">
        <v>1097</v>
      </c>
      <c r="N567" s="41" t="s">
        <v>1098</v>
      </c>
      <c r="O567" s="150" t="s">
        <v>1088</v>
      </c>
      <c r="P567" s="41" t="s">
        <v>1092</v>
      </c>
      <c r="Q567" s="41" t="s">
        <v>1509</v>
      </c>
      <c r="R567" s="41" t="s">
        <v>1510</v>
      </c>
      <c r="S567" s="41" t="s">
        <v>1511</v>
      </c>
      <c r="T567" s="41" t="s">
        <v>1509</v>
      </c>
      <c r="U567" s="41" t="s">
        <v>1510</v>
      </c>
      <c r="V567" s="41" t="s">
        <v>1512</v>
      </c>
      <c r="W567" s="41" t="s">
        <v>2998</v>
      </c>
      <c r="X567" s="41"/>
    </row>
    <row r="568" spans="2:24" ht="57" x14ac:dyDescent="0.45">
      <c r="B568" s="208">
        <f t="shared" si="8"/>
        <v>562</v>
      </c>
      <c r="C568" s="209" t="s">
        <v>1506</v>
      </c>
      <c r="D568" s="209" t="s">
        <v>1832</v>
      </c>
      <c r="E568" s="209">
        <f>IF(D568="1.2(1)①",INDEX('1.2(1)①'!$B:$B,MATCH(F568,'1.2(1)①'!$J:$J,0),1),INDEX('1.2(1)②'!$B:$B,MATCH(F568,'1.2(1)②'!$J:$J,0),1))</f>
        <v>50</v>
      </c>
      <c r="F568" s="209" t="s">
        <v>108</v>
      </c>
      <c r="G568" s="209" t="s">
        <v>1515</v>
      </c>
      <c r="H568" s="209" t="s">
        <v>1479</v>
      </c>
      <c r="I568" s="209" t="s">
        <v>1514</v>
      </c>
      <c r="J568" s="209" t="s">
        <v>1496</v>
      </c>
      <c r="K568" s="209" t="s">
        <v>1400</v>
      </c>
      <c r="L568" s="41" t="s">
        <v>1088</v>
      </c>
      <c r="M568" s="41" t="s">
        <v>1097</v>
      </c>
      <c r="N568" s="41" t="s">
        <v>1098</v>
      </c>
      <c r="O568" s="150" t="s">
        <v>1088</v>
      </c>
      <c r="P568" s="41" t="s">
        <v>1092</v>
      </c>
      <c r="Q568" s="41" t="s">
        <v>1509</v>
      </c>
      <c r="R568" s="41" t="s">
        <v>1510</v>
      </c>
      <c r="S568" s="41" t="s">
        <v>1511</v>
      </c>
      <c r="T568" s="41" t="s">
        <v>1509</v>
      </c>
      <c r="U568" s="41" t="s">
        <v>1510</v>
      </c>
      <c r="V568" s="41" t="s">
        <v>1512</v>
      </c>
      <c r="W568" s="41" t="s">
        <v>2998</v>
      </c>
      <c r="X568" s="41"/>
    </row>
    <row r="569" spans="2:24" ht="57" x14ac:dyDescent="0.45">
      <c r="B569" s="208">
        <f t="shared" si="8"/>
        <v>563</v>
      </c>
      <c r="C569" s="209" t="s">
        <v>1506</v>
      </c>
      <c r="D569" s="209" t="s">
        <v>1832</v>
      </c>
      <c r="E569" s="209">
        <f>IF(D569="1.2(1)①",INDEX('1.2(1)①'!$B:$B,MATCH(F569,'1.2(1)①'!$J:$J,0),1),INDEX('1.2(1)②'!$B:$B,MATCH(F569,'1.2(1)②'!$J:$J,0),1))</f>
        <v>50</v>
      </c>
      <c r="F569" s="209" t="s">
        <v>108</v>
      </c>
      <c r="G569" s="209" t="s">
        <v>1516</v>
      </c>
      <c r="H569" s="209" t="s">
        <v>1479</v>
      </c>
      <c r="I569" s="209" t="s">
        <v>1508</v>
      </c>
      <c r="J569" s="209" t="s">
        <v>1481</v>
      </c>
      <c r="K569" s="209" t="s">
        <v>1400</v>
      </c>
      <c r="L569" s="41" t="s">
        <v>1088</v>
      </c>
      <c r="M569" s="41" t="s">
        <v>1097</v>
      </c>
      <c r="N569" s="41" t="s">
        <v>1098</v>
      </c>
      <c r="O569" s="150" t="s">
        <v>1088</v>
      </c>
      <c r="P569" s="41" t="s">
        <v>1092</v>
      </c>
      <c r="Q569" s="41" t="s">
        <v>1509</v>
      </c>
      <c r="R569" s="41" t="s">
        <v>1510</v>
      </c>
      <c r="S569" s="41" t="s">
        <v>1511</v>
      </c>
      <c r="T569" s="41" t="s">
        <v>1509</v>
      </c>
      <c r="U569" s="41" t="s">
        <v>1510</v>
      </c>
      <c r="V569" s="41" t="s">
        <v>1512</v>
      </c>
      <c r="W569" s="41" t="s">
        <v>2998</v>
      </c>
      <c r="X569" s="41"/>
    </row>
    <row r="570" spans="2:24" ht="57" x14ac:dyDescent="0.45">
      <c r="B570" s="208">
        <f t="shared" si="8"/>
        <v>564</v>
      </c>
      <c r="C570" s="209" t="s">
        <v>1506</v>
      </c>
      <c r="D570" s="209" t="s">
        <v>1832</v>
      </c>
      <c r="E570" s="209">
        <f>IF(D570="1.2(1)①",INDEX('1.2(1)①'!$B:$B,MATCH(F570,'1.2(1)①'!$J:$J,0),1),INDEX('1.2(1)②'!$B:$B,MATCH(F570,'1.2(1)②'!$J:$J,0),1))</f>
        <v>50</v>
      </c>
      <c r="F570" s="209" t="s">
        <v>108</v>
      </c>
      <c r="G570" s="209" t="s">
        <v>1516</v>
      </c>
      <c r="H570" s="209" t="s">
        <v>1479</v>
      </c>
      <c r="I570" s="209" t="s">
        <v>1513</v>
      </c>
      <c r="J570" s="209" t="s">
        <v>1481</v>
      </c>
      <c r="K570" s="209" t="s">
        <v>1400</v>
      </c>
      <c r="L570" s="41">
        <v>84</v>
      </c>
      <c r="M570" s="41" t="s">
        <v>1097</v>
      </c>
      <c r="N570" s="41" t="s">
        <v>1098</v>
      </c>
      <c r="O570" s="150" t="s">
        <v>1088</v>
      </c>
      <c r="P570" s="41" t="s">
        <v>1092</v>
      </c>
      <c r="Q570" s="41" t="s">
        <v>1509</v>
      </c>
      <c r="R570" s="41" t="s">
        <v>1510</v>
      </c>
      <c r="S570" s="41" t="s">
        <v>1511</v>
      </c>
      <c r="T570" s="41" t="s">
        <v>1509</v>
      </c>
      <c r="U570" s="41" t="s">
        <v>1510</v>
      </c>
      <c r="V570" s="41" t="s">
        <v>1512</v>
      </c>
      <c r="W570" s="41" t="s">
        <v>2998</v>
      </c>
      <c r="X570" s="41"/>
    </row>
    <row r="571" spans="2:24" ht="57" x14ac:dyDescent="0.45">
      <c r="B571" s="208">
        <f t="shared" si="8"/>
        <v>565</v>
      </c>
      <c r="C571" s="209" t="s">
        <v>1506</v>
      </c>
      <c r="D571" s="209" t="s">
        <v>1832</v>
      </c>
      <c r="E571" s="209">
        <f>IF(D571="1.2(1)①",INDEX('1.2(1)①'!$B:$B,MATCH(F571,'1.2(1)①'!$J:$J,0),1),INDEX('1.2(1)②'!$B:$B,MATCH(F571,'1.2(1)②'!$J:$J,0),1))</f>
        <v>50</v>
      </c>
      <c r="F571" s="209" t="s">
        <v>108</v>
      </c>
      <c r="G571" s="209" t="s">
        <v>1516</v>
      </c>
      <c r="H571" s="209" t="s">
        <v>1479</v>
      </c>
      <c r="I571" s="209" t="s">
        <v>1514</v>
      </c>
      <c r="J571" s="209" t="s">
        <v>1481</v>
      </c>
      <c r="K571" s="209" t="s">
        <v>1400</v>
      </c>
      <c r="L571" s="41" t="s">
        <v>1088</v>
      </c>
      <c r="M571" s="41" t="s">
        <v>1097</v>
      </c>
      <c r="N571" s="41" t="s">
        <v>1098</v>
      </c>
      <c r="O571" s="150" t="s">
        <v>1088</v>
      </c>
      <c r="P571" s="41" t="s">
        <v>1092</v>
      </c>
      <c r="Q571" s="41" t="s">
        <v>1509</v>
      </c>
      <c r="R571" s="41" t="s">
        <v>1510</v>
      </c>
      <c r="S571" s="41" t="s">
        <v>1511</v>
      </c>
      <c r="T571" s="41" t="s">
        <v>1509</v>
      </c>
      <c r="U571" s="41" t="s">
        <v>1510</v>
      </c>
      <c r="V571" s="41" t="s">
        <v>1512</v>
      </c>
      <c r="W571" s="41" t="s">
        <v>2998</v>
      </c>
      <c r="X571" s="41"/>
    </row>
    <row r="572" spans="2:24" ht="57" x14ac:dyDescent="0.45">
      <c r="B572" s="208">
        <f t="shared" si="8"/>
        <v>566</v>
      </c>
      <c r="C572" s="209" t="s">
        <v>1506</v>
      </c>
      <c r="D572" s="209" t="s">
        <v>1832</v>
      </c>
      <c r="E572" s="209">
        <f>IF(D572="1.2(1)①",INDEX('1.2(1)①'!$B:$B,MATCH(F572,'1.2(1)①'!$J:$J,0),1),INDEX('1.2(1)②'!$B:$B,MATCH(F572,'1.2(1)②'!$J:$J,0),1))</f>
        <v>50</v>
      </c>
      <c r="F572" s="209" t="s">
        <v>108</v>
      </c>
      <c r="G572" s="209" t="s">
        <v>1516</v>
      </c>
      <c r="H572" s="209" t="s">
        <v>1479</v>
      </c>
      <c r="I572" s="209" t="s">
        <v>1508</v>
      </c>
      <c r="J572" s="209" t="s">
        <v>1496</v>
      </c>
      <c r="K572" s="209" t="s">
        <v>1400</v>
      </c>
      <c r="L572" s="41" t="s">
        <v>1088</v>
      </c>
      <c r="M572" s="41" t="s">
        <v>1097</v>
      </c>
      <c r="N572" s="41" t="s">
        <v>1098</v>
      </c>
      <c r="O572" s="150" t="s">
        <v>1088</v>
      </c>
      <c r="P572" s="41" t="s">
        <v>1092</v>
      </c>
      <c r="Q572" s="41" t="s">
        <v>1509</v>
      </c>
      <c r="R572" s="41" t="s">
        <v>1510</v>
      </c>
      <c r="S572" s="41" t="s">
        <v>1511</v>
      </c>
      <c r="T572" s="41" t="s">
        <v>1509</v>
      </c>
      <c r="U572" s="41" t="s">
        <v>1510</v>
      </c>
      <c r="V572" s="41" t="s">
        <v>1512</v>
      </c>
      <c r="W572" s="41" t="s">
        <v>2998</v>
      </c>
      <c r="X572" s="41"/>
    </row>
    <row r="573" spans="2:24" ht="57" x14ac:dyDescent="0.45">
      <c r="B573" s="208">
        <f t="shared" si="8"/>
        <v>567</v>
      </c>
      <c r="C573" s="209" t="s">
        <v>1506</v>
      </c>
      <c r="D573" s="209" t="s">
        <v>1832</v>
      </c>
      <c r="E573" s="209">
        <f>IF(D573="1.2(1)①",INDEX('1.2(1)①'!$B:$B,MATCH(F573,'1.2(1)①'!$J:$J,0),1),INDEX('1.2(1)②'!$B:$B,MATCH(F573,'1.2(1)②'!$J:$J,0),1))</f>
        <v>50</v>
      </c>
      <c r="F573" s="209" t="s">
        <v>108</v>
      </c>
      <c r="G573" s="209" t="s">
        <v>1516</v>
      </c>
      <c r="H573" s="209" t="s">
        <v>1479</v>
      </c>
      <c r="I573" s="209" t="s">
        <v>1513</v>
      </c>
      <c r="J573" s="209" t="s">
        <v>1496</v>
      </c>
      <c r="K573" s="209" t="s">
        <v>1400</v>
      </c>
      <c r="L573" s="41">
        <v>40</v>
      </c>
      <c r="M573" s="41" t="s">
        <v>1097</v>
      </c>
      <c r="N573" s="41" t="s">
        <v>1098</v>
      </c>
      <c r="O573" s="150" t="s">
        <v>1088</v>
      </c>
      <c r="P573" s="41" t="s">
        <v>1092</v>
      </c>
      <c r="Q573" s="41" t="s">
        <v>1509</v>
      </c>
      <c r="R573" s="41" t="s">
        <v>1510</v>
      </c>
      <c r="S573" s="41" t="s">
        <v>1511</v>
      </c>
      <c r="T573" s="41" t="s">
        <v>1509</v>
      </c>
      <c r="U573" s="41" t="s">
        <v>1510</v>
      </c>
      <c r="V573" s="41" t="s">
        <v>1512</v>
      </c>
      <c r="W573" s="41" t="s">
        <v>2998</v>
      </c>
      <c r="X573" s="41"/>
    </row>
    <row r="574" spans="2:24" ht="57" x14ac:dyDescent="0.45">
      <c r="B574" s="208">
        <f t="shared" si="8"/>
        <v>568</v>
      </c>
      <c r="C574" s="209" t="s">
        <v>1506</v>
      </c>
      <c r="D574" s="209" t="s">
        <v>1832</v>
      </c>
      <c r="E574" s="209">
        <f>IF(D574="1.2(1)①",INDEX('1.2(1)①'!$B:$B,MATCH(F574,'1.2(1)①'!$J:$J,0),1),INDEX('1.2(1)②'!$B:$B,MATCH(F574,'1.2(1)②'!$J:$J,0),1))</f>
        <v>50</v>
      </c>
      <c r="F574" s="209" t="s">
        <v>108</v>
      </c>
      <c r="G574" s="209" t="s">
        <v>1516</v>
      </c>
      <c r="H574" s="209" t="s">
        <v>1479</v>
      </c>
      <c r="I574" s="209" t="s">
        <v>1514</v>
      </c>
      <c r="J574" s="209" t="s">
        <v>1496</v>
      </c>
      <c r="K574" s="209" t="s">
        <v>1400</v>
      </c>
      <c r="L574" s="41" t="s">
        <v>1088</v>
      </c>
      <c r="M574" s="41" t="s">
        <v>1097</v>
      </c>
      <c r="N574" s="41" t="s">
        <v>1098</v>
      </c>
      <c r="O574" s="150" t="s">
        <v>1088</v>
      </c>
      <c r="P574" s="41" t="s">
        <v>1092</v>
      </c>
      <c r="Q574" s="41" t="s">
        <v>1509</v>
      </c>
      <c r="R574" s="41" t="s">
        <v>1510</v>
      </c>
      <c r="S574" s="41" t="s">
        <v>1511</v>
      </c>
      <c r="T574" s="41" t="s">
        <v>1509</v>
      </c>
      <c r="U574" s="41" t="s">
        <v>1510</v>
      </c>
      <c r="V574" s="41" t="s">
        <v>1512</v>
      </c>
      <c r="W574" s="41" t="s">
        <v>2998</v>
      </c>
      <c r="X574" s="41"/>
    </row>
    <row r="575" spans="2:24" ht="57" x14ac:dyDescent="0.45">
      <c r="B575" s="208">
        <f t="shared" si="8"/>
        <v>569</v>
      </c>
      <c r="C575" s="209" t="s">
        <v>1506</v>
      </c>
      <c r="D575" s="209" t="s">
        <v>1832</v>
      </c>
      <c r="E575" s="209">
        <f>IF(D575="1.2(1)①",INDEX('1.2(1)①'!$B:$B,MATCH(F575,'1.2(1)①'!$J:$J,0),1),INDEX('1.2(1)②'!$B:$B,MATCH(F575,'1.2(1)②'!$J:$J,0),1))</f>
        <v>50</v>
      </c>
      <c r="F575" s="209" t="s">
        <v>108</v>
      </c>
      <c r="G575" s="209" t="s">
        <v>1517</v>
      </c>
      <c r="H575" s="209" t="s">
        <v>1479</v>
      </c>
      <c r="I575" s="209" t="s">
        <v>1508</v>
      </c>
      <c r="J575" s="209" t="s">
        <v>1481</v>
      </c>
      <c r="K575" s="209" t="s">
        <v>1400</v>
      </c>
      <c r="L575" s="41" t="s">
        <v>1088</v>
      </c>
      <c r="M575" s="41" t="s">
        <v>1097</v>
      </c>
      <c r="N575" s="41" t="s">
        <v>1098</v>
      </c>
      <c r="O575" s="150" t="s">
        <v>1088</v>
      </c>
      <c r="P575" s="41" t="s">
        <v>1092</v>
      </c>
      <c r="Q575" s="41" t="s">
        <v>1509</v>
      </c>
      <c r="R575" s="41" t="s">
        <v>1510</v>
      </c>
      <c r="S575" s="41" t="s">
        <v>1511</v>
      </c>
      <c r="T575" s="41" t="s">
        <v>1509</v>
      </c>
      <c r="U575" s="41" t="s">
        <v>1510</v>
      </c>
      <c r="V575" s="41" t="s">
        <v>1512</v>
      </c>
      <c r="W575" s="41" t="s">
        <v>2998</v>
      </c>
      <c r="X575" s="41"/>
    </row>
    <row r="576" spans="2:24" ht="57" x14ac:dyDescent="0.45">
      <c r="B576" s="208">
        <f t="shared" si="8"/>
        <v>570</v>
      </c>
      <c r="C576" s="209" t="s">
        <v>1506</v>
      </c>
      <c r="D576" s="209" t="s">
        <v>1832</v>
      </c>
      <c r="E576" s="209">
        <f>IF(D576="1.2(1)①",INDEX('1.2(1)①'!$B:$B,MATCH(F576,'1.2(1)①'!$J:$J,0),1),INDEX('1.2(1)②'!$B:$B,MATCH(F576,'1.2(1)②'!$J:$J,0),1))</f>
        <v>50</v>
      </c>
      <c r="F576" s="209" t="s">
        <v>108</v>
      </c>
      <c r="G576" s="209" t="s">
        <v>1517</v>
      </c>
      <c r="H576" s="209" t="s">
        <v>1479</v>
      </c>
      <c r="I576" s="209" t="s">
        <v>1513</v>
      </c>
      <c r="J576" s="209" t="s">
        <v>1481</v>
      </c>
      <c r="K576" s="209" t="s">
        <v>1400</v>
      </c>
      <c r="L576" s="41">
        <v>93</v>
      </c>
      <c r="M576" s="41" t="s">
        <v>1097</v>
      </c>
      <c r="N576" s="41" t="s">
        <v>1098</v>
      </c>
      <c r="O576" s="150" t="s">
        <v>1088</v>
      </c>
      <c r="P576" s="41" t="s">
        <v>1092</v>
      </c>
      <c r="Q576" s="41" t="s">
        <v>1509</v>
      </c>
      <c r="R576" s="41" t="s">
        <v>1510</v>
      </c>
      <c r="S576" s="41" t="s">
        <v>1511</v>
      </c>
      <c r="T576" s="41" t="s">
        <v>1509</v>
      </c>
      <c r="U576" s="41" t="s">
        <v>1510</v>
      </c>
      <c r="V576" s="41" t="s">
        <v>1512</v>
      </c>
      <c r="W576" s="41" t="s">
        <v>2998</v>
      </c>
      <c r="X576" s="41"/>
    </row>
    <row r="577" spans="2:24" ht="57" x14ac:dyDescent="0.45">
      <c r="B577" s="208">
        <f t="shared" si="8"/>
        <v>571</v>
      </c>
      <c r="C577" s="209" t="s">
        <v>1506</v>
      </c>
      <c r="D577" s="209" t="s">
        <v>1832</v>
      </c>
      <c r="E577" s="209">
        <f>IF(D577="1.2(1)①",INDEX('1.2(1)①'!$B:$B,MATCH(F577,'1.2(1)①'!$J:$J,0),1),INDEX('1.2(1)②'!$B:$B,MATCH(F577,'1.2(1)②'!$J:$J,0),1))</f>
        <v>50</v>
      </c>
      <c r="F577" s="209" t="s">
        <v>108</v>
      </c>
      <c r="G577" s="209" t="s">
        <v>1517</v>
      </c>
      <c r="H577" s="209" t="s">
        <v>1479</v>
      </c>
      <c r="I577" s="209" t="s">
        <v>1514</v>
      </c>
      <c r="J577" s="209" t="s">
        <v>1481</v>
      </c>
      <c r="K577" s="209" t="s">
        <v>1400</v>
      </c>
      <c r="L577" s="41" t="s">
        <v>1088</v>
      </c>
      <c r="M577" s="41" t="s">
        <v>1097</v>
      </c>
      <c r="N577" s="41" t="s">
        <v>1098</v>
      </c>
      <c r="O577" s="150" t="s">
        <v>1088</v>
      </c>
      <c r="P577" s="41" t="s">
        <v>1092</v>
      </c>
      <c r="Q577" s="41" t="s">
        <v>1509</v>
      </c>
      <c r="R577" s="41" t="s">
        <v>1510</v>
      </c>
      <c r="S577" s="41" t="s">
        <v>1511</v>
      </c>
      <c r="T577" s="41" t="s">
        <v>1509</v>
      </c>
      <c r="U577" s="41" t="s">
        <v>1510</v>
      </c>
      <c r="V577" s="41" t="s">
        <v>1512</v>
      </c>
      <c r="W577" s="41" t="s">
        <v>2998</v>
      </c>
      <c r="X577" s="41"/>
    </row>
    <row r="578" spans="2:24" ht="57" x14ac:dyDescent="0.45">
      <c r="B578" s="208">
        <f t="shared" si="8"/>
        <v>572</v>
      </c>
      <c r="C578" s="209" t="s">
        <v>1506</v>
      </c>
      <c r="D578" s="209" t="s">
        <v>1832</v>
      </c>
      <c r="E578" s="209">
        <f>IF(D578="1.2(1)①",INDEX('1.2(1)①'!$B:$B,MATCH(F578,'1.2(1)①'!$J:$J,0),1),INDEX('1.2(1)②'!$B:$B,MATCH(F578,'1.2(1)②'!$J:$J,0),1))</f>
        <v>50</v>
      </c>
      <c r="F578" s="209" t="s">
        <v>108</v>
      </c>
      <c r="G578" s="209" t="s">
        <v>1517</v>
      </c>
      <c r="H578" s="209" t="s">
        <v>1479</v>
      </c>
      <c r="I578" s="209" t="s">
        <v>1508</v>
      </c>
      <c r="J578" s="209" t="s">
        <v>1496</v>
      </c>
      <c r="K578" s="209" t="s">
        <v>1400</v>
      </c>
      <c r="L578" s="41" t="s">
        <v>1088</v>
      </c>
      <c r="M578" s="41" t="s">
        <v>1097</v>
      </c>
      <c r="N578" s="41" t="s">
        <v>1098</v>
      </c>
      <c r="O578" s="150" t="s">
        <v>1088</v>
      </c>
      <c r="P578" s="41" t="s">
        <v>1092</v>
      </c>
      <c r="Q578" s="41" t="s">
        <v>1509</v>
      </c>
      <c r="R578" s="41" t="s">
        <v>1510</v>
      </c>
      <c r="S578" s="41" t="s">
        <v>1511</v>
      </c>
      <c r="T578" s="41" t="s">
        <v>1509</v>
      </c>
      <c r="U578" s="41" t="s">
        <v>1510</v>
      </c>
      <c r="V578" s="41" t="s">
        <v>1512</v>
      </c>
      <c r="W578" s="41" t="s">
        <v>2998</v>
      </c>
      <c r="X578" s="41"/>
    </row>
    <row r="579" spans="2:24" ht="57" x14ac:dyDescent="0.45">
      <c r="B579" s="208">
        <f t="shared" si="8"/>
        <v>573</v>
      </c>
      <c r="C579" s="209" t="s">
        <v>1506</v>
      </c>
      <c r="D579" s="209" t="s">
        <v>1832</v>
      </c>
      <c r="E579" s="209">
        <f>IF(D579="1.2(1)①",INDEX('1.2(1)①'!$B:$B,MATCH(F579,'1.2(1)①'!$J:$J,0),1),INDEX('1.2(1)②'!$B:$B,MATCH(F579,'1.2(1)②'!$J:$J,0),1))</f>
        <v>50</v>
      </c>
      <c r="F579" s="209" t="s">
        <v>108</v>
      </c>
      <c r="G579" s="209" t="s">
        <v>1517</v>
      </c>
      <c r="H579" s="209" t="s">
        <v>1479</v>
      </c>
      <c r="I579" s="209" t="s">
        <v>1513</v>
      </c>
      <c r="J579" s="209" t="s">
        <v>1496</v>
      </c>
      <c r="K579" s="209" t="s">
        <v>1400</v>
      </c>
      <c r="L579" s="41">
        <v>48</v>
      </c>
      <c r="M579" s="41" t="s">
        <v>1097</v>
      </c>
      <c r="N579" s="41" t="s">
        <v>1098</v>
      </c>
      <c r="O579" s="150" t="s">
        <v>1088</v>
      </c>
      <c r="P579" s="41" t="s">
        <v>1092</v>
      </c>
      <c r="Q579" s="41" t="s">
        <v>1509</v>
      </c>
      <c r="R579" s="41" t="s">
        <v>1510</v>
      </c>
      <c r="S579" s="41" t="s">
        <v>1511</v>
      </c>
      <c r="T579" s="41" t="s">
        <v>1509</v>
      </c>
      <c r="U579" s="41" t="s">
        <v>1510</v>
      </c>
      <c r="V579" s="41" t="s">
        <v>1512</v>
      </c>
      <c r="W579" s="41" t="s">
        <v>2998</v>
      </c>
      <c r="X579" s="41"/>
    </row>
    <row r="580" spans="2:24" ht="57" x14ac:dyDescent="0.45">
      <c r="B580" s="208">
        <f t="shared" si="8"/>
        <v>574</v>
      </c>
      <c r="C580" s="209" t="s">
        <v>1506</v>
      </c>
      <c r="D580" s="209" t="s">
        <v>1832</v>
      </c>
      <c r="E580" s="209">
        <f>IF(D580="1.2(1)①",INDEX('1.2(1)①'!$B:$B,MATCH(F580,'1.2(1)①'!$J:$J,0),1),INDEX('1.2(1)②'!$B:$B,MATCH(F580,'1.2(1)②'!$J:$J,0),1))</f>
        <v>50</v>
      </c>
      <c r="F580" s="209" t="s">
        <v>108</v>
      </c>
      <c r="G580" s="209" t="s">
        <v>1517</v>
      </c>
      <c r="H580" s="209" t="s">
        <v>1479</v>
      </c>
      <c r="I580" s="209" t="s">
        <v>1514</v>
      </c>
      <c r="J580" s="209" t="s">
        <v>1496</v>
      </c>
      <c r="K580" s="209" t="s">
        <v>1400</v>
      </c>
      <c r="L580" s="41" t="s">
        <v>1088</v>
      </c>
      <c r="M580" s="41" t="s">
        <v>1097</v>
      </c>
      <c r="N580" s="41" t="s">
        <v>1098</v>
      </c>
      <c r="O580" s="150" t="s">
        <v>1088</v>
      </c>
      <c r="P580" s="41" t="s">
        <v>1092</v>
      </c>
      <c r="Q580" s="41" t="s">
        <v>1509</v>
      </c>
      <c r="R580" s="41" t="s">
        <v>1510</v>
      </c>
      <c r="S580" s="41" t="s">
        <v>1511</v>
      </c>
      <c r="T580" s="41" t="s">
        <v>1509</v>
      </c>
      <c r="U580" s="41" t="s">
        <v>1510</v>
      </c>
      <c r="V580" s="41" t="s">
        <v>1512</v>
      </c>
      <c r="W580" s="41" t="s">
        <v>2998</v>
      </c>
      <c r="X580" s="41"/>
    </row>
    <row r="581" spans="2:24" ht="57" x14ac:dyDescent="0.45">
      <c r="B581" s="208">
        <f t="shared" si="8"/>
        <v>575</v>
      </c>
      <c r="C581" s="209" t="s">
        <v>1506</v>
      </c>
      <c r="D581" s="209" t="s">
        <v>1832</v>
      </c>
      <c r="E581" s="209">
        <f>IF(D581="1.2(1)①",INDEX('1.2(1)①'!$B:$B,MATCH(F581,'1.2(1)①'!$J:$J,0),1),INDEX('1.2(1)②'!$B:$B,MATCH(F581,'1.2(1)②'!$J:$J,0),1))</f>
        <v>50</v>
      </c>
      <c r="F581" s="209" t="s">
        <v>108</v>
      </c>
      <c r="G581" s="209" t="s">
        <v>1518</v>
      </c>
      <c r="H581" s="209" t="s">
        <v>1479</v>
      </c>
      <c r="I581" s="209" t="s">
        <v>1508</v>
      </c>
      <c r="J581" s="209" t="s">
        <v>1481</v>
      </c>
      <c r="K581" s="209" t="s">
        <v>1400</v>
      </c>
      <c r="L581" s="41" t="s">
        <v>1088</v>
      </c>
      <c r="M581" s="41" t="s">
        <v>1097</v>
      </c>
      <c r="N581" s="41" t="s">
        <v>1098</v>
      </c>
      <c r="O581" s="150" t="s">
        <v>1088</v>
      </c>
      <c r="P581" s="41" t="s">
        <v>1092</v>
      </c>
      <c r="Q581" s="41" t="s">
        <v>1509</v>
      </c>
      <c r="R581" s="41" t="s">
        <v>1510</v>
      </c>
      <c r="S581" s="41" t="s">
        <v>1511</v>
      </c>
      <c r="T581" s="41" t="s">
        <v>1509</v>
      </c>
      <c r="U581" s="41" t="s">
        <v>1510</v>
      </c>
      <c r="V581" s="41" t="s">
        <v>1512</v>
      </c>
      <c r="W581" s="41" t="s">
        <v>2998</v>
      </c>
      <c r="X581" s="41"/>
    </row>
    <row r="582" spans="2:24" ht="57" x14ac:dyDescent="0.45">
      <c r="B582" s="208">
        <f t="shared" si="8"/>
        <v>576</v>
      </c>
      <c r="C582" s="209" t="s">
        <v>1506</v>
      </c>
      <c r="D582" s="209" t="s">
        <v>1832</v>
      </c>
      <c r="E582" s="209">
        <f>IF(D582="1.2(1)①",INDEX('1.2(1)①'!$B:$B,MATCH(F582,'1.2(1)①'!$J:$J,0),1),INDEX('1.2(1)②'!$B:$B,MATCH(F582,'1.2(1)②'!$J:$J,0),1))</f>
        <v>50</v>
      </c>
      <c r="F582" s="209" t="s">
        <v>108</v>
      </c>
      <c r="G582" s="209" t="s">
        <v>1518</v>
      </c>
      <c r="H582" s="209" t="s">
        <v>1479</v>
      </c>
      <c r="I582" s="209" t="s">
        <v>1513</v>
      </c>
      <c r="J582" s="209" t="s">
        <v>1481</v>
      </c>
      <c r="K582" s="209" t="s">
        <v>1400</v>
      </c>
      <c r="L582" s="41">
        <v>91</v>
      </c>
      <c r="M582" s="41" t="s">
        <v>1097</v>
      </c>
      <c r="N582" s="41" t="s">
        <v>1098</v>
      </c>
      <c r="O582" s="150" t="s">
        <v>1088</v>
      </c>
      <c r="P582" s="41" t="s">
        <v>1092</v>
      </c>
      <c r="Q582" s="41" t="s">
        <v>1509</v>
      </c>
      <c r="R582" s="41" t="s">
        <v>1510</v>
      </c>
      <c r="S582" s="41" t="s">
        <v>1511</v>
      </c>
      <c r="T582" s="41" t="s">
        <v>1509</v>
      </c>
      <c r="U582" s="41" t="s">
        <v>1510</v>
      </c>
      <c r="V582" s="41" t="s">
        <v>1512</v>
      </c>
      <c r="W582" s="41" t="s">
        <v>2998</v>
      </c>
      <c r="X582" s="41"/>
    </row>
    <row r="583" spans="2:24" ht="57" x14ac:dyDescent="0.45">
      <c r="B583" s="208">
        <f t="shared" si="8"/>
        <v>577</v>
      </c>
      <c r="C583" s="209" t="s">
        <v>1506</v>
      </c>
      <c r="D583" s="209" t="s">
        <v>1832</v>
      </c>
      <c r="E583" s="209">
        <f>IF(D583="1.2(1)①",INDEX('1.2(1)①'!$B:$B,MATCH(F583,'1.2(1)①'!$J:$J,0),1),INDEX('1.2(1)②'!$B:$B,MATCH(F583,'1.2(1)②'!$J:$J,0),1))</f>
        <v>50</v>
      </c>
      <c r="F583" s="209" t="s">
        <v>108</v>
      </c>
      <c r="G583" s="209" t="s">
        <v>1518</v>
      </c>
      <c r="H583" s="209" t="s">
        <v>1479</v>
      </c>
      <c r="I583" s="209" t="s">
        <v>1514</v>
      </c>
      <c r="J583" s="209" t="s">
        <v>1481</v>
      </c>
      <c r="K583" s="209" t="s">
        <v>1400</v>
      </c>
      <c r="L583" s="41" t="s">
        <v>1088</v>
      </c>
      <c r="M583" s="41" t="s">
        <v>1097</v>
      </c>
      <c r="N583" s="41" t="s">
        <v>1098</v>
      </c>
      <c r="O583" s="150" t="s">
        <v>1088</v>
      </c>
      <c r="P583" s="41" t="s">
        <v>1092</v>
      </c>
      <c r="Q583" s="41" t="s">
        <v>1509</v>
      </c>
      <c r="R583" s="41" t="s">
        <v>1510</v>
      </c>
      <c r="S583" s="41" t="s">
        <v>1511</v>
      </c>
      <c r="T583" s="41" t="s">
        <v>1509</v>
      </c>
      <c r="U583" s="41" t="s">
        <v>1510</v>
      </c>
      <c r="V583" s="41" t="s">
        <v>1512</v>
      </c>
      <c r="W583" s="41" t="s">
        <v>2998</v>
      </c>
      <c r="X583" s="41"/>
    </row>
    <row r="584" spans="2:24" ht="57" x14ac:dyDescent="0.45">
      <c r="B584" s="208">
        <f t="shared" si="8"/>
        <v>578</v>
      </c>
      <c r="C584" s="209" t="s">
        <v>1506</v>
      </c>
      <c r="D584" s="209" t="s">
        <v>1832</v>
      </c>
      <c r="E584" s="209">
        <f>IF(D584="1.2(1)①",INDEX('1.2(1)①'!$B:$B,MATCH(F584,'1.2(1)①'!$J:$J,0),1),INDEX('1.2(1)②'!$B:$B,MATCH(F584,'1.2(1)②'!$J:$J,0),1))</f>
        <v>50</v>
      </c>
      <c r="F584" s="209" t="s">
        <v>108</v>
      </c>
      <c r="G584" s="209" t="s">
        <v>1518</v>
      </c>
      <c r="H584" s="209" t="s">
        <v>1479</v>
      </c>
      <c r="I584" s="209" t="s">
        <v>1508</v>
      </c>
      <c r="J584" s="209" t="s">
        <v>1496</v>
      </c>
      <c r="K584" s="209" t="s">
        <v>1400</v>
      </c>
      <c r="L584" s="41" t="s">
        <v>1088</v>
      </c>
      <c r="M584" s="41" t="s">
        <v>1097</v>
      </c>
      <c r="N584" s="41" t="s">
        <v>1098</v>
      </c>
      <c r="O584" s="150" t="s">
        <v>1088</v>
      </c>
      <c r="P584" s="41" t="s">
        <v>1092</v>
      </c>
      <c r="Q584" s="41" t="s">
        <v>1509</v>
      </c>
      <c r="R584" s="41" t="s">
        <v>1510</v>
      </c>
      <c r="S584" s="41" t="s">
        <v>1511</v>
      </c>
      <c r="T584" s="41" t="s">
        <v>1509</v>
      </c>
      <c r="U584" s="41" t="s">
        <v>1510</v>
      </c>
      <c r="V584" s="41" t="s">
        <v>1512</v>
      </c>
      <c r="W584" s="41" t="s">
        <v>2998</v>
      </c>
      <c r="X584" s="41"/>
    </row>
    <row r="585" spans="2:24" ht="57" x14ac:dyDescent="0.45">
      <c r="B585" s="208">
        <f t="shared" si="8"/>
        <v>579</v>
      </c>
      <c r="C585" s="209" t="s">
        <v>1506</v>
      </c>
      <c r="D585" s="209" t="s">
        <v>1832</v>
      </c>
      <c r="E585" s="209">
        <f>IF(D585="1.2(1)①",INDEX('1.2(1)①'!$B:$B,MATCH(F585,'1.2(1)①'!$J:$J,0),1),INDEX('1.2(1)②'!$B:$B,MATCH(F585,'1.2(1)②'!$J:$J,0),1))</f>
        <v>50</v>
      </c>
      <c r="F585" s="209" t="s">
        <v>108</v>
      </c>
      <c r="G585" s="209" t="s">
        <v>1518</v>
      </c>
      <c r="H585" s="209" t="s">
        <v>1479</v>
      </c>
      <c r="I585" s="209" t="s">
        <v>1513</v>
      </c>
      <c r="J585" s="209" t="s">
        <v>1496</v>
      </c>
      <c r="K585" s="209" t="s">
        <v>1400</v>
      </c>
      <c r="L585" s="41">
        <v>42</v>
      </c>
      <c r="M585" s="41" t="s">
        <v>1097</v>
      </c>
      <c r="N585" s="41" t="s">
        <v>1098</v>
      </c>
      <c r="O585" s="150" t="s">
        <v>1088</v>
      </c>
      <c r="P585" s="41" t="s">
        <v>1092</v>
      </c>
      <c r="Q585" s="41" t="s">
        <v>1509</v>
      </c>
      <c r="R585" s="41" t="s">
        <v>1510</v>
      </c>
      <c r="S585" s="41" t="s">
        <v>1511</v>
      </c>
      <c r="T585" s="41" t="s">
        <v>1509</v>
      </c>
      <c r="U585" s="41" t="s">
        <v>1510</v>
      </c>
      <c r="V585" s="41" t="s">
        <v>1512</v>
      </c>
      <c r="W585" s="41" t="s">
        <v>2998</v>
      </c>
      <c r="X585" s="41"/>
    </row>
    <row r="586" spans="2:24" ht="57" x14ac:dyDescent="0.45">
      <c r="B586" s="208">
        <f t="shared" si="8"/>
        <v>580</v>
      </c>
      <c r="C586" s="209" t="s">
        <v>1506</v>
      </c>
      <c r="D586" s="209" t="s">
        <v>1832</v>
      </c>
      <c r="E586" s="209">
        <f>IF(D586="1.2(1)①",INDEX('1.2(1)①'!$B:$B,MATCH(F586,'1.2(1)①'!$J:$J,0),1),INDEX('1.2(1)②'!$B:$B,MATCH(F586,'1.2(1)②'!$J:$J,0),1))</f>
        <v>50</v>
      </c>
      <c r="F586" s="209" t="s">
        <v>108</v>
      </c>
      <c r="G586" s="209" t="s">
        <v>1518</v>
      </c>
      <c r="H586" s="209" t="s">
        <v>1479</v>
      </c>
      <c r="I586" s="209" t="s">
        <v>1514</v>
      </c>
      <c r="J586" s="209" t="s">
        <v>1496</v>
      </c>
      <c r="K586" s="209" t="s">
        <v>1400</v>
      </c>
      <c r="L586" s="41" t="s">
        <v>1088</v>
      </c>
      <c r="M586" s="41" t="s">
        <v>1097</v>
      </c>
      <c r="N586" s="41" t="s">
        <v>1098</v>
      </c>
      <c r="O586" s="150" t="s">
        <v>1088</v>
      </c>
      <c r="P586" s="41" t="s">
        <v>1092</v>
      </c>
      <c r="Q586" s="41" t="s">
        <v>1509</v>
      </c>
      <c r="R586" s="41" t="s">
        <v>1510</v>
      </c>
      <c r="S586" s="41" t="s">
        <v>1511</v>
      </c>
      <c r="T586" s="41" t="s">
        <v>1509</v>
      </c>
      <c r="U586" s="41" t="s">
        <v>1510</v>
      </c>
      <c r="V586" s="41" t="s">
        <v>1512</v>
      </c>
      <c r="W586" s="41" t="s">
        <v>2998</v>
      </c>
      <c r="X586" s="41"/>
    </row>
    <row r="587" spans="2:24" ht="57" x14ac:dyDescent="0.45">
      <c r="B587" s="208">
        <f t="shared" si="8"/>
        <v>581</v>
      </c>
      <c r="C587" s="209" t="s">
        <v>1506</v>
      </c>
      <c r="D587" s="209" t="s">
        <v>1832</v>
      </c>
      <c r="E587" s="209">
        <f>IF(D587="1.2(1)①",INDEX('1.2(1)①'!$B:$B,MATCH(F587,'1.2(1)①'!$J:$J,0),1),INDEX('1.2(1)②'!$B:$B,MATCH(F587,'1.2(1)②'!$J:$J,0),1))</f>
        <v>50</v>
      </c>
      <c r="F587" s="209" t="s">
        <v>108</v>
      </c>
      <c r="G587" s="209" t="s">
        <v>1519</v>
      </c>
      <c r="H587" s="209" t="s">
        <v>1479</v>
      </c>
      <c r="I587" s="209" t="s">
        <v>1508</v>
      </c>
      <c r="J587" s="209" t="s">
        <v>1481</v>
      </c>
      <c r="K587" s="209" t="s">
        <v>1400</v>
      </c>
      <c r="L587" s="41" t="s">
        <v>1088</v>
      </c>
      <c r="M587" s="41" t="s">
        <v>1097</v>
      </c>
      <c r="N587" s="41" t="s">
        <v>1098</v>
      </c>
      <c r="O587" s="150" t="s">
        <v>1088</v>
      </c>
      <c r="P587" s="41" t="s">
        <v>1092</v>
      </c>
      <c r="Q587" s="41" t="s">
        <v>1509</v>
      </c>
      <c r="R587" s="41" t="s">
        <v>1510</v>
      </c>
      <c r="S587" s="41" t="s">
        <v>1511</v>
      </c>
      <c r="T587" s="41" t="s">
        <v>1509</v>
      </c>
      <c r="U587" s="41" t="s">
        <v>1510</v>
      </c>
      <c r="V587" s="41" t="s">
        <v>1512</v>
      </c>
      <c r="W587" s="41" t="s">
        <v>2998</v>
      </c>
      <c r="X587" s="41"/>
    </row>
    <row r="588" spans="2:24" ht="57" x14ac:dyDescent="0.45">
      <c r="B588" s="208">
        <f t="shared" si="8"/>
        <v>582</v>
      </c>
      <c r="C588" s="209" t="s">
        <v>1506</v>
      </c>
      <c r="D588" s="209" t="s">
        <v>1832</v>
      </c>
      <c r="E588" s="209">
        <f>IF(D588="1.2(1)①",INDEX('1.2(1)①'!$B:$B,MATCH(F588,'1.2(1)①'!$J:$J,0),1),INDEX('1.2(1)②'!$B:$B,MATCH(F588,'1.2(1)②'!$J:$J,0),1))</f>
        <v>50</v>
      </c>
      <c r="F588" s="209" t="s">
        <v>108</v>
      </c>
      <c r="G588" s="209" t="s">
        <v>1519</v>
      </c>
      <c r="H588" s="209" t="s">
        <v>1479</v>
      </c>
      <c r="I588" s="209" t="s">
        <v>1513</v>
      </c>
      <c r="J588" s="209" t="s">
        <v>1481</v>
      </c>
      <c r="K588" s="209" t="s">
        <v>1400</v>
      </c>
      <c r="L588" s="41">
        <v>84</v>
      </c>
      <c r="M588" s="41" t="s">
        <v>1097</v>
      </c>
      <c r="N588" s="41" t="s">
        <v>1098</v>
      </c>
      <c r="O588" s="150" t="s">
        <v>1088</v>
      </c>
      <c r="P588" s="41" t="s">
        <v>1092</v>
      </c>
      <c r="Q588" s="41" t="s">
        <v>1509</v>
      </c>
      <c r="R588" s="41" t="s">
        <v>1510</v>
      </c>
      <c r="S588" s="41" t="s">
        <v>1511</v>
      </c>
      <c r="T588" s="41" t="s">
        <v>1509</v>
      </c>
      <c r="U588" s="41" t="s">
        <v>1510</v>
      </c>
      <c r="V588" s="41" t="s">
        <v>1512</v>
      </c>
      <c r="W588" s="41" t="s">
        <v>2998</v>
      </c>
      <c r="X588" s="41"/>
    </row>
    <row r="589" spans="2:24" ht="57" x14ac:dyDescent="0.45">
      <c r="B589" s="208">
        <f t="shared" si="8"/>
        <v>583</v>
      </c>
      <c r="C589" s="209" t="s">
        <v>1506</v>
      </c>
      <c r="D589" s="209" t="s">
        <v>1832</v>
      </c>
      <c r="E589" s="209">
        <f>IF(D589="1.2(1)①",INDEX('1.2(1)①'!$B:$B,MATCH(F589,'1.2(1)①'!$J:$J,0),1),INDEX('1.2(1)②'!$B:$B,MATCH(F589,'1.2(1)②'!$J:$J,0),1))</f>
        <v>50</v>
      </c>
      <c r="F589" s="209" t="s">
        <v>108</v>
      </c>
      <c r="G589" s="209" t="s">
        <v>1519</v>
      </c>
      <c r="H589" s="209" t="s">
        <v>1479</v>
      </c>
      <c r="I589" s="209" t="s">
        <v>1514</v>
      </c>
      <c r="J589" s="209" t="s">
        <v>1481</v>
      </c>
      <c r="K589" s="209" t="s">
        <v>1400</v>
      </c>
      <c r="L589" s="41" t="s">
        <v>1088</v>
      </c>
      <c r="M589" s="41" t="s">
        <v>1097</v>
      </c>
      <c r="N589" s="41" t="s">
        <v>1098</v>
      </c>
      <c r="O589" s="150" t="s">
        <v>1088</v>
      </c>
      <c r="P589" s="41" t="s">
        <v>1092</v>
      </c>
      <c r="Q589" s="41" t="s">
        <v>1509</v>
      </c>
      <c r="R589" s="41" t="s">
        <v>1510</v>
      </c>
      <c r="S589" s="41" t="s">
        <v>1511</v>
      </c>
      <c r="T589" s="41" t="s">
        <v>1509</v>
      </c>
      <c r="U589" s="41" t="s">
        <v>1510</v>
      </c>
      <c r="V589" s="41" t="s">
        <v>1512</v>
      </c>
      <c r="W589" s="41" t="s">
        <v>2998</v>
      </c>
      <c r="X589" s="41"/>
    </row>
    <row r="590" spans="2:24" ht="57" x14ac:dyDescent="0.45">
      <c r="B590" s="208">
        <f t="shared" si="8"/>
        <v>584</v>
      </c>
      <c r="C590" s="209" t="s">
        <v>1506</v>
      </c>
      <c r="D590" s="209" t="s">
        <v>1832</v>
      </c>
      <c r="E590" s="209">
        <f>IF(D590="1.2(1)①",INDEX('1.2(1)①'!$B:$B,MATCH(F590,'1.2(1)①'!$J:$J,0),1),INDEX('1.2(1)②'!$B:$B,MATCH(F590,'1.2(1)②'!$J:$J,0),1))</f>
        <v>50</v>
      </c>
      <c r="F590" s="209" t="s">
        <v>108</v>
      </c>
      <c r="G590" s="209" t="s">
        <v>1519</v>
      </c>
      <c r="H590" s="209" t="s">
        <v>1479</v>
      </c>
      <c r="I590" s="209" t="s">
        <v>1508</v>
      </c>
      <c r="J590" s="209" t="s">
        <v>1496</v>
      </c>
      <c r="K590" s="209" t="s">
        <v>1400</v>
      </c>
      <c r="L590" s="41" t="s">
        <v>1088</v>
      </c>
      <c r="M590" s="41" t="s">
        <v>1097</v>
      </c>
      <c r="N590" s="41" t="s">
        <v>1098</v>
      </c>
      <c r="O590" s="150" t="s">
        <v>1088</v>
      </c>
      <c r="P590" s="41" t="s">
        <v>1092</v>
      </c>
      <c r="Q590" s="41" t="s">
        <v>1509</v>
      </c>
      <c r="R590" s="41" t="s">
        <v>1510</v>
      </c>
      <c r="S590" s="41" t="s">
        <v>1511</v>
      </c>
      <c r="T590" s="41" t="s">
        <v>1509</v>
      </c>
      <c r="U590" s="41" t="s">
        <v>1510</v>
      </c>
      <c r="V590" s="41" t="s">
        <v>1512</v>
      </c>
      <c r="W590" s="41" t="s">
        <v>2998</v>
      </c>
      <c r="X590" s="41"/>
    </row>
    <row r="591" spans="2:24" ht="57" x14ac:dyDescent="0.45">
      <c r="B591" s="208">
        <f t="shared" si="8"/>
        <v>585</v>
      </c>
      <c r="C591" s="209" t="s">
        <v>1506</v>
      </c>
      <c r="D591" s="209" t="s">
        <v>1832</v>
      </c>
      <c r="E591" s="209">
        <f>IF(D591="1.2(1)①",INDEX('1.2(1)①'!$B:$B,MATCH(F591,'1.2(1)①'!$J:$J,0),1),INDEX('1.2(1)②'!$B:$B,MATCH(F591,'1.2(1)②'!$J:$J,0),1))</f>
        <v>50</v>
      </c>
      <c r="F591" s="209" t="s">
        <v>108</v>
      </c>
      <c r="G591" s="209" t="s">
        <v>1519</v>
      </c>
      <c r="H591" s="209" t="s">
        <v>1479</v>
      </c>
      <c r="I591" s="209" t="s">
        <v>1513</v>
      </c>
      <c r="J591" s="209" t="s">
        <v>1496</v>
      </c>
      <c r="K591" s="209" t="s">
        <v>1400</v>
      </c>
      <c r="L591" s="41">
        <v>40</v>
      </c>
      <c r="M591" s="41" t="s">
        <v>1097</v>
      </c>
      <c r="N591" s="41" t="s">
        <v>1098</v>
      </c>
      <c r="O591" s="150" t="s">
        <v>1088</v>
      </c>
      <c r="P591" s="41" t="s">
        <v>1092</v>
      </c>
      <c r="Q591" s="41" t="s">
        <v>1509</v>
      </c>
      <c r="R591" s="41" t="s">
        <v>1510</v>
      </c>
      <c r="S591" s="41" t="s">
        <v>1511</v>
      </c>
      <c r="T591" s="41" t="s">
        <v>1509</v>
      </c>
      <c r="U591" s="41" t="s">
        <v>1510</v>
      </c>
      <c r="V591" s="41" t="s">
        <v>1512</v>
      </c>
      <c r="W591" s="41" t="s">
        <v>2998</v>
      </c>
      <c r="X591" s="41"/>
    </row>
    <row r="592" spans="2:24" ht="57" x14ac:dyDescent="0.45">
      <c r="B592" s="208">
        <f t="shared" si="8"/>
        <v>586</v>
      </c>
      <c r="C592" s="209" t="s">
        <v>1506</v>
      </c>
      <c r="D592" s="209" t="s">
        <v>1832</v>
      </c>
      <c r="E592" s="209">
        <f>IF(D592="1.2(1)①",INDEX('1.2(1)①'!$B:$B,MATCH(F592,'1.2(1)①'!$J:$J,0),1),INDEX('1.2(1)②'!$B:$B,MATCH(F592,'1.2(1)②'!$J:$J,0),1))</f>
        <v>50</v>
      </c>
      <c r="F592" s="209" t="s">
        <v>108</v>
      </c>
      <c r="G592" s="209" t="s">
        <v>1519</v>
      </c>
      <c r="H592" s="209" t="s">
        <v>1479</v>
      </c>
      <c r="I592" s="209" t="s">
        <v>1514</v>
      </c>
      <c r="J592" s="209" t="s">
        <v>1496</v>
      </c>
      <c r="K592" s="209" t="s">
        <v>1400</v>
      </c>
      <c r="L592" s="41" t="s">
        <v>1088</v>
      </c>
      <c r="M592" s="41" t="s">
        <v>1097</v>
      </c>
      <c r="N592" s="41" t="s">
        <v>1098</v>
      </c>
      <c r="O592" s="150" t="s">
        <v>1088</v>
      </c>
      <c r="P592" s="41" t="s">
        <v>1092</v>
      </c>
      <c r="Q592" s="41" t="s">
        <v>1509</v>
      </c>
      <c r="R592" s="41" t="s">
        <v>1510</v>
      </c>
      <c r="S592" s="41" t="s">
        <v>1511</v>
      </c>
      <c r="T592" s="41" t="s">
        <v>1509</v>
      </c>
      <c r="U592" s="41" t="s">
        <v>1510</v>
      </c>
      <c r="V592" s="41" t="s">
        <v>1512</v>
      </c>
      <c r="W592" s="41" t="s">
        <v>2998</v>
      </c>
      <c r="X592" s="41"/>
    </row>
    <row r="593" spans="2:24" ht="185.25" x14ac:dyDescent="0.45">
      <c r="B593" s="208">
        <f t="shared" si="8"/>
        <v>587</v>
      </c>
      <c r="C593" s="209" t="s">
        <v>2901</v>
      </c>
      <c r="D593" s="209" t="s">
        <v>1832</v>
      </c>
      <c r="E593" s="209">
        <f>IF(D593="1.2(1)①",INDEX('1.2(1)①'!$B:$B,MATCH(F593,'1.2(1)①'!$J:$J,0),1),INDEX('1.2(1)②'!$B:$B,MATCH(F593,'1.2(1)②'!$J:$J,0),1))</f>
        <v>50</v>
      </c>
      <c r="F593" s="209" t="s">
        <v>2900</v>
      </c>
      <c r="G593" s="209" t="s">
        <v>1088</v>
      </c>
      <c r="H593" s="209" t="s">
        <v>1417</v>
      </c>
      <c r="I593" s="209" t="s">
        <v>2902</v>
      </c>
      <c r="J593" s="209" t="s">
        <v>1496</v>
      </c>
      <c r="K593" s="209" t="s">
        <v>1400</v>
      </c>
      <c r="L593" s="41">
        <v>55.6</v>
      </c>
      <c r="M593" s="41" t="s">
        <v>1097</v>
      </c>
      <c r="N593" s="41" t="s">
        <v>1098</v>
      </c>
      <c r="O593" s="150" t="s">
        <v>1088</v>
      </c>
      <c r="P593" s="41" t="s">
        <v>1219</v>
      </c>
      <c r="Q593" s="41" t="s">
        <v>2908</v>
      </c>
      <c r="R593" s="41" t="s">
        <v>2905</v>
      </c>
      <c r="S593" s="41" t="s">
        <v>2906</v>
      </c>
      <c r="T593" s="41" t="s">
        <v>2904</v>
      </c>
      <c r="U593" s="41" t="s">
        <v>2905</v>
      </c>
      <c r="V593" s="41" t="s">
        <v>2907</v>
      </c>
      <c r="W593" s="41" t="s">
        <v>2909</v>
      </c>
      <c r="X593" s="41"/>
    </row>
    <row r="594" spans="2:24" ht="185.25" x14ac:dyDescent="0.45">
      <c r="B594" s="208">
        <f t="shared" si="8"/>
        <v>588</v>
      </c>
      <c r="C594" s="209" t="s">
        <v>2901</v>
      </c>
      <c r="D594" s="209" t="s">
        <v>1832</v>
      </c>
      <c r="E594" s="209">
        <f>IF(D594="1.2(1)①",INDEX('1.2(1)①'!$B:$B,MATCH(F594,'1.2(1)①'!$J:$J,0),1),INDEX('1.2(1)②'!$B:$B,MATCH(F594,'1.2(1)②'!$J:$J,0),1))</f>
        <v>50</v>
      </c>
      <c r="F594" s="209" t="s">
        <v>2900</v>
      </c>
      <c r="G594" s="209" t="s">
        <v>1088</v>
      </c>
      <c r="H594" s="209" t="s">
        <v>1417</v>
      </c>
      <c r="I594" s="209" t="s">
        <v>2903</v>
      </c>
      <c r="J594" s="209" t="s">
        <v>1496</v>
      </c>
      <c r="K594" s="209" t="s">
        <v>1400</v>
      </c>
      <c r="L594" s="41">
        <v>55.1</v>
      </c>
      <c r="M594" s="41" t="s">
        <v>1097</v>
      </c>
      <c r="N594" s="41" t="s">
        <v>1098</v>
      </c>
      <c r="O594" s="150" t="s">
        <v>1088</v>
      </c>
      <c r="P594" s="41" t="s">
        <v>1219</v>
      </c>
      <c r="Q594" s="41" t="s">
        <v>2904</v>
      </c>
      <c r="R594" s="41" t="s">
        <v>2905</v>
      </c>
      <c r="S594" s="41" t="s">
        <v>2906</v>
      </c>
      <c r="T594" s="41" t="s">
        <v>2904</v>
      </c>
      <c r="U594" s="41" t="s">
        <v>2905</v>
      </c>
      <c r="V594" s="41" t="s">
        <v>2907</v>
      </c>
      <c r="W594" s="41" t="s">
        <v>2909</v>
      </c>
      <c r="X594" s="41"/>
    </row>
    <row r="595" spans="2:24" ht="114" x14ac:dyDescent="0.45">
      <c r="B595" s="208">
        <f t="shared" si="8"/>
        <v>589</v>
      </c>
      <c r="C595" s="209" t="s">
        <v>119</v>
      </c>
      <c r="D595" s="209" t="s">
        <v>1832</v>
      </c>
      <c r="E595" s="209">
        <f>IF(D595="1.2(1)①",INDEX('1.2(1)①'!$B:$B,MATCH(F595,'1.2(1)①'!$J:$J,0),1),INDEX('1.2(1)②'!$B:$B,MATCH(F595,'1.2(1)②'!$J:$J,0),1))</f>
        <v>54</v>
      </c>
      <c r="F595" s="209" t="s">
        <v>117</v>
      </c>
      <c r="G595" s="209" t="s">
        <v>1088</v>
      </c>
      <c r="H595" s="209" t="s">
        <v>1520</v>
      </c>
      <c r="I595" s="209" t="s">
        <v>1589</v>
      </c>
      <c r="J595" s="209" t="s">
        <v>1590</v>
      </c>
      <c r="K595" s="209" t="s">
        <v>1400</v>
      </c>
      <c r="L595" s="41">
        <v>92.3</v>
      </c>
      <c r="M595" s="41" t="s">
        <v>1097</v>
      </c>
      <c r="N595" s="41" t="s">
        <v>1098</v>
      </c>
      <c r="O595" s="150" t="s">
        <v>1088</v>
      </c>
      <c r="P595" s="41" t="s">
        <v>1092</v>
      </c>
      <c r="Q595" s="41" t="s">
        <v>1616</v>
      </c>
      <c r="R595" s="41" t="s">
        <v>1617</v>
      </c>
      <c r="S595" s="41" t="s">
        <v>1618</v>
      </c>
      <c r="T595" s="41" t="s">
        <v>1616</v>
      </c>
      <c r="U595" s="41" t="s">
        <v>1617</v>
      </c>
      <c r="V595" s="41" t="s">
        <v>1618</v>
      </c>
      <c r="W595" s="41" t="s">
        <v>2998</v>
      </c>
      <c r="X595" s="41"/>
    </row>
    <row r="596" spans="2:24" ht="114" x14ac:dyDescent="0.45">
      <c r="B596" s="208">
        <f t="shared" si="8"/>
        <v>590</v>
      </c>
      <c r="C596" s="209" t="s">
        <v>119</v>
      </c>
      <c r="D596" s="209" t="s">
        <v>1832</v>
      </c>
      <c r="E596" s="209">
        <f>IF(D596="1.2(1)①",INDEX('1.2(1)①'!$B:$B,MATCH(F596,'1.2(1)①'!$J:$J,0),1),INDEX('1.2(1)②'!$B:$B,MATCH(F596,'1.2(1)②'!$J:$J,0),1))</f>
        <v>54</v>
      </c>
      <c r="F596" s="209" t="s">
        <v>117</v>
      </c>
      <c r="G596" s="209" t="s">
        <v>1088</v>
      </c>
      <c r="H596" s="209" t="s">
        <v>1520</v>
      </c>
      <c r="I596" s="209" t="s">
        <v>1619</v>
      </c>
      <c r="J596" s="209" t="s">
        <v>1590</v>
      </c>
      <c r="K596" s="209" t="s">
        <v>1400</v>
      </c>
      <c r="L596" s="41">
        <v>90.4</v>
      </c>
      <c r="M596" s="41" t="s">
        <v>1097</v>
      </c>
      <c r="N596" s="41" t="s">
        <v>1098</v>
      </c>
      <c r="O596" s="150" t="s">
        <v>1088</v>
      </c>
      <c r="P596" s="41" t="s">
        <v>1092</v>
      </c>
      <c r="Q596" s="41" t="s">
        <v>1616</v>
      </c>
      <c r="R596" s="41" t="s">
        <v>1617</v>
      </c>
      <c r="S596" s="41" t="s">
        <v>1618</v>
      </c>
      <c r="T596" s="41" t="s">
        <v>1616</v>
      </c>
      <c r="U596" s="41" t="s">
        <v>1617</v>
      </c>
      <c r="V596" s="41" t="s">
        <v>1618</v>
      </c>
      <c r="W596" s="41" t="s">
        <v>2998</v>
      </c>
      <c r="X596" s="41"/>
    </row>
    <row r="597" spans="2:24" ht="114" x14ac:dyDescent="0.45">
      <c r="B597" s="208">
        <f t="shared" si="8"/>
        <v>591</v>
      </c>
      <c r="C597" s="209" t="s">
        <v>119</v>
      </c>
      <c r="D597" s="209" t="s">
        <v>1832</v>
      </c>
      <c r="E597" s="209">
        <f>IF(D597="1.2(1)①",INDEX('1.2(1)①'!$B:$B,MATCH(F597,'1.2(1)①'!$J:$J,0),1),INDEX('1.2(1)②'!$B:$B,MATCH(F597,'1.2(1)②'!$J:$J,0),1))</f>
        <v>54</v>
      </c>
      <c r="F597" s="209" t="s">
        <v>117</v>
      </c>
      <c r="G597" s="209" t="s">
        <v>1088</v>
      </c>
      <c r="H597" s="209" t="s">
        <v>1520</v>
      </c>
      <c r="I597" s="209" t="s">
        <v>1597</v>
      </c>
      <c r="J597" s="209" t="s">
        <v>1590</v>
      </c>
      <c r="K597" s="209" t="s">
        <v>1400</v>
      </c>
      <c r="L597" s="41">
        <v>92.5</v>
      </c>
      <c r="M597" s="41" t="s">
        <v>1097</v>
      </c>
      <c r="N597" s="41" t="s">
        <v>1098</v>
      </c>
      <c r="O597" s="150" t="s">
        <v>1088</v>
      </c>
      <c r="P597" s="41" t="s">
        <v>1092</v>
      </c>
      <c r="Q597" s="41" t="s">
        <v>1616</v>
      </c>
      <c r="R597" s="41" t="s">
        <v>1617</v>
      </c>
      <c r="S597" s="41" t="s">
        <v>1618</v>
      </c>
      <c r="T597" s="41" t="s">
        <v>1616</v>
      </c>
      <c r="U597" s="41" t="s">
        <v>1617</v>
      </c>
      <c r="V597" s="41" t="s">
        <v>1618</v>
      </c>
      <c r="W597" s="41" t="s">
        <v>2998</v>
      </c>
      <c r="X597" s="41"/>
    </row>
    <row r="598" spans="2:24" ht="114" x14ac:dyDescent="0.45">
      <c r="B598" s="208">
        <f t="shared" si="8"/>
        <v>592</v>
      </c>
      <c r="C598" s="209" t="s">
        <v>119</v>
      </c>
      <c r="D598" s="209" t="s">
        <v>1832</v>
      </c>
      <c r="E598" s="209">
        <f>IF(D598="1.2(1)①",INDEX('1.2(1)①'!$B:$B,MATCH(F598,'1.2(1)①'!$J:$J,0),1),INDEX('1.2(1)②'!$B:$B,MATCH(F598,'1.2(1)②'!$J:$J,0),1))</f>
        <v>54</v>
      </c>
      <c r="F598" s="209" t="s">
        <v>117</v>
      </c>
      <c r="G598" s="209" t="s">
        <v>1088</v>
      </c>
      <c r="H598" s="209" t="s">
        <v>1520</v>
      </c>
      <c r="I598" s="209" t="s">
        <v>1620</v>
      </c>
      <c r="J598" s="209" t="s">
        <v>1590</v>
      </c>
      <c r="K598" s="209" t="s">
        <v>1400</v>
      </c>
      <c r="L598" s="41">
        <v>95.3</v>
      </c>
      <c r="M598" s="41" t="s">
        <v>1097</v>
      </c>
      <c r="N598" s="41" t="s">
        <v>1098</v>
      </c>
      <c r="O598" s="150" t="s">
        <v>1088</v>
      </c>
      <c r="P598" s="41" t="s">
        <v>1092</v>
      </c>
      <c r="Q598" s="41" t="s">
        <v>1616</v>
      </c>
      <c r="R598" s="41" t="s">
        <v>1617</v>
      </c>
      <c r="S598" s="41" t="s">
        <v>1618</v>
      </c>
      <c r="T598" s="41" t="s">
        <v>1616</v>
      </c>
      <c r="U598" s="41" t="s">
        <v>1617</v>
      </c>
      <c r="V598" s="41" t="s">
        <v>1618</v>
      </c>
      <c r="W598" s="41" t="s">
        <v>2998</v>
      </c>
      <c r="X598" s="41"/>
    </row>
    <row r="599" spans="2:24" ht="114" x14ac:dyDescent="0.45">
      <c r="B599" s="208">
        <f t="shared" si="8"/>
        <v>593</v>
      </c>
      <c r="C599" s="209" t="s">
        <v>119</v>
      </c>
      <c r="D599" s="209" t="s">
        <v>1832</v>
      </c>
      <c r="E599" s="209">
        <f>IF(D599="1.2(1)①",INDEX('1.2(1)①'!$B:$B,MATCH(F599,'1.2(1)①'!$J:$J,0),1),INDEX('1.2(1)②'!$B:$B,MATCH(F599,'1.2(1)②'!$J:$J,0),1))</f>
        <v>54</v>
      </c>
      <c r="F599" s="209" t="s">
        <v>117</v>
      </c>
      <c r="G599" s="209" t="s">
        <v>1088</v>
      </c>
      <c r="H599" s="209" t="s">
        <v>1520</v>
      </c>
      <c r="I599" s="209" t="s">
        <v>1621</v>
      </c>
      <c r="J599" s="209" t="s">
        <v>1590</v>
      </c>
      <c r="K599" s="209" t="s">
        <v>1400</v>
      </c>
      <c r="L599" s="41">
        <v>94.3</v>
      </c>
      <c r="M599" s="41" t="s">
        <v>1097</v>
      </c>
      <c r="N599" s="41" t="s">
        <v>1098</v>
      </c>
      <c r="O599" s="150">
        <v>1580000</v>
      </c>
      <c r="P599" s="41" t="s">
        <v>1092</v>
      </c>
      <c r="Q599" s="41" t="s">
        <v>1616</v>
      </c>
      <c r="R599" s="41" t="s">
        <v>1617</v>
      </c>
      <c r="S599" s="41" t="s">
        <v>1618</v>
      </c>
      <c r="T599" s="41" t="s">
        <v>1616</v>
      </c>
      <c r="U599" s="41" t="s">
        <v>1617</v>
      </c>
      <c r="V599" s="41" t="s">
        <v>1618</v>
      </c>
      <c r="W599" s="41" t="s">
        <v>2998</v>
      </c>
      <c r="X599" s="41" t="s">
        <v>3002</v>
      </c>
    </row>
    <row r="600" spans="2:24" ht="114" x14ac:dyDescent="0.45">
      <c r="B600" s="208">
        <f t="shared" si="8"/>
        <v>594</v>
      </c>
      <c r="C600" s="209" t="s">
        <v>119</v>
      </c>
      <c r="D600" s="209" t="s">
        <v>1832</v>
      </c>
      <c r="E600" s="209">
        <f>IF(D600="1.2(1)①",INDEX('1.2(1)①'!$B:$B,MATCH(F600,'1.2(1)①'!$J:$J,0),1),INDEX('1.2(1)②'!$B:$B,MATCH(F600,'1.2(1)②'!$J:$J,0),1))</f>
        <v>54</v>
      </c>
      <c r="F600" s="209" t="s">
        <v>117</v>
      </c>
      <c r="G600" s="209" t="s">
        <v>1088</v>
      </c>
      <c r="H600" s="209" t="s">
        <v>1520</v>
      </c>
      <c r="I600" s="209" t="s">
        <v>1602</v>
      </c>
      <c r="J600" s="209" t="s">
        <v>1590</v>
      </c>
      <c r="K600" s="209" t="s">
        <v>1400</v>
      </c>
      <c r="L600" s="41">
        <v>94.8</v>
      </c>
      <c r="M600" s="41" t="s">
        <v>1097</v>
      </c>
      <c r="N600" s="41" t="s">
        <v>1098</v>
      </c>
      <c r="O600" s="150" t="s">
        <v>1088</v>
      </c>
      <c r="P600" s="41" t="s">
        <v>1092</v>
      </c>
      <c r="Q600" s="41" t="s">
        <v>1616</v>
      </c>
      <c r="R600" s="41" t="s">
        <v>1617</v>
      </c>
      <c r="S600" s="41" t="s">
        <v>1618</v>
      </c>
      <c r="T600" s="41" t="s">
        <v>1616</v>
      </c>
      <c r="U600" s="41" t="s">
        <v>1617</v>
      </c>
      <c r="V600" s="41" t="s">
        <v>1618</v>
      </c>
      <c r="W600" s="41" t="s">
        <v>2998</v>
      </c>
      <c r="X600" s="41"/>
    </row>
    <row r="601" spans="2:24" ht="114" x14ac:dyDescent="0.45">
      <c r="B601" s="208">
        <f t="shared" si="8"/>
        <v>595</v>
      </c>
      <c r="C601" s="209" t="s">
        <v>119</v>
      </c>
      <c r="D601" s="209" t="s">
        <v>1832</v>
      </c>
      <c r="E601" s="209">
        <f>IF(D601="1.2(1)①",INDEX('1.2(1)①'!$B:$B,MATCH(F601,'1.2(1)①'!$J:$J,0),1),INDEX('1.2(1)②'!$B:$B,MATCH(F601,'1.2(1)②'!$J:$J,0),1))</f>
        <v>54</v>
      </c>
      <c r="F601" s="209" t="s">
        <v>117</v>
      </c>
      <c r="G601" s="209" t="s">
        <v>1088</v>
      </c>
      <c r="H601" s="209" t="s">
        <v>1520</v>
      </c>
      <c r="I601" s="209" t="s">
        <v>1622</v>
      </c>
      <c r="J601" s="209" t="s">
        <v>1590</v>
      </c>
      <c r="K601" s="209" t="s">
        <v>1400</v>
      </c>
      <c r="L601" s="41">
        <v>94.3</v>
      </c>
      <c r="M601" s="41" t="s">
        <v>1097</v>
      </c>
      <c r="N601" s="41" t="s">
        <v>1098</v>
      </c>
      <c r="O601" s="150">
        <v>2940000</v>
      </c>
      <c r="P601" s="41" t="s">
        <v>1092</v>
      </c>
      <c r="Q601" s="41" t="s">
        <v>1616</v>
      </c>
      <c r="R601" s="41" t="s">
        <v>1617</v>
      </c>
      <c r="S601" s="41" t="s">
        <v>1618</v>
      </c>
      <c r="T601" s="41" t="s">
        <v>1616</v>
      </c>
      <c r="U601" s="41" t="s">
        <v>1617</v>
      </c>
      <c r="V601" s="41" t="s">
        <v>1618</v>
      </c>
      <c r="W601" s="41" t="s">
        <v>2998</v>
      </c>
      <c r="X601" s="41" t="s">
        <v>3002</v>
      </c>
    </row>
    <row r="602" spans="2:24" ht="114" x14ac:dyDescent="0.45">
      <c r="B602" s="208">
        <f t="shared" si="8"/>
        <v>596</v>
      </c>
      <c r="C602" s="209" t="s">
        <v>119</v>
      </c>
      <c r="D602" s="209" t="s">
        <v>1832</v>
      </c>
      <c r="E602" s="209">
        <f>IF(D602="1.2(1)①",INDEX('1.2(1)①'!$B:$B,MATCH(F602,'1.2(1)①'!$J:$J,0),1),INDEX('1.2(1)②'!$B:$B,MATCH(F602,'1.2(1)②'!$J:$J,0),1))</f>
        <v>54</v>
      </c>
      <c r="F602" s="209" t="s">
        <v>117</v>
      </c>
      <c r="G602" s="209" t="s">
        <v>1088</v>
      </c>
      <c r="H602" s="209" t="s">
        <v>1520</v>
      </c>
      <c r="I602" s="209" t="s">
        <v>1623</v>
      </c>
      <c r="J602" s="209" t="s">
        <v>1590</v>
      </c>
      <c r="K602" s="209" t="s">
        <v>1400</v>
      </c>
      <c r="L602" s="41">
        <v>95</v>
      </c>
      <c r="M602" s="41" t="s">
        <v>1097</v>
      </c>
      <c r="N602" s="41" t="s">
        <v>1098</v>
      </c>
      <c r="O602" s="150" t="s">
        <v>1088</v>
      </c>
      <c r="P602" s="41" t="s">
        <v>1092</v>
      </c>
      <c r="Q602" s="41" t="s">
        <v>1616</v>
      </c>
      <c r="R602" s="41" t="s">
        <v>1617</v>
      </c>
      <c r="S602" s="41" t="s">
        <v>1618</v>
      </c>
      <c r="T602" s="41" t="s">
        <v>1616</v>
      </c>
      <c r="U602" s="41" t="s">
        <v>1617</v>
      </c>
      <c r="V602" s="41" t="s">
        <v>1618</v>
      </c>
      <c r="W602" s="41" t="s">
        <v>2998</v>
      </c>
      <c r="X602" s="41"/>
    </row>
    <row r="603" spans="2:24" ht="114" x14ac:dyDescent="0.45">
      <c r="B603" s="208">
        <f t="shared" si="8"/>
        <v>597</v>
      </c>
      <c r="C603" s="209" t="s">
        <v>119</v>
      </c>
      <c r="D603" s="209" t="s">
        <v>1832</v>
      </c>
      <c r="E603" s="209">
        <f>IF(D603="1.2(1)①",INDEX('1.2(1)①'!$B:$B,MATCH(F603,'1.2(1)①'!$J:$J,0),1),INDEX('1.2(1)②'!$B:$B,MATCH(F603,'1.2(1)②'!$J:$J,0),1))</f>
        <v>54</v>
      </c>
      <c r="F603" s="209" t="s">
        <v>117</v>
      </c>
      <c r="G603" s="209" t="s">
        <v>1088</v>
      </c>
      <c r="H603" s="209" t="s">
        <v>1520</v>
      </c>
      <c r="I603" s="209" t="s">
        <v>1624</v>
      </c>
      <c r="J603" s="209" t="s">
        <v>1590</v>
      </c>
      <c r="K603" s="209" t="s">
        <v>1400</v>
      </c>
      <c r="L603" s="41">
        <v>94.9</v>
      </c>
      <c r="M603" s="41" t="s">
        <v>1097</v>
      </c>
      <c r="N603" s="41" t="s">
        <v>1098</v>
      </c>
      <c r="O603" s="150" t="s">
        <v>1088</v>
      </c>
      <c r="P603" s="41" t="s">
        <v>1092</v>
      </c>
      <c r="Q603" s="41" t="s">
        <v>1616</v>
      </c>
      <c r="R603" s="41" t="s">
        <v>1617</v>
      </c>
      <c r="S603" s="41" t="s">
        <v>1618</v>
      </c>
      <c r="T603" s="41" t="s">
        <v>1616</v>
      </c>
      <c r="U603" s="41" t="s">
        <v>1617</v>
      </c>
      <c r="V603" s="41" t="s">
        <v>1618</v>
      </c>
      <c r="W603" s="41" t="s">
        <v>2998</v>
      </c>
      <c r="X603" s="41"/>
    </row>
    <row r="604" spans="2:24" ht="114" x14ac:dyDescent="0.45">
      <c r="B604" s="208">
        <f t="shared" si="8"/>
        <v>598</v>
      </c>
      <c r="C604" s="209" t="s">
        <v>119</v>
      </c>
      <c r="D604" s="209" t="s">
        <v>1832</v>
      </c>
      <c r="E604" s="209">
        <f>IF(D604="1.2(1)①",INDEX('1.2(1)①'!$B:$B,MATCH(F604,'1.2(1)①'!$J:$J,0),1),INDEX('1.2(1)②'!$B:$B,MATCH(F604,'1.2(1)②'!$J:$J,0),1))</f>
        <v>54</v>
      </c>
      <c r="F604" s="209" t="s">
        <v>117</v>
      </c>
      <c r="G604" s="209" t="s">
        <v>1088</v>
      </c>
      <c r="H604" s="209" t="s">
        <v>1520</v>
      </c>
      <c r="I604" s="209" t="s">
        <v>1625</v>
      </c>
      <c r="J604" s="209" t="s">
        <v>1590</v>
      </c>
      <c r="K604" s="209" t="s">
        <v>1400</v>
      </c>
      <c r="L604" s="41">
        <v>96.2</v>
      </c>
      <c r="M604" s="41" t="s">
        <v>1097</v>
      </c>
      <c r="N604" s="41" t="s">
        <v>1098</v>
      </c>
      <c r="O604" s="150" t="s">
        <v>1088</v>
      </c>
      <c r="P604" s="41" t="s">
        <v>1092</v>
      </c>
      <c r="Q604" s="41" t="s">
        <v>1616</v>
      </c>
      <c r="R604" s="41" t="s">
        <v>1617</v>
      </c>
      <c r="S604" s="41" t="s">
        <v>1618</v>
      </c>
      <c r="T604" s="41" t="s">
        <v>1616</v>
      </c>
      <c r="U604" s="41" t="s">
        <v>1617</v>
      </c>
      <c r="V604" s="41" t="s">
        <v>1618</v>
      </c>
      <c r="W604" s="41" t="s">
        <v>2998</v>
      </c>
      <c r="X604" s="41"/>
    </row>
    <row r="605" spans="2:24" ht="114" x14ac:dyDescent="0.45">
      <c r="B605" s="208">
        <f t="shared" si="8"/>
        <v>599</v>
      </c>
      <c r="C605" s="209" t="s">
        <v>119</v>
      </c>
      <c r="D605" s="209" t="s">
        <v>1832</v>
      </c>
      <c r="E605" s="209">
        <f>IF(D605="1.2(1)①",INDEX('1.2(1)①'!$B:$B,MATCH(F605,'1.2(1)①'!$J:$J,0),1),INDEX('1.2(1)②'!$B:$B,MATCH(F605,'1.2(1)②'!$J:$J,0),1))</f>
        <v>54</v>
      </c>
      <c r="F605" s="209" t="s">
        <v>117</v>
      </c>
      <c r="G605" s="209" t="s">
        <v>1088</v>
      </c>
      <c r="H605" s="209" t="s">
        <v>1520</v>
      </c>
      <c r="I605" s="209" t="s">
        <v>1626</v>
      </c>
      <c r="J605" s="209" t="s">
        <v>1590</v>
      </c>
      <c r="K605" s="209" t="s">
        <v>1400</v>
      </c>
      <c r="L605" s="41">
        <v>96.3</v>
      </c>
      <c r="M605" s="41" t="s">
        <v>1097</v>
      </c>
      <c r="N605" s="41" t="s">
        <v>1098</v>
      </c>
      <c r="O605" s="150" t="s">
        <v>1088</v>
      </c>
      <c r="P605" s="41" t="s">
        <v>1092</v>
      </c>
      <c r="Q605" s="41" t="s">
        <v>1616</v>
      </c>
      <c r="R605" s="41" t="s">
        <v>1617</v>
      </c>
      <c r="S605" s="41" t="s">
        <v>1618</v>
      </c>
      <c r="T605" s="41" t="s">
        <v>1616</v>
      </c>
      <c r="U605" s="41" t="s">
        <v>1617</v>
      </c>
      <c r="V605" s="41" t="s">
        <v>1618</v>
      </c>
      <c r="W605" s="41" t="s">
        <v>2998</v>
      </c>
      <c r="X605" s="41"/>
    </row>
    <row r="606" spans="2:24" ht="114" x14ac:dyDescent="0.45">
      <c r="B606" s="208">
        <f t="shared" si="8"/>
        <v>600</v>
      </c>
      <c r="C606" s="209" t="s">
        <v>119</v>
      </c>
      <c r="D606" s="209" t="s">
        <v>1832</v>
      </c>
      <c r="E606" s="209">
        <f>IF(D606="1.2(1)①",INDEX('1.2(1)①'!$B:$B,MATCH(F606,'1.2(1)①'!$J:$J,0),1),INDEX('1.2(1)②'!$B:$B,MATCH(F606,'1.2(1)②'!$J:$J,0),1))</f>
        <v>54</v>
      </c>
      <c r="F606" s="209" t="s">
        <v>117</v>
      </c>
      <c r="G606" s="209" t="s">
        <v>1088</v>
      </c>
      <c r="H606" s="209" t="s">
        <v>1520</v>
      </c>
      <c r="I606" s="209" t="s">
        <v>1627</v>
      </c>
      <c r="J606" s="209" t="s">
        <v>1590</v>
      </c>
      <c r="K606" s="209" t="s">
        <v>1400</v>
      </c>
      <c r="L606" s="41">
        <v>95.6</v>
      </c>
      <c r="M606" s="41" t="s">
        <v>1097</v>
      </c>
      <c r="N606" s="41" t="s">
        <v>1098</v>
      </c>
      <c r="O606" s="150" t="s">
        <v>1088</v>
      </c>
      <c r="P606" s="41" t="s">
        <v>1092</v>
      </c>
      <c r="Q606" s="41" t="s">
        <v>1616</v>
      </c>
      <c r="R606" s="41" t="s">
        <v>1617</v>
      </c>
      <c r="S606" s="41" t="s">
        <v>1618</v>
      </c>
      <c r="T606" s="41" t="s">
        <v>1616</v>
      </c>
      <c r="U606" s="41" t="s">
        <v>1617</v>
      </c>
      <c r="V606" s="41" t="s">
        <v>1618</v>
      </c>
      <c r="W606" s="41" t="s">
        <v>2998</v>
      </c>
      <c r="X606" s="41"/>
    </row>
    <row r="607" spans="2:24" ht="114" x14ac:dyDescent="0.45">
      <c r="B607" s="208">
        <f t="shared" si="8"/>
        <v>601</v>
      </c>
      <c r="C607" s="209" t="s">
        <v>119</v>
      </c>
      <c r="D607" s="209" t="s">
        <v>1832</v>
      </c>
      <c r="E607" s="209">
        <f>IF(D607="1.2(1)①",INDEX('1.2(1)①'!$B:$B,MATCH(F607,'1.2(1)①'!$J:$J,0),1),INDEX('1.2(1)②'!$B:$B,MATCH(F607,'1.2(1)②'!$J:$J,0),1))</f>
        <v>54</v>
      </c>
      <c r="F607" s="209" t="s">
        <v>117</v>
      </c>
      <c r="G607" s="209" t="s">
        <v>1088</v>
      </c>
      <c r="H607" s="209" t="s">
        <v>1520</v>
      </c>
      <c r="I607" s="209" t="s">
        <v>1628</v>
      </c>
      <c r="J607" s="209" t="s">
        <v>1590</v>
      </c>
      <c r="K607" s="209" t="s">
        <v>1400</v>
      </c>
      <c r="L607" s="41">
        <v>95.9</v>
      </c>
      <c r="M607" s="41" t="s">
        <v>1097</v>
      </c>
      <c r="N607" s="41" t="s">
        <v>1098</v>
      </c>
      <c r="O607" s="150" t="s">
        <v>1088</v>
      </c>
      <c r="P607" s="41" t="s">
        <v>1092</v>
      </c>
      <c r="Q607" s="41" t="s">
        <v>1616</v>
      </c>
      <c r="R607" s="41" t="s">
        <v>1617</v>
      </c>
      <c r="S607" s="41" t="s">
        <v>1618</v>
      </c>
      <c r="T607" s="41" t="s">
        <v>1616</v>
      </c>
      <c r="U607" s="41" t="s">
        <v>1617</v>
      </c>
      <c r="V607" s="41" t="s">
        <v>1618</v>
      </c>
      <c r="W607" s="41" t="s">
        <v>2998</v>
      </c>
      <c r="X607" s="41"/>
    </row>
    <row r="608" spans="2:24" ht="114" x14ac:dyDescent="0.45">
      <c r="B608" s="208">
        <f t="shared" si="8"/>
        <v>602</v>
      </c>
      <c r="C608" s="209" t="s">
        <v>119</v>
      </c>
      <c r="D608" s="209" t="s">
        <v>1832</v>
      </c>
      <c r="E608" s="209">
        <f>IF(D608="1.2(1)①",INDEX('1.2(1)①'!$B:$B,MATCH(F608,'1.2(1)①'!$J:$J,0),1),INDEX('1.2(1)②'!$B:$B,MATCH(F608,'1.2(1)②'!$J:$J,0),1))</f>
        <v>54</v>
      </c>
      <c r="F608" s="209" t="s">
        <v>117</v>
      </c>
      <c r="G608" s="209" t="s">
        <v>1088</v>
      </c>
      <c r="H608" s="209" t="s">
        <v>1520</v>
      </c>
      <c r="I608" s="209" t="s">
        <v>1629</v>
      </c>
      <c r="J608" s="209" t="s">
        <v>1590</v>
      </c>
      <c r="K608" s="209" t="s">
        <v>1400</v>
      </c>
      <c r="L608" s="41">
        <v>96.1</v>
      </c>
      <c r="M608" s="41" t="s">
        <v>1097</v>
      </c>
      <c r="N608" s="41" t="s">
        <v>1098</v>
      </c>
      <c r="O608" s="150" t="s">
        <v>1088</v>
      </c>
      <c r="P608" s="41" t="s">
        <v>1092</v>
      </c>
      <c r="Q608" s="41" t="s">
        <v>1616</v>
      </c>
      <c r="R608" s="41" t="s">
        <v>1617</v>
      </c>
      <c r="S608" s="41" t="s">
        <v>1618</v>
      </c>
      <c r="T608" s="41" t="s">
        <v>1616</v>
      </c>
      <c r="U608" s="41" t="s">
        <v>1617</v>
      </c>
      <c r="V608" s="41" t="s">
        <v>1618</v>
      </c>
      <c r="W608" s="41" t="s">
        <v>2998</v>
      </c>
      <c r="X608" s="41"/>
    </row>
    <row r="609" spans="2:24" ht="114" x14ac:dyDescent="0.45">
      <c r="B609" s="208">
        <f t="shared" si="8"/>
        <v>603</v>
      </c>
      <c r="C609" s="209" t="s">
        <v>119</v>
      </c>
      <c r="D609" s="209" t="s">
        <v>1832</v>
      </c>
      <c r="E609" s="209">
        <f>IF(D609="1.2(1)①",INDEX('1.2(1)①'!$B:$B,MATCH(F609,'1.2(1)①'!$J:$J,0),1),INDEX('1.2(1)②'!$B:$B,MATCH(F609,'1.2(1)②'!$J:$J,0),1))</f>
        <v>54</v>
      </c>
      <c r="F609" s="209" t="s">
        <v>117</v>
      </c>
      <c r="G609" s="209" t="s">
        <v>1088</v>
      </c>
      <c r="H609" s="209" t="s">
        <v>1520</v>
      </c>
      <c r="I609" s="209" t="s">
        <v>1630</v>
      </c>
      <c r="J609" s="209" t="s">
        <v>1590</v>
      </c>
      <c r="K609" s="209" t="s">
        <v>1400</v>
      </c>
      <c r="L609" s="41">
        <v>97.4</v>
      </c>
      <c r="M609" s="41" t="s">
        <v>1097</v>
      </c>
      <c r="N609" s="41" t="s">
        <v>1098</v>
      </c>
      <c r="O609" s="150" t="s">
        <v>1088</v>
      </c>
      <c r="P609" s="41" t="s">
        <v>1092</v>
      </c>
      <c r="Q609" s="41" t="s">
        <v>1616</v>
      </c>
      <c r="R609" s="41" t="s">
        <v>1617</v>
      </c>
      <c r="S609" s="41" t="s">
        <v>1618</v>
      </c>
      <c r="T609" s="41" t="s">
        <v>1616</v>
      </c>
      <c r="U609" s="41" t="s">
        <v>1617</v>
      </c>
      <c r="V609" s="41" t="s">
        <v>1618</v>
      </c>
      <c r="W609" s="41" t="s">
        <v>2998</v>
      </c>
      <c r="X609" s="41"/>
    </row>
    <row r="610" spans="2:24" ht="114" x14ac:dyDescent="0.45">
      <c r="B610" s="208">
        <f t="shared" si="8"/>
        <v>604</v>
      </c>
      <c r="C610" s="209" t="s">
        <v>119</v>
      </c>
      <c r="D610" s="209" t="s">
        <v>1832</v>
      </c>
      <c r="E610" s="209">
        <f>IF(D610="1.2(1)①",INDEX('1.2(1)①'!$B:$B,MATCH(F610,'1.2(1)①'!$J:$J,0),1),INDEX('1.2(1)②'!$B:$B,MATCH(F610,'1.2(1)②'!$J:$J,0),1))</f>
        <v>54</v>
      </c>
      <c r="F610" s="209" t="s">
        <v>117</v>
      </c>
      <c r="G610" s="209" t="s">
        <v>1088</v>
      </c>
      <c r="H610" s="209" t="s">
        <v>1520</v>
      </c>
      <c r="I610" s="209" t="s">
        <v>1631</v>
      </c>
      <c r="J610" s="209" t="s">
        <v>1590</v>
      </c>
      <c r="K610" s="209" t="s">
        <v>1400</v>
      </c>
      <c r="L610" s="41">
        <v>96.2</v>
      </c>
      <c r="M610" s="41" t="s">
        <v>1097</v>
      </c>
      <c r="N610" s="41" t="s">
        <v>1098</v>
      </c>
      <c r="O610" s="150" t="s">
        <v>1088</v>
      </c>
      <c r="P610" s="41" t="s">
        <v>1092</v>
      </c>
      <c r="Q610" s="41" t="s">
        <v>1616</v>
      </c>
      <c r="R610" s="41" t="s">
        <v>1617</v>
      </c>
      <c r="S610" s="41" t="s">
        <v>1618</v>
      </c>
      <c r="T610" s="41" t="s">
        <v>1616</v>
      </c>
      <c r="U610" s="41" t="s">
        <v>1617</v>
      </c>
      <c r="V610" s="41" t="s">
        <v>1618</v>
      </c>
      <c r="W610" s="41" t="s">
        <v>2998</v>
      </c>
      <c r="X610" s="41"/>
    </row>
    <row r="611" spans="2:24" ht="114" x14ac:dyDescent="0.45">
      <c r="B611" s="208">
        <f t="shared" si="8"/>
        <v>605</v>
      </c>
      <c r="C611" s="209" t="s">
        <v>119</v>
      </c>
      <c r="D611" s="209" t="s">
        <v>1832</v>
      </c>
      <c r="E611" s="209">
        <f>IF(D611="1.2(1)①",INDEX('1.2(1)①'!$B:$B,MATCH(F611,'1.2(1)①'!$J:$J,0),1),INDEX('1.2(1)②'!$B:$B,MATCH(F611,'1.2(1)②'!$J:$J,0),1))</f>
        <v>54</v>
      </c>
      <c r="F611" s="209" t="s">
        <v>117</v>
      </c>
      <c r="G611" s="209" t="s">
        <v>1088</v>
      </c>
      <c r="H611" s="209" t="s">
        <v>1520</v>
      </c>
      <c r="I611" s="209" t="s">
        <v>1632</v>
      </c>
      <c r="J611" s="209" t="s">
        <v>1590</v>
      </c>
      <c r="K611" s="209" t="s">
        <v>1400</v>
      </c>
      <c r="L611" s="41">
        <v>97.4</v>
      </c>
      <c r="M611" s="41" t="s">
        <v>1097</v>
      </c>
      <c r="N611" s="41" t="s">
        <v>1098</v>
      </c>
      <c r="O611" s="150" t="s">
        <v>1088</v>
      </c>
      <c r="P611" s="41" t="s">
        <v>1092</v>
      </c>
      <c r="Q611" s="41" t="s">
        <v>1616</v>
      </c>
      <c r="R611" s="41" t="s">
        <v>1617</v>
      </c>
      <c r="S611" s="41" t="s">
        <v>1618</v>
      </c>
      <c r="T611" s="41" t="s">
        <v>1616</v>
      </c>
      <c r="U611" s="41" t="s">
        <v>1617</v>
      </c>
      <c r="V611" s="41" t="s">
        <v>1618</v>
      </c>
      <c r="W611" s="41" t="s">
        <v>2998</v>
      </c>
      <c r="X611" s="41"/>
    </row>
    <row r="612" spans="2:24" ht="114" x14ac:dyDescent="0.45">
      <c r="B612" s="208">
        <f t="shared" si="8"/>
        <v>606</v>
      </c>
      <c r="C612" s="209" t="s">
        <v>119</v>
      </c>
      <c r="D612" s="209" t="s">
        <v>1832</v>
      </c>
      <c r="E612" s="209">
        <f>IF(D612="1.2(1)①",INDEX('1.2(1)①'!$B:$B,MATCH(F612,'1.2(1)①'!$J:$J,0),1),INDEX('1.2(1)②'!$B:$B,MATCH(F612,'1.2(1)②'!$J:$J,0),1))</f>
        <v>54</v>
      </c>
      <c r="F612" s="209" t="s">
        <v>117</v>
      </c>
      <c r="G612" s="209" t="s">
        <v>1088</v>
      </c>
      <c r="H612" s="209" t="s">
        <v>1520</v>
      </c>
      <c r="I612" s="209" t="s">
        <v>1633</v>
      </c>
      <c r="J612" s="209" t="s">
        <v>1590</v>
      </c>
      <c r="K612" s="209" t="s">
        <v>1400</v>
      </c>
      <c r="L612" s="41">
        <v>97.4</v>
      </c>
      <c r="M612" s="41" t="s">
        <v>1097</v>
      </c>
      <c r="N612" s="41" t="s">
        <v>1098</v>
      </c>
      <c r="O612" s="150" t="s">
        <v>1088</v>
      </c>
      <c r="P612" s="41" t="s">
        <v>1092</v>
      </c>
      <c r="Q612" s="41" t="s">
        <v>1616</v>
      </c>
      <c r="R612" s="41" t="s">
        <v>1617</v>
      </c>
      <c r="S612" s="41" t="s">
        <v>1618</v>
      </c>
      <c r="T612" s="41" t="s">
        <v>1616</v>
      </c>
      <c r="U612" s="41" t="s">
        <v>1617</v>
      </c>
      <c r="V612" s="41" t="s">
        <v>1618</v>
      </c>
      <c r="W612" s="41" t="s">
        <v>2998</v>
      </c>
      <c r="X612" s="41"/>
    </row>
    <row r="613" spans="2:24" ht="114" x14ac:dyDescent="0.45">
      <c r="B613" s="208">
        <f t="shared" si="8"/>
        <v>607</v>
      </c>
      <c r="C613" s="209" t="s">
        <v>119</v>
      </c>
      <c r="D613" s="209" t="s">
        <v>1832</v>
      </c>
      <c r="E613" s="209">
        <f>IF(D613="1.2(1)①",INDEX('1.2(1)①'!$B:$B,MATCH(F613,'1.2(1)①'!$J:$J,0),1),INDEX('1.2(1)②'!$B:$B,MATCH(F613,'1.2(1)②'!$J:$J,0),1))</f>
        <v>54</v>
      </c>
      <c r="F613" s="209" t="s">
        <v>117</v>
      </c>
      <c r="G613" s="209" t="s">
        <v>1088</v>
      </c>
      <c r="H613" s="209" t="s">
        <v>1520</v>
      </c>
      <c r="I613" s="209" t="s">
        <v>1634</v>
      </c>
      <c r="J613" s="209" t="s">
        <v>1590</v>
      </c>
      <c r="K613" s="209" t="s">
        <v>1400</v>
      </c>
      <c r="L613" s="41">
        <v>97.6</v>
      </c>
      <c r="M613" s="41" t="s">
        <v>1097</v>
      </c>
      <c r="N613" s="41" t="s">
        <v>1098</v>
      </c>
      <c r="O613" s="150" t="s">
        <v>1088</v>
      </c>
      <c r="P613" s="41" t="s">
        <v>1092</v>
      </c>
      <c r="Q613" s="41" t="s">
        <v>1616</v>
      </c>
      <c r="R613" s="41" t="s">
        <v>1617</v>
      </c>
      <c r="S613" s="41" t="s">
        <v>1618</v>
      </c>
      <c r="T613" s="41" t="s">
        <v>1616</v>
      </c>
      <c r="U613" s="41" t="s">
        <v>1617</v>
      </c>
      <c r="V613" s="41" t="s">
        <v>1618</v>
      </c>
      <c r="W613" s="41" t="s">
        <v>2998</v>
      </c>
      <c r="X613" s="41"/>
    </row>
    <row r="614" spans="2:24" ht="114" x14ac:dyDescent="0.45">
      <c r="B614" s="208">
        <f t="shared" si="8"/>
        <v>608</v>
      </c>
      <c r="C614" s="209" t="s">
        <v>119</v>
      </c>
      <c r="D614" s="209" t="s">
        <v>1832</v>
      </c>
      <c r="E614" s="209">
        <f>IF(D614="1.2(1)①",INDEX('1.2(1)①'!$B:$B,MATCH(F614,'1.2(1)①'!$J:$J,0),1),INDEX('1.2(1)②'!$B:$B,MATCH(F614,'1.2(1)②'!$J:$J,0),1))</f>
        <v>54</v>
      </c>
      <c r="F614" s="209" t="s">
        <v>117</v>
      </c>
      <c r="G614" s="209" t="s">
        <v>1088</v>
      </c>
      <c r="H614" s="209" t="s">
        <v>1520</v>
      </c>
      <c r="I614" s="209" t="s">
        <v>1635</v>
      </c>
      <c r="J614" s="209" t="s">
        <v>1590</v>
      </c>
      <c r="K614" s="209" t="s">
        <v>1400</v>
      </c>
      <c r="L614" s="41" t="s">
        <v>1088</v>
      </c>
      <c r="M614" s="41" t="s">
        <v>1097</v>
      </c>
      <c r="N614" s="41" t="s">
        <v>1098</v>
      </c>
      <c r="O614" s="150" t="s">
        <v>1088</v>
      </c>
      <c r="P614" s="41" t="s">
        <v>1092</v>
      </c>
      <c r="Q614" s="41" t="s">
        <v>1616</v>
      </c>
      <c r="R614" s="41" t="s">
        <v>1617</v>
      </c>
      <c r="S614" s="41" t="s">
        <v>1618</v>
      </c>
      <c r="T614" s="41" t="s">
        <v>1616</v>
      </c>
      <c r="U614" s="41" t="s">
        <v>1617</v>
      </c>
      <c r="V614" s="41" t="s">
        <v>1618</v>
      </c>
      <c r="W614" s="41" t="s">
        <v>2998</v>
      </c>
      <c r="X614" s="41"/>
    </row>
    <row r="615" spans="2:24" ht="85.5" x14ac:dyDescent="0.45">
      <c r="B615" s="208">
        <f t="shared" si="8"/>
        <v>609</v>
      </c>
      <c r="C615" s="209" t="s">
        <v>2511</v>
      </c>
      <c r="D615" s="209" t="s">
        <v>1832</v>
      </c>
      <c r="E615" s="209">
        <f>IF(D615="1.2(1)①",INDEX('1.2(1)①'!$B:$B,MATCH(F615,'1.2(1)①'!$J:$J,0),1),INDEX('1.2(1)②'!$B:$B,MATCH(F615,'1.2(1)②'!$J:$J,0),1))</f>
        <v>56</v>
      </c>
      <c r="F615" s="41" t="s">
        <v>2169</v>
      </c>
      <c r="G615" s="209" t="s">
        <v>1682</v>
      </c>
      <c r="H615" s="209" t="s">
        <v>1683</v>
      </c>
      <c r="I615" s="209" t="s">
        <v>1684</v>
      </c>
      <c r="J615" s="209" t="s">
        <v>1685</v>
      </c>
      <c r="K615" s="209" t="s">
        <v>1400</v>
      </c>
      <c r="L615" s="41">
        <v>0.41</v>
      </c>
      <c r="M615" s="41" t="s">
        <v>1097</v>
      </c>
      <c r="N615" s="41" t="s">
        <v>1098</v>
      </c>
      <c r="O615" s="150">
        <v>7770000</v>
      </c>
      <c r="P615" s="41" t="s">
        <v>1219</v>
      </c>
      <c r="Q615" s="41" t="s">
        <v>1675</v>
      </c>
      <c r="R615" s="41" t="s">
        <v>1676</v>
      </c>
      <c r="S615" s="41" t="s">
        <v>1686</v>
      </c>
      <c r="T615" s="41" t="s">
        <v>1675</v>
      </c>
      <c r="U615" s="41" t="s">
        <v>1676</v>
      </c>
      <c r="V615" s="41" t="s">
        <v>1687</v>
      </c>
      <c r="W615" s="41" t="s">
        <v>2998</v>
      </c>
      <c r="X615" s="41" t="s">
        <v>3152</v>
      </c>
    </row>
    <row r="616" spans="2:24" ht="57" x14ac:dyDescent="0.45">
      <c r="B616" s="208">
        <f t="shared" si="8"/>
        <v>610</v>
      </c>
      <c r="C616" s="209" t="s">
        <v>121</v>
      </c>
      <c r="D616" s="209" t="s">
        <v>1832</v>
      </c>
      <c r="E616" s="209">
        <f>IF(D616="1.2(1)①",INDEX('1.2(1)①'!$B:$B,MATCH(F616,'1.2(1)①'!$J:$J,0),1),INDEX('1.2(1)②'!$B:$B,MATCH(F616,'1.2(1)②'!$J:$J,0),1))</f>
        <v>56</v>
      </c>
      <c r="F616" s="41" t="s">
        <v>2169</v>
      </c>
      <c r="G616" s="209" t="s">
        <v>1682</v>
      </c>
      <c r="H616" s="209" t="s">
        <v>1683</v>
      </c>
      <c r="I616" s="209" t="s">
        <v>1688</v>
      </c>
      <c r="J616" s="209" t="s">
        <v>1685</v>
      </c>
      <c r="K616" s="209" t="s">
        <v>1400</v>
      </c>
      <c r="L616" s="41">
        <v>0.88</v>
      </c>
      <c r="M616" s="41" t="s">
        <v>1097</v>
      </c>
      <c r="N616" s="41" t="s">
        <v>1098</v>
      </c>
      <c r="O616" s="150">
        <v>12240000</v>
      </c>
      <c r="P616" s="41" t="s">
        <v>1219</v>
      </c>
      <c r="Q616" s="41" t="s">
        <v>1675</v>
      </c>
      <c r="R616" s="41" t="s">
        <v>1676</v>
      </c>
      <c r="S616" s="41" t="s">
        <v>1686</v>
      </c>
      <c r="T616" s="41" t="s">
        <v>1675</v>
      </c>
      <c r="U616" s="41" t="s">
        <v>1676</v>
      </c>
      <c r="V616" s="41" t="s">
        <v>1687</v>
      </c>
      <c r="W616" s="41" t="s">
        <v>2998</v>
      </c>
      <c r="X616" s="41" t="s">
        <v>3002</v>
      </c>
    </row>
    <row r="617" spans="2:24" ht="85.5" x14ac:dyDescent="0.45">
      <c r="B617" s="208">
        <f t="shared" si="8"/>
        <v>611</v>
      </c>
      <c r="C617" s="209" t="s">
        <v>121</v>
      </c>
      <c r="D617" s="209" t="s">
        <v>1832</v>
      </c>
      <c r="E617" s="209">
        <f>IF(D617="1.2(1)①",INDEX('1.2(1)①'!$B:$B,MATCH(F617,'1.2(1)①'!$J:$J,0),1),INDEX('1.2(1)②'!$B:$B,MATCH(F617,'1.2(1)②'!$J:$J,0),1))</f>
        <v>56</v>
      </c>
      <c r="F617" s="41" t="s">
        <v>2169</v>
      </c>
      <c r="G617" s="209" t="s">
        <v>1689</v>
      </c>
      <c r="H617" s="209" t="s">
        <v>1683</v>
      </c>
      <c r="I617" s="209" t="s">
        <v>1684</v>
      </c>
      <c r="J617" s="209" t="s">
        <v>1685</v>
      </c>
      <c r="K617" s="209" t="s">
        <v>1400</v>
      </c>
      <c r="L617" s="41">
        <v>0.41</v>
      </c>
      <c r="M617" s="41" t="s">
        <v>1097</v>
      </c>
      <c r="N617" s="41" t="s">
        <v>1098</v>
      </c>
      <c r="O617" s="150">
        <v>11130000</v>
      </c>
      <c r="P617" s="41" t="s">
        <v>1219</v>
      </c>
      <c r="Q617" s="41" t="s">
        <v>1675</v>
      </c>
      <c r="R617" s="41" t="s">
        <v>1676</v>
      </c>
      <c r="S617" s="41" t="s">
        <v>1686</v>
      </c>
      <c r="T617" s="41" t="s">
        <v>1675</v>
      </c>
      <c r="U617" s="41" t="s">
        <v>1676</v>
      </c>
      <c r="V617" s="41" t="s">
        <v>1687</v>
      </c>
      <c r="W617" s="41" t="s">
        <v>2998</v>
      </c>
      <c r="X617" s="41" t="s">
        <v>3152</v>
      </c>
    </row>
    <row r="618" spans="2:24" ht="57" x14ac:dyDescent="0.45">
      <c r="B618" s="208">
        <f t="shared" si="8"/>
        <v>612</v>
      </c>
      <c r="C618" s="209" t="s">
        <v>121</v>
      </c>
      <c r="D618" s="209" t="s">
        <v>1832</v>
      </c>
      <c r="E618" s="209">
        <f>IF(D618="1.2(1)①",INDEX('1.2(1)①'!$B:$B,MATCH(F618,'1.2(1)①'!$J:$J,0),1),INDEX('1.2(1)②'!$B:$B,MATCH(F618,'1.2(1)②'!$J:$J,0),1))</f>
        <v>56</v>
      </c>
      <c r="F618" s="41" t="s">
        <v>2169</v>
      </c>
      <c r="G618" s="209" t="s">
        <v>1689</v>
      </c>
      <c r="H618" s="209" t="s">
        <v>1683</v>
      </c>
      <c r="I618" s="209" t="s">
        <v>1688</v>
      </c>
      <c r="J618" s="209" t="s">
        <v>1685</v>
      </c>
      <c r="K618" s="209" t="s">
        <v>1400</v>
      </c>
      <c r="L618" s="41">
        <v>0.87</v>
      </c>
      <c r="M618" s="41" t="s">
        <v>1097</v>
      </c>
      <c r="N618" s="41" t="s">
        <v>1098</v>
      </c>
      <c r="O618" s="150" t="s">
        <v>1088</v>
      </c>
      <c r="P618" s="41" t="s">
        <v>1219</v>
      </c>
      <c r="Q618" s="41" t="s">
        <v>1675</v>
      </c>
      <c r="R618" s="41" t="s">
        <v>1676</v>
      </c>
      <c r="S618" s="41" t="s">
        <v>1686</v>
      </c>
      <c r="T618" s="41" t="s">
        <v>1675</v>
      </c>
      <c r="U618" s="41" t="s">
        <v>1676</v>
      </c>
      <c r="V618" s="41" t="s">
        <v>1687</v>
      </c>
      <c r="W618" s="41" t="s">
        <v>2998</v>
      </c>
      <c r="X618" s="41"/>
    </row>
    <row r="619" spans="2:24" ht="57" x14ac:dyDescent="0.45">
      <c r="B619" s="208">
        <f t="shared" si="8"/>
        <v>613</v>
      </c>
      <c r="C619" s="209" t="s">
        <v>140</v>
      </c>
      <c r="D619" s="209" t="s">
        <v>1832</v>
      </c>
      <c r="E619" s="209">
        <f>IF(D619="1.2(1)①",INDEX('1.2(1)①'!$B:$B,MATCH(F619,'1.2(1)①'!$J:$J,0),1),INDEX('1.2(1)②'!$B:$B,MATCH(F619,'1.2(1)②'!$J:$J,0),1))</f>
        <v>66</v>
      </c>
      <c r="F619" s="209" t="s">
        <v>2170</v>
      </c>
      <c r="G619" s="209" t="s">
        <v>1521</v>
      </c>
      <c r="H619" s="209" t="s">
        <v>1088</v>
      </c>
      <c r="I619" s="209" t="s">
        <v>1088</v>
      </c>
      <c r="J619" s="209" t="s">
        <v>1132</v>
      </c>
      <c r="K619" s="209" t="s">
        <v>1088</v>
      </c>
      <c r="L619" s="41">
        <v>0.42</v>
      </c>
      <c r="M619" s="41" t="s">
        <v>1097</v>
      </c>
      <c r="N619" s="41" t="s">
        <v>1098</v>
      </c>
      <c r="O619" s="150" t="s">
        <v>1088</v>
      </c>
      <c r="P619" s="41" t="s">
        <v>1219</v>
      </c>
      <c r="Q619" s="41" t="s">
        <v>1088</v>
      </c>
      <c r="R619" s="41" t="s">
        <v>1088</v>
      </c>
      <c r="S619" s="41" t="s">
        <v>1283</v>
      </c>
      <c r="T619" s="41" t="s">
        <v>1088</v>
      </c>
      <c r="U619" s="41" t="s">
        <v>1088</v>
      </c>
      <c r="V619" s="41" t="s">
        <v>1522</v>
      </c>
      <c r="W619" s="41" t="s">
        <v>2998</v>
      </c>
      <c r="X619" s="41"/>
    </row>
    <row r="620" spans="2:24" ht="57" x14ac:dyDescent="0.45">
      <c r="B620" s="208">
        <f t="shared" si="8"/>
        <v>614</v>
      </c>
      <c r="C620" s="209" t="s">
        <v>140</v>
      </c>
      <c r="D620" s="209" t="s">
        <v>1832</v>
      </c>
      <c r="E620" s="209">
        <f>IF(D620="1.2(1)①",INDEX('1.2(1)①'!$B:$B,MATCH(F620,'1.2(1)①'!$J:$J,0),1),INDEX('1.2(1)②'!$B:$B,MATCH(F620,'1.2(1)②'!$J:$J,0),1))</f>
        <v>66</v>
      </c>
      <c r="F620" s="209" t="s">
        <v>2170</v>
      </c>
      <c r="G620" s="209" t="s">
        <v>1523</v>
      </c>
      <c r="H620" s="209" t="s">
        <v>1088</v>
      </c>
      <c r="I620" s="209" t="s">
        <v>1088</v>
      </c>
      <c r="J620" s="209" t="s">
        <v>1132</v>
      </c>
      <c r="K620" s="209" t="s">
        <v>1088</v>
      </c>
      <c r="L620" s="41">
        <v>0.4</v>
      </c>
      <c r="M620" s="41" t="s">
        <v>1097</v>
      </c>
      <c r="N620" s="41" t="s">
        <v>1098</v>
      </c>
      <c r="O620" s="150" t="s">
        <v>1088</v>
      </c>
      <c r="P620" s="41" t="s">
        <v>1219</v>
      </c>
      <c r="Q620" s="41" t="s">
        <v>1088</v>
      </c>
      <c r="R620" s="41" t="s">
        <v>1088</v>
      </c>
      <c r="S620" s="41" t="s">
        <v>1283</v>
      </c>
      <c r="T620" s="41" t="s">
        <v>1088</v>
      </c>
      <c r="U620" s="41" t="s">
        <v>1088</v>
      </c>
      <c r="V620" s="41" t="s">
        <v>1522</v>
      </c>
      <c r="W620" s="41" t="s">
        <v>2998</v>
      </c>
      <c r="X620" s="41"/>
    </row>
    <row r="621" spans="2:24" ht="57" x14ac:dyDescent="0.45">
      <c r="B621" s="208">
        <f t="shared" si="8"/>
        <v>615</v>
      </c>
      <c r="C621" s="209" t="s">
        <v>144</v>
      </c>
      <c r="D621" s="209" t="s">
        <v>1832</v>
      </c>
      <c r="E621" s="209">
        <f>IF(D621="1.2(1)①",INDEX('1.2(1)①'!$B:$B,MATCH(F621,'1.2(1)①'!$J:$J,0),1),INDEX('1.2(1)②'!$B:$B,MATCH(F621,'1.2(1)②'!$J:$J,0),1))</f>
        <v>67</v>
      </c>
      <c r="F621" s="209" t="s">
        <v>2171</v>
      </c>
      <c r="G621" s="209" t="s">
        <v>1524</v>
      </c>
      <c r="H621" s="209" t="s">
        <v>1525</v>
      </c>
      <c r="I621" s="209" t="s">
        <v>1526</v>
      </c>
      <c r="J621" s="209" t="s">
        <v>1132</v>
      </c>
      <c r="K621" s="209" t="s">
        <v>1088</v>
      </c>
      <c r="L621" s="41" t="s">
        <v>1088</v>
      </c>
      <c r="M621" s="41" t="s">
        <v>1097</v>
      </c>
      <c r="N621" s="41" t="s">
        <v>1098</v>
      </c>
      <c r="O621" s="150" t="s">
        <v>1088</v>
      </c>
      <c r="P621" s="41" t="s">
        <v>1219</v>
      </c>
      <c r="Q621" s="41" t="s">
        <v>1088</v>
      </c>
      <c r="R621" s="41" t="s">
        <v>1088</v>
      </c>
      <c r="S621" s="41" t="s">
        <v>1527</v>
      </c>
      <c r="T621" s="41" t="s">
        <v>1088</v>
      </c>
      <c r="U621" s="41" t="s">
        <v>1088</v>
      </c>
      <c r="V621" s="41" t="s">
        <v>1528</v>
      </c>
      <c r="W621" s="41" t="s">
        <v>2998</v>
      </c>
      <c r="X621" s="41"/>
    </row>
    <row r="622" spans="2:24" ht="57" x14ac:dyDescent="0.45">
      <c r="B622" s="208">
        <f t="shared" si="8"/>
        <v>616</v>
      </c>
      <c r="C622" s="209" t="s">
        <v>144</v>
      </c>
      <c r="D622" s="209" t="s">
        <v>1832</v>
      </c>
      <c r="E622" s="209">
        <f>IF(D622="1.2(1)①",INDEX('1.2(1)①'!$B:$B,MATCH(F622,'1.2(1)①'!$J:$J,0),1),INDEX('1.2(1)②'!$B:$B,MATCH(F622,'1.2(1)②'!$J:$J,0),1))</f>
        <v>67</v>
      </c>
      <c r="F622" s="209" t="s">
        <v>2171</v>
      </c>
      <c r="G622" s="209" t="s">
        <v>1524</v>
      </c>
      <c r="H622" s="209" t="s">
        <v>1525</v>
      </c>
      <c r="I622" s="209" t="s">
        <v>1529</v>
      </c>
      <c r="J622" s="209" t="s">
        <v>1132</v>
      </c>
      <c r="K622" s="209" t="s">
        <v>1088</v>
      </c>
      <c r="L622" s="41">
        <v>3.15</v>
      </c>
      <c r="M622" s="41" t="s">
        <v>1097</v>
      </c>
      <c r="N622" s="41" t="s">
        <v>1098</v>
      </c>
      <c r="O622" s="150" t="s">
        <v>1088</v>
      </c>
      <c r="P622" s="41" t="s">
        <v>1219</v>
      </c>
      <c r="Q622" s="41" t="s">
        <v>1088</v>
      </c>
      <c r="R622" s="41" t="s">
        <v>1088</v>
      </c>
      <c r="S622" s="41" t="s">
        <v>1527</v>
      </c>
      <c r="T622" s="41" t="s">
        <v>1088</v>
      </c>
      <c r="U622" s="41" t="s">
        <v>1088</v>
      </c>
      <c r="V622" s="41" t="s">
        <v>1528</v>
      </c>
      <c r="W622" s="41" t="s">
        <v>2998</v>
      </c>
      <c r="X622" s="41"/>
    </row>
    <row r="623" spans="2:24" ht="57" x14ac:dyDescent="0.45">
      <c r="B623" s="208">
        <f t="shared" si="8"/>
        <v>617</v>
      </c>
      <c r="C623" s="209" t="s">
        <v>144</v>
      </c>
      <c r="D623" s="209" t="s">
        <v>1832</v>
      </c>
      <c r="E623" s="209">
        <f>IF(D623="1.2(1)①",INDEX('1.2(1)①'!$B:$B,MATCH(F623,'1.2(1)①'!$J:$J,0),1),INDEX('1.2(1)②'!$B:$B,MATCH(F623,'1.2(1)②'!$J:$J,0),1))</f>
        <v>67</v>
      </c>
      <c r="F623" s="209" t="s">
        <v>2171</v>
      </c>
      <c r="G623" s="209" t="s">
        <v>1524</v>
      </c>
      <c r="H623" s="209" t="s">
        <v>1525</v>
      </c>
      <c r="I623" s="209" t="s">
        <v>1530</v>
      </c>
      <c r="J623" s="209" t="s">
        <v>1132</v>
      </c>
      <c r="K623" s="209" t="s">
        <v>1088</v>
      </c>
      <c r="L623" s="41">
        <v>3.41</v>
      </c>
      <c r="M623" s="41" t="s">
        <v>1097</v>
      </c>
      <c r="N623" s="41" t="s">
        <v>1098</v>
      </c>
      <c r="O623" s="150" t="s">
        <v>1088</v>
      </c>
      <c r="P623" s="41" t="s">
        <v>1219</v>
      </c>
      <c r="Q623" s="41" t="s">
        <v>1088</v>
      </c>
      <c r="R623" s="41" t="s">
        <v>1088</v>
      </c>
      <c r="S623" s="41" t="s">
        <v>1527</v>
      </c>
      <c r="T623" s="41" t="s">
        <v>1088</v>
      </c>
      <c r="U623" s="41" t="s">
        <v>1088</v>
      </c>
      <c r="V623" s="41" t="s">
        <v>1528</v>
      </c>
      <c r="W623" s="41" t="s">
        <v>2998</v>
      </c>
      <c r="X623" s="41"/>
    </row>
    <row r="624" spans="2:24" ht="57" x14ac:dyDescent="0.45">
      <c r="B624" s="208">
        <f t="shared" si="8"/>
        <v>618</v>
      </c>
      <c r="C624" s="209" t="s">
        <v>144</v>
      </c>
      <c r="D624" s="209" t="s">
        <v>1832</v>
      </c>
      <c r="E624" s="209">
        <f>IF(D624="1.2(1)①",INDEX('1.2(1)①'!$B:$B,MATCH(F624,'1.2(1)①'!$J:$J,0),1),INDEX('1.2(1)②'!$B:$B,MATCH(F624,'1.2(1)②'!$J:$J,0),1))</f>
        <v>67</v>
      </c>
      <c r="F624" s="209" t="s">
        <v>2171</v>
      </c>
      <c r="G624" s="209" t="s">
        <v>1531</v>
      </c>
      <c r="H624" s="209" t="s">
        <v>1525</v>
      </c>
      <c r="I624" s="209" t="s">
        <v>1532</v>
      </c>
      <c r="J624" s="209" t="s">
        <v>1132</v>
      </c>
      <c r="K624" s="209" t="s">
        <v>1088</v>
      </c>
      <c r="L624" s="41">
        <v>2.7</v>
      </c>
      <c r="M624" s="41" t="s">
        <v>1097</v>
      </c>
      <c r="N624" s="41" t="s">
        <v>1098</v>
      </c>
      <c r="O624" s="150" t="s">
        <v>1088</v>
      </c>
      <c r="P624" s="41" t="s">
        <v>1219</v>
      </c>
      <c r="Q624" s="41" t="s">
        <v>1088</v>
      </c>
      <c r="R624" s="41" t="s">
        <v>1088</v>
      </c>
      <c r="S624" s="41" t="s">
        <v>1527</v>
      </c>
      <c r="T624" s="41" t="s">
        <v>1088</v>
      </c>
      <c r="U624" s="41" t="s">
        <v>1088</v>
      </c>
      <c r="V624" s="41" t="s">
        <v>1533</v>
      </c>
      <c r="W624" s="41" t="s">
        <v>2998</v>
      </c>
      <c r="X624" s="41"/>
    </row>
    <row r="625" spans="2:24" ht="57" x14ac:dyDescent="0.45">
      <c r="B625" s="208">
        <f t="shared" si="8"/>
        <v>619</v>
      </c>
      <c r="C625" s="209" t="s">
        <v>144</v>
      </c>
      <c r="D625" s="209" t="s">
        <v>1832</v>
      </c>
      <c r="E625" s="209">
        <f>IF(D625="1.2(1)①",INDEX('1.2(1)①'!$B:$B,MATCH(F625,'1.2(1)①'!$J:$J,0),1),INDEX('1.2(1)②'!$B:$B,MATCH(F625,'1.2(1)②'!$J:$J,0),1))</f>
        <v>67</v>
      </c>
      <c r="F625" s="209" t="s">
        <v>2171</v>
      </c>
      <c r="G625" s="209" t="s">
        <v>1531</v>
      </c>
      <c r="H625" s="209" t="s">
        <v>1525</v>
      </c>
      <c r="I625" s="209" t="s">
        <v>1411</v>
      </c>
      <c r="J625" s="209" t="s">
        <v>1132</v>
      </c>
      <c r="K625" s="209" t="s">
        <v>1088</v>
      </c>
      <c r="L625" s="41" t="s">
        <v>1088</v>
      </c>
      <c r="M625" s="41" t="s">
        <v>1097</v>
      </c>
      <c r="N625" s="41" t="s">
        <v>1098</v>
      </c>
      <c r="O625" s="150" t="s">
        <v>1088</v>
      </c>
      <c r="P625" s="41" t="s">
        <v>1219</v>
      </c>
      <c r="Q625" s="41" t="s">
        <v>1088</v>
      </c>
      <c r="R625" s="41" t="s">
        <v>1088</v>
      </c>
      <c r="S625" s="41" t="s">
        <v>1527</v>
      </c>
      <c r="T625" s="41" t="s">
        <v>1088</v>
      </c>
      <c r="U625" s="41" t="s">
        <v>1088</v>
      </c>
      <c r="V625" s="41" t="s">
        <v>1533</v>
      </c>
      <c r="W625" s="41" t="s">
        <v>2998</v>
      </c>
      <c r="X625" s="41"/>
    </row>
    <row r="626" spans="2:24" ht="57" x14ac:dyDescent="0.45">
      <c r="B626" s="208">
        <f t="shared" si="8"/>
        <v>620</v>
      </c>
      <c r="C626" s="209" t="s">
        <v>144</v>
      </c>
      <c r="D626" s="209" t="s">
        <v>1832</v>
      </c>
      <c r="E626" s="209">
        <f>IF(D626="1.2(1)①",INDEX('1.2(1)①'!$B:$B,MATCH(F626,'1.2(1)①'!$J:$J,0),1),INDEX('1.2(1)②'!$B:$B,MATCH(F626,'1.2(1)②'!$J:$J,0),1))</f>
        <v>67</v>
      </c>
      <c r="F626" s="209" t="s">
        <v>2171</v>
      </c>
      <c r="G626" s="209" t="s">
        <v>1534</v>
      </c>
      <c r="H626" s="209" t="s">
        <v>1525</v>
      </c>
      <c r="I626" s="209" t="s">
        <v>1532</v>
      </c>
      <c r="J626" s="209" t="s">
        <v>1132</v>
      </c>
      <c r="K626" s="209" t="s">
        <v>1088</v>
      </c>
      <c r="L626" s="41">
        <v>1.8</v>
      </c>
      <c r="M626" s="41" t="s">
        <v>1097</v>
      </c>
      <c r="N626" s="41" t="s">
        <v>1098</v>
      </c>
      <c r="O626" s="150" t="s">
        <v>1088</v>
      </c>
      <c r="P626" s="41" t="s">
        <v>1219</v>
      </c>
      <c r="Q626" s="41" t="s">
        <v>1088</v>
      </c>
      <c r="R626" s="41" t="s">
        <v>1088</v>
      </c>
      <c r="S626" s="41" t="s">
        <v>1527</v>
      </c>
      <c r="T626" s="41" t="s">
        <v>1088</v>
      </c>
      <c r="U626" s="41" t="s">
        <v>1088</v>
      </c>
      <c r="V626" s="41" t="s">
        <v>1535</v>
      </c>
      <c r="W626" s="41" t="s">
        <v>2998</v>
      </c>
      <c r="X626" s="41"/>
    </row>
    <row r="627" spans="2:24" ht="57" x14ac:dyDescent="0.45">
      <c r="B627" s="208">
        <f t="shared" si="8"/>
        <v>621</v>
      </c>
      <c r="C627" s="209" t="s">
        <v>144</v>
      </c>
      <c r="D627" s="209" t="s">
        <v>1832</v>
      </c>
      <c r="E627" s="209">
        <f>IF(D627="1.2(1)①",INDEX('1.2(1)①'!$B:$B,MATCH(F627,'1.2(1)①'!$J:$J,0),1),INDEX('1.2(1)②'!$B:$B,MATCH(F627,'1.2(1)②'!$J:$J,0),1))</f>
        <v>67</v>
      </c>
      <c r="F627" s="209" t="s">
        <v>2171</v>
      </c>
      <c r="G627" s="209" t="s">
        <v>1534</v>
      </c>
      <c r="H627" s="209" t="s">
        <v>1525</v>
      </c>
      <c r="I627" s="209" t="s">
        <v>1411</v>
      </c>
      <c r="J627" s="209" t="s">
        <v>1132</v>
      </c>
      <c r="K627" s="209" t="s">
        <v>1088</v>
      </c>
      <c r="L627" s="41" t="s">
        <v>1088</v>
      </c>
      <c r="M627" s="41" t="s">
        <v>1097</v>
      </c>
      <c r="N627" s="41" t="s">
        <v>1098</v>
      </c>
      <c r="O627" s="150" t="s">
        <v>1088</v>
      </c>
      <c r="P627" s="41" t="s">
        <v>1219</v>
      </c>
      <c r="Q627" s="41" t="s">
        <v>1088</v>
      </c>
      <c r="R627" s="41" t="s">
        <v>1088</v>
      </c>
      <c r="S627" s="41" t="s">
        <v>1527</v>
      </c>
      <c r="T627" s="41" t="s">
        <v>1088</v>
      </c>
      <c r="U627" s="41" t="s">
        <v>1088</v>
      </c>
      <c r="V627" s="41" t="s">
        <v>1535</v>
      </c>
      <c r="W627" s="41" t="s">
        <v>2998</v>
      </c>
      <c r="X627" s="41"/>
    </row>
    <row r="628" spans="2:24" ht="57" x14ac:dyDescent="0.45">
      <c r="B628" s="208">
        <f t="shared" si="8"/>
        <v>622</v>
      </c>
      <c r="C628" s="209" t="s">
        <v>144</v>
      </c>
      <c r="D628" s="209" t="s">
        <v>1832</v>
      </c>
      <c r="E628" s="209">
        <f>IF(D628="1.2(1)①",INDEX('1.2(1)①'!$B:$B,MATCH(F628,'1.2(1)①'!$J:$J,0),1),INDEX('1.2(1)②'!$B:$B,MATCH(F628,'1.2(1)②'!$J:$J,0),1))</f>
        <v>67</v>
      </c>
      <c r="F628" s="209" t="s">
        <v>2171</v>
      </c>
      <c r="G628" s="209" t="s">
        <v>1536</v>
      </c>
      <c r="H628" s="209" t="s">
        <v>1525</v>
      </c>
      <c r="I628" s="209" t="s">
        <v>1532</v>
      </c>
      <c r="J628" s="209" t="s">
        <v>1132</v>
      </c>
      <c r="K628" s="209" t="s">
        <v>1088</v>
      </c>
      <c r="L628" s="41">
        <v>2.04</v>
      </c>
      <c r="M628" s="41" t="s">
        <v>1097</v>
      </c>
      <c r="N628" s="41" t="s">
        <v>1098</v>
      </c>
      <c r="O628" s="150" t="s">
        <v>1088</v>
      </c>
      <c r="P628" s="41" t="s">
        <v>1219</v>
      </c>
      <c r="Q628" s="41" t="s">
        <v>1088</v>
      </c>
      <c r="R628" s="41" t="s">
        <v>1088</v>
      </c>
      <c r="S628" s="41" t="s">
        <v>1283</v>
      </c>
      <c r="T628" s="41" t="s">
        <v>1088</v>
      </c>
      <c r="U628" s="41" t="s">
        <v>1088</v>
      </c>
      <c r="V628" s="41" t="s">
        <v>1537</v>
      </c>
      <c r="W628" s="41" t="s">
        <v>2998</v>
      </c>
      <c r="X628" s="41"/>
    </row>
    <row r="629" spans="2:24" ht="57" x14ac:dyDescent="0.45">
      <c r="B629" s="208">
        <f t="shared" si="8"/>
        <v>623</v>
      </c>
      <c r="C629" s="209" t="s">
        <v>144</v>
      </c>
      <c r="D629" s="209" t="s">
        <v>1832</v>
      </c>
      <c r="E629" s="209">
        <f>IF(D629="1.2(1)①",INDEX('1.2(1)①'!$B:$B,MATCH(F629,'1.2(1)①'!$J:$J,0),1),INDEX('1.2(1)②'!$B:$B,MATCH(F629,'1.2(1)②'!$J:$J,0),1))</f>
        <v>67</v>
      </c>
      <c r="F629" s="209" t="s">
        <v>2171</v>
      </c>
      <c r="G629" s="209" t="s">
        <v>1536</v>
      </c>
      <c r="H629" s="209" t="s">
        <v>1525</v>
      </c>
      <c r="I629" s="209" t="s">
        <v>1538</v>
      </c>
      <c r="J629" s="209" t="s">
        <v>1132</v>
      </c>
      <c r="K629" s="209" t="s">
        <v>1088</v>
      </c>
      <c r="L629" s="41">
        <v>2.52</v>
      </c>
      <c r="M629" s="41" t="s">
        <v>1097</v>
      </c>
      <c r="N629" s="41" t="s">
        <v>1098</v>
      </c>
      <c r="O629" s="150" t="s">
        <v>1088</v>
      </c>
      <c r="P629" s="41" t="s">
        <v>1219</v>
      </c>
      <c r="Q629" s="41" t="s">
        <v>1088</v>
      </c>
      <c r="R629" s="41" t="s">
        <v>1088</v>
      </c>
      <c r="S629" s="41" t="s">
        <v>1283</v>
      </c>
      <c r="T629" s="41" t="s">
        <v>1088</v>
      </c>
      <c r="U629" s="41" t="s">
        <v>1088</v>
      </c>
      <c r="V629" s="41" t="s">
        <v>1537</v>
      </c>
      <c r="W629" s="41" t="s">
        <v>2998</v>
      </c>
      <c r="X629" s="41"/>
    </row>
    <row r="630" spans="2:24" ht="57" x14ac:dyDescent="0.45">
      <c r="B630" s="208">
        <f t="shared" si="8"/>
        <v>624</v>
      </c>
      <c r="C630" s="209" t="s">
        <v>144</v>
      </c>
      <c r="D630" s="209" t="s">
        <v>1832</v>
      </c>
      <c r="E630" s="209">
        <f>IF(D630="1.2(1)①",INDEX('1.2(1)①'!$B:$B,MATCH(F630,'1.2(1)①'!$J:$J,0),1),INDEX('1.2(1)②'!$B:$B,MATCH(F630,'1.2(1)②'!$J:$J,0),1))</f>
        <v>67</v>
      </c>
      <c r="F630" s="209" t="s">
        <v>2171</v>
      </c>
      <c r="G630" s="209" t="s">
        <v>1536</v>
      </c>
      <c r="H630" s="209" t="s">
        <v>1525</v>
      </c>
      <c r="I630" s="209" t="s">
        <v>1539</v>
      </c>
      <c r="J630" s="209" t="s">
        <v>1132</v>
      </c>
      <c r="K630" s="209" t="s">
        <v>1088</v>
      </c>
      <c r="L630" s="41">
        <v>2.52</v>
      </c>
      <c r="M630" s="41" t="s">
        <v>1097</v>
      </c>
      <c r="N630" s="41" t="s">
        <v>1098</v>
      </c>
      <c r="O630" s="150">
        <v>61120000</v>
      </c>
      <c r="P630" s="41" t="s">
        <v>1219</v>
      </c>
      <c r="Q630" s="41" t="s">
        <v>1088</v>
      </c>
      <c r="R630" s="41" t="s">
        <v>1088</v>
      </c>
      <c r="S630" s="41" t="s">
        <v>1283</v>
      </c>
      <c r="T630" s="41" t="s">
        <v>1088</v>
      </c>
      <c r="U630" s="41" t="s">
        <v>1088</v>
      </c>
      <c r="V630" s="41" t="s">
        <v>1537</v>
      </c>
      <c r="W630" s="41" t="s">
        <v>2998</v>
      </c>
      <c r="X630" s="41" t="s">
        <v>3002</v>
      </c>
    </row>
    <row r="631" spans="2:24" ht="57" x14ac:dyDescent="0.45">
      <c r="B631" s="208">
        <f t="shared" si="8"/>
        <v>625</v>
      </c>
      <c r="C631" s="209" t="s">
        <v>144</v>
      </c>
      <c r="D631" s="209" t="s">
        <v>1832</v>
      </c>
      <c r="E631" s="209">
        <f>IF(D631="1.2(1)①",INDEX('1.2(1)①'!$B:$B,MATCH(F631,'1.2(1)①'!$J:$J,0),1),INDEX('1.2(1)②'!$B:$B,MATCH(F631,'1.2(1)②'!$J:$J,0),1))</f>
        <v>67</v>
      </c>
      <c r="F631" s="209" t="s">
        <v>2171</v>
      </c>
      <c r="G631" s="209" t="s">
        <v>1536</v>
      </c>
      <c r="H631" s="209" t="s">
        <v>1525</v>
      </c>
      <c r="I631" s="209" t="s">
        <v>1540</v>
      </c>
      <c r="J631" s="209" t="s">
        <v>1132</v>
      </c>
      <c r="K631" s="209" t="s">
        <v>1088</v>
      </c>
      <c r="L631" s="41">
        <v>2.52</v>
      </c>
      <c r="M631" s="41" t="s">
        <v>1097</v>
      </c>
      <c r="N631" s="41" t="s">
        <v>1098</v>
      </c>
      <c r="O631" s="150" t="s">
        <v>1088</v>
      </c>
      <c r="P631" s="41" t="s">
        <v>1219</v>
      </c>
      <c r="Q631" s="41" t="s">
        <v>1088</v>
      </c>
      <c r="R631" s="41" t="s">
        <v>1088</v>
      </c>
      <c r="S631" s="41" t="s">
        <v>1283</v>
      </c>
      <c r="T631" s="41" t="s">
        <v>1088</v>
      </c>
      <c r="U631" s="41" t="s">
        <v>1088</v>
      </c>
      <c r="V631" s="41" t="s">
        <v>1537</v>
      </c>
      <c r="W631" s="41" t="s">
        <v>2998</v>
      </c>
      <c r="X631" s="41"/>
    </row>
    <row r="632" spans="2:24" ht="57" x14ac:dyDescent="0.45">
      <c r="B632" s="208">
        <f t="shared" ref="B632:B662" si="9">ROW(B632)-6</f>
        <v>626</v>
      </c>
      <c r="C632" s="209" t="s">
        <v>146</v>
      </c>
      <c r="D632" s="209" t="s">
        <v>1832</v>
      </c>
      <c r="E632" s="209">
        <f>IF(D632="1.2(1)①",INDEX('1.2(1)①'!$B:$B,MATCH(F632,'1.2(1)①'!$J:$J,0),1),INDEX('1.2(1)②'!$B:$B,MATCH(F632,'1.2(1)②'!$J:$J,0),1))</f>
        <v>68</v>
      </c>
      <c r="F632" s="209" t="s">
        <v>2172</v>
      </c>
      <c r="G632" s="209" t="s">
        <v>1749</v>
      </c>
      <c r="H632" s="209" t="s">
        <v>1525</v>
      </c>
      <c r="I632" s="209" t="s">
        <v>1526</v>
      </c>
      <c r="J632" s="209" t="s">
        <v>1132</v>
      </c>
      <c r="K632" s="209" t="s">
        <v>1088</v>
      </c>
      <c r="L632" s="41">
        <v>1.67</v>
      </c>
      <c r="M632" s="41" t="s">
        <v>1097</v>
      </c>
      <c r="N632" s="41" t="s">
        <v>1098</v>
      </c>
      <c r="O632" s="150" t="s">
        <v>1088</v>
      </c>
      <c r="P632" s="41" t="s">
        <v>1219</v>
      </c>
      <c r="Q632" s="41" t="s">
        <v>1088</v>
      </c>
      <c r="R632" s="41" t="s">
        <v>1088</v>
      </c>
      <c r="S632" s="41" t="s">
        <v>1320</v>
      </c>
      <c r="T632" s="41" t="s">
        <v>1088</v>
      </c>
      <c r="U632" s="41" t="s">
        <v>1088</v>
      </c>
      <c r="V632" s="41" t="s">
        <v>1750</v>
      </c>
      <c r="W632" s="41" t="s">
        <v>2998</v>
      </c>
      <c r="X632" s="41"/>
    </row>
    <row r="633" spans="2:24" ht="57" x14ac:dyDescent="0.45">
      <c r="B633" s="208">
        <f t="shared" si="9"/>
        <v>627</v>
      </c>
      <c r="C633" s="209" t="s">
        <v>146</v>
      </c>
      <c r="D633" s="209" t="s">
        <v>1832</v>
      </c>
      <c r="E633" s="209">
        <f>IF(D633="1.2(1)①",INDEX('1.2(1)①'!$B:$B,MATCH(F633,'1.2(1)①'!$J:$J,0),1),INDEX('1.2(1)②'!$B:$B,MATCH(F633,'1.2(1)②'!$J:$J,0),1))</f>
        <v>68</v>
      </c>
      <c r="F633" s="209" t="s">
        <v>2172</v>
      </c>
      <c r="G633" s="209" t="s">
        <v>1749</v>
      </c>
      <c r="H633" s="209" t="s">
        <v>1525</v>
      </c>
      <c r="I633" s="209" t="s">
        <v>1751</v>
      </c>
      <c r="J633" s="209" t="s">
        <v>1132</v>
      </c>
      <c r="K633" s="209" t="s">
        <v>1088</v>
      </c>
      <c r="L633" s="41">
        <v>1.67</v>
      </c>
      <c r="M633" s="41" t="s">
        <v>1097</v>
      </c>
      <c r="N633" s="41" t="s">
        <v>1098</v>
      </c>
      <c r="O633" s="150" t="s">
        <v>1088</v>
      </c>
      <c r="P633" s="41" t="s">
        <v>1219</v>
      </c>
      <c r="Q633" s="41" t="s">
        <v>1088</v>
      </c>
      <c r="R633" s="41" t="s">
        <v>1088</v>
      </c>
      <c r="S633" s="41" t="s">
        <v>1320</v>
      </c>
      <c r="T633" s="41" t="s">
        <v>1088</v>
      </c>
      <c r="U633" s="41" t="s">
        <v>1088</v>
      </c>
      <c r="V633" s="41" t="s">
        <v>1750</v>
      </c>
      <c r="W633" s="41" t="s">
        <v>2998</v>
      </c>
      <c r="X633" s="41"/>
    </row>
    <row r="634" spans="2:24" ht="57" x14ac:dyDescent="0.45">
      <c r="B634" s="208">
        <f t="shared" si="9"/>
        <v>628</v>
      </c>
      <c r="C634" s="209" t="s">
        <v>146</v>
      </c>
      <c r="D634" s="209" t="s">
        <v>1832</v>
      </c>
      <c r="E634" s="209">
        <f>IF(D634="1.2(1)①",INDEX('1.2(1)①'!$B:$B,MATCH(F634,'1.2(1)①'!$J:$J,0),1),INDEX('1.2(1)②'!$B:$B,MATCH(F634,'1.2(1)②'!$J:$J,0),1))</f>
        <v>68</v>
      </c>
      <c r="F634" s="209" t="s">
        <v>2172</v>
      </c>
      <c r="G634" s="209" t="s">
        <v>1749</v>
      </c>
      <c r="H634" s="209" t="s">
        <v>1525</v>
      </c>
      <c r="I634" s="209" t="s">
        <v>1514</v>
      </c>
      <c r="J634" s="209" t="s">
        <v>1132</v>
      </c>
      <c r="K634" s="209" t="s">
        <v>1088</v>
      </c>
      <c r="L634" s="41">
        <v>1.7</v>
      </c>
      <c r="M634" s="41" t="s">
        <v>1097</v>
      </c>
      <c r="N634" s="41" t="s">
        <v>1098</v>
      </c>
      <c r="O634" s="150" t="s">
        <v>1088</v>
      </c>
      <c r="P634" s="41" t="s">
        <v>1219</v>
      </c>
      <c r="Q634" s="41" t="s">
        <v>1088</v>
      </c>
      <c r="R634" s="41" t="s">
        <v>1088</v>
      </c>
      <c r="S634" s="41" t="s">
        <v>1320</v>
      </c>
      <c r="T634" s="41" t="s">
        <v>1088</v>
      </c>
      <c r="U634" s="41" t="s">
        <v>1088</v>
      </c>
      <c r="V634" s="41" t="s">
        <v>1750</v>
      </c>
      <c r="W634" s="41" t="s">
        <v>2998</v>
      </c>
      <c r="X634" s="41"/>
    </row>
    <row r="635" spans="2:24" ht="28.5" x14ac:dyDescent="0.45">
      <c r="B635" s="208">
        <f t="shared" si="9"/>
        <v>629</v>
      </c>
      <c r="C635" s="209" t="s">
        <v>2727</v>
      </c>
      <c r="D635" s="209" t="s">
        <v>1832</v>
      </c>
      <c r="E635" s="209">
        <f>IF(D635="1.2(1)①",INDEX('1.2(1)①'!$B:$B,MATCH(F635,'1.2(1)①'!$J:$J,0),1),INDEX('1.2(1)②'!$B:$B,MATCH(F635,'1.2(1)②'!$J:$J,0),1))</f>
        <v>69</v>
      </c>
      <c r="F635" s="209" t="s">
        <v>2173</v>
      </c>
      <c r="G635" s="209" t="s">
        <v>1542</v>
      </c>
      <c r="H635" s="209" t="s">
        <v>1525</v>
      </c>
      <c r="I635" s="209" t="s">
        <v>1543</v>
      </c>
      <c r="J635" s="209" t="s">
        <v>1132</v>
      </c>
      <c r="K635" s="209" t="s">
        <v>1088</v>
      </c>
      <c r="L635" s="41">
        <v>2.02</v>
      </c>
      <c r="M635" s="41" t="s">
        <v>1097</v>
      </c>
      <c r="N635" s="41" t="s">
        <v>1098</v>
      </c>
      <c r="O635" s="150" t="s">
        <v>1088</v>
      </c>
      <c r="P635" s="41" t="s">
        <v>1092</v>
      </c>
      <c r="Q635" s="41" t="s">
        <v>1544</v>
      </c>
      <c r="R635" s="41" t="s">
        <v>1545</v>
      </c>
      <c r="S635" s="41" t="s">
        <v>1546</v>
      </c>
      <c r="T635" s="41" t="s">
        <v>1544</v>
      </c>
      <c r="U635" s="41" t="s">
        <v>1545</v>
      </c>
      <c r="V635" s="41" t="s">
        <v>1547</v>
      </c>
      <c r="W635" s="41" t="s">
        <v>2998</v>
      </c>
      <c r="X635" s="41"/>
    </row>
    <row r="636" spans="2:24" ht="28.5" x14ac:dyDescent="0.45">
      <c r="B636" s="208">
        <f t="shared" si="9"/>
        <v>630</v>
      </c>
      <c r="C636" s="209" t="s">
        <v>1541</v>
      </c>
      <c r="D636" s="209" t="s">
        <v>1832</v>
      </c>
      <c r="E636" s="209">
        <f>IF(D636="1.2(1)①",INDEX('1.2(1)①'!$B:$B,MATCH(F636,'1.2(1)①'!$J:$J,0),1),INDEX('1.2(1)②'!$B:$B,MATCH(F636,'1.2(1)②'!$J:$J,0),1))</f>
        <v>69</v>
      </c>
      <c r="F636" s="209" t="s">
        <v>2173</v>
      </c>
      <c r="G636" s="209" t="s">
        <v>1542</v>
      </c>
      <c r="H636" s="209" t="s">
        <v>1525</v>
      </c>
      <c r="I636" s="209" t="s">
        <v>1548</v>
      </c>
      <c r="J636" s="209" t="s">
        <v>1132</v>
      </c>
      <c r="K636" s="209" t="s">
        <v>1088</v>
      </c>
      <c r="L636" s="41" t="s">
        <v>1088</v>
      </c>
      <c r="M636" s="41" t="s">
        <v>1097</v>
      </c>
      <c r="N636" s="41" t="s">
        <v>1098</v>
      </c>
      <c r="O636" s="150" t="s">
        <v>1088</v>
      </c>
      <c r="P636" s="41" t="s">
        <v>1092</v>
      </c>
      <c r="Q636" s="41" t="s">
        <v>1544</v>
      </c>
      <c r="R636" s="41" t="s">
        <v>1545</v>
      </c>
      <c r="S636" s="41" t="s">
        <v>1546</v>
      </c>
      <c r="T636" s="41" t="s">
        <v>1544</v>
      </c>
      <c r="U636" s="41" t="s">
        <v>1545</v>
      </c>
      <c r="V636" s="41" t="s">
        <v>1547</v>
      </c>
      <c r="W636" s="41" t="s">
        <v>2998</v>
      </c>
      <c r="X636" s="41"/>
    </row>
    <row r="637" spans="2:24" ht="28.5" x14ac:dyDescent="0.45">
      <c r="B637" s="208">
        <f t="shared" si="9"/>
        <v>631</v>
      </c>
      <c r="C637" s="209" t="s">
        <v>1541</v>
      </c>
      <c r="D637" s="209" t="s">
        <v>1832</v>
      </c>
      <c r="E637" s="209">
        <f>IF(D637="1.2(1)①",INDEX('1.2(1)①'!$B:$B,MATCH(F637,'1.2(1)①'!$J:$J,0),1),INDEX('1.2(1)②'!$B:$B,MATCH(F637,'1.2(1)②'!$J:$J,0),1))</f>
        <v>69</v>
      </c>
      <c r="F637" s="209" t="s">
        <v>2173</v>
      </c>
      <c r="G637" s="209" t="s">
        <v>1542</v>
      </c>
      <c r="H637" s="209" t="s">
        <v>1525</v>
      </c>
      <c r="I637" s="209" t="s">
        <v>1549</v>
      </c>
      <c r="J637" s="209" t="s">
        <v>1132</v>
      </c>
      <c r="K637" s="209" t="s">
        <v>1088</v>
      </c>
      <c r="L637" s="41">
        <v>1.84</v>
      </c>
      <c r="M637" s="41" t="s">
        <v>1097</v>
      </c>
      <c r="N637" s="41" t="s">
        <v>1098</v>
      </c>
      <c r="O637" s="150" t="s">
        <v>1088</v>
      </c>
      <c r="P637" s="41" t="s">
        <v>1092</v>
      </c>
      <c r="Q637" s="41" t="s">
        <v>1544</v>
      </c>
      <c r="R637" s="41" t="s">
        <v>1545</v>
      </c>
      <c r="S637" s="41" t="s">
        <v>1546</v>
      </c>
      <c r="T637" s="41" t="s">
        <v>1544</v>
      </c>
      <c r="U637" s="41" t="s">
        <v>1545</v>
      </c>
      <c r="V637" s="41" t="s">
        <v>1547</v>
      </c>
      <c r="W637" s="41" t="s">
        <v>2998</v>
      </c>
      <c r="X637" s="41"/>
    </row>
    <row r="638" spans="2:24" ht="28.5" x14ac:dyDescent="0.45">
      <c r="B638" s="208">
        <f t="shared" si="9"/>
        <v>632</v>
      </c>
      <c r="C638" s="209" t="s">
        <v>1541</v>
      </c>
      <c r="D638" s="209" t="s">
        <v>1832</v>
      </c>
      <c r="E638" s="209">
        <f>IF(D638="1.2(1)①",INDEX('1.2(1)①'!$B:$B,MATCH(F638,'1.2(1)①'!$J:$J,0),1),INDEX('1.2(1)②'!$B:$B,MATCH(F638,'1.2(1)②'!$J:$J,0),1))</f>
        <v>69</v>
      </c>
      <c r="F638" s="209" t="s">
        <v>2173</v>
      </c>
      <c r="G638" s="209" t="s">
        <v>2995</v>
      </c>
      <c r="H638" s="209" t="s">
        <v>1525</v>
      </c>
      <c r="I638" s="41" t="s">
        <v>3154</v>
      </c>
      <c r="J638" s="209" t="s">
        <v>1132</v>
      </c>
      <c r="K638" s="209" t="s">
        <v>1088</v>
      </c>
      <c r="L638" s="41">
        <v>1.85</v>
      </c>
      <c r="M638" s="41" t="s">
        <v>1097</v>
      </c>
      <c r="N638" s="41" t="s">
        <v>1098</v>
      </c>
      <c r="O638" s="150" t="s">
        <v>1088</v>
      </c>
      <c r="P638" s="41" t="s">
        <v>1092</v>
      </c>
      <c r="Q638" s="41" t="s">
        <v>1544</v>
      </c>
      <c r="R638" s="41" t="s">
        <v>1545</v>
      </c>
      <c r="S638" s="41" t="s">
        <v>1546</v>
      </c>
      <c r="T638" s="41" t="s">
        <v>1544</v>
      </c>
      <c r="U638" s="41" t="s">
        <v>1545</v>
      </c>
      <c r="V638" s="41" t="s">
        <v>1547</v>
      </c>
      <c r="W638" s="41" t="s">
        <v>2909</v>
      </c>
      <c r="X638" s="41"/>
    </row>
    <row r="639" spans="2:24" ht="28.5" x14ac:dyDescent="0.45">
      <c r="B639" s="208">
        <f t="shared" si="9"/>
        <v>633</v>
      </c>
      <c r="C639" s="209" t="s">
        <v>1541</v>
      </c>
      <c r="D639" s="209" t="s">
        <v>1832</v>
      </c>
      <c r="E639" s="209">
        <f>IF(D639="1.2(1)①",INDEX('1.2(1)①'!$B:$B,MATCH(F639,'1.2(1)①'!$J:$J,0),1),INDEX('1.2(1)②'!$B:$B,MATCH(F639,'1.2(1)②'!$J:$J,0),1))</f>
        <v>69</v>
      </c>
      <c r="F639" s="209" t="s">
        <v>2173</v>
      </c>
      <c r="G639" s="209" t="s">
        <v>2995</v>
      </c>
      <c r="H639" s="209" t="s">
        <v>1525</v>
      </c>
      <c r="I639" s="209" t="s">
        <v>2996</v>
      </c>
      <c r="J639" s="209" t="s">
        <v>1132</v>
      </c>
      <c r="K639" s="209" t="s">
        <v>1088</v>
      </c>
      <c r="L639" s="41">
        <v>1.95</v>
      </c>
      <c r="M639" s="41" t="s">
        <v>1097</v>
      </c>
      <c r="N639" s="41" t="s">
        <v>1098</v>
      </c>
      <c r="O639" s="150" t="s">
        <v>1088</v>
      </c>
      <c r="P639" s="41" t="s">
        <v>1092</v>
      </c>
      <c r="Q639" s="41" t="s">
        <v>1544</v>
      </c>
      <c r="R639" s="41" t="s">
        <v>1545</v>
      </c>
      <c r="S639" s="41" t="s">
        <v>1546</v>
      </c>
      <c r="T639" s="41" t="s">
        <v>1544</v>
      </c>
      <c r="U639" s="41" t="s">
        <v>1545</v>
      </c>
      <c r="V639" s="41" t="s">
        <v>1547</v>
      </c>
      <c r="W639" s="41" t="s">
        <v>2909</v>
      </c>
      <c r="X639" s="41"/>
    </row>
    <row r="640" spans="2:24" ht="28.5" x14ac:dyDescent="0.45">
      <c r="B640" s="208">
        <f t="shared" si="9"/>
        <v>634</v>
      </c>
      <c r="C640" s="209" t="s">
        <v>1541</v>
      </c>
      <c r="D640" s="209" t="s">
        <v>1832</v>
      </c>
      <c r="E640" s="209">
        <f>IF(D640="1.2(1)①",INDEX('1.2(1)①'!$B:$B,MATCH(F640,'1.2(1)①'!$J:$J,0),1),INDEX('1.2(1)②'!$B:$B,MATCH(F640,'1.2(1)②'!$J:$J,0),1))</f>
        <v>69</v>
      </c>
      <c r="F640" s="209" t="s">
        <v>2173</v>
      </c>
      <c r="G640" s="209" t="s">
        <v>2995</v>
      </c>
      <c r="H640" s="209" t="s">
        <v>1525</v>
      </c>
      <c r="I640" s="209" t="s">
        <v>2997</v>
      </c>
      <c r="J640" s="209" t="s">
        <v>1132</v>
      </c>
      <c r="K640" s="209" t="s">
        <v>1088</v>
      </c>
      <c r="L640" s="41">
        <v>1.91</v>
      </c>
      <c r="M640" s="41" t="s">
        <v>1097</v>
      </c>
      <c r="N640" s="41" t="s">
        <v>1098</v>
      </c>
      <c r="O640" s="150" t="s">
        <v>1088</v>
      </c>
      <c r="P640" s="41" t="s">
        <v>1092</v>
      </c>
      <c r="Q640" s="41" t="s">
        <v>1544</v>
      </c>
      <c r="R640" s="41" t="s">
        <v>1545</v>
      </c>
      <c r="S640" s="41" t="s">
        <v>1546</v>
      </c>
      <c r="T640" s="41" t="s">
        <v>1544</v>
      </c>
      <c r="U640" s="41" t="s">
        <v>1545</v>
      </c>
      <c r="V640" s="41" t="s">
        <v>1547</v>
      </c>
      <c r="W640" s="41" t="s">
        <v>2909</v>
      </c>
      <c r="X640" s="41"/>
    </row>
    <row r="641" spans="2:24" ht="28.5" x14ac:dyDescent="0.45">
      <c r="B641" s="208">
        <f t="shared" si="9"/>
        <v>635</v>
      </c>
      <c r="C641" s="209" t="s">
        <v>1541</v>
      </c>
      <c r="D641" s="209" t="s">
        <v>1832</v>
      </c>
      <c r="E641" s="209">
        <f>IF(D641="1.2(1)①",INDEX('1.2(1)①'!$B:$B,MATCH(F641,'1.2(1)①'!$J:$J,0),1),INDEX('1.2(1)②'!$B:$B,MATCH(F641,'1.2(1)②'!$J:$J,0),1))</f>
        <v>69</v>
      </c>
      <c r="F641" s="209" t="s">
        <v>2173</v>
      </c>
      <c r="G641" s="209" t="s">
        <v>1551</v>
      </c>
      <c r="H641" s="209" t="s">
        <v>1525</v>
      </c>
      <c r="I641" s="209" t="s">
        <v>1552</v>
      </c>
      <c r="J641" s="209" t="s">
        <v>1132</v>
      </c>
      <c r="K641" s="209" t="s">
        <v>1088</v>
      </c>
      <c r="L641" s="41">
        <v>1.01</v>
      </c>
      <c r="M641" s="41" t="s">
        <v>1097</v>
      </c>
      <c r="N641" s="41" t="s">
        <v>1098</v>
      </c>
      <c r="O641" s="150" t="s">
        <v>1088</v>
      </c>
      <c r="P641" s="41" t="s">
        <v>1092</v>
      </c>
      <c r="Q641" s="41" t="s">
        <v>1544</v>
      </c>
      <c r="R641" s="41" t="s">
        <v>1545</v>
      </c>
      <c r="S641" s="41" t="s">
        <v>1546</v>
      </c>
      <c r="T641" s="41" t="s">
        <v>1544</v>
      </c>
      <c r="U641" s="41" t="s">
        <v>1545</v>
      </c>
      <c r="V641" s="41" t="s">
        <v>1547</v>
      </c>
      <c r="W641" s="41" t="s">
        <v>2998</v>
      </c>
      <c r="X641" s="41"/>
    </row>
    <row r="642" spans="2:24" ht="28.5" x14ac:dyDescent="0.45">
      <c r="B642" s="208">
        <f t="shared" si="9"/>
        <v>636</v>
      </c>
      <c r="C642" s="209" t="s">
        <v>1541</v>
      </c>
      <c r="D642" s="209" t="s">
        <v>1832</v>
      </c>
      <c r="E642" s="209">
        <f>IF(D642="1.2(1)①",INDEX('1.2(1)①'!$B:$B,MATCH(F642,'1.2(1)①'!$J:$J,0),1),INDEX('1.2(1)②'!$B:$B,MATCH(F642,'1.2(1)②'!$J:$J,0),1))</f>
        <v>69</v>
      </c>
      <c r="F642" s="209" t="s">
        <v>2173</v>
      </c>
      <c r="G642" s="209" t="s">
        <v>1551</v>
      </c>
      <c r="H642" s="209" t="s">
        <v>1525</v>
      </c>
      <c r="I642" s="209" t="s">
        <v>1553</v>
      </c>
      <c r="J642" s="209" t="s">
        <v>1132</v>
      </c>
      <c r="K642" s="209" t="s">
        <v>1088</v>
      </c>
      <c r="L642" s="41" t="s">
        <v>1088</v>
      </c>
      <c r="M642" s="41" t="s">
        <v>1097</v>
      </c>
      <c r="N642" s="41" t="s">
        <v>1098</v>
      </c>
      <c r="O642" s="150" t="s">
        <v>1088</v>
      </c>
      <c r="P642" s="41" t="s">
        <v>1092</v>
      </c>
      <c r="Q642" s="41" t="s">
        <v>1544</v>
      </c>
      <c r="R642" s="41" t="s">
        <v>1545</v>
      </c>
      <c r="S642" s="41" t="s">
        <v>1546</v>
      </c>
      <c r="T642" s="41" t="s">
        <v>1544</v>
      </c>
      <c r="U642" s="41" t="s">
        <v>1545</v>
      </c>
      <c r="V642" s="41" t="s">
        <v>1547</v>
      </c>
      <c r="W642" s="41" t="s">
        <v>2998</v>
      </c>
      <c r="X642" s="41"/>
    </row>
    <row r="643" spans="2:24" ht="28.5" x14ac:dyDescent="0.45">
      <c r="B643" s="208">
        <f t="shared" si="9"/>
        <v>637</v>
      </c>
      <c r="C643" s="209" t="s">
        <v>1541</v>
      </c>
      <c r="D643" s="209" t="s">
        <v>1832</v>
      </c>
      <c r="E643" s="209">
        <f>IF(D643="1.2(1)①",INDEX('1.2(1)①'!$B:$B,MATCH(F643,'1.2(1)①'!$J:$J,0),1),INDEX('1.2(1)②'!$B:$B,MATCH(F643,'1.2(1)②'!$J:$J,0),1))</f>
        <v>69</v>
      </c>
      <c r="F643" s="209" t="s">
        <v>2173</v>
      </c>
      <c r="G643" s="209" t="s">
        <v>1551</v>
      </c>
      <c r="H643" s="209" t="s">
        <v>1525</v>
      </c>
      <c r="I643" s="209" t="s">
        <v>1554</v>
      </c>
      <c r="J643" s="209" t="s">
        <v>1132</v>
      </c>
      <c r="K643" s="209" t="s">
        <v>1088</v>
      </c>
      <c r="L643" s="41">
        <v>0.95</v>
      </c>
      <c r="M643" s="41" t="s">
        <v>1097</v>
      </c>
      <c r="N643" s="41" t="s">
        <v>1098</v>
      </c>
      <c r="O643" s="150" t="s">
        <v>1088</v>
      </c>
      <c r="P643" s="41" t="s">
        <v>1092</v>
      </c>
      <c r="Q643" s="41" t="s">
        <v>1544</v>
      </c>
      <c r="R643" s="41" t="s">
        <v>1545</v>
      </c>
      <c r="S643" s="41" t="s">
        <v>1546</v>
      </c>
      <c r="T643" s="41" t="s">
        <v>1544</v>
      </c>
      <c r="U643" s="41" t="s">
        <v>1545</v>
      </c>
      <c r="V643" s="41" t="s">
        <v>1547</v>
      </c>
      <c r="W643" s="41" t="s">
        <v>2998</v>
      </c>
      <c r="X643" s="41"/>
    </row>
    <row r="644" spans="2:24" ht="28.5" x14ac:dyDescent="0.45">
      <c r="B644" s="208">
        <f t="shared" si="9"/>
        <v>638</v>
      </c>
      <c r="C644" s="209" t="s">
        <v>1541</v>
      </c>
      <c r="D644" s="209" t="s">
        <v>1832</v>
      </c>
      <c r="E644" s="209">
        <f>IF(D644="1.2(1)①",INDEX('1.2(1)①'!$B:$B,MATCH(F644,'1.2(1)①'!$J:$J,0),1),INDEX('1.2(1)②'!$B:$B,MATCH(F644,'1.2(1)②'!$J:$J,0),1))</f>
        <v>69</v>
      </c>
      <c r="F644" s="209" t="s">
        <v>2173</v>
      </c>
      <c r="G644" s="209" t="s">
        <v>1551</v>
      </c>
      <c r="H644" s="209" t="s">
        <v>1525</v>
      </c>
      <c r="I644" s="209" t="s">
        <v>2999</v>
      </c>
      <c r="J644" s="209" t="s">
        <v>1132</v>
      </c>
      <c r="K644" s="209" t="s">
        <v>1088</v>
      </c>
      <c r="L644" s="41">
        <v>1.1499999999999999</v>
      </c>
      <c r="M644" s="41" t="s">
        <v>1097</v>
      </c>
      <c r="N644" s="41" t="s">
        <v>1098</v>
      </c>
      <c r="O644" s="150" t="s">
        <v>1088</v>
      </c>
      <c r="P644" s="41" t="s">
        <v>1092</v>
      </c>
      <c r="Q644" s="41" t="s">
        <v>1544</v>
      </c>
      <c r="R644" s="41" t="s">
        <v>1545</v>
      </c>
      <c r="S644" s="41" t="s">
        <v>1546</v>
      </c>
      <c r="T644" s="41" t="s">
        <v>1544</v>
      </c>
      <c r="U644" s="41" t="s">
        <v>1545</v>
      </c>
      <c r="V644" s="41" t="s">
        <v>1547</v>
      </c>
      <c r="W644" s="41" t="s">
        <v>2909</v>
      </c>
      <c r="X644" s="41"/>
    </row>
    <row r="645" spans="2:24" ht="28.5" x14ac:dyDescent="0.45">
      <c r="B645" s="208">
        <f t="shared" si="9"/>
        <v>639</v>
      </c>
      <c r="C645" s="209" t="s">
        <v>1541</v>
      </c>
      <c r="D645" s="209" t="s">
        <v>1832</v>
      </c>
      <c r="E645" s="209">
        <f>IF(D645="1.2(1)①",INDEX('1.2(1)①'!$B:$B,MATCH(F645,'1.2(1)①'!$J:$J,0),1),INDEX('1.2(1)②'!$B:$B,MATCH(F645,'1.2(1)②'!$J:$J,0),1))</f>
        <v>69</v>
      </c>
      <c r="F645" s="209" t="s">
        <v>2173</v>
      </c>
      <c r="G645" s="209" t="s">
        <v>1551</v>
      </c>
      <c r="H645" s="209" t="s">
        <v>1525</v>
      </c>
      <c r="I645" s="209" t="s">
        <v>3000</v>
      </c>
      <c r="J645" s="209" t="s">
        <v>1132</v>
      </c>
      <c r="K645" s="209" t="s">
        <v>1088</v>
      </c>
      <c r="L645" s="41">
        <v>1.1499999999999999</v>
      </c>
      <c r="M645" s="41" t="s">
        <v>1097</v>
      </c>
      <c r="N645" s="41" t="s">
        <v>1098</v>
      </c>
      <c r="O645" s="150" t="s">
        <v>1088</v>
      </c>
      <c r="P645" s="41" t="s">
        <v>1092</v>
      </c>
      <c r="Q645" s="41" t="s">
        <v>1544</v>
      </c>
      <c r="R645" s="41" t="s">
        <v>1545</v>
      </c>
      <c r="S645" s="41" t="s">
        <v>1546</v>
      </c>
      <c r="T645" s="41" t="s">
        <v>1544</v>
      </c>
      <c r="U645" s="41" t="s">
        <v>1545</v>
      </c>
      <c r="V645" s="41" t="s">
        <v>1547</v>
      </c>
      <c r="W645" s="41" t="s">
        <v>2909</v>
      </c>
      <c r="X645" s="41"/>
    </row>
    <row r="646" spans="2:24" ht="28.5" x14ac:dyDescent="0.45">
      <c r="B646" s="208">
        <f t="shared" si="9"/>
        <v>640</v>
      </c>
      <c r="C646" s="209" t="s">
        <v>1541</v>
      </c>
      <c r="D646" s="209" t="s">
        <v>1832</v>
      </c>
      <c r="E646" s="209">
        <f>IF(D646="1.2(1)①",INDEX('1.2(1)①'!$B:$B,MATCH(F646,'1.2(1)①'!$J:$J,0),1),INDEX('1.2(1)②'!$B:$B,MATCH(F646,'1.2(1)②'!$J:$J,0),1))</f>
        <v>69</v>
      </c>
      <c r="F646" s="209" t="s">
        <v>2173</v>
      </c>
      <c r="G646" s="209" t="s">
        <v>1551</v>
      </c>
      <c r="H646" s="209" t="s">
        <v>1525</v>
      </c>
      <c r="I646" s="209" t="s">
        <v>2996</v>
      </c>
      <c r="J646" s="209" t="s">
        <v>1132</v>
      </c>
      <c r="K646" s="209" t="s">
        <v>1088</v>
      </c>
      <c r="L646" s="41">
        <v>1.2</v>
      </c>
      <c r="M646" s="41" t="s">
        <v>1097</v>
      </c>
      <c r="N646" s="41" t="s">
        <v>1098</v>
      </c>
      <c r="O646" s="150" t="s">
        <v>1088</v>
      </c>
      <c r="P646" s="41" t="s">
        <v>1092</v>
      </c>
      <c r="Q646" s="41" t="s">
        <v>1544</v>
      </c>
      <c r="R646" s="41" t="s">
        <v>1545</v>
      </c>
      <c r="S646" s="41" t="s">
        <v>1546</v>
      </c>
      <c r="T646" s="41" t="s">
        <v>1544</v>
      </c>
      <c r="U646" s="41" t="s">
        <v>1545</v>
      </c>
      <c r="V646" s="41" t="s">
        <v>1547</v>
      </c>
      <c r="W646" s="41" t="s">
        <v>2909</v>
      </c>
      <c r="X646" s="41"/>
    </row>
    <row r="647" spans="2:24" ht="28.5" x14ac:dyDescent="0.45">
      <c r="B647" s="208">
        <f t="shared" si="9"/>
        <v>641</v>
      </c>
      <c r="C647" s="209" t="s">
        <v>1541</v>
      </c>
      <c r="D647" s="209" t="s">
        <v>1832</v>
      </c>
      <c r="E647" s="209">
        <f>IF(D647="1.2(1)①",INDEX('1.2(1)①'!$B:$B,MATCH(F647,'1.2(1)①'!$J:$J,0),1),INDEX('1.2(1)②'!$B:$B,MATCH(F647,'1.2(1)②'!$J:$J,0),1))</f>
        <v>69</v>
      </c>
      <c r="F647" s="209" t="s">
        <v>2173</v>
      </c>
      <c r="G647" s="209" t="s">
        <v>1551</v>
      </c>
      <c r="H647" s="209" t="s">
        <v>1525</v>
      </c>
      <c r="I647" s="209" t="s">
        <v>2997</v>
      </c>
      <c r="J647" s="209" t="s">
        <v>1132</v>
      </c>
      <c r="K647" s="209" t="s">
        <v>1088</v>
      </c>
      <c r="L647" s="41">
        <v>1.1299999999999999</v>
      </c>
      <c r="M647" s="41" t="s">
        <v>1097</v>
      </c>
      <c r="N647" s="41" t="s">
        <v>1098</v>
      </c>
      <c r="O647" s="150" t="s">
        <v>1088</v>
      </c>
      <c r="P647" s="41" t="s">
        <v>1092</v>
      </c>
      <c r="Q647" s="41" t="s">
        <v>1544</v>
      </c>
      <c r="R647" s="41" t="s">
        <v>1545</v>
      </c>
      <c r="S647" s="41" t="s">
        <v>1546</v>
      </c>
      <c r="T647" s="41" t="s">
        <v>1544</v>
      </c>
      <c r="U647" s="41" t="s">
        <v>1545</v>
      </c>
      <c r="V647" s="41" t="s">
        <v>1547</v>
      </c>
      <c r="W647" s="41" t="s">
        <v>2909</v>
      </c>
      <c r="X647" s="41"/>
    </row>
    <row r="648" spans="2:24" ht="28.5" x14ac:dyDescent="0.45">
      <c r="B648" s="208">
        <f t="shared" si="9"/>
        <v>642</v>
      </c>
      <c r="C648" s="209" t="s">
        <v>1541</v>
      </c>
      <c r="D648" s="209" t="s">
        <v>1832</v>
      </c>
      <c r="E648" s="209">
        <f>IF(D648="1.2(1)①",INDEX('1.2(1)①'!$B:$B,MATCH(F648,'1.2(1)①'!$J:$J,0),1),INDEX('1.2(1)②'!$B:$B,MATCH(F648,'1.2(1)②'!$J:$J,0),1))</f>
        <v>69</v>
      </c>
      <c r="F648" s="209" t="s">
        <v>2173</v>
      </c>
      <c r="G648" s="209" t="s">
        <v>1556</v>
      </c>
      <c r="H648" s="209" t="s">
        <v>1525</v>
      </c>
      <c r="I648" s="209" t="s">
        <v>1552</v>
      </c>
      <c r="J648" s="209" t="s">
        <v>1132</v>
      </c>
      <c r="K648" s="209" t="s">
        <v>1088</v>
      </c>
      <c r="L648" s="41">
        <v>2.1</v>
      </c>
      <c r="M648" s="41" t="s">
        <v>1097</v>
      </c>
      <c r="N648" s="41" t="s">
        <v>1098</v>
      </c>
      <c r="O648" s="150" t="s">
        <v>1088</v>
      </c>
      <c r="P648" s="41" t="s">
        <v>1092</v>
      </c>
      <c r="Q648" s="41" t="s">
        <v>1557</v>
      </c>
      <c r="R648" s="41" t="s">
        <v>1545</v>
      </c>
      <c r="S648" s="41" t="s">
        <v>1546</v>
      </c>
      <c r="T648" s="41" t="s">
        <v>1544</v>
      </c>
      <c r="U648" s="41" t="s">
        <v>1545</v>
      </c>
      <c r="V648" s="41" t="s">
        <v>1547</v>
      </c>
      <c r="W648" s="41" t="s">
        <v>2998</v>
      </c>
      <c r="X648" s="41"/>
    </row>
    <row r="649" spans="2:24" ht="28.5" x14ac:dyDescent="0.45">
      <c r="B649" s="208">
        <f t="shared" si="9"/>
        <v>643</v>
      </c>
      <c r="C649" s="209" t="s">
        <v>1541</v>
      </c>
      <c r="D649" s="209" t="s">
        <v>1832</v>
      </c>
      <c r="E649" s="209">
        <f>IF(D649="1.2(1)①",INDEX('1.2(1)①'!$B:$B,MATCH(F649,'1.2(1)①'!$J:$J,0),1),INDEX('1.2(1)②'!$B:$B,MATCH(F649,'1.2(1)②'!$J:$J,0),1))</f>
        <v>69</v>
      </c>
      <c r="F649" s="209" t="s">
        <v>2173</v>
      </c>
      <c r="G649" s="209" t="s">
        <v>1556</v>
      </c>
      <c r="H649" s="209" t="s">
        <v>1525</v>
      </c>
      <c r="I649" s="209" t="s">
        <v>1558</v>
      </c>
      <c r="J649" s="209" t="s">
        <v>1132</v>
      </c>
      <c r="K649" s="209" t="s">
        <v>1088</v>
      </c>
      <c r="L649" s="41">
        <v>1.77</v>
      </c>
      <c r="M649" s="41" t="s">
        <v>1097</v>
      </c>
      <c r="N649" s="41" t="s">
        <v>1098</v>
      </c>
      <c r="O649" s="150" t="s">
        <v>1088</v>
      </c>
      <c r="P649" s="41" t="s">
        <v>1092</v>
      </c>
      <c r="Q649" s="41" t="s">
        <v>1557</v>
      </c>
      <c r="R649" s="41" t="s">
        <v>1545</v>
      </c>
      <c r="S649" s="41" t="s">
        <v>1546</v>
      </c>
      <c r="T649" s="41" t="s">
        <v>1544</v>
      </c>
      <c r="U649" s="41" t="s">
        <v>1545</v>
      </c>
      <c r="V649" s="41" t="s">
        <v>1547</v>
      </c>
      <c r="W649" s="41" t="s">
        <v>2998</v>
      </c>
      <c r="X649" s="41"/>
    </row>
    <row r="650" spans="2:24" ht="28.5" x14ac:dyDescent="0.45">
      <c r="B650" s="208">
        <f t="shared" si="9"/>
        <v>644</v>
      </c>
      <c r="C650" s="209" t="s">
        <v>1541</v>
      </c>
      <c r="D650" s="209" t="s">
        <v>1832</v>
      </c>
      <c r="E650" s="209">
        <f>IF(D650="1.2(1)①",INDEX('1.2(1)①'!$B:$B,MATCH(F650,'1.2(1)①'!$J:$J,0),1),INDEX('1.2(1)②'!$B:$B,MATCH(F650,'1.2(1)②'!$J:$J,0),1))</f>
        <v>69</v>
      </c>
      <c r="F650" s="209" t="s">
        <v>2173</v>
      </c>
      <c r="G650" s="209" t="s">
        <v>1556</v>
      </c>
      <c r="H650" s="209" t="s">
        <v>1525</v>
      </c>
      <c r="I650" s="209" t="s">
        <v>1548</v>
      </c>
      <c r="J650" s="209" t="s">
        <v>1132</v>
      </c>
      <c r="K650" s="209" t="s">
        <v>1088</v>
      </c>
      <c r="L650" s="41">
        <v>1.68</v>
      </c>
      <c r="M650" s="41" t="s">
        <v>1097</v>
      </c>
      <c r="N650" s="41" t="s">
        <v>1098</v>
      </c>
      <c r="O650" s="150" t="s">
        <v>1088</v>
      </c>
      <c r="P650" s="41" t="s">
        <v>1092</v>
      </c>
      <c r="Q650" s="41" t="s">
        <v>1557</v>
      </c>
      <c r="R650" s="41" t="s">
        <v>1545</v>
      </c>
      <c r="S650" s="41" t="s">
        <v>1546</v>
      </c>
      <c r="T650" s="41" t="s">
        <v>1544</v>
      </c>
      <c r="U650" s="41" t="s">
        <v>1545</v>
      </c>
      <c r="V650" s="41" t="s">
        <v>1547</v>
      </c>
      <c r="W650" s="41" t="s">
        <v>2998</v>
      </c>
      <c r="X650" s="41"/>
    </row>
    <row r="651" spans="2:24" ht="28.5" x14ac:dyDescent="0.45">
      <c r="B651" s="208">
        <f t="shared" si="9"/>
        <v>645</v>
      </c>
      <c r="C651" s="209" t="s">
        <v>1541</v>
      </c>
      <c r="D651" s="209" t="s">
        <v>1832</v>
      </c>
      <c r="E651" s="209">
        <f>IF(D651="1.2(1)①",INDEX('1.2(1)①'!$B:$B,MATCH(F651,'1.2(1)①'!$J:$J,0),1),INDEX('1.2(1)②'!$B:$B,MATCH(F651,'1.2(1)②'!$J:$J,0),1))</f>
        <v>69</v>
      </c>
      <c r="F651" s="209" t="s">
        <v>2173</v>
      </c>
      <c r="G651" s="209" t="s">
        <v>1556</v>
      </c>
      <c r="H651" s="209" t="s">
        <v>1525</v>
      </c>
      <c r="I651" s="209" t="s">
        <v>1549</v>
      </c>
      <c r="J651" s="209" t="s">
        <v>1132</v>
      </c>
      <c r="K651" s="209" t="s">
        <v>1088</v>
      </c>
      <c r="L651" s="41">
        <v>1.77</v>
      </c>
      <c r="M651" s="41" t="s">
        <v>1097</v>
      </c>
      <c r="N651" s="41" t="s">
        <v>1098</v>
      </c>
      <c r="O651" s="150" t="s">
        <v>1088</v>
      </c>
      <c r="P651" s="41" t="s">
        <v>1092</v>
      </c>
      <c r="Q651" s="41" t="s">
        <v>1557</v>
      </c>
      <c r="R651" s="41" t="s">
        <v>1545</v>
      </c>
      <c r="S651" s="41" t="s">
        <v>1546</v>
      </c>
      <c r="T651" s="41" t="s">
        <v>1544</v>
      </c>
      <c r="U651" s="41" t="s">
        <v>1545</v>
      </c>
      <c r="V651" s="41" t="s">
        <v>1547</v>
      </c>
      <c r="W651" s="41" t="s">
        <v>2998</v>
      </c>
      <c r="X651" s="41"/>
    </row>
    <row r="652" spans="2:24" ht="28.5" x14ac:dyDescent="0.45">
      <c r="B652" s="208">
        <f t="shared" si="9"/>
        <v>646</v>
      </c>
      <c r="C652" s="209" t="s">
        <v>1541</v>
      </c>
      <c r="D652" s="209" t="s">
        <v>1832</v>
      </c>
      <c r="E652" s="209">
        <f>IF(D652="1.2(1)①",INDEX('1.2(1)①'!$B:$B,MATCH(F652,'1.2(1)①'!$J:$J,0),1),INDEX('1.2(1)②'!$B:$B,MATCH(F652,'1.2(1)②'!$J:$J,0),1))</f>
        <v>69</v>
      </c>
      <c r="F652" s="209" t="s">
        <v>2173</v>
      </c>
      <c r="G652" s="209" t="s">
        <v>1556</v>
      </c>
      <c r="H652" s="209" t="s">
        <v>1525</v>
      </c>
      <c r="I652" s="209" t="s">
        <v>1550</v>
      </c>
      <c r="J652" s="209" t="s">
        <v>1132</v>
      </c>
      <c r="K652" s="209" t="s">
        <v>1088</v>
      </c>
      <c r="L652" s="41" t="s">
        <v>1088</v>
      </c>
      <c r="M652" s="41" t="s">
        <v>1097</v>
      </c>
      <c r="N652" s="41" t="s">
        <v>1098</v>
      </c>
      <c r="O652" s="150" t="s">
        <v>1088</v>
      </c>
      <c r="P652" s="41" t="s">
        <v>1092</v>
      </c>
      <c r="Q652" s="41" t="s">
        <v>1557</v>
      </c>
      <c r="R652" s="41" t="s">
        <v>1545</v>
      </c>
      <c r="S652" s="41" t="s">
        <v>1546</v>
      </c>
      <c r="T652" s="41" t="s">
        <v>1544</v>
      </c>
      <c r="U652" s="41" t="s">
        <v>1545</v>
      </c>
      <c r="V652" s="41" t="s">
        <v>1547</v>
      </c>
      <c r="W652" s="41" t="s">
        <v>2998</v>
      </c>
      <c r="X652" s="41"/>
    </row>
    <row r="653" spans="2:24" ht="28.5" x14ac:dyDescent="0.45">
      <c r="B653" s="208">
        <f t="shared" si="9"/>
        <v>647</v>
      </c>
      <c r="C653" s="209" t="s">
        <v>1541</v>
      </c>
      <c r="D653" s="209" t="s">
        <v>1832</v>
      </c>
      <c r="E653" s="209">
        <f>IF(D653="1.2(1)①",INDEX('1.2(1)①'!$B:$B,MATCH(F653,'1.2(1)①'!$J:$J,0),1),INDEX('1.2(1)②'!$B:$B,MATCH(F653,'1.2(1)②'!$J:$J,0),1))</f>
        <v>69</v>
      </c>
      <c r="F653" s="209" t="s">
        <v>2173</v>
      </c>
      <c r="G653" s="209" t="s">
        <v>1559</v>
      </c>
      <c r="H653" s="209" t="s">
        <v>1525</v>
      </c>
      <c r="I653" s="209" t="s">
        <v>1112</v>
      </c>
      <c r="J653" s="209" t="s">
        <v>1132</v>
      </c>
      <c r="K653" s="209" t="s">
        <v>1088</v>
      </c>
      <c r="L653" s="41">
        <v>0.94</v>
      </c>
      <c r="M653" s="41" t="s">
        <v>1097</v>
      </c>
      <c r="N653" s="41" t="s">
        <v>1098</v>
      </c>
      <c r="O653" s="150" t="s">
        <v>1088</v>
      </c>
      <c r="P653" s="41" t="s">
        <v>1092</v>
      </c>
      <c r="Q653" s="41" t="s">
        <v>1557</v>
      </c>
      <c r="R653" s="41" t="s">
        <v>1545</v>
      </c>
      <c r="S653" s="41" t="s">
        <v>1546</v>
      </c>
      <c r="T653" s="41" t="s">
        <v>1544</v>
      </c>
      <c r="U653" s="41" t="s">
        <v>1545</v>
      </c>
      <c r="V653" s="41" t="s">
        <v>1547</v>
      </c>
      <c r="W653" s="41" t="s">
        <v>2998</v>
      </c>
      <c r="X653" s="41"/>
    </row>
    <row r="654" spans="2:24" ht="28.5" x14ac:dyDescent="0.45">
      <c r="B654" s="208">
        <f t="shared" si="9"/>
        <v>648</v>
      </c>
      <c r="C654" s="209" t="s">
        <v>1541</v>
      </c>
      <c r="D654" s="209" t="s">
        <v>1832</v>
      </c>
      <c r="E654" s="209">
        <f>IF(D654="1.2(1)①",INDEX('1.2(1)①'!$B:$B,MATCH(F654,'1.2(1)①'!$J:$J,0),1),INDEX('1.2(1)②'!$B:$B,MATCH(F654,'1.2(1)②'!$J:$J,0),1))</f>
        <v>69</v>
      </c>
      <c r="F654" s="209" t="s">
        <v>2173</v>
      </c>
      <c r="G654" s="209" t="s">
        <v>1559</v>
      </c>
      <c r="H654" s="209" t="s">
        <v>1525</v>
      </c>
      <c r="I654" s="209" t="s">
        <v>1560</v>
      </c>
      <c r="J654" s="209" t="s">
        <v>1132</v>
      </c>
      <c r="K654" s="209" t="s">
        <v>1088</v>
      </c>
      <c r="L654" s="41">
        <v>0.91</v>
      </c>
      <c r="M654" s="41" t="s">
        <v>1097</v>
      </c>
      <c r="N654" s="41" t="s">
        <v>1098</v>
      </c>
      <c r="O654" s="150" t="s">
        <v>1088</v>
      </c>
      <c r="P654" s="41" t="s">
        <v>1092</v>
      </c>
      <c r="Q654" s="41" t="s">
        <v>1557</v>
      </c>
      <c r="R654" s="41" t="s">
        <v>1545</v>
      </c>
      <c r="S654" s="41" t="s">
        <v>1546</v>
      </c>
      <c r="T654" s="41" t="s">
        <v>1544</v>
      </c>
      <c r="U654" s="41" t="s">
        <v>1545</v>
      </c>
      <c r="V654" s="41" t="s">
        <v>1547</v>
      </c>
      <c r="W654" s="41" t="s">
        <v>2998</v>
      </c>
      <c r="X654" s="41"/>
    </row>
    <row r="655" spans="2:24" ht="28.5" x14ac:dyDescent="0.45">
      <c r="B655" s="208">
        <f t="shared" si="9"/>
        <v>649</v>
      </c>
      <c r="C655" s="209" t="s">
        <v>1541</v>
      </c>
      <c r="D655" s="209" t="s">
        <v>1832</v>
      </c>
      <c r="E655" s="209">
        <f>IF(D655="1.2(1)①",INDEX('1.2(1)①'!$B:$B,MATCH(F655,'1.2(1)①'!$J:$J,0),1),INDEX('1.2(1)②'!$B:$B,MATCH(F655,'1.2(1)②'!$J:$J,0),1))</f>
        <v>69</v>
      </c>
      <c r="F655" s="209" t="s">
        <v>2173</v>
      </c>
      <c r="G655" s="209" t="s">
        <v>1559</v>
      </c>
      <c r="H655" s="209" t="s">
        <v>1525</v>
      </c>
      <c r="I655" s="209" t="s">
        <v>1553</v>
      </c>
      <c r="J655" s="209" t="s">
        <v>1132</v>
      </c>
      <c r="K655" s="209" t="s">
        <v>1088</v>
      </c>
      <c r="L655" s="41">
        <v>0.85</v>
      </c>
      <c r="M655" s="41" t="s">
        <v>1097</v>
      </c>
      <c r="N655" s="41" t="s">
        <v>1098</v>
      </c>
      <c r="O655" s="150" t="s">
        <v>1088</v>
      </c>
      <c r="P655" s="41" t="s">
        <v>1092</v>
      </c>
      <c r="Q655" s="41" t="s">
        <v>1557</v>
      </c>
      <c r="R655" s="41" t="s">
        <v>1545</v>
      </c>
      <c r="S655" s="41" t="s">
        <v>1546</v>
      </c>
      <c r="T655" s="41" t="s">
        <v>1544</v>
      </c>
      <c r="U655" s="41" t="s">
        <v>1545</v>
      </c>
      <c r="V655" s="41" t="s">
        <v>1547</v>
      </c>
      <c r="W655" s="41" t="s">
        <v>2998</v>
      </c>
      <c r="X655" s="41"/>
    </row>
    <row r="656" spans="2:24" ht="28.5" x14ac:dyDescent="0.45">
      <c r="B656" s="208">
        <f t="shared" si="9"/>
        <v>650</v>
      </c>
      <c r="C656" s="209" t="s">
        <v>1541</v>
      </c>
      <c r="D656" s="209" t="s">
        <v>1832</v>
      </c>
      <c r="E656" s="209">
        <f>IF(D656="1.2(1)①",INDEX('1.2(1)①'!$B:$B,MATCH(F656,'1.2(1)①'!$J:$J,0),1),INDEX('1.2(1)②'!$B:$B,MATCH(F656,'1.2(1)②'!$J:$J,0),1))</f>
        <v>69</v>
      </c>
      <c r="F656" s="209" t="s">
        <v>2173</v>
      </c>
      <c r="G656" s="209" t="s">
        <v>1559</v>
      </c>
      <c r="H656" s="209" t="s">
        <v>1525</v>
      </c>
      <c r="I656" s="209" t="s">
        <v>1554</v>
      </c>
      <c r="J656" s="209" t="s">
        <v>1132</v>
      </c>
      <c r="K656" s="209" t="s">
        <v>1088</v>
      </c>
      <c r="L656" s="41">
        <v>0.91</v>
      </c>
      <c r="M656" s="41" t="s">
        <v>1097</v>
      </c>
      <c r="N656" s="41" t="s">
        <v>1098</v>
      </c>
      <c r="O656" s="150" t="s">
        <v>1088</v>
      </c>
      <c r="P656" s="41" t="s">
        <v>1092</v>
      </c>
      <c r="Q656" s="41" t="s">
        <v>1557</v>
      </c>
      <c r="R656" s="41" t="s">
        <v>1545</v>
      </c>
      <c r="S656" s="41" t="s">
        <v>1546</v>
      </c>
      <c r="T656" s="41" t="s">
        <v>1544</v>
      </c>
      <c r="U656" s="41" t="s">
        <v>1545</v>
      </c>
      <c r="V656" s="41" t="s">
        <v>1547</v>
      </c>
      <c r="W656" s="41" t="s">
        <v>2998</v>
      </c>
      <c r="X656" s="41"/>
    </row>
    <row r="657" spans="2:24" ht="28.5" x14ac:dyDescent="0.45">
      <c r="B657" s="208">
        <f t="shared" si="9"/>
        <v>651</v>
      </c>
      <c r="C657" s="209" t="s">
        <v>1541</v>
      </c>
      <c r="D657" s="209" t="s">
        <v>1832</v>
      </c>
      <c r="E657" s="209">
        <f>IF(D657="1.2(1)①",INDEX('1.2(1)①'!$B:$B,MATCH(F657,'1.2(1)①'!$J:$J,0),1),INDEX('1.2(1)②'!$B:$B,MATCH(F657,'1.2(1)②'!$J:$J,0),1))</f>
        <v>69</v>
      </c>
      <c r="F657" s="209" t="s">
        <v>2173</v>
      </c>
      <c r="G657" s="209" t="s">
        <v>1559</v>
      </c>
      <c r="H657" s="209" t="s">
        <v>1525</v>
      </c>
      <c r="I657" s="209" t="s">
        <v>1555</v>
      </c>
      <c r="J657" s="209" t="s">
        <v>1132</v>
      </c>
      <c r="K657" s="209" t="s">
        <v>1088</v>
      </c>
      <c r="L657" s="41" t="s">
        <v>1088</v>
      </c>
      <c r="M657" s="41" t="s">
        <v>1097</v>
      </c>
      <c r="N657" s="41" t="s">
        <v>1098</v>
      </c>
      <c r="O657" s="150" t="s">
        <v>1088</v>
      </c>
      <c r="P657" s="41" t="s">
        <v>1092</v>
      </c>
      <c r="Q657" s="41" t="s">
        <v>1557</v>
      </c>
      <c r="R657" s="41" t="s">
        <v>1545</v>
      </c>
      <c r="S657" s="41" t="s">
        <v>1546</v>
      </c>
      <c r="T657" s="41" t="s">
        <v>1544</v>
      </c>
      <c r="U657" s="41" t="s">
        <v>1545</v>
      </c>
      <c r="V657" s="41" t="s">
        <v>1547</v>
      </c>
      <c r="W657" s="41" t="s">
        <v>2998</v>
      </c>
      <c r="X657" s="41"/>
    </row>
    <row r="658" spans="2:24" ht="28.5" x14ac:dyDescent="0.45">
      <c r="B658" s="208">
        <f t="shared" si="9"/>
        <v>652</v>
      </c>
      <c r="C658" s="209" t="s">
        <v>1541</v>
      </c>
      <c r="D658" s="209" t="s">
        <v>1832</v>
      </c>
      <c r="E658" s="209">
        <f>IF(D658="1.2(1)①",INDEX('1.2(1)①'!$B:$B,MATCH(F658,'1.2(1)①'!$J:$J,0),1),INDEX('1.2(1)②'!$B:$B,MATCH(F658,'1.2(1)②'!$J:$J,0),1))</f>
        <v>69</v>
      </c>
      <c r="F658" s="209" t="s">
        <v>2173</v>
      </c>
      <c r="G658" s="209" t="s">
        <v>1561</v>
      </c>
      <c r="H658" s="209" t="s">
        <v>1525</v>
      </c>
      <c r="I658" s="209" t="s">
        <v>1543</v>
      </c>
      <c r="J658" s="209" t="s">
        <v>1132</v>
      </c>
      <c r="K658" s="209" t="s">
        <v>1088</v>
      </c>
      <c r="L658" s="41" t="s">
        <v>1088</v>
      </c>
      <c r="M658" s="41" t="s">
        <v>1097</v>
      </c>
      <c r="N658" s="41" t="s">
        <v>1098</v>
      </c>
      <c r="O658" s="150" t="s">
        <v>1088</v>
      </c>
      <c r="P658" s="41" t="s">
        <v>1092</v>
      </c>
      <c r="Q658" s="41" t="s">
        <v>1562</v>
      </c>
      <c r="R658" s="41" t="s">
        <v>1545</v>
      </c>
      <c r="S658" s="41" t="s">
        <v>1546</v>
      </c>
      <c r="T658" s="41" t="s">
        <v>1562</v>
      </c>
      <c r="U658" s="41" t="s">
        <v>1545</v>
      </c>
      <c r="V658" s="41" t="s">
        <v>1547</v>
      </c>
      <c r="W658" s="41" t="s">
        <v>2998</v>
      </c>
      <c r="X658" s="41"/>
    </row>
    <row r="659" spans="2:24" ht="28.5" x14ac:dyDescent="0.45">
      <c r="B659" s="208">
        <f t="shared" si="9"/>
        <v>653</v>
      </c>
      <c r="C659" s="209" t="s">
        <v>1541</v>
      </c>
      <c r="D659" s="209" t="s">
        <v>1832</v>
      </c>
      <c r="E659" s="209">
        <f>IF(D659="1.2(1)①",INDEX('1.2(1)①'!$B:$B,MATCH(F659,'1.2(1)①'!$J:$J,0),1),INDEX('1.2(1)②'!$B:$B,MATCH(F659,'1.2(1)②'!$J:$J,0),1))</f>
        <v>69</v>
      </c>
      <c r="F659" s="209" t="s">
        <v>2173</v>
      </c>
      <c r="G659" s="209" t="s">
        <v>1561</v>
      </c>
      <c r="H659" s="209" t="s">
        <v>1525</v>
      </c>
      <c r="I659" s="209" t="s">
        <v>1548</v>
      </c>
      <c r="J659" s="209" t="s">
        <v>1132</v>
      </c>
      <c r="K659" s="209" t="s">
        <v>1088</v>
      </c>
      <c r="L659" s="41" t="s">
        <v>1088</v>
      </c>
      <c r="M659" s="41" t="s">
        <v>1097</v>
      </c>
      <c r="N659" s="41" t="s">
        <v>1098</v>
      </c>
      <c r="O659" s="150" t="s">
        <v>1088</v>
      </c>
      <c r="P659" s="41" t="s">
        <v>1092</v>
      </c>
      <c r="Q659" s="41" t="s">
        <v>1562</v>
      </c>
      <c r="R659" s="41" t="s">
        <v>1545</v>
      </c>
      <c r="S659" s="41" t="s">
        <v>1546</v>
      </c>
      <c r="T659" s="41" t="s">
        <v>1562</v>
      </c>
      <c r="U659" s="41" t="s">
        <v>1545</v>
      </c>
      <c r="V659" s="41" t="s">
        <v>1547</v>
      </c>
      <c r="W659" s="41" t="s">
        <v>2998</v>
      </c>
      <c r="X659" s="41"/>
    </row>
    <row r="660" spans="2:24" ht="28.5" x14ac:dyDescent="0.45">
      <c r="B660" s="208">
        <f t="shared" si="9"/>
        <v>654</v>
      </c>
      <c r="C660" s="209" t="s">
        <v>1541</v>
      </c>
      <c r="D660" s="209" t="s">
        <v>1832</v>
      </c>
      <c r="E660" s="209">
        <f>IF(D660="1.2(1)①",INDEX('1.2(1)①'!$B:$B,MATCH(F660,'1.2(1)①'!$J:$J,0),1),INDEX('1.2(1)②'!$B:$B,MATCH(F660,'1.2(1)②'!$J:$J,0),1))</f>
        <v>69</v>
      </c>
      <c r="F660" s="209" t="s">
        <v>2173</v>
      </c>
      <c r="G660" s="209" t="s">
        <v>1561</v>
      </c>
      <c r="H660" s="209" t="s">
        <v>1525</v>
      </c>
      <c r="I660" s="209" t="s">
        <v>1549</v>
      </c>
      <c r="J660" s="209" t="s">
        <v>1132</v>
      </c>
      <c r="K660" s="209" t="s">
        <v>1088</v>
      </c>
      <c r="L660" s="41">
        <v>2</v>
      </c>
      <c r="M660" s="41" t="s">
        <v>1097</v>
      </c>
      <c r="N660" s="41" t="s">
        <v>1098</v>
      </c>
      <c r="O660" s="150" t="s">
        <v>1088</v>
      </c>
      <c r="P660" s="41" t="s">
        <v>1092</v>
      </c>
      <c r="Q660" s="41" t="s">
        <v>1544</v>
      </c>
      <c r="R660" s="41" t="s">
        <v>1545</v>
      </c>
      <c r="S660" s="41" t="s">
        <v>1546</v>
      </c>
      <c r="T660" s="41" t="s">
        <v>1544</v>
      </c>
      <c r="U660" s="41" t="s">
        <v>1545</v>
      </c>
      <c r="V660" s="41" t="s">
        <v>1547</v>
      </c>
      <c r="W660" s="41" t="s">
        <v>2998</v>
      </c>
      <c r="X660" s="41"/>
    </row>
    <row r="661" spans="2:24" ht="28.5" x14ac:dyDescent="0.45">
      <c r="B661" s="208">
        <f t="shared" si="9"/>
        <v>655</v>
      </c>
      <c r="C661" s="209" t="s">
        <v>1541</v>
      </c>
      <c r="D661" s="209" t="s">
        <v>1832</v>
      </c>
      <c r="E661" s="209">
        <f>IF(D661="1.2(1)①",INDEX('1.2(1)①'!$B:$B,MATCH(F661,'1.2(1)①'!$J:$J,0),1),INDEX('1.2(1)②'!$B:$B,MATCH(F661,'1.2(1)②'!$J:$J,0),1))</f>
        <v>69</v>
      </c>
      <c r="F661" s="209" t="s">
        <v>2173</v>
      </c>
      <c r="G661" s="209" t="s">
        <v>1561</v>
      </c>
      <c r="H661" s="209" t="s">
        <v>1525</v>
      </c>
      <c r="I661" s="209" t="s">
        <v>1550</v>
      </c>
      <c r="J661" s="209" t="s">
        <v>1132</v>
      </c>
      <c r="K661" s="209" t="s">
        <v>1088</v>
      </c>
      <c r="L661" s="41" t="s">
        <v>1088</v>
      </c>
      <c r="M661" s="41" t="s">
        <v>1097</v>
      </c>
      <c r="N661" s="41" t="s">
        <v>1098</v>
      </c>
      <c r="O661" s="150" t="s">
        <v>1088</v>
      </c>
      <c r="P661" s="41" t="s">
        <v>1092</v>
      </c>
      <c r="Q661" s="41" t="s">
        <v>1562</v>
      </c>
      <c r="R661" s="41" t="s">
        <v>1545</v>
      </c>
      <c r="S661" s="41" t="s">
        <v>1546</v>
      </c>
      <c r="T661" s="41" t="s">
        <v>1562</v>
      </c>
      <c r="U661" s="41" t="s">
        <v>1545</v>
      </c>
      <c r="V661" s="41" t="s">
        <v>1547</v>
      </c>
      <c r="W661" s="41" t="s">
        <v>2998</v>
      </c>
      <c r="X661" s="41"/>
    </row>
    <row r="662" spans="2:24" ht="28.5" x14ac:dyDescent="0.45">
      <c r="B662" s="208">
        <f t="shared" si="9"/>
        <v>656</v>
      </c>
      <c r="C662" s="209" t="s">
        <v>1541</v>
      </c>
      <c r="D662" s="209" t="s">
        <v>1832</v>
      </c>
      <c r="E662" s="209">
        <f>IF(D662="1.2(1)①",INDEX('1.2(1)①'!$B:$B,MATCH(F662,'1.2(1)①'!$J:$J,0),1),INDEX('1.2(1)②'!$B:$B,MATCH(F662,'1.2(1)②'!$J:$J,0),1))</f>
        <v>69</v>
      </c>
      <c r="F662" s="209" t="s">
        <v>2173</v>
      </c>
      <c r="G662" s="209" t="s">
        <v>1563</v>
      </c>
      <c r="H662" s="209" t="s">
        <v>1525</v>
      </c>
      <c r="I662" s="209" t="s">
        <v>1552</v>
      </c>
      <c r="J662" s="209" t="s">
        <v>1132</v>
      </c>
      <c r="K662" s="209" t="s">
        <v>1088</v>
      </c>
      <c r="L662" s="41" t="s">
        <v>1088</v>
      </c>
      <c r="M662" s="41" t="s">
        <v>1097</v>
      </c>
      <c r="N662" s="41" t="s">
        <v>1098</v>
      </c>
      <c r="O662" s="150" t="s">
        <v>1088</v>
      </c>
      <c r="P662" s="41" t="s">
        <v>1092</v>
      </c>
      <c r="Q662" s="41" t="s">
        <v>1562</v>
      </c>
      <c r="R662" s="41" t="s">
        <v>1545</v>
      </c>
      <c r="S662" s="41" t="s">
        <v>1546</v>
      </c>
      <c r="T662" s="41" t="s">
        <v>1562</v>
      </c>
      <c r="U662" s="41" t="s">
        <v>1545</v>
      </c>
      <c r="V662" s="41" t="s">
        <v>1547</v>
      </c>
      <c r="W662" s="41" t="s">
        <v>2998</v>
      </c>
      <c r="X662" s="41"/>
    </row>
    <row r="663" spans="2:24" ht="28.5" x14ac:dyDescent="0.45">
      <c r="B663" s="208">
        <f>ROW(B663)-6</f>
        <v>657</v>
      </c>
      <c r="C663" s="209" t="s">
        <v>1541</v>
      </c>
      <c r="D663" s="209" t="s">
        <v>1832</v>
      </c>
      <c r="E663" s="209">
        <f>IF(D663="1.2(1)①",INDEX('1.2(1)①'!$B:$B,MATCH(F663,'1.2(1)①'!$J:$J,0),1),INDEX('1.2(1)②'!$B:$B,MATCH(F663,'1.2(1)②'!$J:$J,0),1))</f>
        <v>69</v>
      </c>
      <c r="F663" s="209" t="s">
        <v>2173</v>
      </c>
      <c r="G663" s="209" t="s">
        <v>1563</v>
      </c>
      <c r="H663" s="209" t="s">
        <v>1525</v>
      </c>
      <c r="I663" s="209" t="s">
        <v>1553</v>
      </c>
      <c r="J663" s="209" t="s">
        <v>1132</v>
      </c>
      <c r="K663" s="209" t="s">
        <v>1088</v>
      </c>
      <c r="L663" s="41" t="s">
        <v>1088</v>
      </c>
      <c r="M663" s="41" t="s">
        <v>1097</v>
      </c>
      <c r="N663" s="41" t="s">
        <v>1098</v>
      </c>
      <c r="O663" s="150" t="s">
        <v>1088</v>
      </c>
      <c r="P663" s="41" t="s">
        <v>1092</v>
      </c>
      <c r="Q663" s="41" t="s">
        <v>1562</v>
      </c>
      <c r="R663" s="41" t="s">
        <v>1545</v>
      </c>
      <c r="S663" s="41" t="s">
        <v>1546</v>
      </c>
      <c r="T663" s="41" t="s">
        <v>1562</v>
      </c>
      <c r="U663" s="41" t="s">
        <v>1545</v>
      </c>
      <c r="V663" s="41" t="s">
        <v>1547</v>
      </c>
      <c r="W663" s="41" t="s">
        <v>2998</v>
      </c>
      <c r="X663" s="41"/>
    </row>
    <row r="664" spans="2:24" ht="28.5" x14ac:dyDescent="0.45">
      <c r="B664" s="208">
        <f>ROW(B664)-6</f>
        <v>658</v>
      </c>
      <c r="C664" s="209" t="s">
        <v>1541</v>
      </c>
      <c r="D664" s="209" t="s">
        <v>1832</v>
      </c>
      <c r="E664" s="209">
        <f>IF(D664="1.2(1)①",INDEX('1.2(1)①'!$B:$B,MATCH(F664,'1.2(1)①'!$J:$J,0),1),INDEX('1.2(1)②'!$B:$B,MATCH(F664,'1.2(1)②'!$J:$J,0),1))</f>
        <v>69</v>
      </c>
      <c r="F664" s="209" t="s">
        <v>2173</v>
      </c>
      <c r="G664" s="209" t="s">
        <v>1563</v>
      </c>
      <c r="H664" s="209" t="s">
        <v>1525</v>
      </c>
      <c r="I664" s="209" t="s">
        <v>1554</v>
      </c>
      <c r="J664" s="209" t="s">
        <v>1132</v>
      </c>
      <c r="K664" s="209" t="s">
        <v>1088</v>
      </c>
      <c r="L664" s="41">
        <v>0.94</v>
      </c>
      <c r="M664" s="41" t="s">
        <v>1097</v>
      </c>
      <c r="N664" s="41" t="s">
        <v>1098</v>
      </c>
      <c r="O664" s="150" t="s">
        <v>1088</v>
      </c>
      <c r="P664" s="41" t="s">
        <v>1092</v>
      </c>
      <c r="Q664" s="41" t="s">
        <v>1562</v>
      </c>
      <c r="R664" s="41" t="s">
        <v>1545</v>
      </c>
      <c r="S664" s="41" t="s">
        <v>1546</v>
      </c>
      <c r="T664" s="41" t="s">
        <v>1562</v>
      </c>
      <c r="U664" s="41" t="s">
        <v>1545</v>
      </c>
      <c r="V664" s="41" t="s">
        <v>1547</v>
      </c>
      <c r="W664" s="41" t="s">
        <v>2998</v>
      </c>
      <c r="X664" s="41"/>
    </row>
    <row r="665" spans="2:24" ht="28.5" x14ac:dyDescent="0.45">
      <c r="B665" s="208">
        <f>ROW(B665)-6</f>
        <v>659</v>
      </c>
      <c r="C665" s="209" t="s">
        <v>1541</v>
      </c>
      <c r="D665" s="209" t="s">
        <v>1832</v>
      </c>
      <c r="E665" s="209">
        <f>IF(D665="1.2(1)①",INDEX('1.2(1)①'!$B:$B,MATCH(F665,'1.2(1)①'!$J:$J,0),1),INDEX('1.2(1)②'!$B:$B,MATCH(F665,'1.2(1)②'!$J:$J,0),1))</f>
        <v>69</v>
      </c>
      <c r="F665" s="209" t="s">
        <v>2173</v>
      </c>
      <c r="G665" s="209" t="s">
        <v>1563</v>
      </c>
      <c r="H665" s="209" t="s">
        <v>1525</v>
      </c>
      <c r="I665" s="209" t="s">
        <v>1555</v>
      </c>
      <c r="J665" s="209" t="s">
        <v>1132</v>
      </c>
      <c r="K665" s="209" t="s">
        <v>1088</v>
      </c>
      <c r="L665" s="41" t="s">
        <v>1088</v>
      </c>
      <c r="M665" s="41" t="s">
        <v>1097</v>
      </c>
      <c r="N665" s="41" t="s">
        <v>1098</v>
      </c>
      <c r="O665" s="150" t="s">
        <v>1088</v>
      </c>
      <c r="P665" s="41" t="s">
        <v>1092</v>
      </c>
      <c r="Q665" s="41" t="s">
        <v>1562</v>
      </c>
      <c r="R665" s="41" t="s">
        <v>1545</v>
      </c>
      <c r="S665" s="41" t="s">
        <v>1546</v>
      </c>
      <c r="T665" s="41" t="s">
        <v>1562</v>
      </c>
      <c r="U665" s="41" t="s">
        <v>1545</v>
      </c>
      <c r="V665" s="41" t="s">
        <v>1547</v>
      </c>
      <c r="W665" s="41" t="s">
        <v>2998</v>
      </c>
      <c r="X665" s="41"/>
    </row>
    <row r="666" spans="2:24" ht="99.75" x14ac:dyDescent="0.45">
      <c r="B666" s="208">
        <f>ROW(B666)-6</f>
        <v>660</v>
      </c>
      <c r="C666" s="209" t="s">
        <v>1710</v>
      </c>
      <c r="D666" s="209" t="s">
        <v>1832</v>
      </c>
      <c r="E666" s="209">
        <f>IF(D666="1.2(1)①",INDEX('1.2(1)①'!$B:$B,MATCH(F666,'1.2(1)①'!$J:$J,0),1),INDEX('1.2(1)②'!$B:$B,MATCH(F666,'1.2(1)②'!$J:$J,0),1))</f>
        <v>73</v>
      </c>
      <c r="F666" s="209" t="s">
        <v>2174</v>
      </c>
      <c r="G666" s="209" t="s">
        <v>1706</v>
      </c>
      <c r="H666" s="209" t="s">
        <v>1088</v>
      </c>
      <c r="I666" s="209" t="s">
        <v>1088</v>
      </c>
      <c r="J666" s="209" t="s">
        <v>1692</v>
      </c>
      <c r="K666" s="209" t="s">
        <v>1693</v>
      </c>
      <c r="L666" s="41">
        <v>1.6</v>
      </c>
      <c r="M666" s="41" t="s">
        <v>1097</v>
      </c>
      <c r="N666" s="41" t="s">
        <v>1098</v>
      </c>
      <c r="O666" s="150" t="s">
        <v>1088</v>
      </c>
      <c r="P666" s="41" t="s">
        <v>1092</v>
      </c>
      <c r="Q666" s="41" t="s">
        <v>1694</v>
      </c>
      <c r="R666" s="41" t="s">
        <v>1695</v>
      </c>
      <c r="S666" s="41" t="s">
        <v>1696</v>
      </c>
      <c r="T666" s="41" t="s">
        <v>1694</v>
      </c>
      <c r="U666" s="41" t="s">
        <v>1695</v>
      </c>
      <c r="V666" s="41" t="s">
        <v>1711</v>
      </c>
      <c r="W666" s="41" t="s">
        <v>2998</v>
      </c>
      <c r="X666" s="41"/>
    </row>
    <row r="667" spans="2:24" ht="57" x14ac:dyDescent="0.45">
      <c r="B667" s="208">
        <f>ROW(B667)-6</f>
        <v>661</v>
      </c>
      <c r="C667" s="209" t="s">
        <v>1726</v>
      </c>
      <c r="D667" s="209" t="s">
        <v>1832</v>
      </c>
      <c r="E667" s="209">
        <f>IF(D667="1.2(1)①",INDEX('1.2(1)①'!$B:$B,MATCH(F667,'1.2(1)①'!$J:$J,0),1),INDEX('1.2(1)②'!$B:$B,MATCH(F667,'1.2(1)②'!$J:$J,0),1))</f>
        <v>74</v>
      </c>
      <c r="F667" s="209" t="s">
        <v>2175</v>
      </c>
      <c r="G667" s="209" t="s">
        <v>1088</v>
      </c>
      <c r="H667" s="209" t="s">
        <v>1088</v>
      </c>
      <c r="I667" s="209" t="s">
        <v>1088</v>
      </c>
      <c r="J667" s="209" t="s">
        <v>1715</v>
      </c>
      <c r="K667" s="209" t="s">
        <v>1716</v>
      </c>
      <c r="L667" s="41">
        <v>2E-3</v>
      </c>
      <c r="M667" s="41" t="s">
        <v>1097</v>
      </c>
      <c r="N667" s="41" t="s">
        <v>1098</v>
      </c>
      <c r="O667" s="150" t="s">
        <v>1088</v>
      </c>
      <c r="P667" s="41" t="s">
        <v>1092</v>
      </c>
      <c r="Q667" s="41" t="s">
        <v>1727</v>
      </c>
      <c r="R667" s="41" t="s">
        <v>1728</v>
      </c>
      <c r="S667" s="41" t="s">
        <v>1729</v>
      </c>
      <c r="T667" s="41" t="s">
        <v>1727</v>
      </c>
      <c r="U667" s="41" t="s">
        <v>1728</v>
      </c>
      <c r="V667" s="41" t="s">
        <v>1729</v>
      </c>
      <c r="W667" s="41" t="s">
        <v>2998</v>
      </c>
      <c r="X667" s="41"/>
    </row>
    <row r="668" spans="2:24" ht="57" x14ac:dyDescent="0.45">
      <c r="B668" s="208">
        <f t="shared" ref="B668:B731" si="10">ROW(B668)-6</f>
        <v>662</v>
      </c>
      <c r="C668" s="209" t="s">
        <v>1758</v>
      </c>
      <c r="D668" s="209" t="s">
        <v>1832</v>
      </c>
      <c r="E668" s="209">
        <f>IF(D668="1.2(1)①",INDEX('1.2(1)①'!$B:$B,MATCH(F668,'1.2(1)①'!$J:$J,0),1),INDEX('1.2(1)②'!$B:$B,MATCH(F668,'1.2(1)②'!$J:$J,0),1))</f>
        <v>82</v>
      </c>
      <c r="F668" s="100" t="s">
        <v>183</v>
      </c>
      <c r="G668" s="209" t="s">
        <v>1088</v>
      </c>
      <c r="H668" s="209" t="s">
        <v>1088</v>
      </c>
      <c r="I668" s="209" t="s">
        <v>1088</v>
      </c>
      <c r="J668" s="209" t="s">
        <v>1759</v>
      </c>
      <c r="K668" s="209" t="s">
        <v>1400</v>
      </c>
      <c r="L668" s="41">
        <v>22.63</v>
      </c>
      <c r="M668" s="41" t="s">
        <v>1097</v>
      </c>
      <c r="N668" s="41" t="s">
        <v>1098</v>
      </c>
      <c r="O668" s="150" t="s">
        <v>1088</v>
      </c>
      <c r="P668" s="41" t="s">
        <v>1092</v>
      </c>
      <c r="Q668" s="41" t="s">
        <v>1760</v>
      </c>
      <c r="R668" s="41" t="s">
        <v>1761</v>
      </c>
      <c r="S668" s="41" t="s">
        <v>1762</v>
      </c>
      <c r="T668" s="41" t="s">
        <v>1763</v>
      </c>
      <c r="U668" s="41" t="s">
        <v>1764</v>
      </c>
      <c r="V668" s="41" t="s">
        <v>1765</v>
      </c>
      <c r="W668" s="41" t="s">
        <v>2998</v>
      </c>
      <c r="X668" s="41"/>
    </row>
    <row r="669" spans="2:24" ht="57" x14ac:dyDescent="0.45">
      <c r="B669" s="208">
        <f t="shared" si="10"/>
        <v>663</v>
      </c>
      <c r="C669" s="209" t="s">
        <v>1758</v>
      </c>
      <c r="D669" s="209" t="s">
        <v>1832</v>
      </c>
      <c r="E669" s="209">
        <f>IF(D669="1.2(1)①",INDEX('1.2(1)①'!$B:$B,MATCH(F669,'1.2(1)①'!$J:$J,0),1),INDEX('1.2(1)②'!$B:$B,MATCH(F669,'1.2(1)②'!$J:$J,0),1))</f>
        <v>82</v>
      </c>
      <c r="F669" s="100" t="s">
        <v>183</v>
      </c>
      <c r="G669" s="209" t="s">
        <v>1088</v>
      </c>
      <c r="H669" s="209" t="s">
        <v>1088</v>
      </c>
      <c r="I669" s="209" t="s">
        <v>1088</v>
      </c>
      <c r="J669" s="209" t="s">
        <v>1766</v>
      </c>
      <c r="K669" s="209" t="s">
        <v>1400</v>
      </c>
      <c r="L669" s="41">
        <v>21.2</v>
      </c>
      <c r="M669" s="41" t="s">
        <v>1097</v>
      </c>
      <c r="N669" s="41" t="s">
        <v>1098</v>
      </c>
      <c r="O669" s="150" t="s">
        <v>1088</v>
      </c>
      <c r="P669" s="41" t="s">
        <v>1092</v>
      </c>
      <c r="Q669" s="41" t="s">
        <v>1767</v>
      </c>
      <c r="R669" s="41" t="s">
        <v>1764</v>
      </c>
      <c r="S669" s="41" t="s">
        <v>1768</v>
      </c>
      <c r="T669" s="41" t="s">
        <v>1767</v>
      </c>
      <c r="U669" s="41" t="s">
        <v>1764</v>
      </c>
      <c r="V669" s="41" t="s">
        <v>1765</v>
      </c>
      <c r="W669" s="41" t="s">
        <v>2998</v>
      </c>
      <c r="X669" s="41"/>
    </row>
    <row r="670" spans="2:24" ht="57" x14ac:dyDescent="0.45">
      <c r="B670" s="208">
        <f t="shared" si="10"/>
        <v>664</v>
      </c>
      <c r="C670" s="209" t="s">
        <v>1769</v>
      </c>
      <c r="D670" s="209" t="s">
        <v>1832</v>
      </c>
      <c r="E670" s="209">
        <f>IF(D670="1.2(1)①",INDEX('1.2(1)①'!$B:$B,MATCH(F670,'1.2(1)①'!$J:$J,0),1),INDEX('1.2(1)②'!$B:$B,MATCH(F670,'1.2(1)②'!$J:$J,0),1))</f>
        <v>82</v>
      </c>
      <c r="F670" s="100" t="s">
        <v>183</v>
      </c>
      <c r="G670" s="209" t="s">
        <v>1088</v>
      </c>
      <c r="H670" s="209" t="s">
        <v>1088</v>
      </c>
      <c r="I670" s="209" t="s">
        <v>1088</v>
      </c>
      <c r="J670" s="209" t="s">
        <v>1766</v>
      </c>
      <c r="K670" s="209" t="s">
        <v>1400</v>
      </c>
      <c r="L670" s="41">
        <v>16.399999999999999</v>
      </c>
      <c r="M670" s="41" t="s">
        <v>1097</v>
      </c>
      <c r="N670" s="41" t="s">
        <v>1098</v>
      </c>
      <c r="O670" s="150" t="s">
        <v>1088</v>
      </c>
      <c r="P670" s="41" t="s">
        <v>1092</v>
      </c>
      <c r="Q670" s="41" t="s">
        <v>1767</v>
      </c>
      <c r="R670" s="41" t="s">
        <v>1764</v>
      </c>
      <c r="S670" s="41" t="s">
        <v>1765</v>
      </c>
      <c r="T670" s="41" t="s">
        <v>1767</v>
      </c>
      <c r="U670" s="41" t="s">
        <v>1764</v>
      </c>
      <c r="V670" s="41" t="s">
        <v>1765</v>
      </c>
      <c r="W670" s="41" t="s">
        <v>2998</v>
      </c>
      <c r="X670" s="41"/>
    </row>
    <row r="671" spans="2:24" ht="28.5" x14ac:dyDescent="0.45">
      <c r="B671" s="208">
        <f t="shared" si="10"/>
        <v>665</v>
      </c>
      <c r="C671" s="209" t="s">
        <v>1770</v>
      </c>
      <c r="D671" s="209" t="s">
        <v>1832</v>
      </c>
      <c r="E671" s="209">
        <f>IF(D671="1.2(1)①",INDEX('1.2(1)①'!$B:$B,MATCH(F671,'1.2(1)①'!$J:$J,0),1),INDEX('1.2(1)②'!$B:$B,MATCH(F671,'1.2(1)②'!$J:$J,0),1))</f>
        <v>82</v>
      </c>
      <c r="F671" s="100" t="s">
        <v>183</v>
      </c>
      <c r="G671" s="209" t="s">
        <v>1088</v>
      </c>
      <c r="H671" s="209" t="s">
        <v>1088</v>
      </c>
      <c r="I671" s="209" t="s">
        <v>1088</v>
      </c>
      <c r="J671" s="209" t="s">
        <v>1766</v>
      </c>
      <c r="K671" s="209" t="s">
        <v>1400</v>
      </c>
      <c r="L671" s="41">
        <v>15.5</v>
      </c>
      <c r="M671" s="41" t="s">
        <v>1097</v>
      </c>
      <c r="N671" s="41" t="s">
        <v>1098</v>
      </c>
      <c r="O671" s="150" t="s">
        <v>1088</v>
      </c>
      <c r="P671" s="41" t="s">
        <v>1092</v>
      </c>
      <c r="Q671" s="41" t="s">
        <v>1760</v>
      </c>
      <c r="R671" s="41" t="s">
        <v>1761</v>
      </c>
      <c r="S671" s="41" t="s">
        <v>1762</v>
      </c>
      <c r="T671" s="41" t="s">
        <v>1771</v>
      </c>
      <c r="U671" s="41" t="s">
        <v>1772</v>
      </c>
      <c r="V671" s="41" t="s">
        <v>1773</v>
      </c>
      <c r="W671" s="41" t="s">
        <v>2998</v>
      </c>
      <c r="X671" s="41"/>
    </row>
    <row r="672" spans="2:24" ht="57" x14ac:dyDescent="0.45">
      <c r="B672" s="208">
        <f t="shared" si="10"/>
        <v>666</v>
      </c>
      <c r="C672" s="209" t="s">
        <v>1774</v>
      </c>
      <c r="D672" s="209" t="s">
        <v>1832</v>
      </c>
      <c r="E672" s="209">
        <f>IF(D672="1.2(1)①",INDEX('1.2(1)①'!$B:$B,MATCH(F672,'1.2(1)①'!$J:$J,0),1),INDEX('1.2(1)②'!$B:$B,MATCH(F672,'1.2(1)②'!$J:$J,0),1))</f>
        <v>82</v>
      </c>
      <c r="F672" s="100" t="s">
        <v>183</v>
      </c>
      <c r="G672" s="209" t="s">
        <v>1088</v>
      </c>
      <c r="H672" s="209" t="s">
        <v>1088</v>
      </c>
      <c r="I672" s="209" t="s">
        <v>1088</v>
      </c>
      <c r="J672" s="209" t="s">
        <v>1766</v>
      </c>
      <c r="K672" s="209" t="s">
        <v>1400</v>
      </c>
      <c r="L672" s="41">
        <v>9.6</v>
      </c>
      <c r="M672" s="41" t="s">
        <v>1097</v>
      </c>
      <c r="N672" s="41" t="s">
        <v>1098</v>
      </c>
      <c r="O672" s="150" t="s">
        <v>1088</v>
      </c>
      <c r="P672" s="41" t="s">
        <v>1092</v>
      </c>
      <c r="Q672" s="41" t="s">
        <v>1760</v>
      </c>
      <c r="R672" s="41" t="s">
        <v>1761</v>
      </c>
      <c r="S672" s="41" t="s">
        <v>1762</v>
      </c>
      <c r="T672" s="41" t="s">
        <v>1775</v>
      </c>
      <c r="U672" s="41" t="s">
        <v>1776</v>
      </c>
      <c r="V672" s="41" t="s">
        <v>1777</v>
      </c>
      <c r="W672" s="41" t="s">
        <v>2998</v>
      </c>
      <c r="X672" s="41"/>
    </row>
    <row r="673" spans="2:24" ht="71.25" x14ac:dyDescent="0.45">
      <c r="B673" s="208">
        <f t="shared" si="10"/>
        <v>667</v>
      </c>
      <c r="C673" s="209" t="s">
        <v>1778</v>
      </c>
      <c r="D673" s="209" t="s">
        <v>1832</v>
      </c>
      <c r="E673" s="209">
        <f>IF(D673="1.2(1)①",INDEX('1.2(1)①'!$B:$B,MATCH(F673,'1.2(1)①'!$J:$J,0),1),INDEX('1.2(1)②'!$B:$B,MATCH(F673,'1.2(1)②'!$J:$J,0),1))</f>
        <v>82</v>
      </c>
      <c r="F673" s="100" t="s">
        <v>183</v>
      </c>
      <c r="G673" s="209" t="s">
        <v>1088</v>
      </c>
      <c r="H673" s="209" t="s">
        <v>1417</v>
      </c>
      <c r="I673" s="209" t="s">
        <v>1779</v>
      </c>
      <c r="J673" s="209" t="s">
        <v>1780</v>
      </c>
      <c r="K673" s="209" t="s">
        <v>1400</v>
      </c>
      <c r="L673" s="41">
        <v>98</v>
      </c>
      <c r="M673" s="41" t="s">
        <v>1097</v>
      </c>
      <c r="N673" s="41" t="s">
        <v>1098</v>
      </c>
      <c r="O673" s="150" t="s">
        <v>1088</v>
      </c>
      <c r="P673" s="41" t="s">
        <v>1092</v>
      </c>
      <c r="Q673" s="41" t="s">
        <v>1781</v>
      </c>
      <c r="R673" s="41" t="s">
        <v>1782</v>
      </c>
      <c r="S673" s="41" t="s">
        <v>1783</v>
      </c>
      <c r="T673" s="41" t="s">
        <v>1781</v>
      </c>
      <c r="U673" s="41" t="s">
        <v>1782</v>
      </c>
      <c r="V673" s="41" t="s">
        <v>1784</v>
      </c>
      <c r="W673" s="41" t="s">
        <v>2998</v>
      </c>
      <c r="X673" s="41"/>
    </row>
    <row r="674" spans="2:24" ht="71.25" x14ac:dyDescent="0.45">
      <c r="B674" s="208">
        <f t="shared" si="10"/>
        <v>668</v>
      </c>
      <c r="C674" s="209" t="s">
        <v>1778</v>
      </c>
      <c r="D674" s="209" t="s">
        <v>1832</v>
      </c>
      <c r="E674" s="209">
        <f>IF(D674="1.2(1)①",INDEX('1.2(1)①'!$B:$B,MATCH(F674,'1.2(1)①'!$J:$J,0),1),INDEX('1.2(1)②'!$B:$B,MATCH(F674,'1.2(1)②'!$J:$J,0),1))</f>
        <v>82</v>
      </c>
      <c r="F674" s="100" t="s">
        <v>183</v>
      </c>
      <c r="G674" s="209" t="s">
        <v>1088</v>
      </c>
      <c r="H674" s="209" t="s">
        <v>1417</v>
      </c>
      <c r="I674" s="209" t="s">
        <v>1785</v>
      </c>
      <c r="J674" s="209" t="s">
        <v>1780</v>
      </c>
      <c r="K674" s="209" t="s">
        <v>1400</v>
      </c>
      <c r="L674" s="41">
        <v>98.4</v>
      </c>
      <c r="M674" s="41" t="s">
        <v>1097</v>
      </c>
      <c r="N674" s="41" t="s">
        <v>1098</v>
      </c>
      <c r="O674" s="150" t="s">
        <v>1088</v>
      </c>
      <c r="P674" s="41" t="s">
        <v>1092</v>
      </c>
      <c r="Q674" s="41" t="s">
        <v>1781</v>
      </c>
      <c r="R674" s="41" t="s">
        <v>1782</v>
      </c>
      <c r="S674" s="41" t="s">
        <v>1783</v>
      </c>
      <c r="T674" s="41" t="s">
        <v>1781</v>
      </c>
      <c r="U674" s="41" t="s">
        <v>1782</v>
      </c>
      <c r="V674" s="41" t="s">
        <v>1784</v>
      </c>
      <c r="W674" s="41" t="s">
        <v>2998</v>
      </c>
      <c r="X674" s="41"/>
    </row>
    <row r="675" spans="2:24" ht="71.25" x14ac:dyDescent="0.45">
      <c r="B675" s="208">
        <f t="shared" si="10"/>
        <v>669</v>
      </c>
      <c r="C675" s="209" t="s">
        <v>1786</v>
      </c>
      <c r="D675" s="209" t="s">
        <v>1832</v>
      </c>
      <c r="E675" s="209">
        <f>IF(D675="1.2(1)①",INDEX('1.2(1)①'!$B:$B,MATCH(F675,'1.2(1)①'!$J:$J,0),1),INDEX('1.2(1)②'!$B:$B,MATCH(F675,'1.2(1)②'!$J:$J,0),1))</f>
        <v>82</v>
      </c>
      <c r="F675" s="100" t="s">
        <v>183</v>
      </c>
      <c r="G675" s="209" t="s">
        <v>1088</v>
      </c>
      <c r="H675" s="209" t="s">
        <v>1088</v>
      </c>
      <c r="I675" s="209" t="s">
        <v>1088</v>
      </c>
      <c r="J675" s="209" t="s">
        <v>1780</v>
      </c>
      <c r="K675" s="209" t="s">
        <v>1400</v>
      </c>
      <c r="L675" s="41">
        <v>96.5</v>
      </c>
      <c r="M675" s="41" t="s">
        <v>1097</v>
      </c>
      <c r="N675" s="41" t="s">
        <v>1098</v>
      </c>
      <c r="O675" s="150" t="s">
        <v>1088</v>
      </c>
      <c r="P675" s="41" t="s">
        <v>1092</v>
      </c>
      <c r="Q675" s="41" t="s">
        <v>1781</v>
      </c>
      <c r="R675" s="41" t="s">
        <v>1782</v>
      </c>
      <c r="S675" s="41" t="s">
        <v>1783</v>
      </c>
      <c r="T675" s="41" t="s">
        <v>1781</v>
      </c>
      <c r="U675" s="41" t="s">
        <v>1782</v>
      </c>
      <c r="V675" s="41" t="s">
        <v>1784</v>
      </c>
      <c r="W675" s="41" t="s">
        <v>2998</v>
      </c>
      <c r="X675" s="41"/>
    </row>
    <row r="676" spans="2:24" ht="57" x14ac:dyDescent="0.45">
      <c r="B676" s="208">
        <f t="shared" si="10"/>
        <v>670</v>
      </c>
      <c r="C676" s="209" t="s">
        <v>1787</v>
      </c>
      <c r="D676" s="209" t="s">
        <v>1832</v>
      </c>
      <c r="E676" s="209">
        <f>IF(D676="1.2(1)①",INDEX('1.2(1)①'!$B:$B,MATCH(F676,'1.2(1)①'!$J:$J,0),1),INDEX('1.2(1)②'!$B:$B,MATCH(F676,'1.2(1)②'!$J:$J,0),1))</f>
        <v>83</v>
      </c>
      <c r="F676" s="209" t="s">
        <v>2176</v>
      </c>
      <c r="G676" s="209" t="s">
        <v>1088</v>
      </c>
      <c r="H676" s="209" t="s">
        <v>1417</v>
      </c>
      <c r="I676" s="209" t="s">
        <v>1788</v>
      </c>
      <c r="J676" s="209" t="s">
        <v>1789</v>
      </c>
      <c r="K676" s="209" t="s">
        <v>1400</v>
      </c>
      <c r="L676" s="41">
        <v>80</v>
      </c>
      <c r="M676" s="41" t="s">
        <v>1097</v>
      </c>
      <c r="N676" s="41" t="s">
        <v>1098</v>
      </c>
      <c r="O676" s="150" t="s">
        <v>1088</v>
      </c>
      <c r="P676" s="41" t="s">
        <v>1092</v>
      </c>
      <c r="Q676" s="41" t="s">
        <v>1790</v>
      </c>
      <c r="R676" s="41" t="s">
        <v>1791</v>
      </c>
      <c r="S676" s="41" t="s">
        <v>1792</v>
      </c>
      <c r="T676" s="41" t="s">
        <v>1790</v>
      </c>
      <c r="U676" s="41" t="s">
        <v>1791</v>
      </c>
      <c r="V676" s="41" t="s">
        <v>1793</v>
      </c>
      <c r="W676" s="41" t="s">
        <v>2998</v>
      </c>
      <c r="X676" s="41"/>
    </row>
    <row r="677" spans="2:24" ht="57" x14ac:dyDescent="0.45">
      <c r="B677" s="208">
        <f t="shared" si="10"/>
        <v>671</v>
      </c>
      <c r="C677" s="209" t="s">
        <v>1794</v>
      </c>
      <c r="D677" s="209" t="s">
        <v>1832</v>
      </c>
      <c r="E677" s="209">
        <f>IF(D677="1.2(1)①",INDEX('1.2(1)①'!$B:$B,MATCH(F677,'1.2(1)①'!$J:$J,0),1),INDEX('1.2(1)②'!$B:$B,MATCH(F677,'1.2(1)②'!$J:$J,0),1))</f>
        <v>83</v>
      </c>
      <c r="F677" s="209" t="s">
        <v>2176</v>
      </c>
      <c r="G677" s="209" t="s">
        <v>1088</v>
      </c>
      <c r="H677" s="209" t="s">
        <v>1417</v>
      </c>
      <c r="I677" s="209" t="s">
        <v>1788</v>
      </c>
      <c r="J677" s="209" t="s">
        <v>1789</v>
      </c>
      <c r="K677" s="209" t="s">
        <v>1400</v>
      </c>
      <c r="L677" s="41">
        <v>85</v>
      </c>
      <c r="M677" s="41" t="s">
        <v>1097</v>
      </c>
      <c r="N677" s="41" t="s">
        <v>1098</v>
      </c>
      <c r="O677" s="150" t="s">
        <v>1088</v>
      </c>
      <c r="P677" s="41" t="s">
        <v>1092</v>
      </c>
      <c r="Q677" s="41" t="s">
        <v>1790</v>
      </c>
      <c r="R677" s="41" t="s">
        <v>1791</v>
      </c>
      <c r="S677" s="41" t="s">
        <v>1795</v>
      </c>
      <c r="T677" s="41" t="s">
        <v>1790</v>
      </c>
      <c r="U677" s="41" t="s">
        <v>1791</v>
      </c>
      <c r="V677" s="41" t="s">
        <v>1793</v>
      </c>
      <c r="W677" s="41" t="s">
        <v>2998</v>
      </c>
      <c r="X677" s="41"/>
    </row>
    <row r="678" spans="2:24" ht="57" x14ac:dyDescent="0.45">
      <c r="B678" s="208">
        <f t="shared" si="10"/>
        <v>672</v>
      </c>
      <c r="C678" s="209" t="s">
        <v>1796</v>
      </c>
      <c r="D678" s="209" t="s">
        <v>1832</v>
      </c>
      <c r="E678" s="209">
        <f>IF(D678="1.2(1)①",INDEX('1.2(1)①'!$B:$B,MATCH(F678,'1.2(1)①'!$J:$J,0),1),INDEX('1.2(1)②'!$B:$B,MATCH(F678,'1.2(1)②'!$J:$J,0),1))</f>
        <v>84</v>
      </c>
      <c r="F678" s="209" t="s">
        <v>2177</v>
      </c>
      <c r="G678" s="209" t="s">
        <v>1797</v>
      </c>
      <c r="H678" s="209" t="s">
        <v>1417</v>
      </c>
      <c r="I678" s="209" t="s">
        <v>1798</v>
      </c>
      <c r="J678" s="209" t="s">
        <v>1799</v>
      </c>
      <c r="K678" s="209" t="s">
        <v>1400</v>
      </c>
      <c r="L678" s="41" t="s">
        <v>1088</v>
      </c>
      <c r="M678" s="41" t="s">
        <v>1097</v>
      </c>
      <c r="N678" s="41" t="s">
        <v>1098</v>
      </c>
      <c r="O678" s="150" t="s">
        <v>1088</v>
      </c>
      <c r="P678" s="41" t="s">
        <v>1219</v>
      </c>
      <c r="Q678" s="41" t="s">
        <v>1800</v>
      </c>
      <c r="R678" s="41" t="s">
        <v>1088</v>
      </c>
      <c r="S678" s="41" t="s">
        <v>1801</v>
      </c>
      <c r="T678" s="41" t="s">
        <v>1800</v>
      </c>
      <c r="U678" s="41" t="s">
        <v>1088</v>
      </c>
      <c r="V678" s="41" t="s">
        <v>1802</v>
      </c>
      <c r="W678" s="41" t="s">
        <v>2998</v>
      </c>
      <c r="X678" s="41"/>
    </row>
    <row r="679" spans="2:24" ht="57" x14ac:dyDescent="0.45">
      <c r="B679" s="208">
        <f t="shared" si="10"/>
        <v>673</v>
      </c>
      <c r="C679" s="209" t="s">
        <v>1796</v>
      </c>
      <c r="D679" s="209" t="s">
        <v>1832</v>
      </c>
      <c r="E679" s="209">
        <f>IF(D679="1.2(1)①",INDEX('1.2(1)①'!$B:$B,MATCH(F679,'1.2(1)①'!$J:$J,0),1),INDEX('1.2(1)②'!$B:$B,MATCH(F679,'1.2(1)②'!$J:$J,0),1))</f>
        <v>84</v>
      </c>
      <c r="F679" s="209" t="s">
        <v>2177</v>
      </c>
      <c r="G679" s="209" t="s">
        <v>1797</v>
      </c>
      <c r="H679" s="209" t="s">
        <v>1417</v>
      </c>
      <c r="I679" s="209" t="s">
        <v>1803</v>
      </c>
      <c r="J679" s="209" t="s">
        <v>1799</v>
      </c>
      <c r="K679" s="209" t="s">
        <v>1400</v>
      </c>
      <c r="L679" s="41" t="s">
        <v>1088</v>
      </c>
      <c r="M679" s="41" t="s">
        <v>1097</v>
      </c>
      <c r="N679" s="41" t="s">
        <v>1098</v>
      </c>
      <c r="O679" s="150" t="s">
        <v>1088</v>
      </c>
      <c r="P679" s="41" t="s">
        <v>1219</v>
      </c>
      <c r="Q679" s="41" t="s">
        <v>1800</v>
      </c>
      <c r="R679" s="41" t="s">
        <v>1088</v>
      </c>
      <c r="S679" s="41" t="s">
        <v>1801</v>
      </c>
      <c r="T679" s="41" t="s">
        <v>1800</v>
      </c>
      <c r="U679" s="41" t="s">
        <v>1088</v>
      </c>
      <c r="V679" s="41" t="s">
        <v>1802</v>
      </c>
      <c r="W679" s="41" t="s">
        <v>2998</v>
      </c>
      <c r="X679" s="41"/>
    </row>
    <row r="680" spans="2:24" ht="57" x14ac:dyDescent="0.45">
      <c r="B680" s="208">
        <f t="shared" si="10"/>
        <v>674</v>
      </c>
      <c r="C680" s="209" t="s">
        <v>1796</v>
      </c>
      <c r="D680" s="209" t="s">
        <v>1832</v>
      </c>
      <c r="E680" s="209">
        <f>IF(D680="1.2(1)①",INDEX('1.2(1)①'!$B:$B,MATCH(F680,'1.2(1)①'!$J:$J,0),1),INDEX('1.2(1)②'!$B:$B,MATCH(F680,'1.2(1)②'!$J:$J,0),1))</f>
        <v>84</v>
      </c>
      <c r="F680" s="209" t="s">
        <v>2177</v>
      </c>
      <c r="G680" s="209" t="s">
        <v>1797</v>
      </c>
      <c r="H680" s="209" t="s">
        <v>1417</v>
      </c>
      <c r="I680" s="209" t="s">
        <v>1804</v>
      </c>
      <c r="J680" s="209" t="s">
        <v>1799</v>
      </c>
      <c r="K680" s="209" t="s">
        <v>1400</v>
      </c>
      <c r="L680" s="41">
        <v>6.2</v>
      </c>
      <c r="M680" s="41" t="s">
        <v>1097</v>
      </c>
      <c r="N680" s="41" t="s">
        <v>1098</v>
      </c>
      <c r="O680" s="150" t="s">
        <v>1088</v>
      </c>
      <c r="P680" s="41" t="s">
        <v>1219</v>
      </c>
      <c r="Q680" s="41" t="s">
        <v>1800</v>
      </c>
      <c r="R680" s="41" t="s">
        <v>1088</v>
      </c>
      <c r="S680" s="41" t="s">
        <v>1801</v>
      </c>
      <c r="T680" s="41" t="s">
        <v>1800</v>
      </c>
      <c r="U680" s="41" t="s">
        <v>1088</v>
      </c>
      <c r="V680" s="41" t="s">
        <v>1802</v>
      </c>
      <c r="W680" s="41" t="s">
        <v>2998</v>
      </c>
      <c r="X680" s="41"/>
    </row>
    <row r="681" spans="2:24" ht="57" x14ac:dyDescent="0.45">
      <c r="B681" s="208">
        <f t="shared" si="10"/>
        <v>675</v>
      </c>
      <c r="C681" s="209" t="s">
        <v>1796</v>
      </c>
      <c r="D681" s="209" t="s">
        <v>1832</v>
      </c>
      <c r="E681" s="209">
        <f>IF(D681="1.2(1)①",INDEX('1.2(1)①'!$B:$B,MATCH(F681,'1.2(1)①'!$J:$J,0),1),INDEX('1.2(1)②'!$B:$B,MATCH(F681,'1.2(1)②'!$J:$J,0),1))</f>
        <v>84</v>
      </c>
      <c r="F681" s="209" t="s">
        <v>2177</v>
      </c>
      <c r="G681" s="209" t="s">
        <v>1797</v>
      </c>
      <c r="H681" s="209" t="s">
        <v>1417</v>
      </c>
      <c r="I681" s="209" t="s">
        <v>1805</v>
      </c>
      <c r="J681" s="209" t="s">
        <v>1799</v>
      </c>
      <c r="K681" s="209" t="s">
        <v>1400</v>
      </c>
      <c r="L681" s="41">
        <v>6.2</v>
      </c>
      <c r="M681" s="41" t="s">
        <v>1097</v>
      </c>
      <c r="N681" s="41" t="s">
        <v>1098</v>
      </c>
      <c r="O681" s="150" t="s">
        <v>1088</v>
      </c>
      <c r="P681" s="41" t="s">
        <v>1219</v>
      </c>
      <c r="Q681" s="41" t="s">
        <v>1800</v>
      </c>
      <c r="R681" s="41" t="s">
        <v>1088</v>
      </c>
      <c r="S681" s="41" t="s">
        <v>1801</v>
      </c>
      <c r="T681" s="41" t="s">
        <v>1800</v>
      </c>
      <c r="U681" s="41" t="s">
        <v>1088</v>
      </c>
      <c r="V681" s="41" t="s">
        <v>1802</v>
      </c>
      <c r="W681" s="41" t="s">
        <v>2998</v>
      </c>
      <c r="X681" s="41"/>
    </row>
    <row r="682" spans="2:24" ht="57" x14ac:dyDescent="0.45">
      <c r="B682" s="208">
        <f t="shared" si="10"/>
        <v>676</v>
      </c>
      <c r="C682" s="209" t="s">
        <v>1796</v>
      </c>
      <c r="D682" s="209" t="s">
        <v>1832</v>
      </c>
      <c r="E682" s="209">
        <f>IF(D682="1.2(1)①",INDEX('1.2(1)①'!$B:$B,MATCH(F682,'1.2(1)①'!$J:$J,0),1),INDEX('1.2(1)②'!$B:$B,MATCH(F682,'1.2(1)②'!$J:$J,0),1))</f>
        <v>84</v>
      </c>
      <c r="F682" s="209" t="s">
        <v>2177</v>
      </c>
      <c r="G682" s="209" t="s">
        <v>1797</v>
      </c>
      <c r="H682" s="209" t="s">
        <v>1417</v>
      </c>
      <c r="I682" s="209" t="s">
        <v>1432</v>
      </c>
      <c r="J682" s="209" t="s">
        <v>1799</v>
      </c>
      <c r="K682" s="209" t="s">
        <v>1400</v>
      </c>
      <c r="L682" s="41">
        <v>6.8</v>
      </c>
      <c r="M682" s="41" t="s">
        <v>1097</v>
      </c>
      <c r="N682" s="41" t="s">
        <v>1098</v>
      </c>
      <c r="O682" s="150" t="s">
        <v>1088</v>
      </c>
      <c r="P682" s="41" t="s">
        <v>1219</v>
      </c>
      <c r="Q682" s="41" t="s">
        <v>1800</v>
      </c>
      <c r="R682" s="41" t="s">
        <v>1088</v>
      </c>
      <c r="S682" s="41" t="s">
        <v>1801</v>
      </c>
      <c r="T682" s="41" t="s">
        <v>1800</v>
      </c>
      <c r="U682" s="41" t="s">
        <v>1088</v>
      </c>
      <c r="V682" s="41" t="s">
        <v>1802</v>
      </c>
      <c r="W682" s="41" t="s">
        <v>2998</v>
      </c>
      <c r="X682" s="41"/>
    </row>
    <row r="683" spans="2:24" ht="57" x14ac:dyDescent="0.45">
      <c r="B683" s="208">
        <f t="shared" si="10"/>
        <v>677</v>
      </c>
      <c r="C683" s="209" t="s">
        <v>1796</v>
      </c>
      <c r="D683" s="209" t="s">
        <v>1832</v>
      </c>
      <c r="E683" s="209">
        <f>IF(D683="1.2(1)①",INDEX('1.2(1)①'!$B:$B,MATCH(F683,'1.2(1)①'!$J:$J,0),1),INDEX('1.2(1)②'!$B:$B,MATCH(F683,'1.2(1)②'!$J:$J,0),1))</f>
        <v>84</v>
      </c>
      <c r="F683" s="209" t="s">
        <v>2177</v>
      </c>
      <c r="G683" s="209" t="s">
        <v>1797</v>
      </c>
      <c r="H683" s="209" t="s">
        <v>1417</v>
      </c>
      <c r="I683" s="209" t="s">
        <v>1439</v>
      </c>
      <c r="J683" s="209" t="s">
        <v>1799</v>
      </c>
      <c r="K683" s="209" t="s">
        <v>1400</v>
      </c>
      <c r="L683" s="41" t="s">
        <v>1088</v>
      </c>
      <c r="M683" s="41" t="s">
        <v>1097</v>
      </c>
      <c r="N683" s="41" t="s">
        <v>1098</v>
      </c>
      <c r="O683" s="150" t="s">
        <v>1088</v>
      </c>
      <c r="P683" s="41" t="s">
        <v>1219</v>
      </c>
      <c r="Q683" s="41" t="s">
        <v>1800</v>
      </c>
      <c r="R683" s="41" t="s">
        <v>1088</v>
      </c>
      <c r="S683" s="41" t="s">
        <v>1801</v>
      </c>
      <c r="T683" s="41" t="s">
        <v>1800</v>
      </c>
      <c r="U683" s="41" t="s">
        <v>1088</v>
      </c>
      <c r="V683" s="41" t="s">
        <v>1802</v>
      </c>
      <c r="W683" s="41" t="s">
        <v>2998</v>
      </c>
      <c r="X683" s="41"/>
    </row>
    <row r="684" spans="2:24" ht="57" x14ac:dyDescent="0.45">
      <c r="B684" s="208">
        <f t="shared" si="10"/>
        <v>678</v>
      </c>
      <c r="C684" s="209" t="s">
        <v>1796</v>
      </c>
      <c r="D684" s="209" t="s">
        <v>1832</v>
      </c>
      <c r="E684" s="209">
        <f>IF(D684="1.2(1)①",INDEX('1.2(1)①'!$B:$B,MATCH(F684,'1.2(1)①'!$J:$J,0),1),INDEX('1.2(1)②'!$B:$B,MATCH(F684,'1.2(1)②'!$J:$J,0),1))</f>
        <v>84</v>
      </c>
      <c r="F684" s="209" t="s">
        <v>2177</v>
      </c>
      <c r="G684" s="209" t="s">
        <v>1806</v>
      </c>
      <c r="H684" s="209" t="s">
        <v>1417</v>
      </c>
      <c r="I684" s="209" t="s">
        <v>1798</v>
      </c>
      <c r="J684" s="209" t="s">
        <v>1799</v>
      </c>
      <c r="K684" s="209" t="s">
        <v>1400</v>
      </c>
      <c r="L684" s="41" t="s">
        <v>1088</v>
      </c>
      <c r="M684" s="41" t="s">
        <v>1097</v>
      </c>
      <c r="N684" s="41" t="s">
        <v>1098</v>
      </c>
      <c r="O684" s="150" t="s">
        <v>1088</v>
      </c>
      <c r="P684" s="41" t="s">
        <v>1219</v>
      </c>
      <c r="Q684" s="41" t="s">
        <v>1800</v>
      </c>
      <c r="R684" s="41" t="s">
        <v>1088</v>
      </c>
      <c r="S684" s="41" t="s">
        <v>1801</v>
      </c>
      <c r="T684" s="41" t="s">
        <v>1800</v>
      </c>
      <c r="U684" s="41" t="s">
        <v>1088</v>
      </c>
      <c r="V684" s="41" t="s">
        <v>1802</v>
      </c>
      <c r="W684" s="41" t="s">
        <v>2998</v>
      </c>
      <c r="X684" s="41"/>
    </row>
    <row r="685" spans="2:24" ht="57" x14ac:dyDescent="0.45">
      <c r="B685" s="208">
        <f t="shared" si="10"/>
        <v>679</v>
      </c>
      <c r="C685" s="209" t="s">
        <v>1796</v>
      </c>
      <c r="D685" s="209" t="s">
        <v>1832</v>
      </c>
      <c r="E685" s="209">
        <f>IF(D685="1.2(1)①",INDEX('1.2(1)①'!$B:$B,MATCH(F685,'1.2(1)①'!$J:$J,0),1),INDEX('1.2(1)②'!$B:$B,MATCH(F685,'1.2(1)②'!$J:$J,0),1))</f>
        <v>84</v>
      </c>
      <c r="F685" s="209" t="s">
        <v>2177</v>
      </c>
      <c r="G685" s="209" t="s">
        <v>1806</v>
      </c>
      <c r="H685" s="209" t="s">
        <v>1417</v>
      </c>
      <c r="I685" s="209" t="s">
        <v>1803</v>
      </c>
      <c r="J685" s="209" t="s">
        <v>1799</v>
      </c>
      <c r="K685" s="209" t="s">
        <v>1400</v>
      </c>
      <c r="L685" s="41" t="s">
        <v>1088</v>
      </c>
      <c r="M685" s="41" t="s">
        <v>1097</v>
      </c>
      <c r="N685" s="41" t="s">
        <v>1098</v>
      </c>
      <c r="O685" s="150" t="s">
        <v>1088</v>
      </c>
      <c r="P685" s="41" t="s">
        <v>1219</v>
      </c>
      <c r="Q685" s="41" t="s">
        <v>1800</v>
      </c>
      <c r="R685" s="41" t="s">
        <v>1088</v>
      </c>
      <c r="S685" s="41" t="s">
        <v>1801</v>
      </c>
      <c r="T685" s="41" t="s">
        <v>1800</v>
      </c>
      <c r="U685" s="41" t="s">
        <v>1088</v>
      </c>
      <c r="V685" s="41" t="s">
        <v>1802</v>
      </c>
      <c r="W685" s="41" t="s">
        <v>2998</v>
      </c>
      <c r="X685" s="41"/>
    </row>
    <row r="686" spans="2:24" ht="57" x14ac:dyDescent="0.45">
      <c r="B686" s="208">
        <f t="shared" si="10"/>
        <v>680</v>
      </c>
      <c r="C686" s="209" t="s">
        <v>1796</v>
      </c>
      <c r="D686" s="209" t="s">
        <v>1832</v>
      </c>
      <c r="E686" s="209">
        <f>IF(D686="1.2(1)①",INDEX('1.2(1)①'!$B:$B,MATCH(F686,'1.2(1)①'!$J:$J,0),1),INDEX('1.2(1)②'!$B:$B,MATCH(F686,'1.2(1)②'!$J:$J,0),1))</f>
        <v>84</v>
      </c>
      <c r="F686" s="209" t="s">
        <v>2177</v>
      </c>
      <c r="G686" s="209" t="s">
        <v>1806</v>
      </c>
      <c r="H686" s="209" t="s">
        <v>1417</v>
      </c>
      <c r="I686" s="209" t="s">
        <v>1804</v>
      </c>
      <c r="J686" s="209" t="s">
        <v>1799</v>
      </c>
      <c r="K686" s="209" t="s">
        <v>1400</v>
      </c>
      <c r="L686" s="41">
        <v>6.2</v>
      </c>
      <c r="M686" s="41" t="s">
        <v>1097</v>
      </c>
      <c r="N686" s="41" t="s">
        <v>1098</v>
      </c>
      <c r="O686" s="150" t="s">
        <v>1088</v>
      </c>
      <c r="P686" s="41" t="s">
        <v>1219</v>
      </c>
      <c r="Q686" s="41" t="s">
        <v>1800</v>
      </c>
      <c r="R686" s="41" t="s">
        <v>1088</v>
      </c>
      <c r="S686" s="41" t="s">
        <v>1801</v>
      </c>
      <c r="T686" s="41" t="s">
        <v>1800</v>
      </c>
      <c r="U686" s="41" t="s">
        <v>1088</v>
      </c>
      <c r="V686" s="41" t="s">
        <v>1802</v>
      </c>
      <c r="W686" s="41" t="s">
        <v>2998</v>
      </c>
      <c r="X686" s="41"/>
    </row>
    <row r="687" spans="2:24" ht="57" x14ac:dyDescent="0.45">
      <c r="B687" s="208">
        <f t="shared" si="10"/>
        <v>681</v>
      </c>
      <c r="C687" s="209" t="s">
        <v>1796</v>
      </c>
      <c r="D687" s="209" t="s">
        <v>1832</v>
      </c>
      <c r="E687" s="209">
        <f>IF(D687="1.2(1)①",INDEX('1.2(1)①'!$B:$B,MATCH(F687,'1.2(1)①'!$J:$J,0),1),INDEX('1.2(1)②'!$B:$B,MATCH(F687,'1.2(1)②'!$J:$J,0),1))</f>
        <v>84</v>
      </c>
      <c r="F687" s="209" t="s">
        <v>2177</v>
      </c>
      <c r="G687" s="209" t="s">
        <v>1806</v>
      </c>
      <c r="H687" s="209" t="s">
        <v>1417</v>
      </c>
      <c r="I687" s="209" t="s">
        <v>1805</v>
      </c>
      <c r="J687" s="209" t="s">
        <v>1799</v>
      </c>
      <c r="K687" s="209" t="s">
        <v>1400</v>
      </c>
      <c r="L687" s="41">
        <v>6.8</v>
      </c>
      <c r="M687" s="41" t="s">
        <v>1097</v>
      </c>
      <c r="N687" s="41" t="s">
        <v>1098</v>
      </c>
      <c r="O687" s="150" t="s">
        <v>1088</v>
      </c>
      <c r="P687" s="41" t="s">
        <v>1219</v>
      </c>
      <c r="Q687" s="41" t="s">
        <v>1800</v>
      </c>
      <c r="R687" s="41" t="s">
        <v>1088</v>
      </c>
      <c r="S687" s="41" t="s">
        <v>1801</v>
      </c>
      <c r="T687" s="41" t="s">
        <v>1800</v>
      </c>
      <c r="U687" s="41" t="s">
        <v>1088</v>
      </c>
      <c r="V687" s="41" t="s">
        <v>1802</v>
      </c>
      <c r="W687" s="41" t="s">
        <v>2998</v>
      </c>
      <c r="X687" s="41"/>
    </row>
    <row r="688" spans="2:24" ht="57" x14ac:dyDescent="0.45">
      <c r="B688" s="208">
        <f t="shared" si="10"/>
        <v>682</v>
      </c>
      <c r="C688" s="209" t="s">
        <v>1796</v>
      </c>
      <c r="D688" s="209" t="s">
        <v>1832</v>
      </c>
      <c r="E688" s="209">
        <f>IF(D688="1.2(1)①",INDEX('1.2(1)①'!$B:$B,MATCH(F688,'1.2(1)①'!$J:$J,0),1),INDEX('1.2(1)②'!$B:$B,MATCH(F688,'1.2(1)②'!$J:$J,0),1))</f>
        <v>84</v>
      </c>
      <c r="F688" s="209" t="s">
        <v>2177</v>
      </c>
      <c r="G688" s="209" t="s">
        <v>1806</v>
      </c>
      <c r="H688" s="209" t="s">
        <v>1417</v>
      </c>
      <c r="I688" s="209" t="s">
        <v>1432</v>
      </c>
      <c r="J688" s="209" t="s">
        <v>1799</v>
      </c>
      <c r="K688" s="209" t="s">
        <v>1400</v>
      </c>
      <c r="L688" s="41">
        <v>8.15</v>
      </c>
      <c r="M688" s="41" t="s">
        <v>1097</v>
      </c>
      <c r="N688" s="41" t="s">
        <v>1098</v>
      </c>
      <c r="O688" s="150" t="s">
        <v>1088</v>
      </c>
      <c r="P688" s="41" t="s">
        <v>1219</v>
      </c>
      <c r="Q688" s="41" t="s">
        <v>1800</v>
      </c>
      <c r="R688" s="41" t="s">
        <v>1088</v>
      </c>
      <c r="S688" s="41" t="s">
        <v>1801</v>
      </c>
      <c r="T688" s="41" t="s">
        <v>1800</v>
      </c>
      <c r="U688" s="41" t="s">
        <v>1088</v>
      </c>
      <c r="V688" s="41" t="s">
        <v>1802</v>
      </c>
      <c r="W688" s="41" t="s">
        <v>2998</v>
      </c>
      <c r="X688" s="41"/>
    </row>
    <row r="689" spans="2:24" ht="57" x14ac:dyDescent="0.45">
      <c r="B689" s="208">
        <f t="shared" si="10"/>
        <v>683</v>
      </c>
      <c r="C689" s="209" t="s">
        <v>1796</v>
      </c>
      <c r="D689" s="209" t="s">
        <v>1832</v>
      </c>
      <c r="E689" s="209">
        <f>IF(D689="1.2(1)①",INDEX('1.2(1)①'!$B:$B,MATCH(F689,'1.2(1)①'!$J:$J,0),1),INDEX('1.2(1)②'!$B:$B,MATCH(F689,'1.2(1)②'!$J:$J,0),1))</f>
        <v>84</v>
      </c>
      <c r="F689" s="209" t="s">
        <v>2177</v>
      </c>
      <c r="G689" s="209" t="s">
        <v>1806</v>
      </c>
      <c r="H689" s="209" t="s">
        <v>1417</v>
      </c>
      <c r="I689" s="209" t="s">
        <v>1439</v>
      </c>
      <c r="J689" s="209" t="s">
        <v>1799</v>
      </c>
      <c r="K689" s="209" t="s">
        <v>1400</v>
      </c>
      <c r="L689" s="41" t="s">
        <v>1088</v>
      </c>
      <c r="M689" s="41" t="s">
        <v>1097</v>
      </c>
      <c r="N689" s="41" t="s">
        <v>1098</v>
      </c>
      <c r="O689" s="150" t="s">
        <v>1088</v>
      </c>
      <c r="P689" s="41" t="s">
        <v>1219</v>
      </c>
      <c r="Q689" s="41" t="s">
        <v>1800</v>
      </c>
      <c r="R689" s="41" t="s">
        <v>1088</v>
      </c>
      <c r="S689" s="41" t="s">
        <v>1801</v>
      </c>
      <c r="T689" s="41" t="s">
        <v>1800</v>
      </c>
      <c r="U689" s="41" t="s">
        <v>1088</v>
      </c>
      <c r="V689" s="41" t="s">
        <v>1802</v>
      </c>
      <c r="W689" s="41" t="s">
        <v>2998</v>
      </c>
      <c r="X689" s="41"/>
    </row>
    <row r="690" spans="2:24" ht="57" x14ac:dyDescent="0.45">
      <c r="B690" s="208">
        <f t="shared" si="10"/>
        <v>684</v>
      </c>
      <c r="C690" s="209" t="s">
        <v>1796</v>
      </c>
      <c r="D690" s="209" t="s">
        <v>1832</v>
      </c>
      <c r="E690" s="209">
        <f>IF(D690="1.2(1)①",INDEX('1.2(1)①'!$B:$B,MATCH(F690,'1.2(1)①'!$J:$J,0),1),INDEX('1.2(1)②'!$B:$B,MATCH(F690,'1.2(1)②'!$J:$J,0),1))</f>
        <v>84</v>
      </c>
      <c r="F690" s="209" t="s">
        <v>2177</v>
      </c>
      <c r="G690" s="209" t="s">
        <v>1807</v>
      </c>
      <c r="H690" s="209" t="s">
        <v>1417</v>
      </c>
      <c r="I690" s="209" t="s">
        <v>1798</v>
      </c>
      <c r="J690" s="209" t="s">
        <v>1799</v>
      </c>
      <c r="K690" s="209" t="s">
        <v>1400</v>
      </c>
      <c r="L690" s="41" t="s">
        <v>1088</v>
      </c>
      <c r="M690" s="41" t="s">
        <v>1097</v>
      </c>
      <c r="N690" s="41" t="s">
        <v>1098</v>
      </c>
      <c r="O690" s="150" t="s">
        <v>1088</v>
      </c>
      <c r="P690" s="41" t="s">
        <v>1219</v>
      </c>
      <c r="Q690" s="41" t="s">
        <v>1800</v>
      </c>
      <c r="R690" s="41" t="s">
        <v>1088</v>
      </c>
      <c r="S690" s="41" t="s">
        <v>1801</v>
      </c>
      <c r="T690" s="41" t="s">
        <v>1800</v>
      </c>
      <c r="U690" s="41" t="s">
        <v>1088</v>
      </c>
      <c r="V690" s="41" t="s">
        <v>1802</v>
      </c>
      <c r="W690" s="41" t="s">
        <v>2998</v>
      </c>
      <c r="X690" s="41"/>
    </row>
    <row r="691" spans="2:24" ht="57" x14ac:dyDescent="0.45">
      <c r="B691" s="208">
        <f t="shared" si="10"/>
        <v>685</v>
      </c>
      <c r="C691" s="209" t="s">
        <v>1796</v>
      </c>
      <c r="D691" s="209" t="s">
        <v>1832</v>
      </c>
      <c r="E691" s="209">
        <f>IF(D691="1.2(1)①",INDEX('1.2(1)①'!$B:$B,MATCH(F691,'1.2(1)①'!$J:$J,0),1),INDEX('1.2(1)②'!$B:$B,MATCH(F691,'1.2(1)②'!$J:$J,0),1))</f>
        <v>84</v>
      </c>
      <c r="F691" s="209" t="s">
        <v>2177</v>
      </c>
      <c r="G691" s="209" t="s">
        <v>1807</v>
      </c>
      <c r="H691" s="209" t="s">
        <v>1417</v>
      </c>
      <c r="I691" s="209" t="s">
        <v>1803</v>
      </c>
      <c r="J691" s="209" t="s">
        <v>1799</v>
      </c>
      <c r="K691" s="209" t="s">
        <v>1400</v>
      </c>
      <c r="L691" s="41" t="s">
        <v>1088</v>
      </c>
      <c r="M691" s="41" t="s">
        <v>1097</v>
      </c>
      <c r="N691" s="41" t="s">
        <v>1098</v>
      </c>
      <c r="O691" s="150" t="s">
        <v>1088</v>
      </c>
      <c r="P691" s="41" t="s">
        <v>1219</v>
      </c>
      <c r="Q691" s="41" t="s">
        <v>1800</v>
      </c>
      <c r="R691" s="41" t="s">
        <v>1088</v>
      </c>
      <c r="S691" s="41" t="s">
        <v>1801</v>
      </c>
      <c r="T691" s="41" t="s">
        <v>1800</v>
      </c>
      <c r="U691" s="41" t="s">
        <v>1088</v>
      </c>
      <c r="V691" s="41" t="s">
        <v>1802</v>
      </c>
      <c r="W691" s="41" t="s">
        <v>2998</v>
      </c>
      <c r="X691" s="41"/>
    </row>
    <row r="692" spans="2:24" ht="57" x14ac:dyDescent="0.45">
      <c r="B692" s="208">
        <f t="shared" si="10"/>
        <v>686</v>
      </c>
      <c r="C692" s="209" t="s">
        <v>1796</v>
      </c>
      <c r="D692" s="209" t="s">
        <v>1832</v>
      </c>
      <c r="E692" s="209">
        <f>IF(D692="1.2(1)①",INDEX('1.2(1)①'!$B:$B,MATCH(F692,'1.2(1)①'!$J:$J,0),1),INDEX('1.2(1)②'!$B:$B,MATCH(F692,'1.2(1)②'!$J:$J,0),1))</f>
        <v>84</v>
      </c>
      <c r="F692" s="209" t="s">
        <v>2177</v>
      </c>
      <c r="G692" s="209" t="s">
        <v>1807</v>
      </c>
      <c r="H692" s="209" t="s">
        <v>1417</v>
      </c>
      <c r="I692" s="209" t="s">
        <v>1804</v>
      </c>
      <c r="J692" s="209" t="s">
        <v>1799</v>
      </c>
      <c r="K692" s="209" t="s">
        <v>1400</v>
      </c>
      <c r="L692" s="41" t="s">
        <v>1088</v>
      </c>
      <c r="M692" s="41" t="s">
        <v>1097</v>
      </c>
      <c r="N692" s="41" t="s">
        <v>1098</v>
      </c>
      <c r="O692" s="150" t="s">
        <v>1088</v>
      </c>
      <c r="P692" s="41" t="s">
        <v>1219</v>
      </c>
      <c r="Q692" s="41" t="s">
        <v>1800</v>
      </c>
      <c r="R692" s="41" t="s">
        <v>1088</v>
      </c>
      <c r="S692" s="41" t="s">
        <v>1801</v>
      </c>
      <c r="T692" s="41" t="s">
        <v>1800</v>
      </c>
      <c r="U692" s="41" t="s">
        <v>1088</v>
      </c>
      <c r="V692" s="41" t="s">
        <v>1802</v>
      </c>
      <c r="W692" s="41" t="s">
        <v>2998</v>
      </c>
      <c r="X692" s="41"/>
    </row>
    <row r="693" spans="2:24" ht="57" x14ac:dyDescent="0.45">
      <c r="B693" s="208">
        <f t="shared" si="10"/>
        <v>687</v>
      </c>
      <c r="C693" s="209" t="s">
        <v>1796</v>
      </c>
      <c r="D693" s="209" t="s">
        <v>1832</v>
      </c>
      <c r="E693" s="209">
        <f>IF(D693="1.2(1)①",INDEX('1.2(1)①'!$B:$B,MATCH(F693,'1.2(1)①'!$J:$J,0),1),INDEX('1.2(1)②'!$B:$B,MATCH(F693,'1.2(1)②'!$J:$J,0),1))</f>
        <v>84</v>
      </c>
      <c r="F693" s="209" t="s">
        <v>2177</v>
      </c>
      <c r="G693" s="209" t="s">
        <v>1807</v>
      </c>
      <c r="H693" s="209" t="s">
        <v>1417</v>
      </c>
      <c r="I693" s="209" t="s">
        <v>1805</v>
      </c>
      <c r="J693" s="209" t="s">
        <v>1799</v>
      </c>
      <c r="K693" s="209" t="s">
        <v>1400</v>
      </c>
      <c r="L693" s="41" t="s">
        <v>1088</v>
      </c>
      <c r="M693" s="41" t="s">
        <v>1097</v>
      </c>
      <c r="N693" s="41" t="s">
        <v>1098</v>
      </c>
      <c r="O693" s="150" t="s">
        <v>1088</v>
      </c>
      <c r="P693" s="41" t="s">
        <v>1219</v>
      </c>
      <c r="Q693" s="41" t="s">
        <v>1800</v>
      </c>
      <c r="R693" s="41" t="s">
        <v>1088</v>
      </c>
      <c r="S693" s="41" t="s">
        <v>1801</v>
      </c>
      <c r="T693" s="41" t="s">
        <v>1800</v>
      </c>
      <c r="U693" s="41" t="s">
        <v>1088</v>
      </c>
      <c r="V693" s="41" t="s">
        <v>1802</v>
      </c>
      <c r="W693" s="41" t="s">
        <v>2998</v>
      </c>
      <c r="X693" s="41"/>
    </row>
    <row r="694" spans="2:24" ht="57" x14ac:dyDescent="0.45">
      <c r="B694" s="208">
        <f t="shared" si="10"/>
        <v>688</v>
      </c>
      <c r="C694" s="209" t="s">
        <v>1796</v>
      </c>
      <c r="D694" s="209" t="s">
        <v>1832</v>
      </c>
      <c r="E694" s="209">
        <f>IF(D694="1.2(1)①",INDEX('1.2(1)①'!$B:$B,MATCH(F694,'1.2(1)①'!$J:$J,0),1),INDEX('1.2(1)②'!$B:$B,MATCH(F694,'1.2(1)②'!$J:$J,0),1))</f>
        <v>84</v>
      </c>
      <c r="F694" s="209" t="s">
        <v>2177</v>
      </c>
      <c r="G694" s="209" t="s">
        <v>1807</v>
      </c>
      <c r="H694" s="209" t="s">
        <v>1417</v>
      </c>
      <c r="I694" s="209" t="s">
        <v>1432</v>
      </c>
      <c r="J694" s="209" t="s">
        <v>1799</v>
      </c>
      <c r="K694" s="209" t="s">
        <v>1400</v>
      </c>
      <c r="L694" s="41" t="s">
        <v>1088</v>
      </c>
      <c r="M694" s="41" t="s">
        <v>1097</v>
      </c>
      <c r="N694" s="41" t="s">
        <v>1098</v>
      </c>
      <c r="O694" s="150" t="s">
        <v>1088</v>
      </c>
      <c r="P694" s="41" t="s">
        <v>1219</v>
      </c>
      <c r="Q694" s="41" t="s">
        <v>1800</v>
      </c>
      <c r="R694" s="41" t="s">
        <v>1088</v>
      </c>
      <c r="S694" s="41" t="s">
        <v>1801</v>
      </c>
      <c r="T694" s="41" t="s">
        <v>1800</v>
      </c>
      <c r="U694" s="41" t="s">
        <v>1088</v>
      </c>
      <c r="V694" s="41" t="s">
        <v>1802</v>
      </c>
      <c r="W694" s="41" t="s">
        <v>2998</v>
      </c>
      <c r="X694" s="41"/>
    </row>
    <row r="695" spans="2:24" ht="57" x14ac:dyDescent="0.45">
      <c r="B695" s="208">
        <f t="shared" si="10"/>
        <v>689</v>
      </c>
      <c r="C695" s="209" t="s">
        <v>1796</v>
      </c>
      <c r="D695" s="209" t="s">
        <v>1832</v>
      </c>
      <c r="E695" s="209">
        <f>IF(D695="1.2(1)①",INDEX('1.2(1)①'!$B:$B,MATCH(F695,'1.2(1)①'!$J:$J,0),1),INDEX('1.2(1)②'!$B:$B,MATCH(F695,'1.2(1)②'!$J:$J,0),1))</f>
        <v>84</v>
      </c>
      <c r="F695" s="209" t="s">
        <v>2177</v>
      </c>
      <c r="G695" s="209" t="s">
        <v>1807</v>
      </c>
      <c r="H695" s="209" t="s">
        <v>1417</v>
      </c>
      <c r="I695" s="209" t="s">
        <v>1439</v>
      </c>
      <c r="J695" s="209" t="s">
        <v>1799</v>
      </c>
      <c r="K695" s="209" t="s">
        <v>1400</v>
      </c>
      <c r="L695" s="41" t="s">
        <v>1088</v>
      </c>
      <c r="M695" s="41" t="s">
        <v>1097</v>
      </c>
      <c r="N695" s="41" t="s">
        <v>1098</v>
      </c>
      <c r="O695" s="150" t="s">
        <v>1088</v>
      </c>
      <c r="P695" s="41" t="s">
        <v>1219</v>
      </c>
      <c r="Q695" s="41" t="s">
        <v>1800</v>
      </c>
      <c r="R695" s="41" t="s">
        <v>1088</v>
      </c>
      <c r="S695" s="41" t="s">
        <v>1801</v>
      </c>
      <c r="T695" s="41" t="s">
        <v>1800</v>
      </c>
      <c r="U695" s="41" t="s">
        <v>1088</v>
      </c>
      <c r="V695" s="41" t="s">
        <v>1802</v>
      </c>
      <c r="W695" s="41" t="s">
        <v>2998</v>
      </c>
      <c r="X695" s="41"/>
    </row>
    <row r="696" spans="2:24" ht="57" x14ac:dyDescent="0.45">
      <c r="B696" s="208">
        <f t="shared" si="10"/>
        <v>690</v>
      </c>
      <c r="C696" s="209" t="s">
        <v>1796</v>
      </c>
      <c r="D696" s="209" t="s">
        <v>1832</v>
      </c>
      <c r="E696" s="209">
        <f>IF(D696="1.2(1)①",INDEX('1.2(1)①'!$B:$B,MATCH(F696,'1.2(1)①'!$J:$J,0),1),INDEX('1.2(1)②'!$B:$B,MATCH(F696,'1.2(1)②'!$J:$J,0),1))</f>
        <v>84</v>
      </c>
      <c r="F696" s="209" t="s">
        <v>2177</v>
      </c>
      <c r="G696" s="209" t="s">
        <v>1808</v>
      </c>
      <c r="H696" s="209" t="s">
        <v>1417</v>
      </c>
      <c r="I696" s="209" t="s">
        <v>1798</v>
      </c>
      <c r="J696" s="209" t="s">
        <v>1799</v>
      </c>
      <c r="K696" s="209" t="s">
        <v>1400</v>
      </c>
      <c r="L696" s="41" t="s">
        <v>1088</v>
      </c>
      <c r="M696" s="41" t="s">
        <v>1097</v>
      </c>
      <c r="N696" s="41" t="s">
        <v>1098</v>
      </c>
      <c r="O696" s="150" t="s">
        <v>1088</v>
      </c>
      <c r="P696" s="41" t="s">
        <v>1219</v>
      </c>
      <c r="Q696" s="41" t="s">
        <v>1800</v>
      </c>
      <c r="R696" s="41" t="s">
        <v>1088</v>
      </c>
      <c r="S696" s="41" t="s">
        <v>1801</v>
      </c>
      <c r="T696" s="41" t="s">
        <v>1800</v>
      </c>
      <c r="U696" s="41" t="s">
        <v>1088</v>
      </c>
      <c r="V696" s="41" t="s">
        <v>1809</v>
      </c>
      <c r="W696" s="41" t="s">
        <v>2998</v>
      </c>
      <c r="X696" s="41"/>
    </row>
    <row r="697" spans="2:24" ht="57" x14ac:dyDescent="0.45">
      <c r="B697" s="208">
        <f t="shared" si="10"/>
        <v>691</v>
      </c>
      <c r="C697" s="209" t="s">
        <v>1796</v>
      </c>
      <c r="D697" s="209" t="s">
        <v>1832</v>
      </c>
      <c r="E697" s="209">
        <f>IF(D697="1.2(1)①",INDEX('1.2(1)①'!$B:$B,MATCH(F697,'1.2(1)①'!$J:$J,0),1),INDEX('1.2(1)②'!$B:$B,MATCH(F697,'1.2(1)②'!$J:$J,0),1))</f>
        <v>84</v>
      </c>
      <c r="F697" s="209" t="s">
        <v>2177</v>
      </c>
      <c r="G697" s="209" t="s">
        <v>1808</v>
      </c>
      <c r="H697" s="209" t="s">
        <v>1417</v>
      </c>
      <c r="I697" s="209" t="s">
        <v>1803</v>
      </c>
      <c r="J697" s="209" t="s">
        <v>1799</v>
      </c>
      <c r="K697" s="209" t="s">
        <v>1400</v>
      </c>
      <c r="L697" s="41" t="s">
        <v>1088</v>
      </c>
      <c r="M697" s="41" t="s">
        <v>1097</v>
      </c>
      <c r="N697" s="41" t="s">
        <v>1098</v>
      </c>
      <c r="O697" s="150" t="s">
        <v>1088</v>
      </c>
      <c r="P697" s="41" t="s">
        <v>1219</v>
      </c>
      <c r="Q697" s="41" t="s">
        <v>1800</v>
      </c>
      <c r="R697" s="41" t="s">
        <v>1088</v>
      </c>
      <c r="S697" s="41" t="s">
        <v>1801</v>
      </c>
      <c r="T697" s="41" t="s">
        <v>1800</v>
      </c>
      <c r="U697" s="41" t="s">
        <v>1088</v>
      </c>
      <c r="V697" s="41" t="s">
        <v>1809</v>
      </c>
      <c r="W697" s="41" t="s">
        <v>2998</v>
      </c>
      <c r="X697" s="41"/>
    </row>
    <row r="698" spans="2:24" ht="57" x14ac:dyDescent="0.45">
      <c r="B698" s="208">
        <f t="shared" si="10"/>
        <v>692</v>
      </c>
      <c r="C698" s="209" t="s">
        <v>1796</v>
      </c>
      <c r="D698" s="209" t="s">
        <v>1832</v>
      </c>
      <c r="E698" s="209">
        <f>IF(D698="1.2(1)①",INDEX('1.2(1)①'!$B:$B,MATCH(F698,'1.2(1)①'!$J:$J,0),1),INDEX('1.2(1)②'!$B:$B,MATCH(F698,'1.2(1)②'!$J:$J,0),1))</f>
        <v>84</v>
      </c>
      <c r="F698" s="209" t="s">
        <v>2177</v>
      </c>
      <c r="G698" s="209" t="s">
        <v>1808</v>
      </c>
      <c r="H698" s="209" t="s">
        <v>1417</v>
      </c>
      <c r="I698" s="209" t="s">
        <v>1804</v>
      </c>
      <c r="J698" s="209" t="s">
        <v>1799</v>
      </c>
      <c r="K698" s="209" t="s">
        <v>1400</v>
      </c>
      <c r="L698" s="41" t="s">
        <v>1088</v>
      </c>
      <c r="M698" s="41" t="s">
        <v>1097</v>
      </c>
      <c r="N698" s="41" t="s">
        <v>1098</v>
      </c>
      <c r="O698" s="150" t="s">
        <v>1088</v>
      </c>
      <c r="P698" s="41" t="s">
        <v>1219</v>
      </c>
      <c r="Q698" s="41" t="s">
        <v>1800</v>
      </c>
      <c r="R698" s="41" t="s">
        <v>1088</v>
      </c>
      <c r="S698" s="41" t="s">
        <v>1801</v>
      </c>
      <c r="T698" s="41" t="s">
        <v>1800</v>
      </c>
      <c r="U698" s="41" t="s">
        <v>1088</v>
      </c>
      <c r="V698" s="41" t="s">
        <v>1809</v>
      </c>
      <c r="W698" s="41" t="s">
        <v>2998</v>
      </c>
      <c r="X698" s="41"/>
    </row>
    <row r="699" spans="2:24" ht="57" x14ac:dyDescent="0.45">
      <c r="B699" s="208">
        <f t="shared" si="10"/>
        <v>693</v>
      </c>
      <c r="C699" s="209" t="s">
        <v>1796</v>
      </c>
      <c r="D699" s="209" t="s">
        <v>1832</v>
      </c>
      <c r="E699" s="209">
        <f>IF(D699="1.2(1)①",INDEX('1.2(1)①'!$B:$B,MATCH(F699,'1.2(1)①'!$J:$J,0),1),INDEX('1.2(1)②'!$B:$B,MATCH(F699,'1.2(1)②'!$J:$J,0),1))</f>
        <v>84</v>
      </c>
      <c r="F699" s="209" t="s">
        <v>2177</v>
      </c>
      <c r="G699" s="209" t="s">
        <v>1808</v>
      </c>
      <c r="H699" s="209" t="s">
        <v>1417</v>
      </c>
      <c r="I699" s="209" t="s">
        <v>1805</v>
      </c>
      <c r="J699" s="209" t="s">
        <v>1799</v>
      </c>
      <c r="K699" s="209" t="s">
        <v>1400</v>
      </c>
      <c r="L699" s="41">
        <v>7.04</v>
      </c>
      <c r="M699" s="41" t="s">
        <v>1097</v>
      </c>
      <c r="N699" s="41" t="s">
        <v>1098</v>
      </c>
      <c r="O699" s="150" t="s">
        <v>1088</v>
      </c>
      <c r="P699" s="41" t="s">
        <v>1219</v>
      </c>
      <c r="Q699" s="41" t="s">
        <v>1800</v>
      </c>
      <c r="R699" s="41" t="s">
        <v>1088</v>
      </c>
      <c r="S699" s="41" t="s">
        <v>1801</v>
      </c>
      <c r="T699" s="41" t="s">
        <v>1800</v>
      </c>
      <c r="U699" s="41" t="s">
        <v>1088</v>
      </c>
      <c r="V699" s="41" t="s">
        <v>1809</v>
      </c>
      <c r="W699" s="41" t="s">
        <v>2998</v>
      </c>
      <c r="X699" s="41"/>
    </row>
    <row r="700" spans="2:24" ht="57" x14ac:dyDescent="0.45">
      <c r="B700" s="208">
        <f t="shared" si="10"/>
        <v>694</v>
      </c>
      <c r="C700" s="209" t="s">
        <v>1796</v>
      </c>
      <c r="D700" s="209" t="s">
        <v>1832</v>
      </c>
      <c r="E700" s="209">
        <f>IF(D700="1.2(1)①",INDEX('1.2(1)①'!$B:$B,MATCH(F700,'1.2(1)①'!$J:$J,0),1),INDEX('1.2(1)②'!$B:$B,MATCH(F700,'1.2(1)②'!$J:$J,0),1))</f>
        <v>84</v>
      </c>
      <c r="F700" s="209" t="s">
        <v>2177</v>
      </c>
      <c r="G700" s="209" t="s">
        <v>1808</v>
      </c>
      <c r="H700" s="209" t="s">
        <v>1417</v>
      </c>
      <c r="I700" s="209" t="s">
        <v>1432</v>
      </c>
      <c r="J700" s="209" t="s">
        <v>1799</v>
      </c>
      <c r="K700" s="209" t="s">
        <v>1400</v>
      </c>
      <c r="L700" s="41">
        <v>8.7799999999999994</v>
      </c>
      <c r="M700" s="41" t="s">
        <v>1097</v>
      </c>
      <c r="N700" s="41" t="s">
        <v>1098</v>
      </c>
      <c r="O700" s="150" t="s">
        <v>1088</v>
      </c>
      <c r="P700" s="41" t="s">
        <v>1219</v>
      </c>
      <c r="Q700" s="41" t="s">
        <v>1800</v>
      </c>
      <c r="R700" s="41" t="s">
        <v>1088</v>
      </c>
      <c r="S700" s="41" t="s">
        <v>1801</v>
      </c>
      <c r="T700" s="41" t="s">
        <v>1800</v>
      </c>
      <c r="U700" s="41" t="s">
        <v>1088</v>
      </c>
      <c r="V700" s="41" t="s">
        <v>1809</v>
      </c>
      <c r="W700" s="41" t="s">
        <v>2998</v>
      </c>
      <c r="X700" s="41"/>
    </row>
    <row r="701" spans="2:24" ht="57" x14ac:dyDescent="0.45">
      <c r="B701" s="208">
        <f t="shared" si="10"/>
        <v>695</v>
      </c>
      <c r="C701" s="209" t="s">
        <v>1796</v>
      </c>
      <c r="D701" s="209" t="s">
        <v>1832</v>
      </c>
      <c r="E701" s="209">
        <f>IF(D701="1.2(1)①",INDEX('1.2(1)①'!$B:$B,MATCH(F701,'1.2(1)①'!$J:$J,0),1),INDEX('1.2(1)②'!$B:$B,MATCH(F701,'1.2(1)②'!$J:$J,0),1))</f>
        <v>84</v>
      </c>
      <c r="F701" s="209" t="s">
        <v>2177</v>
      </c>
      <c r="G701" s="209" t="s">
        <v>1808</v>
      </c>
      <c r="H701" s="209" t="s">
        <v>1417</v>
      </c>
      <c r="I701" s="209" t="s">
        <v>1439</v>
      </c>
      <c r="J701" s="209" t="s">
        <v>1799</v>
      </c>
      <c r="K701" s="209" t="s">
        <v>1400</v>
      </c>
      <c r="L701" s="41" t="s">
        <v>1088</v>
      </c>
      <c r="M701" s="41" t="s">
        <v>1097</v>
      </c>
      <c r="N701" s="41" t="s">
        <v>1098</v>
      </c>
      <c r="O701" s="150" t="s">
        <v>1088</v>
      </c>
      <c r="P701" s="41" t="s">
        <v>1219</v>
      </c>
      <c r="Q701" s="41" t="s">
        <v>1800</v>
      </c>
      <c r="R701" s="41" t="s">
        <v>1088</v>
      </c>
      <c r="S701" s="41" t="s">
        <v>1801</v>
      </c>
      <c r="T701" s="41" t="s">
        <v>1800</v>
      </c>
      <c r="U701" s="41" t="s">
        <v>1088</v>
      </c>
      <c r="V701" s="41" t="s">
        <v>1809</v>
      </c>
      <c r="W701" s="41" t="s">
        <v>2998</v>
      </c>
      <c r="X701" s="41"/>
    </row>
    <row r="702" spans="2:24" ht="57" x14ac:dyDescent="0.45">
      <c r="B702" s="208">
        <f t="shared" si="10"/>
        <v>696</v>
      </c>
      <c r="C702" s="209" t="s">
        <v>1796</v>
      </c>
      <c r="D702" s="209" t="s">
        <v>1832</v>
      </c>
      <c r="E702" s="209">
        <f>IF(D702="1.2(1)①",INDEX('1.2(1)①'!$B:$B,MATCH(F702,'1.2(1)①'!$J:$J,0),1),INDEX('1.2(1)②'!$B:$B,MATCH(F702,'1.2(1)②'!$J:$J,0),1))</f>
        <v>84</v>
      </c>
      <c r="F702" s="209" t="s">
        <v>2177</v>
      </c>
      <c r="G702" s="209" t="s">
        <v>1810</v>
      </c>
      <c r="H702" s="209" t="s">
        <v>1417</v>
      </c>
      <c r="I702" s="209" t="s">
        <v>1798</v>
      </c>
      <c r="J702" s="209" t="s">
        <v>1799</v>
      </c>
      <c r="K702" s="209" t="s">
        <v>1400</v>
      </c>
      <c r="L702" s="41" t="s">
        <v>1088</v>
      </c>
      <c r="M702" s="41" t="s">
        <v>1097</v>
      </c>
      <c r="N702" s="41" t="s">
        <v>1098</v>
      </c>
      <c r="O702" s="150" t="s">
        <v>1088</v>
      </c>
      <c r="P702" s="41" t="s">
        <v>1219</v>
      </c>
      <c r="Q702" s="41" t="s">
        <v>1800</v>
      </c>
      <c r="R702" s="41" t="s">
        <v>1088</v>
      </c>
      <c r="S702" s="41" t="s">
        <v>1801</v>
      </c>
      <c r="T702" s="41" t="s">
        <v>1800</v>
      </c>
      <c r="U702" s="41" t="s">
        <v>1088</v>
      </c>
      <c r="V702" s="41" t="s">
        <v>1811</v>
      </c>
      <c r="W702" s="41" t="s">
        <v>2998</v>
      </c>
      <c r="X702" s="41"/>
    </row>
    <row r="703" spans="2:24" ht="57" x14ac:dyDescent="0.45">
      <c r="B703" s="208">
        <f t="shared" si="10"/>
        <v>697</v>
      </c>
      <c r="C703" s="209" t="s">
        <v>1796</v>
      </c>
      <c r="D703" s="209" t="s">
        <v>1832</v>
      </c>
      <c r="E703" s="209">
        <f>IF(D703="1.2(1)①",INDEX('1.2(1)①'!$B:$B,MATCH(F703,'1.2(1)①'!$J:$J,0),1),INDEX('1.2(1)②'!$B:$B,MATCH(F703,'1.2(1)②'!$J:$J,0),1))</f>
        <v>84</v>
      </c>
      <c r="F703" s="209" t="s">
        <v>2177</v>
      </c>
      <c r="G703" s="209" t="s">
        <v>1810</v>
      </c>
      <c r="H703" s="209" t="s">
        <v>1417</v>
      </c>
      <c r="I703" s="209" t="s">
        <v>1803</v>
      </c>
      <c r="J703" s="209" t="s">
        <v>1799</v>
      </c>
      <c r="K703" s="209" t="s">
        <v>1400</v>
      </c>
      <c r="L703" s="41" t="s">
        <v>1088</v>
      </c>
      <c r="M703" s="41" t="s">
        <v>1097</v>
      </c>
      <c r="N703" s="41" t="s">
        <v>1098</v>
      </c>
      <c r="O703" s="150" t="s">
        <v>1088</v>
      </c>
      <c r="P703" s="41" t="s">
        <v>1219</v>
      </c>
      <c r="Q703" s="41" t="s">
        <v>1800</v>
      </c>
      <c r="R703" s="41" t="s">
        <v>1088</v>
      </c>
      <c r="S703" s="41" t="s">
        <v>1801</v>
      </c>
      <c r="T703" s="41" t="s">
        <v>1800</v>
      </c>
      <c r="U703" s="41" t="s">
        <v>1088</v>
      </c>
      <c r="V703" s="41" t="s">
        <v>1811</v>
      </c>
      <c r="W703" s="41" t="s">
        <v>2998</v>
      </c>
      <c r="X703" s="41"/>
    </row>
    <row r="704" spans="2:24" ht="57" x14ac:dyDescent="0.45">
      <c r="B704" s="208">
        <f t="shared" si="10"/>
        <v>698</v>
      </c>
      <c r="C704" s="209" t="s">
        <v>1796</v>
      </c>
      <c r="D704" s="209" t="s">
        <v>1832</v>
      </c>
      <c r="E704" s="209">
        <f>IF(D704="1.2(1)①",INDEX('1.2(1)①'!$B:$B,MATCH(F704,'1.2(1)①'!$J:$J,0),1),INDEX('1.2(1)②'!$B:$B,MATCH(F704,'1.2(1)②'!$J:$J,0),1))</f>
        <v>84</v>
      </c>
      <c r="F704" s="209" t="s">
        <v>2177</v>
      </c>
      <c r="G704" s="209" t="s">
        <v>1810</v>
      </c>
      <c r="H704" s="209" t="s">
        <v>1417</v>
      </c>
      <c r="I704" s="209" t="s">
        <v>1804</v>
      </c>
      <c r="J704" s="209" t="s">
        <v>1799</v>
      </c>
      <c r="K704" s="209" t="s">
        <v>1400</v>
      </c>
      <c r="L704" s="41" t="s">
        <v>1088</v>
      </c>
      <c r="M704" s="41" t="s">
        <v>1097</v>
      </c>
      <c r="N704" s="41" t="s">
        <v>1098</v>
      </c>
      <c r="O704" s="150" t="s">
        <v>1088</v>
      </c>
      <c r="P704" s="41" t="s">
        <v>1219</v>
      </c>
      <c r="Q704" s="41" t="s">
        <v>1800</v>
      </c>
      <c r="R704" s="41" t="s">
        <v>1088</v>
      </c>
      <c r="S704" s="41" t="s">
        <v>1801</v>
      </c>
      <c r="T704" s="41" t="s">
        <v>1800</v>
      </c>
      <c r="U704" s="41" t="s">
        <v>1088</v>
      </c>
      <c r="V704" s="41" t="s">
        <v>1811</v>
      </c>
      <c r="W704" s="41" t="s">
        <v>2998</v>
      </c>
      <c r="X704" s="41"/>
    </row>
    <row r="705" spans="2:24" ht="57" x14ac:dyDescent="0.45">
      <c r="B705" s="208">
        <f t="shared" si="10"/>
        <v>699</v>
      </c>
      <c r="C705" s="209" t="s">
        <v>1796</v>
      </c>
      <c r="D705" s="209" t="s">
        <v>1832</v>
      </c>
      <c r="E705" s="209">
        <f>IF(D705="1.2(1)①",INDEX('1.2(1)①'!$B:$B,MATCH(F705,'1.2(1)①'!$J:$J,0),1),INDEX('1.2(1)②'!$B:$B,MATCH(F705,'1.2(1)②'!$J:$J,0),1))</f>
        <v>84</v>
      </c>
      <c r="F705" s="209" t="s">
        <v>2177</v>
      </c>
      <c r="G705" s="209" t="s">
        <v>1810</v>
      </c>
      <c r="H705" s="209" t="s">
        <v>1417</v>
      </c>
      <c r="I705" s="209" t="s">
        <v>1805</v>
      </c>
      <c r="J705" s="209" t="s">
        <v>1799</v>
      </c>
      <c r="K705" s="209" t="s">
        <v>1400</v>
      </c>
      <c r="L705" s="41" t="s">
        <v>1088</v>
      </c>
      <c r="M705" s="41" t="s">
        <v>1097</v>
      </c>
      <c r="N705" s="41" t="s">
        <v>1098</v>
      </c>
      <c r="O705" s="150" t="s">
        <v>1088</v>
      </c>
      <c r="P705" s="41" t="s">
        <v>1219</v>
      </c>
      <c r="Q705" s="41" t="s">
        <v>1800</v>
      </c>
      <c r="R705" s="41" t="s">
        <v>1088</v>
      </c>
      <c r="S705" s="41" t="s">
        <v>1801</v>
      </c>
      <c r="T705" s="41" t="s">
        <v>1800</v>
      </c>
      <c r="U705" s="41" t="s">
        <v>1088</v>
      </c>
      <c r="V705" s="41" t="s">
        <v>1811</v>
      </c>
      <c r="W705" s="41" t="s">
        <v>2998</v>
      </c>
      <c r="X705" s="41"/>
    </row>
    <row r="706" spans="2:24" ht="57" x14ac:dyDescent="0.45">
      <c r="B706" s="208">
        <f t="shared" si="10"/>
        <v>700</v>
      </c>
      <c r="C706" s="209" t="s">
        <v>1796</v>
      </c>
      <c r="D706" s="209" t="s">
        <v>1832</v>
      </c>
      <c r="E706" s="209">
        <f>IF(D706="1.2(1)①",INDEX('1.2(1)①'!$B:$B,MATCH(F706,'1.2(1)①'!$J:$J,0),1),INDEX('1.2(1)②'!$B:$B,MATCH(F706,'1.2(1)②'!$J:$J,0),1))</f>
        <v>84</v>
      </c>
      <c r="F706" s="209" t="s">
        <v>2177</v>
      </c>
      <c r="G706" s="209" t="s">
        <v>1810</v>
      </c>
      <c r="H706" s="209" t="s">
        <v>1417</v>
      </c>
      <c r="I706" s="209" t="s">
        <v>1432</v>
      </c>
      <c r="J706" s="209" t="s">
        <v>1799</v>
      </c>
      <c r="K706" s="209" t="s">
        <v>1400</v>
      </c>
      <c r="L706" s="41" t="s">
        <v>1088</v>
      </c>
      <c r="M706" s="41" t="s">
        <v>1097</v>
      </c>
      <c r="N706" s="41" t="s">
        <v>1098</v>
      </c>
      <c r="O706" s="150" t="s">
        <v>1088</v>
      </c>
      <c r="P706" s="41" t="s">
        <v>1219</v>
      </c>
      <c r="Q706" s="41" t="s">
        <v>1800</v>
      </c>
      <c r="R706" s="41" t="s">
        <v>1088</v>
      </c>
      <c r="S706" s="41" t="s">
        <v>1801</v>
      </c>
      <c r="T706" s="41" t="s">
        <v>1800</v>
      </c>
      <c r="U706" s="41" t="s">
        <v>1088</v>
      </c>
      <c r="V706" s="41" t="s">
        <v>1811</v>
      </c>
      <c r="W706" s="41" t="s">
        <v>2998</v>
      </c>
      <c r="X706" s="41"/>
    </row>
    <row r="707" spans="2:24" ht="57" x14ac:dyDescent="0.45">
      <c r="B707" s="208">
        <f t="shared" si="10"/>
        <v>701</v>
      </c>
      <c r="C707" s="209" t="s">
        <v>1796</v>
      </c>
      <c r="D707" s="209" t="s">
        <v>1832</v>
      </c>
      <c r="E707" s="209">
        <f>IF(D707="1.2(1)①",INDEX('1.2(1)①'!$B:$B,MATCH(F707,'1.2(1)①'!$J:$J,0),1),INDEX('1.2(1)②'!$B:$B,MATCH(F707,'1.2(1)②'!$J:$J,0),1))</f>
        <v>84</v>
      </c>
      <c r="F707" s="209" t="s">
        <v>2177</v>
      </c>
      <c r="G707" s="209" t="s">
        <v>1810</v>
      </c>
      <c r="H707" s="209" t="s">
        <v>1417</v>
      </c>
      <c r="I707" s="209" t="s">
        <v>1439</v>
      </c>
      <c r="J707" s="209" t="s">
        <v>1799</v>
      </c>
      <c r="K707" s="209" t="s">
        <v>1400</v>
      </c>
      <c r="L707" s="41" t="s">
        <v>1088</v>
      </c>
      <c r="M707" s="41" t="s">
        <v>1097</v>
      </c>
      <c r="N707" s="41" t="s">
        <v>1098</v>
      </c>
      <c r="O707" s="150" t="s">
        <v>1088</v>
      </c>
      <c r="P707" s="41" t="s">
        <v>1219</v>
      </c>
      <c r="Q707" s="41" t="s">
        <v>1800</v>
      </c>
      <c r="R707" s="41" t="s">
        <v>1088</v>
      </c>
      <c r="S707" s="41" t="s">
        <v>1801</v>
      </c>
      <c r="T707" s="41" t="s">
        <v>1800</v>
      </c>
      <c r="U707" s="41" t="s">
        <v>1088</v>
      </c>
      <c r="V707" s="41" t="s">
        <v>1811</v>
      </c>
      <c r="W707" s="41" t="s">
        <v>2998</v>
      </c>
      <c r="X707" s="41"/>
    </row>
    <row r="708" spans="2:24" ht="57" x14ac:dyDescent="0.45">
      <c r="B708" s="208">
        <f t="shared" si="10"/>
        <v>702</v>
      </c>
      <c r="C708" s="209" t="s">
        <v>1796</v>
      </c>
      <c r="D708" s="209" t="s">
        <v>1832</v>
      </c>
      <c r="E708" s="209">
        <f>IF(D708="1.2(1)①",INDEX('1.2(1)①'!$B:$B,MATCH(F708,'1.2(1)①'!$J:$J,0),1),INDEX('1.2(1)②'!$B:$B,MATCH(F708,'1.2(1)②'!$J:$J,0),1))</f>
        <v>84</v>
      </c>
      <c r="F708" s="209" t="s">
        <v>2177</v>
      </c>
      <c r="G708" s="209" t="s">
        <v>1812</v>
      </c>
      <c r="H708" s="209" t="s">
        <v>1417</v>
      </c>
      <c r="I708" s="209" t="s">
        <v>1798</v>
      </c>
      <c r="J708" s="209" t="s">
        <v>1799</v>
      </c>
      <c r="K708" s="209" t="s">
        <v>1400</v>
      </c>
      <c r="L708" s="41" t="s">
        <v>1088</v>
      </c>
      <c r="M708" s="41" t="s">
        <v>1097</v>
      </c>
      <c r="N708" s="41" t="s">
        <v>1098</v>
      </c>
      <c r="O708" s="150" t="s">
        <v>1088</v>
      </c>
      <c r="P708" s="41" t="s">
        <v>1219</v>
      </c>
      <c r="Q708" s="41" t="s">
        <v>1800</v>
      </c>
      <c r="R708" s="41" t="s">
        <v>1088</v>
      </c>
      <c r="S708" s="41" t="s">
        <v>1801</v>
      </c>
      <c r="T708" s="41" t="s">
        <v>1800</v>
      </c>
      <c r="U708" s="41" t="s">
        <v>1088</v>
      </c>
      <c r="V708" s="41" t="s">
        <v>1811</v>
      </c>
      <c r="W708" s="41" t="s">
        <v>2998</v>
      </c>
      <c r="X708" s="41"/>
    </row>
    <row r="709" spans="2:24" ht="57" x14ac:dyDescent="0.45">
      <c r="B709" s="208">
        <f t="shared" si="10"/>
        <v>703</v>
      </c>
      <c r="C709" s="209" t="s">
        <v>1796</v>
      </c>
      <c r="D709" s="209" t="s">
        <v>1832</v>
      </c>
      <c r="E709" s="209">
        <f>IF(D709="1.2(1)①",INDEX('1.2(1)①'!$B:$B,MATCH(F709,'1.2(1)①'!$J:$J,0),1),INDEX('1.2(1)②'!$B:$B,MATCH(F709,'1.2(1)②'!$J:$J,0),1))</f>
        <v>84</v>
      </c>
      <c r="F709" s="209" t="s">
        <v>2177</v>
      </c>
      <c r="G709" s="209" t="s">
        <v>1812</v>
      </c>
      <c r="H709" s="209" t="s">
        <v>1417</v>
      </c>
      <c r="I709" s="209" t="s">
        <v>1803</v>
      </c>
      <c r="J709" s="209" t="s">
        <v>1799</v>
      </c>
      <c r="K709" s="209" t="s">
        <v>1400</v>
      </c>
      <c r="L709" s="41" t="s">
        <v>1088</v>
      </c>
      <c r="M709" s="41" t="s">
        <v>1097</v>
      </c>
      <c r="N709" s="41" t="s">
        <v>1098</v>
      </c>
      <c r="O709" s="150" t="s">
        <v>1088</v>
      </c>
      <c r="P709" s="41" t="s">
        <v>1219</v>
      </c>
      <c r="Q709" s="41" t="s">
        <v>1800</v>
      </c>
      <c r="R709" s="41" t="s">
        <v>1088</v>
      </c>
      <c r="S709" s="41" t="s">
        <v>1801</v>
      </c>
      <c r="T709" s="41" t="s">
        <v>1800</v>
      </c>
      <c r="U709" s="41" t="s">
        <v>1088</v>
      </c>
      <c r="V709" s="41" t="s">
        <v>1811</v>
      </c>
      <c r="W709" s="41" t="s">
        <v>2998</v>
      </c>
      <c r="X709" s="41"/>
    </row>
    <row r="710" spans="2:24" ht="57" x14ac:dyDescent="0.45">
      <c r="B710" s="208">
        <f t="shared" si="10"/>
        <v>704</v>
      </c>
      <c r="C710" s="209" t="s">
        <v>1796</v>
      </c>
      <c r="D710" s="209" t="s">
        <v>1832</v>
      </c>
      <c r="E710" s="209">
        <f>IF(D710="1.2(1)①",INDEX('1.2(1)①'!$B:$B,MATCH(F710,'1.2(1)①'!$J:$J,0),1),INDEX('1.2(1)②'!$B:$B,MATCH(F710,'1.2(1)②'!$J:$J,0),1))</f>
        <v>84</v>
      </c>
      <c r="F710" s="209" t="s">
        <v>2177</v>
      </c>
      <c r="G710" s="209" t="s">
        <v>1812</v>
      </c>
      <c r="H710" s="209" t="s">
        <v>1417</v>
      </c>
      <c r="I710" s="209" t="s">
        <v>1804</v>
      </c>
      <c r="J710" s="209" t="s">
        <v>1799</v>
      </c>
      <c r="K710" s="209" t="s">
        <v>1400</v>
      </c>
      <c r="L710" s="41" t="s">
        <v>1088</v>
      </c>
      <c r="M710" s="41" t="s">
        <v>1097</v>
      </c>
      <c r="N710" s="41" t="s">
        <v>1098</v>
      </c>
      <c r="O710" s="150" t="s">
        <v>1088</v>
      </c>
      <c r="P710" s="41" t="s">
        <v>1219</v>
      </c>
      <c r="Q710" s="41" t="s">
        <v>1800</v>
      </c>
      <c r="R710" s="41" t="s">
        <v>1088</v>
      </c>
      <c r="S710" s="41" t="s">
        <v>1801</v>
      </c>
      <c r="T710" s="41" t="s">
        <v>1800</v>
      </c>
      <c r="U710" s="41" t="s">
        <v>1088</v>
      </c>
      <c r="V710" s="41" t="s">
        <v>1811</v>
      </c>
      <c r="W710" s="41" t="s">
        <v>2998</v>
      </c>
      <c r="X710" s="41"/>
    </row>
    <row r="711" spans="2:24" ht="57" x14ac:dyDescent="0.45">
      <c r="B711" s="208">
        <f t="shared" si="10"/>
        <v>705</v>
      </c>
      <c r="C711" s="209" t="s">
        <v>1796</v>
      </c>
      <c r="D711" s="209" t="s">
        <v>1832</v>
      </c>
      <c r="E711" s="209">
        <f>IF(D711="1.2(1)①",INDEX('1.2(1)①'!$B:$B,MATCH(F711,'1.2(1)①'!$J:$J,0),1),INDEX('1.2(1)②'!$B:$B,MATCH(F711,'1.2(1)②'!$J:$J,0),1))</f>
        <v>84</v>
      </c>
      <c r="F711" s="209" t="s">
        <v>2177</v>
      </c>
      <c r="G711" s="209" t="s">
        <v>1812</v>
      </c>
      <c r="H711" s="209" t="s">
        <v>1417</v>
      </c>
      <c r="I711" s="209" t="s">
        <v>1805</v>
      </c>
      <c r="J711" s="209" t="s">
        <v>1799</v>
      </c>
      <c r="K711" s="209" t="s">
        <v>1400</v>
      </c>
      <c r="L711" s="41" t="s">
        <v>1088</v>
      </c>
      <c r="M711" s="41" t="s">
        <v>1097</v>
      </c>
      <c r="N711" s="41" t="s">
        <v>1098</v>
      </c>
      <c r="O711" s="150" t="s">
        <v>1088</v>
      </c>
      <c r="P711" s="41" t="s">
        <v>1219</v>
      </c>
      <c r="Q711" s="41" t="s">
        <v>1800</v>
      </c>
      <c r="R711" s="41" t="s">
        <v>1088</v>
      </c>
      <c r="S711" s="41" t="s">
        <v>1801</v>
      </c>
      <c r="T711" s="41" t="s">
        <v>1800</v>
      </c>
      <c r="U711" s="41" t="s">
        <v>1088</v>
      </c>
      <c r="V711" s="41" t="s">
        <v>1811</v>
      </c>
      <c r="W711" s="41" t="s">
        <v>2998</v>
      </c>
      <c r="X711" s="41"/>
    </row>
    <row r="712" spans="2:24" ht="57" x14ac:dyDescent="0.45">
      <c r="B712" s="208">
        <f t="shared" si="10"/>
        <v>706</v>
      </c>
      <c r="C712" s="209" t="s">
        <v>1796</v>
      </c>
      <c r="D712" s="209" t="s">
        <v>1832</v>
      </c>
      <c r="E712" s="209">
        <f>IF(D712="1.2(1)①",INDEX('1.2(1)①'!$B:$B,MATCH(F712,'1.2(1)①'!$J:$J,0),1),INDEX('1.2(1)②'!$B:$B,MATCH(F712,'1.2(1)②'!$J:$J,0),1))</f>
        <v>84</v>
      </c>
      <c r="F712" s="209" t="s">
        <v>2177</v>
      </c>
      <c r="G712" s="209" t="s">
        <v>1812</v>
      </c>
      <c r="H712" s="209" t="s">
        <v>1417</v>
      </c>
      <c r="I712" s="209" t="s">
        <v>1432</v>
      </c>
      <c r="J712" s="209" t="s">
        <v>1799</v>
      </c>
      <c r="K712" s="209" t="s">
        <v>1400</v>
      </c>
      <c r="L712" s="41" t="s">
        <v>1088</v>
      </c>
      <c r="M712" s="41" t="s">
        <v>1097</v>
      </c>
      <c r="N712" s="41" t="s">
        <v>1098</v>
      </c>
      <c r="O712" s="150" t="s">
        <v>1088</v>
      </c>
      <c r="P712" s="41" t="s">
        <v>1219</v>
      </c>
      <c r="Q712" s="41" t="s">
        <v>1800</v>
      </c>
      <c r="R712" s="41" t="s">
        <v>1088</v>
      </c>
      <c r="S712" s="41" t="s">
        <v>1801</v>
      </c>
      <c r="T712" s="41" t="s">
        <v>1800</v>
      </c>
      <c r="U712" s="41" t="s">
        <v>1088</v>
      </c>
      <c r="V712" s="41" t="s">
        <v>1811</v>
      </c>
      <c r="W712" s="41" t="s">
        <v>2998</v>
      </c>
      <c r="X712" s="41"/>
    </row>
    <row r="713" spans="2:24" ht="57" x14ac:dyDescent="0.45">
      <c r="B713" s="208">
        <f t="shared" si="10"/>
        <v>707</v>
      </c>
      <c r="C713" s="209" t="s">
        <v>1796</v>
      </c>
      <c r="D713" s="209" t="s">
        <v>1832</v>
      </c>
      <c r="E713" s="209">
        <f>IF(D713="1.2(1)①",INDEX('1.2(1)①'!$B:$B,MATCH(F713,'1.2(1)①'!$J:$J,0),1),INDEX('1.2(1)②'!$B:$B,MATCH(F713,'1.2(1)②'!$J:$J,0),1))</f>
        <v>84</v>
      </c>
      <c r="F713" s="209" t="s">
        <v>2177</v>
      </c>
      <c r="G713" s="209" t="s">
        <v>1812</v>
      </c>
      <c r="H713" s="209" t="s">
        <v>1417</v>
      </c>
      <c r="I713" s="209" t="s">
        <v>1439</v>
      </c>
      <c r="J713" s="209" t="s">
        <v>1799</v>
      </c>
      <c r="K713" s="209" t="s">
        <v>1400</v>
      </c>
      <c r="L713" s="41" t="s">
        <v>1088</v>
      </c>
      <c r="M713" s="41" t="s">
        <v>1097</v>
      </c>
      <c r="N713" s="41" t="s">
        <v>1098</v>
      </c>
      <c r="O713" s="150" t="s">
        <v>1088</v>
      </c>
      <c r="P713" s="41" t="s">
        <v>1219</v>
      </c>
      <c r="Q713" s="41" t="s">
        <v>1800</v>
      </c>
      <c r="R713" s="41" t="s">
        <v>1088</v>
      </c>
      <c r="S713" s="41" t="s">
        <v>1801</v>
      </c>
      <c r="T713" s="41" t="s">
        <v>1800</v>
      </c>
      <c r="U713" s="41" t="s">
        <v>1088</v>
      </c>
      <c r="V713" s="41" t="s">
        <v>1811</v>
      </c>
      <c r="W713" s="41" t="s">
        <v>2998</v>
      </c>
      <c r="X713" s="41"/>
    </row>
    <row r="714" spans="2:24" ht="71.25" x14ac:dyDescent="0.45">
      <c r="B714" s="208">
        <f t="shared" si="10"/>
        <v>708</v>
      </c>
      <c r="C714" s="209" t="s">
        <v>1813</v>
      </c>
      <c r="D714" s="209" t="s">
        <v>1832</v>
      </c>
      <c r="E714" s="209">
        <f>IF(D714="1.2(1)①",INDEX('1.2(1)①'!$B:$B,MATCH(F714,'1.2(1)①'!$J:$J,0),1),INDEX('1.2(1)②'!$B:$B,MATCH(F714,'1.2(1)②'!$J:$J,0),1))</f>
        <v>84</v>
      </c>
      <c r="F714" s="209" t="s">
        <v>2177</v>
      </c>
      <c r="G714" s="209" t="s">
        <v>1814</v>
      </c>
      <c r="H714" s="209" t="s">
        <v>1417</v>
      </c>
      <c r="I714" s="209" t="s">
        <v>1798</v>
      </c>
      <c r="J714" s="209" t="s">
        <v>1799</v>
      </c>
      <c r="K714" s="209" t="s">
        <v>1400</v>
      </c>
      <c r="L714" s="41" t="s">
        <v>1088</v>
      </c>
      <c r="M714" s="41" t="s">
        <v>1097</v>
      </c>
      <c r="N714" s="41" t="s">
        <v>1098</v>
      </c>
      <c r="O714" s="150" t="s">
        <v>1088</v>
      </c>
      <c r="P714" s="41" t="s">
        <v>1219</v>
      </c>
      <c r="Q714" s="41" t="s">
        <v>1800</v>
      </c>
      <c r="R714" s="41" t="s">
        <v>1088</v>
      </c>
      <c r="S714" s="41" t="s">
        <v>1801</v>
      </c>
      <c r="T714" s="41" t="s">
        <v>1800</v>
      </c>
      <c r="U714" s="41" t="s">
        <v>1088</v>
      </c>
      <c r="V714" s="41" t="s">
        <v>1815</v>
      </c>
      <c r="W714" s="41" t="s">
        <v>2998</v>
      </c>
      <c r="X714" s="41"/>
    </row>
    <row r="715" spans="2:24" ht="71.25" x14ac:dyDescent="0.45">
      <c r="B715" s="208">
        <f t="shared" si="10"/>
        <v>709</v>
      </c>
      <c r="C715" s="209" t="s">
        <v>1813</v>
      </c>
      <c r="D715" s="209" t="s">
        <v>1832</v>
      </c>
      <c r="E715" s="209">
        <f>IF(D715="1.2(1)①",INDEX('1.2(1)①'!$B:$B,MATCH(F715,'1.2(1)①'!$J:$J,0),1),INDEX('1.2(1)②'!$B:$B,MATCH(F715,'1.2(1)②'!$J:$J,0),1))</f>
        <v>84</v>
      </c>
      <c r="F715" s="209" t="s">
        <v>2177</v>
      </c>
      <c r="G715" s="209" t="s">
        <v>1814</v>
      </c>
      <c r="H715" s="209" t="s">
        <v>1417</v>
      </c>
      <c r="I715" s="209" t="s">
        <v>1803</v>
      </c>
      <c r="J715" s="209" t="s">
        <v>1799</v>
      </c>
      <c r="K715" s="209" t="s">
        <v>1400</v>
      </c>
      <c r="L715" s="41" t="s">
        <v>1088</v>
      </c>
      <c r="M715" s="41" t="s">
        <v>1097</v>
      </c>
      <c r="N715" s="41" t="s">
        <v>1098</v>
      </c>
      <c r="O715" s="150" t="s">
        <v>1088</v>
      </c>
      <c r="P715" s="41" t="s">
        <v>1219</v>
      </c>
      <c r="Q715" s="41" t="s">
        <v>1800</v>
      </c>
      <c r="R715" s="41" t="s">
        <v>1088</v>
      </c>
      <c r="S715" s="41" t="s">
        <v>1801</v>
      </c>
      <c r="T715" s="41" t="s">
        <v>1800</v>
      </c>
      <c r="U715" s="41" t="s">
        <v>1088</v>
      </c>
      <c r="V715" s="41" t="s">
        <v>1815</v>
      </c>
      <c r="W715" s="41" t="s">
        <v>2998</v>
      </c>
      <c r="X715" s="41"/>
    </row>
    <row r="716" spans="2:24" ht="71.25" x14ac:dyDescent="0.45">
      <c r="B716" s="208">
        <f t="shared" si="10"/>
        <v>710</v>
      </c>
      <c r="C716" s="209" t="s">
        <v>1813</v>
      </c>
      <c r="D716" s="209" t="s">
        <v>1832</v>
      </c>
      <c r="E716" s="209">
        <f>IF(D716="1.2(1)①",INDEX('1.2(1)①'!$B:$B,MATCH(F716,'1.2(1)①'!$J:$J,0),1),INDEX('1.2(1)②'!$B:$B,MATCH(F716,'1.2(1)②'!$J:$J,0),1))</f>
        <v>84</v>
      </c>
      <c r="F716" s="209" t="s">
        <v>2177</v>
      </c>
      <c r="G716" s="209" t="s">
        <v>1814</v>
      </c>
      <c r="H716" s="209" t="s">
        <v>1417</v>
      </c>
      <c r="I716" s="209" t="s">
        <v>1804</v>
      </c>
      <c r="J716" s="209" t="s">
        <v>1799</v>
      </c>
      <c r="K716" s="209" t="s">
        <v>1400</v>
      </c>
      <c r="L716" s="41" t="s">
        <v>1088</v>
      </c>
      <c r="M716" s="41" t="s">
        <v>1097</v>
      </c>
      <c r="N716" s="41" t="s">
        <v>1098</v>
      </c>
      <c r="O716" s="150" t="s">
        <v>1088</v>
      </c>
      <c r="P716" s="41" t="s">
        <v>1219</v>
      </c>
      <c r="Q716" s="41" t="s">
        <v>1800</v>
      </c>
      <c r="R716" s="41" t="s">
        <v>1088</v>
      </c>
      <c r="S716" s="41" t="s">
        <v>1801</v>
      </c>
      <c r="T716" s="41" t="s">
        <v>1800</v>
      </c>
      <c r="U716" s="41" t="s">
        <v>1088</v>
      </c>
      <c r="V716" s="41" t="s">
        <v>1815</v>
      </c>
      <c r="W716" s="41" t="s">
        <v>2998</v>
      </c>
      <c r="X716" s="41"/>
    </row>
    <row r="717" spans="2:24" ht="71.25" x14ac:dyDescent="0.45">
      <c r="B717" s="208">
        <f t="shared" si="10"/>
        <v>711</v>
      </c>
      <c r="C717" s="209" t="s">
        <v>1813</v>
      </c>
      <c r="D717" s="209" t="s">
        <v>1832</v>
      </c>
      <c r="E717" s="209">
        <f>IF(D717="1.2(1)①",INDEX('1.2(1)①'!$B:$B,MATCH(F717,'1.2(1)①'!$J:$J,0),1),INDEX('1.2(1)②'!$B:$B,MATCH(F717,'1.2(1)②'!$J:$J,0),1))</f>
        <v>84</v>
      </c>
      <c r="F717" s="209" t="s">
        <v>2177</v>
      </c>
      <c r="G717" s="209" t="s">
        <v>1814</v>
      </c>
      <c r="H717" s="209" t="s">
        <v>1417</v>
      </c>
      <c r="I717" s="209" t="s">
        <v>1805</v>
      </c>
      <c r="J717" s="209" t="s">
        <v>1799</v>
      </c>
      <c r="K717" s="209" t="s">
        <v>1400</v>
      </c>
      <c r="L717" s="41" t="s">
        <v>1088</v>
      </c>
      <c r="M717" s="41" t="s">
        <v>1097</v>
      </c>
      <c r="N717" s="41" t="s">
        <v>1098</v>
      </c>
      <c r="O717" s="150" t="s">
        <v>1088</v>
      </c>
      <c r="P717" s="41" t="s">
        <v>1219</v>
      </c>
      <c r="Q717" s="41" t="s">
        <v>1800</v>
      </c>
      <c r="R717" s="41" t="s">
        <v>1088</v>
      </c>
      <c r="S717" s="41" t="s">
        <v>1801</v>
      </c>
      <c r="T717" s="41" t="s">
        <v>1800</v>
      </c>
      <c r="U717" s="41" t="s">
        <v>1088</v>
      </c>
      <c r="V717" s="41" t="s">
        <v>1815</v>
      </c>
      <c r="W717" s="41" t="s">
        <v>2998</v>
      </c>
      <c r="X717" s="41"/>
    </row>
    <row r="718" spans="2:24" ht="71.25" x14ac:dyDescent="0.45">
      <c r="B718" s="208">
        <f t="shared" si="10"/>
        <v>712</v>
      </c>
      <c r="C718" s="209" t="s">
        <v>1813</v>
      </c>
      <c r="D718" s="209" t="s">
        <v>1832</v>
      </c>
      <c r="E718" s="209">
        <f>IF(D718="1.2(1)①",INDEX('1.2(1)①'!$B:$B,MATCH(F718,'1.2(1)①'!$J:$J,0),1),INDEX('1.2(1)②'!$B:$B,MATCH(F718,'1.2(1)②'!$J:$J,0),1))</f>
        <v>84</v>
      </c>
      <c r="F718" s="209" t="s">
        <v>2177</v>
      </c>
      <c r="G718" s="209" t="s">
        <v>1814</v>
      </c>
      <c r="H718" s="209" t="s">
        <v>1417</v>
      </c>
      <c r="I718" s="209" t="s">
        <v>1432</v>
      </c>
      <c r="J718" s="209" t="s">
        <v>1799</v>
      </c>
      <c r="K718" s="209" t="s">
        <v>1400</v>
      </c>
      <c r="L718" s="41" t="s">
        <v>1088</v>
      </c>
      <c r="M718" s="41" t="s">
        <v>1097</v>
      </c>
      <c r="N718" s="41" t="s">
        <v>1098</v>
      </c>
      <c r="O718" s="150" t="s">
        <v>1088</v>
      </c>
      <c r="P718" s="41" t="s">
        <v>1219</v>
      </c>
      <c r="Q718" s="41" t="s">
        <v>1800</v>
      </c>
      <c r="R718" s="41" t="s">
        <v>1088</v>
      </c>
      <c r="S718" s="41" t="s">
        <v>1801</v>
      </c>
      <c r="T718" s="41" t="s">
        <v>1800</v>
      </c>
      <c r="U718" s="41" t="s">
        <v>1088</v>
      </c>
      <c r="V718" s="41" t="s">
        <v>1815</v>
      </c>
      <c r="W718" s="41" t="s">
        <v>2998</v>
      </c>
      <c r="X718" s="41"/>
    </row>
    <row r="719" spans="2:24" ht="71.25" x14ac:dyDescent="0.45">
      <c r="B719" s="208">
        <f t="shared" si="10"/>
        <v>713</v>
      </c>
      <c r="C719" s="209" t="s">
        <v>1813</v>
      </c>
      <c r="D719" s="209" t="s">
        <v>1832</v>
      </c>
      <c r="E719" s="209">
        <f>IF(D719="1.2(1)①",INDEX('1.2(1)①'!$B:$B,MATCH(F719,'1.2(1)①'!$J:$J,0),1),INDEX('1.2(1)②'!$B:$B,MATCH(F719,'1.2(1)②'!$J:$J,0),1))</f>
        <v>84</v>
      </c>
      <c r="F719" s="209" t="s">
        <v>2177</v>
      </c>
      <c r="G719" s="209" t="s">
        <v>1814</v>
      </c>
      <c r="H719" s="209" t="s">
        <v>1417</v>
      </c>
      <c r="I719" s="209" t="s">
        <v>1439</v>
      </c>
      <c r="J719" s="209" t="s">
        <v>1799</v>
      </c>
      <c r="K719" s="209" t="s">
        <v>1400</v>
      </c>
      <c r="L719" s="41" t="s">
        <v>1088</v>
      </c>
      <c r="M719" s="41" t="s">
        <v>1097</v>
      </c>
      <c r="N719" s="41" t="s">
        <v>1098</v>
      </c>
      <c r="O719" s="150" t="s">
        <v>1088</v>
      </c>
      <c r="P719" s="41" t="s">
        <v>1219</v>
      </c>
      <c r="Q719" s="41" t="s">
        <v>1800</v>
      </c>
      <c r="R719" s="41" t="s">
        <v>1088</v>
      </c>
      <c r="S719" s="41" t="s">
        <v>1801</v>
      </c>
      <c r="T719" s="41" t="s">
        <v>1800</v>
      </c>
      <c r="U719" s="41" t="s">
        <v>1088</v>
      </c>
      <c r="V719" s="41" t="s">
        <v>1815</v>
      </c>
      <c r="W719" s="41" t="s">
        <v>2998</v>
      </c>
      <c r="X719" s="41"/>
    </row>
    <row r="720" spans="2:24" ht="71.25" x14ac:dyDescent="0.45">
      <c r="B720" s="208">
        <f t="shared" si="10"/>
        <v>714</v>
      </c>
      <c r="C720" s="209" t="s">
        <v>1813</v>
      </c>
      <c r="D720" s="209" t="s">
        <v>1832</v>
      </c>
      <c r="E720" s="209">
        <f>IF(D720="1.2(1)①",INDEX('1.2(1)①'!$B:$B,MATCH(F720,'1.2(1)①'!$J:$J,0),1),INDEX('1.2(1)②'!$B:$B,MATCH(F720,'1.2(1)②'!$J:$J,0),1))</f>
        <v>84</v>
      </c>
      <c r="F720" s="209" t="s">
        <v>2177</v>
      </c>
      <c r="G720" s="209" t="s">
        <v>1816</v>
      </c>
      <c r="H720" s="209" t="s">
        <v>1417</v>
      </c>
      <c r="I720" s="209" t="s">
        <v>1798</v>
      </c>
      <c r="J720" s="209" t="s">
        <v>1799</v>
      </c>
      <c r="K720" s="209" t="s">
        <v>1400</v>
      </c>
      <c r="L720" s="41" t="s">
        <v>1088</v>
      </c>
      <c r="M720" s="41" t="s">
        <v>1097</v>
      </c>
      <c r="N720" s="41" t="s">
        <v>1098</v>
      </c>
      <c r="O720" s="150" t="s">
        <v>1088</v>
      </c>
      <c r="P720" s="41" t="s">
        <v>1219</v>
      </c>
      <c r="Q720" s="41" t="s">
        <v>1800</v>
      </c>
      <c r="R720" s="41" t="s">
        <v>1088</v>
      </c>
      <c r="S720" s="41" t="s">
        <v>1801</v>
      </c>
      <c r="T720" s="41" t="s">
        <v>1800</v>
      </c>
      <c r="U720" s="41" t="s">
        <v>1088</v>
      </c>
      <c r="V720" s="41" t="s">
        <v>1815</v>
      </c>
      <c r="W720" s="41" t="s">
        <v>2998</v>
      </c>
      <c r="X720" s="41"/>
    </row>
    <row r="721" spans="2:24" ht="71.25" x14ac:dyDescent="0.45">
      <c r="B721" s="208">
        <f t="shared" si="10"/>
        <v>715</v>
      </c>
      <c r="C721" s="209" t="s">
        <v>1813</v>
      </c>
      <c r="D721" s="209" t="s">
        <v>1832</v>
      </c>
      <c r="E721" s="209">
        <f>IF(D721="1.2(1)①",INDEX('1.2(1)①'!$B:$B,MATCH(F721,'1.2(1)①'!$J:$J,0),1),INDEX('1.2(1)②'!$B:$B,MATCH(F721,'1.2(1)②'!$J:$J,0),1))</f>
        <v>84</v>
      </c>
      <c r="F721" s="209" t="s">
        <v>2177</v>
      </c>
      <c r="G721" s="209" t="s">
        <v>1816</v>
      </c>
      <c r="H721" s="209" t="s">
        <v>1417</v>
      </c>
      <c r="I721" s="209" t="s">
        <v>1803</v>
      </c>
      <c r="J721" s="209" t="s">
        <v>1799</v>
      </c>
      <c r="K721" s="209" t="s">
        <v>1400</v>
      </c>
      <c r="L721" s="41" t="s">
        <v>1088</v>
      </c>
      <c r="M721" s="41" t="s">
        <v>1097</v>
      </c>
      <c r="N721" s="41" t="s">
        <v>1098</v>
      </c>
      <c r="O721" s="150" t="s">
        <v>1088</v>
      </c>
      <c r="P721" s="41" t="s">
        <v>1219</v>
      </c>
      <c r="Q721" s="41" t="s">
        <v>1800</v>
      </c>
      <c r="R721" s="41" t="s">
        <v>1088</v>
      </c>
      <c r="S721" s="41" t="s">
        <v>1801</v>
      </c>
      <c r="T721" s="41" t="s">
        <v>1800</v>
      </c>
      <c r="U721" s="41" t="s">
        <v>1088</v>
      </c>
      <c r="V721" s="41" t="s">
        <v>1815</v>
      </c>
      <c r="W721" s="41" t="s">
        <v>2998</v>
      </c>
      <c r="X721" s="41"/>
    </row>
    <row r="722" spans="2:24" ht="71.25" x14ac:dyDescent="0.45">
      <c r="B722" s="208">
        <f t="shared" si="10"/>
        <v>716</v>
      </c>
      <c r="C722" s="209" t="s">
        <v>1813</v>
      </c>
      <c r="D722" s="209" t="s">
        <v>1832</v>
      </c>
      <c r="E722" s="209">
        <f>IF(D722="1.2(1)①",INDEX('1.2(1)①'!$B:$B,MATCH(F722,'1.2(1)①'!$J:$J,0),1),INDEX('1.2(1)②'!$B:$B,MATCH(F722,'1.2(1)②'!$J:$J,0),1))</f>
        <v>84</v>
      </c>
      <c r="F722" s="209" t="s">
        <v>2177</v>
      </c>
      <c r="G722" s="209" t="s">
        <v>1816</v>
      </c>
      <c r="H722" s="209" t="s">
        <v>1417</v>
      </c>
      <c r="I722" s="209" t="s">
        <v>1804</v>
      </c>
      <c r="J722" s="209" t="s">
        <v>1799</v>
      </c>
      <c r="K722" s="209" t="s">
        <v>1400</v>
      </c>
      <c r="L722" s="41" t="s">
        <v>1088</v>
      </c>
      <c r="M722" s="41" t="s">
        <v>1097</v>
      </c>
      <c r="N722" s="41" t="s">
        <v>1098</v>
      </c>
      <c r="O722" s="150" t="s">
        <v>1088</v>
      </c>
      <c r="P722" s="41" t="s">
        <v>1219</v>
      </c>
      <c r="Q722" s="41" t="s">
        <v>1800</v>
      </c>
      <c r="R722" s="41" t="s">
        <v>1088</v>
      </c>
      <c r="S722" s="41" t="s">
        <v>1801</v>
      </c>
      <c r="T722" s="41" t="s">
        <v>1800</v>
      </c>
      <c r="U722" s="41" t="s">
        <v>1088</v>
      </c>
      <c r="V722" s="41" t="s">
        <v>1815</v>
      </c>
      <c r="W722" s="41" t="s">
        <v>2998</v>
      </c>
      <c r="X722" s="41"/>
    </row>
    <row r="723" spans="2:24" ht="71.25" x14ac:dyDescent="0.45">
      <c r="B723" s="208">
        <f t="shared" si="10"/>
        <v>717</v>
      </c>
      <c r="C723" s="209" t="s">
        <v>1813</v>
      </c>
      <c r="D723" s="209" t="s">
        <v>1832</v>
      </c>
      <c r="E723" s="209">
        <f>IF(D723="1.2(1)①",INDEX('1.2(1)①'!$B:$B,MATCH(F723,'1.2(1)①'!$J:$J,0),1),INDEX('1.2(1)②'!$B:$B,MATCH(F723,'1.2(1)②'!$J:$J,0),1))</f>
        <v>84</v>
      </c>
      <c r="F723" s="209" t="s">
        <v>2177</v>
      </c>
      <c r="G723" s="209" t="s">
        <v>1816</v>
      </c>
      <c r="H723" s="209" t="s">
        <v>1417</v>
      </c>
      <c r="I723" s="209" t="s">
        <v>1805</v>
      </c>
      <c r="J723" s="209" t="s">
        <v>1799</v>
      </c>
      <c r="K723" s="209" t="s">
        <v>1400</v>
      </c>
      <c r="L723" s="41" t="s">
        <v>1088</v>
      </c>
      <c r="M723" s="41" t="s">
        <v>1097</v>
      </c>
      <c r="N723" s="41" t="s">
        <v>1098</v>
      </c>
      <c r="O723" s="150" t="s">
        <v>1088</v>
      </c>
      <c r="P723" s="41" t="s">
        <v>1219</v>
      </c>
      <c r="Q723" s="41" t="s">
        <v>1800</v>
      </c>
      <c r="R723" s="41" t="s">
        <v>1088</v>
      </c>
      <c r="S723" s="41" t="s">
        <v>1801</v>
      </c>
      <c r="T723" s="41" t="s">
        <v>1800</v>
      </c>
      <c r="U723" s="41" t="s">
        <v>1088</v>
      </c>
      <c r="V723" s="41" t="s">
        <v>1815</v>
      </c>
      <c r="W723" s="41" t="s">
        <v>2998</v>
      </c>
      <c r="X723" s="41"/>
    </row>
    <row r="724" spans="2:24" ht="71.25" x14ac:dyDescent="0.45">
      <c r="B724" s="208">
        <f t="shared" si="10"/>
        <v>718</v>
      </c>
      <c r="C724" s="209" t="s">
        <v>1813</v>
      </c>
      <c r="D724" s="209" t="s">
        <v>1832</v>
      </c>
      <c r="E724" s="209">
        <f>IF(D724="1.2(1)①",INDEX('1.2(1)①'!$B:$B,MATCH(F724,'1.2(1)①'!$J:$J,0),1),INDEX('1.2(1)②'!$B:$B,MATCH(F724,'1.2(1)②'!$J:$J,0),1))</f>
        <v>84</v>
      </c>
      <c r="F724" s="209" t="s">
        <v>2177</v>
      </c>
      <c r="G724" s="209" t="s">
        <v>1816</v>
      </c>
      <c r="H724" s="209" t="s">
        <v>1417</v>
      </c>
      <c r="I724" s="209" t="s">
        <v>1432</v>
      </c>
      <c r="J724" s="209" t="s">
        <v>1799</v>
      </c>
      <c r="K724" s="209" t="s">
        <v>1400</v>
      </c>
      <c r="L724" s="41">
        <v>10.97</v>
      </c>
      <c r="M724" s="41" t="s">
        <v>1097</v>
      </c>
      <c r="N724" s="41" t="s">
        <v>1098</v>
      </c>
      <c r="O724" s="150" t="s">
        <v>1088</v>
      </c>
      <c r="P724" s="41" t="s">
        <v>1219</v>
      </c>
      <c r="Q724" s="41" t="s">
        <v>1800</v>
      </c>
      <c r="R724" s="41" t="s">
        <v>1088</v>
      </c>
      <c r="S724" s="41" t="s">
        <v>1801</v>
      </c>
      <c r="T724" s="41" t="s">
        <v>1800</v>
      </c>
      <c r="U724" s="41" t="s">
        <v>1088</v>
      </c>
      <c r="V724" s="41" t="s">
        <v>1815</v>
      </c>
      <c r="W724" s="41" t="s">
        <v>2998</v>
      </c>
      <c r="X724" s="41"/>
    </row>
    <row r="725" spans="2:24" ht="71.25" x14ac:dyDescent="0.45">
      <c r="B725" s="208">
        <f t="shared" si="10"/>
        <v>719</v>
      </c>
      <c r="C725" s="209" t="s">
        <v>1813</v>
      </c>
      <c r="D725" s="209" t="s">
        <v>1832</v>
      </c>
      <c r="E725" s="209">
        <f>IF(D725="1.2(1)①",INDEX('1.2(1)①'!$B:$B,MATCH(F725,'1.2(1)①'!$J:$J,0),1),INDEX('1.2(1)②'!$B:$B,MATCH(F725,'1.2(1)②'!$J:$J,0),1))</f>
        <v>84</v>
      </c>
      <c r="F725" s="209" t="s">
        <v>2177</v>
      </c>
      <c r="G725" s="209" t="s">
        <v>1816</v>
      </c>
      <c r="H725" s="209" t="s">
        <v>1417</v>
      </c>
      <c r="I725" s="209" t="s">
        <v>1439</v>
      </c>
      <c r="J725" s="209" t="s">
        <v>1799</v>
      </c>
      <c r="K725" s="209" t="s">
        <v>1400</v>
      </c>
      <c r="L725" s="41" t="s">
        <v>1088</v>
      </c>
      <c r="M725" s="41" t="s">
        <v>1097</v>
      </c>
      <c r="N725" s="41" t="s">
        <v>1098</v>
      </c>
      <c r="O725" s="150" t="s">
        <v>1088</v>
      </c>
      <c r="P725" s="41" t="s">
        <v>1219</v>
      </c>
      <c r="Q725" s="41" t="s">
        <v>1800</v>
      </c>
      <c r="R725" s="41" t="s">
        <v>1088</v>
      </c>
      <c r="S725" s="41" t="s">
        <v>1801</v>
      </c>
      <c r="T725" s="41" t="s">
        <v>1800</v>
      </c>
      <c r="U725" s="41" t="s">
        <v>1088</v>
      </c>
      <c r="V725" s="41" t="s">
        <v>1815</v>
      </c>
      <c r="W725" s="41" t="s">
        <v>2998</v>
      </c>
      <c r="X725" s="41"/>
    </row>
    <row r="726" spans="2:24" ht="57" x14ac:dyDescent="0.45">
      <c r="B726" s="208">
        <f t="shared" si="10"/>
        <v>720</v>
      </c>
      <c r="C726" s="209" t="s">
        <v>1817</v>
      </c>
      <c r="D726" s="209" t="s">
        <v>1832</v>
      </c>
      <c r="E726" s="209">
        <f>IF(D726="1.2(1)①",INDEX('1.2(1)①'!$B:$B,MATCH(F726,'1.2(1)①'!$J:$J,0),1),INDEX('1.2(1)②'!$B:$B,MATCH(F726,'1.2(1)②'!$J:$J,0),1))</f>
        <v>85</v>
      </c>
      <c r="F726" s="209" t="s">
        <v>2178</v>
      </c>
      <c r="G726" s="209" t="s">
        <v>1478</v>
      </c>
      <c r="H726" s="209" t="s">
        <v>1417</v>
      </c>
      <c r="I726" s="209" t="s">
        <v>1444</v>
      </c>
      <c r="J726" s="209" t="s">
        <v>1481</v>
      </c>
      <c r="K726" s="209" t="s">
        <v>1400</v>
      </c>
      <c r="L726" s="41">
        <v>84</v>
      </c>
      <c r="M726" s="41" t="s">
        <v>1097</v>
      </c>
      <c r="N726" s="41" t="s">
        <v>1098</v>
      </c>
      <c r="O726" s="150" t="s">
        <v>1088</v>
      </c>
      <c r="P726" s="41" t="s">
        <v>1092</v>
      </c>
      <c r="Q726" s="41" t="s">
        <v>1818</v>
      </c>
      <c r="R726" s="41" t="s">
        <v>1486</v>
      </c>
      <c r="S726" s="41" t="s">
        <v>1819</v>
      </c>
      <c r="T726" s="41" t="s">
        <v>1818</v>
      </c>
      <c r="U726" s="41" t="s">
        <v>1486</v>
      </c>
      <c r="V726" s="41" t="s">
        <v>1820</v>
      </c>
      <c r="W726" s="41" t="s">
        <v>2998</v>
      </c>
      <c r="X726" s="41"/>
    </row>
    <row r="727" spans="2:24" ht="57" x14ac:dyDescent="0.45">
      <c r="B727" s="208">
        <f t="shared" si="10"/>
        <v>721</v>
      </c>
      <c r="C727" s="209" t="s">
        <v>1817</v>
      </c>
      <c r="D727" s="209" t="s">
        <v>1832</v>
      </c>
      <c r="E727" s="209">
        <f>IF(D727="1.2(1)①",INDEX('1.2(1)①'!$B:$B,MATCH(F727,'1.2(1)①'!$J:$J,0),1),INDEX('1.2(1)②'!$B:$B,MATCH(F727,'1.2(1)②'!$J:$J,0),1))</f>
        <v>85</v>
      </c>
      <c r="F727" s="209" t="s">
        <v>2178</v>
      </c>
      <c r="G727" s="209" t="s">
        <v>1478</v>
      </c>
      <c r="H727" s="209" t="s">
        <v>1417</v>
      </c>
      <c r="I727" s="209" t="s">
        <v>1821</v>
      </c>
      <c r="J727" s="209" t="s">
        <v>1481</v>
      </c>
      <c r="K727" s="209" t="s">
        <v>1400</v>
      </c>
      <c r="L727" s="41">
        <v>41.8</v>
      </c>
      <c r="M727" s="41" t="s">
        <v>1097</v>
      </c>
      <c r="N727" s="41" t="s">
        <v>1098</v>
      </c>
      <c r="O727" s="150" t="s">
        <v>1088</v>
      </c>
      <c r="P727" s="41" t="s">
        <v>1092</v>
      </c>
      <c r="Q727" s="41" t="s">
        <v>1818</v>
      </c>
      <c r="R727" s="41" t="s">
        <v>1486</v>
      </c>
      <c r="S727" s="41" t="s">
        <v>1819</v>
      </c>
      <c r="T727" s="41" t="s">
        <v>1818</v>
      </c>
      <c r="U727" s="41" t="s">
        <v>1486</v>
      </c>
      <c r="V727" s="41" t="s">
        <v>1820</v>
      </c>
      <c r="W727" s="41" t="s">
        <v>2998</v>
      </c>
      <c r="X727" s="41"/>
    </row>
    <row r="728" spans="2:24" ht="57" x14ac:dyDescent="0.45">
      <c r="B728" s="208">
        <f t="shared" si="10"/>
        <v>722</v>
      </c>
      <c r="C728" s="209" t="s">
        <v>1817</v>
      </c>
      <c r="D728" s="209" t="s">
        <v>1832</v>
      </c>
      <c r="E728" s="209">
        <f>IF(D728="1.2(1)①",INDEX('1.2(1)①'!$B:$B,MATCH(F728,'1.2(1)①'!$J:$J,0),1),INDEX('1.2(1)②'!$B:$B,MATCH(F728,'1.2(1)②'!$J:$J,0),1))</f>
        <v>85</v>
      </c>
      <c r="F728" s="209" t="s">
        <v>2178</v>
      </c>
      <c r="G728" s="209" t="s">
        <v>1478</v>
      </c>
      <c r="H728" s="209" t="s">
        <v>1417</v>
      </c>
      <c r="I728" s="209" t="s">
        <v>1444</v>
      </c>
      <c r="J728" s="209" t="s">
        <v>1496</v>
      </c>
      <c r="K728" s="209" t="s">
        <v>1400</v>
      </c>
      <c r="L728" s="41">
        <v>32</v>
      </c>
      <c r="M728" s="41" t="s">
        <v>1097</v>
      </c>
      <c r="N728" s="41" t="s">
        <v>1098</v>
      </c>
      <c r="O728" s="150" t="s">
        <v>1088</v>
      </c>
      <c r="P728" s="41" t="s">
        <v>1092</v>
      </c>
      <c r="Q728" s="41" t="s">
        <v>1818</v>
      </c>
      <c r="R728" s="41" t="s">
        <v>1486</v>
      </c>
      <c r="S728" s="41" t="s">
        <v>1822</v>
      </c>
      <c r="T728" s="41" t="s">
        <v>1818</v>
      </c>
      <c r="U728" s="41" t="s">
        <v>1486</v>
      </c>
      <c r="V728" s="41" t="s">
        <v>1823</v>
      </c>
      <c r="W728" s="41" t="s">
        <v>2998</v>
      </c>
      <c r="X728" s="41"/>
    </row>
    <row r="729" spans="2:24" ht="57" x14ac:dyDescent="0.45">
      <c r="B729" s="208">
        <f t="shared" si="10"/>
        <v>723</v>
      </c>
      <c r="C729" s="209" t="s">
        <v>1817</v>
      </c>
      <c r="D729" s="209" t="s">
        <v>1832</v>
      </c>
      <c r="E729" s="209">
        <f>IF(D729="1.2(1)①",INDEX('1.2(1)①'!$B:$B,MATCH(F729,'1.2(1)①'!$J:$J,0),1),INDEX('1.2(1)②'!$B:$B,MATCH(F729,'1.2(1)②'!$J:$J,0),1))</f>
        <v>85</v>
      </c>
      <c r="F729" s="209" t="s">
        <v>2178</v>
      </c>
      <c r="G729" s="209" t="s">
        <v>1478</v>
      </c>
      <c r="H729" s="209" t="s">
        <v>1417</v>
      </c>
      <c r="I729" s="209" t="s">
        <v>1821</v>
      </c>
      <c r="J729" s="209" t="s">
        <v>1496</v>
      </c>
      <c r="K729" s="209" t="s">
        <v>1400</v>
      </c>
      <c r="L729" s="41">
        <v>38.799999999999997</v>
      </c>
      <c r="M729" s="41" t="s">
        <v>1097</v>
      </c>
      <c r="N729" s="41" t="s">
        <v>1098</v>
      </c>
      <c r="O729" s="150" t="s">
        <v>1088</v>
      </c>
      <c r="P729" s="41" t="s">
        <v>1092</v>
      </c>
      <c r="Q729" s="41" t="s">
        <v>1818</v>
      </c>
      <c r="R729" s="41" t="s">
        <v>1486</v>
      </c>
      <c r="S729" s="41" t="s">
        <v>1822</v>
      </c>
      <c r="T729" s="41" t="s">
        <v>1818</v>
      </c>
      <c r="U729" s="41" t="s">
        <v>1486</v>
      </c>
      <c r="V729" s="41" t="s">
        <v>1823</v>
      </c>
      <c r="W729" s="41" t="s">
        <v>2998</v>
      </c>
      <c r="X729" s="41"/>
    </row>
    <row r="730" spans="2:24" ht="57" x14ac:dyDescent="0.45">
      <c r="B730" s="208">
        <f t="shared" si="10"/>
        <v>724</v>
      </c>
      <c r="C730" s="209" t="s">
        <v>1817</v>
      </c>
      <c r="D730" s="209" t="s">
        <v>1832</v>
      </c>
      <c r="E730" s="209">
        <f>IF(D730="1.2(1)①",INDEX('1.2(1)①'!$B:$B,MATCH(F730,'1.2(1)①'!$J:$J,0),1),INDEX('1.2(1)②'!$B:$B,MATCH(F730,'1.2(1)②'!$J:$J,0),1))</f>
        <v>85</v>
      </c>
      <c r="F730" s="209" t="s">
        <v>2178</v>
      </c>
      <c r="G730" s="209" t="s">
        <v>1501</v>
      </c>
      <c r="H730" s="209" t="s">
        <v>1417</v>
      </c>
      <c r="I730" s="209" t="s">
        <v>1444</v>
      </c>
      <c r="J730" s="209" t="s">
        <v>1481</v>
      </c>
      <c r="K730" s="209" t="s">
        <v>1400</v>
      </c>
      <c r="L730" s="41">
        <v>84</v>
      </c>
      <c r="M730" s="41" t="s">
        <v>1097</v>
      </c>
      <c r="N730" s="41" t="s">
        <v>1098</v>
      </c>
      <c r="O730" s="150" t="s">
        <v>1088</v>
      </c>
      <c r="P730" s="41" t="s">
        <v>1092</v>
      </c>
      <c r="Q730" s="41" t="s">
        <v>1818</v>
      </c>
      <c r="R730" s="41" t="s">
        <v>1486</v>
      </c>
      <c r="S730" s="41" t="s">
        <v>1819</v>
      </c>
      <c r="T730" s="41" t="s">
        <v>1818</v>
      </c>
      <c r="U730" s="41" t="s">
        <v>1486</v>
      </c>
      <c r="V730" s="41" t="s">
        <v>1820</v>
      </c>
      <c r="W730" s="41" t="s">
        <v>2998</v>
      </c>
      <c r="X730" s="41"/>
    </row>
    <row r="731" spans="2:24" ht="57" x14ac:dyDescent="0.45">
      <c r="B731" s="208">
        <f t="shared" si="10"/>
        <v>725</v>
      </c>
      <c r="C731" s="209" t="s">
        <v>1817</v>
      </c>
      <c r="D731" s="209" t="s">
        <v>1832</v>
      </c>
      <c r="E731" s="209">
        <f>IF(D731="1.2(1)①",INDEX('1.2(1)①'!$B:$B,MATCH(F731,'1.2(1)①'!$J:$J,0),1),INDEX('1.2(1)②'!$B:$B,MATCH(F731,'1.2(1)②'!$J:$J,0),1))</f>
        <v>85</v>
      </c>
      <c r="F731" s="209" t="s">
        <v>2178</v>
      </c>
      <c r="G731" s="209" t="s">
        <v>1501</v>
      </c>
      <c r="H731" s="209" t="s">
        <v>1417</v>
      </c>
      <c r="I731" s="209" t="s">
        <v>1821</v>
      </c>
      <c r="J731" s="209" t="s">
        <v>1481</v>
      </c>
      <c r="K731" s="209" t="s">
        <v>1400</v>
      </c>
      <c r="L731" s="41" t="s">
        <v>1088</v>
      </c>
      <c r="M731" s="41" t="s">
        <v>1097</v>
      </c>
      <c r="N731" s="41" t="s">
        <v>1098</v>
      </c>
      <c r="O731" s="150" t="s">
        <v>1088</v>
      </c>
      <c r="P731" s="41" t="s">
        <v>1092</v>
      </c>
      <c r="Q731" s="41" t="s">
        <v>1818</v>
      </c>
      <c r="R731" s="41" t="s">
        <v>1486</v>
      </c>
      <c r="S731" s="41" t="s">
        <v>1819</v>
      </c>
      <c r="T731" s="41" t="s">
        <v>1818</v>
      </c>
      <c r="U731" s="41" t="s">
        <v>1486</v>
      </c>
      <c r="V731" s="41" t="s">
        <v>1820</v>
      </c>
      <c r="W731" s="41" t="s">
        <v>2998</v>
      </c>
      <c r="X731" s="41"/>
    </row>
    <row r="732" spans="2:24" ht="57" x14ac:dyDescent="0.45">
      <c r="B732" s="208">
        <f t="shared" ref="B732:B778" si="11">ROW(B732)-6</f>
        <v>726</v>
      </c>
      <c r="C732" s="209" t="s">
        <v>1817</v>
      </c>
      <c r="D732" s="209" t="s">
        <v>1832</v>
      </c>
      <c r="E732" s="209">
        <f>IF(D732="1.2(1)①",INDEX('1.2(1)①'!$B:$B,MATCH(F732,'1.2(1)①'!$J:$J,0),1),INDEX('1.2(1)②'!$B:$B,MATCH(F732,'1.2(1)②'!$J:$J,0),1))</f>
        <v>85</v>
      </c>
      <c r="F732" s="209" t="s">
        <v>2178</v>
      </c>
      <c r="G732" s="209" t="s">
        <v>1501</v>
      </c>
      <c r="H732" s="209" t="s">
        <v>1417</v>
      </c>
      <c r="I732" s="209" t="s">
        <v>1444</v>
      </c>
      <c r="J732" s="209" t="s">
        <v>1496</v>
      </c>
      <c r="K732" s="209" t="s">
        <v>1400</v>
      </c>
      <c r="L732" s="41">
        <v>32</v>
      </c>
      <c r="M732" s="41" t="s">
        <v>1097</v>
      </c>
      <c r="N732" s="41" t="s">
        <v>1098</v>
      </c>
      <c r="O732" s="150" t="s">
        <v>1088</v>
      </c>
      <c r="P732" s="41" t="s">
        <v>1092</v>
      </c>
      <c r="Q732" s="41" t="s">
        <v>1818</v>
      </c>
      <c r="R732" s="41" t="s">
        <v>1486</v>
      </c>
      <c r="S732" s="41" t="s">
        <v>1819</v>
      </c>
      <c r="T732" s="41" t="s">
        <v>1818</v>
      </c>
      <c r="U732" s="41" t="s">
        <v>1486</v>
      </c>
      <c r="V732" s="41" t="s">
        <v>1820</v>
      </c>
      <c r="W732" s="41" t="s">
        <v>2998</v>
      </c>
      <c r="X732" s="41"/>
    </row>
    <row r="733" spans="2:24" ht="57" x14ac:dyDescent="0.45">
      <c r="B733" s="208">
        <f t="shared" si="11"/>
        <v>727</v>
      </c>
      <c r="C733" s="209" t="s">
        <v>1817</v>
      </c>
      <c r="D733" s="209" t="s">
        <v>1832</v>
      </c>
      <c r="E733" s="209">
        <f>IF(D733="1.2(1)①",INDEX('1.2(1)①'!$B:$B,MATCH(F733,'1.2(1)①'!$J:$J,0),1),INDEX('1.2(1)②'!$B:$B,MATCH(F733,'1.2(1)②'!$J:$J,0),1))</f>
        <v>85</v>
      </c>
      <c r="F733" s="209" t="s">
        <v>2178</v>
      </c>
      <c r="G733" s="209" t="s">
        <v>1501</v>
      </c>
      <c r="H733" s="209" t="s">
        <v>1417</v>
      </c>
      <c r="I733" s="209" t="s">
        <v>1821</v>
      </c>
      <c r="J733" s="209" t="s">
        <v>1496</v>
      </c>
      <c r="K733" s="209" t="s">
        <v>1400</v>
      </c>
      <c r="L733" s="41" t="s">
        <v>1088</v>
      </c>
      <c r="M733" s="41" t="s">
        <v>1097</v>
      </c>
      <c r="N733" s="41" t="s">
        <v>1098</v>
      </c>
      <c r="O733" s="150" t="s">
        <v>1088</v>
      </c>
      <c r="P733" s="41" t="s">
        <v>1092</v>
      </c>
      <c r="Q733" s="41" t="s">
        <v>1818</v>
      </c>
      <c r="R733" s="41" t="s">
        <v>1486</v>
      </c>
      <c r="S733" s="41" t="s">
        <v>1819</v>
      </c>
      <c r="T733" s="41" t="s">
        <v>1818</v>
      </c>
      <c r="U733" s="41" t="s">
        <v>1486</v>
      </c>
      <c r="V733" s="41" t="s">
        <v>1820</v>
      </c>
      <c r="W733" s="41" t="s">
        <v>2998</v>
      </c>
      <c r="X733" s="41"/>
    </row>
    <row r="734" spans="2:24" ht="57" x14ac:dyDescent="0.45">
      <c r="B734" s="208">
        <f t="shared" si="11"/>
        <v>728</v>
      </c>
      <c r="C734" s="209" t="s">
        <v>1824</v>
      </c>
      <c r="D734" s="209" t="s">
        <v>1832</v>
      </c>
      <c r="E734" s="209">
        <f>IF(D734="1.2(1)①",INDEX('1.2(1)①'!$B:$B,MATCH(F734,'1.2(1)①'!$J:$J,0),1),INDEX('1.2(1)②'!$B:$B,MATCH(F734,'1.2(1)②'!$J:$J,0),1))</f>
        <v>85</v>
      </c>
      <c r="F734" s="209" t="s">
        <v>2178</v>
      </c>
      <c r="G734" s="209" t="s">
        <v>1825</v>
      </c>
      <c r="H734" s="209" t="s">
        <v>1417</v>
      </c>
      <c r="I734" s="209" t="s">
        <v>1826</v>
      </c>
      <c r="J734" s="209" t="s">
        <v>1496</v>
      </c>
      <c r="K734" s="209" t="s">
        <v>1400</v>
      </c>
      <c r="L734" s="41">
        <v>33.1</v>
      </c>
      <c r="M734" s="41" t="s">
        <v>1097</v>
      </c>
      <c r="N734" s="41" t="s">
        <v>1098</v>
      </c>
      <c r="O734" s="150" t="s">
        <v>1088</v>
      </c>
      <c r="P734" s="41" t="s">
        <v>1092</v>
      </c>
      <c r="Q734" s="41" t="s">
        <v>1827</v>
      </c>
      <c r="R734" s="41" t="s">
        <v>1486</v>
      </c>
      <c r="S734" s="41" t="s">
        <v>1828</v>
      </c>
      <c r="T734" s="41" t="s">
        <v>1827</v>
      </c>
      <c r="U734" s="41" t="s">
        <v>1486</v>
      </c>
      <c r="V734" s="41" t="s">
        <v>1829</v>
      </c>
      <c r="W734" s="41" t="s">
        <v>2998</v>
      </c>
      <c r="X734" s="41"/>
    </row>
    <row r="735" spans="2:24" ht="57" x14ac:dyDescent="0.45">
      <c r="B735" s="208">
        <f t="shared" si="11"/>
        <v>729</v>
      </c>
      <c r="C735" s="209" t="s">
        <v>1824</v>
      </c>
      <c r="D735" s="209" t="s">
        <v>1832</v>
      </c>
      <c r="E735" s="209">
        <f>IF(D735="1.2(1)①",INDEX('1.2(1)①'!$B:$B,MATCH(F735,'1.2(1)①'!$J:$J,0),1),INDEX('1.2(1)②'!$B:$B,MATCH(F735,'1.2(1)②'!$J:$J,0),1))</f>
        <v>85</v>
      </c>
      <c r="F735" s="209" t="s">
        <v>2178</v>
      </c>
      <c r="G735" s="209" t="s">
        <v>1825</v>
      </c>
      <c r="H735" s="209" t="s">
        <v>1417</v>
      </c>
      <c r="I735" s="209" t="s">
        <v>2859</v>
      </c>
      <c r="J735" s="209" t="s">
        <v>1496</v>
      </c>
      <c r="K735" s="209" t="s">
        <v>1400</v>
      </c>
      <c r="L735" s="41">
        <v>48</v>
      </c>
      <c r="M735" s="41" t="s">
        <v>1097</v>
      </c>
      <c r="N735" s="41" t="s">
        <v>1098</v>
      </c>
      <c r="O735" s="150" t="s">
        <v>1088</v>
      </c>
      <c r="P735" s="41" t="s">
        <v>1092</v>
      </c>
      <c r="Q735" s="41" t="s">
        <v>1827</v>
      </c>
      <c r="R735" s="41" t="s">
        <v>1486</v>
      </c>
      <c r="S735" s="41" t="s">
        <v>1828</v>
      </c>
      <c r="T735" s="41" t="s">
        <v>1827</v>
      </c>
      <c r="U735" s="41" t="s">
        <v>1486</v>
      </c>
      <c r="V735" s="41" t="s">
        <v>1829</v>
      </c>
      <c r="W735" s="41" t="s">
        <v>2998</v>
      </c>
      <c r="X735" s="41"/>
    </row>
    <row r="736" spans="2:24" ht="57" x14ac:dyDescent="0.45">
      <c r="B736" s="208">
        <f t="shared" si="11"/>
        <v>730</v>
      </c>
      <c r="C736" s="209" t="s">
        <v>1824</v>
      </c>
      <c r="D736" s="209" t="s">
        <v>1832</v>
      </c>
      <c r="E736" s="209">
        <f>IF(D736="1.2(1)①",INDEX('1.2(1)①'!$B:$B,MATCH(F736,'1.2(1)①'!$J:$J,0),1),INDEX('1.2(1)②'!$B:$B,MATCH(F736,'1.2(1)②'!$J:$J,0),1))</f>
        <v>85</v>
      </c>
      <c r="F736" s="209" t="s">
        <v>2178</v>
      </c>
      <c r="G736" s="209" t="s">
        <v>1825</v>
      </c>
      <c r="H736" s="209" t="s">
        <v>1417</v>
      </c>
      <c r="I736" s="209" t="s">
        <v>2860</v>
      </c>
      <c r="J736" s="209" t="s">
        <v>1496</v>
      </c>
      <c r="K736" s="209" t="s">
        <v>1400</v>
      </c>
      <c r="L736" s="41">
        <v>48.9</v>
      </c>
      <c r="M736" s="41" t="s">
        <v>1097</v>
      </c>
      <c r="N736" s="41" t="s">
        <v>1098</v>
      </c>
      <c r="O736" s="150" t="s">
        <v>1088</v>
      </c>
      <c r="P736" s="41" t="s">
        <v>1092</v>
      </c>
      <c r="Q736" s="41" t="s">
        <v>1827</v>
      </c>
      <c r="R736" s="41" t="s">
        <v>1486</v>
      </c>
      <c r="S736" s="41" t="s">
        <v>1828</v>
      </c>
      <c r="T736" s="41" t="s">
        <v>1827</v>
      </c>
      <c r="U736" s="41" t="s">
        <v>1486</v>
      </c>
      <c r="V736" s="41" t="s">
        <v>1829</v>
      </c>
      <c r="W736" s="41" t="s">
        <v>2998</v>
      </c>
      <c r="X736" s="41"/>
    </row>
    <row r="737" spans="2:24" ht="57" x14ac:dyDescent="0.45">
      <c r="B737" s="208">
        <f t="shared" si="11"/>
        <v>731</v>
      </c>
      <c r="C737" s="209" t="s">
        <v>1824</v>
      </c>
      <c r="D737" s="209" t="s">
        <v>1832</v>
      </c>
      <c r="E737" s="209">
        <f>IF(D737="1.2(1)①",INDEX('1.2(1)①'!$B:$B,MATCH(F737,'1.2(1)①'!$J:$J,0),1),INDEX('1.2(1)②'!$B:$B,MATCH(F737,'1.2(1)②'!$J:$J,0),1))</f>
        <v>85</v>
      </c>
      <c r="F737" s="209" t="s">
        <v>2178</v>
      </c>
      <c r="G737" s="209" t="s">
        <v>1825</v>
      </c>
      <c r="H737" s="209" t="s">
        <v>1417</v>
      </c>
      <c r="I737" s="209" t="s">
        <v>1830</v>
      </c>
      <c r="J737" s="209" t="s">
        <v>1496</v>
      </c>
      <c r="K737" s="209" t="s">
        <v>1400</v>
      </c>
      <c r="L737" s="41">
        <v>46</v>
      </c>
      <c r="M737" s="41" t="s">
        <v>1097</v>
      </c>
      <c r="N737" s="41" t="s">
        <v>1098</v>
      </c>
      <c r="O737" s="150" t="s">
        <v>1088</v>
      </c>
      <c r="P737" s="41" t="s">
        <v>1092</v>
      </c>
      <c r="Q737" s="41" t="s">
        <v>1827</v>
      </c>
      <c r="R737" s="41" t="s">
        <v>1486</v>
      </c>
      <c r="S737" s="41" t="s">
        <v>1828</v>
      </c>
      <c r="T737" s="41" t="s">
        <v>1827</v>
      </c>
      <c r="U737" s="41" t="s">
        <v>1486</v>
      </c>
      <c r="V737" s="41" t="s">
        <v>1829</v>
      </c>
      <c r="W737" s="41" t="s">
        <v>2998</v>
      </c>
      <c r="X737" s="41"/>
    </row>
    <row r="738" spans="2:24" ht="57" x14ac:dyDescent="0.45">
      <c r="B738" s="208">
        <f t="shared" si="11"/>
        <v>732</v>
      </c>
      <c r="C738" s="209" t="s">
        <v>1824</v>
      </c>
      <c r="D738" s="209" t="s">
        <v>1832</v>
      </c>
      <c r="E738" s="209">
        <f>IF(D738="1.2(1)①",INDEX('1.2(1)①'!$B:$B,MATCH(F738,'1.2(1)①'!$J:$J,0),1),INDEX('1.2(1)②'!$B:$B,MATCH(F738,'1.2(1)②'!$J:$J,0),1))</f>
        <v>85</v>
      </c>
      <c r="F738" s="209" t="s">
        <v>2178</v>
      </c>
      <c r="G738" s="209" t="s">
        <v>1831</v>
      </c>
      <c r="H738" s="209" t="s">
        <v>1417</v>
      </c>
      <c r="I738" s="209" t="s">
        <v>1826</v>
      </c>
      <c r="J738" s="209" t="s">
        <v>1496</v>
      </c>
      <c r="K738" s="209" t="s">
        <v>1400</v>
      </c>
      <c r="L738" s="41">
        <v>32.299999999999997</v>
      </c>
      <c r="M738" s="41" t="s">
        <v>1097</v>
      </c>
      <c r="N738" s="41" t="s">
        <v>1098</v>
      </c>
      <c r="O738" s="150" t="s">
        <v>1088</v>
      </c>
      <c r="P738" s="41" t="s">
        <v>1092</v>
      </c>
      <c r="Q738" s="41" t="s">
        <v>1827</v>
      </c>
      <c r="R738" s="41" t="s">
        <v>1486</v>
      </c>
      <c r="S738" s="41" t="s">
        <v>1828</v>
      </c>
      <c r="T738" s="41" t="s">
        <v>1827</v>
      </c>
      <c r="U738" s="41" t="s">
        <v>1486</v>
      </c>
      <c r="V738" s="41" t="s">
        <v>1829</v>
      </c>
      <c r="W738" s="41" t="s">
        <v>2998</v>
      </c>
      <c r="X738" s="41"/>
    </row>
    <row r="739" spans="2:24" ht="57" x14ac:dyDescent="0.45">
      <c r="B739" s="208">
        <f t="shared" si="11"/>
        <v>733</v>
      </c>
      <c r="C739" s="209" t="s">
        <v>1824</v>
      </c>
      <c r="D739" s="209" t="s">
        <v>1832</v>
      </c>
      <c r="E739" s="209">
        <f>IF(D739="1.2(1)①",INDEX('1.2(1)①'!$B:$B,MATCH(F739,'1.2(1)①'!$J:$J,0),1),INDEX('1.2(1)②'!$B:$B,MATCH(F739,'1.2(1)②'!$J:$J,0),1))</f>
        <v>85</v>
      </c>
      <c r="F739" s="209" t="s">
        <v>2178</v>
      </c>
      <c r="G739" s="209" t="s">
        <v>1831</v>
      </c>
      <c r="H739" s="209" t="s">
        <v>1417</v>
      </c>
      <c r="I739" s="209" t="s">
        <v>2859</v>
      </c>
      <c r="J739" s="209" t="s">
        <v>1496</v>
      </c>
      <c r="K739" s="209" t="s">
        <v>1400</v>
      </c>
      <c r="L739" s="41">
        <v>46.1</v>
      </c>
      <c r="M739" s="41" t="s">
        <v>1097</v>
      </c>
      <c r="N739" s="41" t="s">
        <v>1098</v>
      </c>
      <c r="O739" s="150" t="s">
        <v>1088</v>
      </c>
      <c r="P739" s="41" t="s">
        <v>1092</v>
      </c>
      <c r="Q739" s="41" t="s">
        <v>1827</v>
      </c>
      <c r="R739" s="41" t="s">
        <v>1486</v>
      </c>
      <c r="S739" s="41" t="s">
        <v>1828</v>
      </c>
      <c r="T739" s="41" t="s">
        <v>1827</v>
      </c>
      <c r="U739" s="41" t="s">
        <v>1486</v>
      </c>
      <c r="V739" s="41" t="s">
        <v>1829</v>
      </c>
      <c r="W739" s="41" t="s">
        <v>2998</v>
      </c>
      <c r="X739" s="41"/>
    </row>
    <row r="740" spans="2:24" ht="57" x14ac:dyDescent="0.45">
      <c r="B740" s="208">
        <f t="shared" si="11"/>
        <v>734</v>
      </c>
      <c r="C740" s="209" t="s">
        <v>1824</v>
      </c>
      <c r="D740" s="209" t="s">
        <v>1832</v>
      </c>
      <c r="E740" s="209">
        <f>IF(D740="1.2(1)①",INDEX('1.2(1)①'!$B:$B,MATCH(F740,'1.2(1)①'!$J:$J,0),1),INDEX('1.2(1)②'!$B:$B,MATCH(F740,'1.2(1)②'!$J:$J,0),1))</f>
        <v>85</v>
      </c>
      <c r="F740" s="209" t="s">
        <v>2178</v>
      </c>
      <c r="G740" s="209" t="s">
        <v>1831</v>
      </c>
      <c r="H740" s="209" t="s">
        <v>1417</v>
      </c>
      <c r="I740" s="209" t="s">
        <v>2860</v>
      </c>
      <c r="J740" s="209" t="s">
        <v>1496</v>
      </c>
      <c r="K740" s="209" t="s">
        <v>1400</v>
      </c>
      <c r="L740" s="41">
        <v>42.7</v>
      </c>
      <c r="M740" s="41" t="s">
        <v>1097</v>
      </c>
      <c r="N740" s="41" t="s">
        <v>1098</v>
      </c>
      <c r="O740" s="150" t="s">
        <v>1088</v>
      </c>
      <c r="P740" s="41" t="s">
        <v>1092</v>
      </c>
      <c r="Q740" s="41" t="s">
        <v>1827</v>
      </c>
      <c r="R740" s="41" t="s">
        <v>1486</v>
      </c>
      <c r="S740" s="41" t="s">
        <v>1828</v>
      </c>
      <c r="T740" s="41" t="s">
        <v>1827</v>
      </c>
      <c r="U740" s="41" t="s">
        <v>1486</v>
      </c>
      <c r="V740" s="41" t="s">
        <v>1829</v>
      </c>
      <c r="W740" s="41" t="s">
        <v>2998</v>
      </c>
      <c r="X740" s="41"/>
    </row>
    <row r="741" spans="2:24" ht="57" x14ac:dyDescent="0.45">
      <c r="B741" s="208">
        <f t="shared" si="11"/>
        <v>735</v>
      </c>
      <c r="C741" s="209" t="s">
        <v>1824</v>
      </c>
      <c r="D741" s="209" t="s">
        <v>1832</v>
      </c>
      <c r="E741" s="209">
        <f>IF(D741="1.2(1)①",INDEX('1.2(1)①'!$B:$B,MATCH(F741,'1.2(1)①'!$J:$J,0),1),INDEX('1.2(1)②'!$B:$B,MATCH(F741,'1.2(1)②'!$J:$J,0),1))</f>
        <v>85</v>
      </c>
      <c r="F741" s="209" t="s">
        <v>2178</v>
      </c>
      <c r="G741" s="209" t="s">
        <v>1831</v>
      </c>
      <c r="H741" s="209" t="s">
        <v>1417</v>
      </c>
      <c r="I741" s="209" t="s">
        <v>1830</v>
      </c>
      <c r="J741" s="209" t="s">
        <v>1496</v>
      </c>
      <c r="K741" s="209" t="s">
        <v>1400</v>
      </c>
      <c r="L741" s="41">
        <v>45.9</v>
      </c>
      <c r="M741" s="41" t="s">
        <v>1097</v>
      </c>
      <c r="N741" s="41" t="s">
        <v>1098</v>
      </c>
      <c r="O741" s="150" t="s">
        <v>1088</v>
      </c>
      <c r="P741" s="41" t="s">
        <v>1092</v>
      </c>
      <c r="Q741" s="41" t="s">
        <v>1827</v>
      </c>
      <c r="R741" s="41" t="s">
        <v>1486</v>
      </c>
      <c r="S741" s="41" t="s">
        <v>1828</v>
      </c>
      <c r="T741" s="41" t="s">
        <v>1827</v>
      </c>
      <c r="U741" s="41" t="s">
        <v>1486</v>
      </c>
      <c r="V741" s="41" t="s">
        <v>1829</v>
      </c>
      <c r="W741" s="41" t="s">
        <v>2998</v>
      </c>
      <c r="X741" s="41"/>
    </row>
    <row r="742" spans="2:24" ht="71.25" x14ac:dyDescent="0.45">
      <c r="B742" s="208">
        <f t="shared" si="11"/>
        <v>736</v>
      </c>
      <c r="C742" s="209" t="s">
        <v>2514</v>
      </c>
      <c r="D742" s="209" t="s">
        <v>1832</v>
      </c>
      <c r="E742" s="209">
        <f>IF(D742="1.2(1)①",INDEX('1.2(1)①'!$B:$B,MATCH(F742,'1.2(1)①'!$J:$J,0),1),INDEX('1.2(1)②'!$B:$B,MATCH(F742,'1.2(1)②'!$J:$J,0),1))</f>
        <v>86</v>
      </c>
      <c r="F742" s="41" t="s">
        <v>2510</v>
      </c>
      <c r="G742" s="209" t="s">
        <v>1088</v>
      </c>
      <c r="H742" s="209" t="s">
        <v>1671</v>
      </c>
      <c r="I742" s="209" t="s">
        <v>1672</v>
      </c>
      <c r="J742" s="209" t="s">
        <v>1673</v>
      </c>
      <c r="K742" s="209" t="s">
        <v>1400</v>
      </c>
      <c r="L742" s="41">
        <v>6.95</v>
      </c>
      <c r="M742" s="41" t="s">
        <v>1097</v>
      </c>
      <c r="N742" s="41" t="s">
        <v>1098</v>
      </c>
      <c r="O742" s="150">
        <v>18640000</v>
      </c>
      <c r="P742" s="41" t="s">
        <v>1219</v>
      </c>
      <c r="Q742" s="41" t="s">
        <v>1088</v>
      </c>
      <c r="R742" s="41" t="s">
        <v>1088</v>
      </c>
      <c r="S742" s="41" t="s">
        <v>1674</v>
      </c>
      <c r="T742" s="41" t="s">
        <v>1675</v>
      </c>
      <c r="U742" s="41" t="s">
        <v>1676</v>
      </c>
      <c r="V742" s="41" t="s">
        <v>1677</v>
      </c>
      <c r="W742" s="41" t="s">
        <v>2998</v>
      </c>
      <c r="X742" s="41" t="s">
        <v>3002</v>
      </c>
    </row>
    <row r="743" spans="2:24" ht="85.5" x14ac:dyDescent="0.45">
      <c r="B743" s="208">
        <f t="shared" si="11"/>
        <v>737</v>
      </c>
      <c r="C743" s="209" t="s">
        <v>1670</v>
      </c>
      <c r="D743" s="209" t="s">
        <v>1832</v>
      </c>
      <c r="E743" s="209">
        <f>IF(D743="1.2(1)①",INDEX('1.2(1)①'!$B:$B,MATCH(F743,'1.2(1)①'!$J:$J,0),1),INDEX('1.2(1)②'!$B:$B,MATCH(F743,'1.2(1)②'!$J:$J,0),1))</f>
        <v>86</v>
      </c>
      <c r="F743" s="41" t="s">
        <v>2510</v>
      </c>
      <c r="G743" s="209" t="s">
        <v>1088</v>
      </c>
      <c r="H743" s="209" t="s">
        <v>1671</v>
      </c>
      <c r="I743" s="209" t="s">
        <v>1678</v>
      </c>
      <c r="J743" s="209" t="s">
        <v>1673</v>
      </c>
      <c r="K743" s="209" t="s">
        <v>1400</v>
      </c>
      <c r="L743" s="41">
        <v>1.93</v>
      </c>
      <c r="M743" s="41" t="s">
        <v>1097</v>
      </c>
      <c r="N743" s="41" t="s">
        <v>1098</v>
      </c>
      <c r="O743" s="150">
        <v>18730000</v>
      </c>
      <c r="P743" s="41" t="s">
        <v>1219</v>
      </c>
      <c r="Q743" s="41" t="s">
        <v>1088</v>
      </c>
      <c r="R743" s="41" t="s">
        <v>1088</v>
      </c>
      <c r="S743" s="41" t="s">
        <v>1674</v>
      </c>
      <c r="T743" s="41" t="s">
        <v>1675</v>
      </c>
      <c r="U743" s="41" t="s">
        <v>1676</v>
      </c>
      <c r="V743" s="41" t="s">
        <v>1677</v>
      </c>
      <c r="W743" s="41" t="s">
        <v>2998</v>
      </c>
      <c r="X743" s="41" t="s">
        <v>3152</v>
      </c>
    </row>
    <row r="744" spans="2:24" ht="71.25" x14ac:dyDescent="0.45">
      <c r="B744" s="208">
        <f t="shared" si="11"/>
        <v>738</v>
      </c>
      <c r="C744" s="209" t="s">
        <v>1670</v>
      </c>
      <c r="D744" s="209" t="s">
        <v>1832</v>
      </c>
      <c r="E744" s="209">
        <f>IF(D744="1.2(1)①",INDEX('1.2(1)①'!$B:$B,MATCH(F744,'1.2(1)①'!$J:$J,0),1),INDEX('1.2(1)②'!$B:$B,MATCH(F744,'1.2(1)②'!$J:$J,0),1))</f>
        <v>86</v>
      </c>
      <c r="F744" s="41" t="s">
        <v>2510</v>
      </c>
      <c r="G744" s="209" t="s">
        <v>1088</v>
      </c>
      <c r="H744" s="209" t="s">
        <v>1671</v>
      </c>
      <c r="I744" s="209" t="s">
        <v>1679</v>
      </c>
      <c r="J744" s="209" t="s">
        <v>1673</v>
      </c>
      <c r="K744" s="209" t="s">
        <v>1400</v>
      </c>
      <c r="L744" s="41">
        <v>2.1800000000000002</v>
      </c>
      <c r="M744" s="41" t="s">
        <v>1097</v>
      </c>
      <c r="N744" s="41" t="s">
        <v>1098</v>
      </c>
      <c r="O744" s="150">
        <v>21110000</v>
      </c>
      <c r="P744" s="41" t="s">
        <v>1219</v>
      </c>
      <c r="Q744" s="41" t="s">
        <v>1088</v>
      </c>
      <c r="R744" s="41" t="s">
        <v>1088</v>
      </c>
      <c r="S744" s="41" t="s">
        <v>1674</v>
      </c>
      <c r="T744" s="41" t="s">
        <v>1675</v>
      </c>
      <c r="U744" s="41" t="s">
        <v>1676</v>
      </c>
      <c r="V744" s="41" t="s">
        <v>1677</v>
      </c>
      <c r="W744" s="41" t="s">
        <v>2998</v>
      </c>
      <c r="X744" s="41" t="s">
        <v>3002</v>
      </c>
    </row>
    <row r="745" spans="2:24" ht="85.5" x14ac:dyDescent="0.45">
      <c r="B745" s="208">
        <f t="shared" si="11"/>
        <v>739</v>
      </c>
      <c r="C745" s="209" t="s">
        <v>1670</v>
      </c>
      <c r="D745" s="209" t="s">
        <v>1832</v>
      </c>
      <c r="E745" s="209">
        <f>IF(D745="1.2(1)①",INDEX('1.2(1)①'!$B:$B,MATCH(F745,'1.2(1)①'!$J:$J,0),1),INDEX('1.2(1)②'!$B:$B,MATCH(F745,'1.2(1)②'!$J:$J,0),1))</f>
        <v>86</v>
      </c>
      <c r="F745" s="41" t="s">
        <v>2510</v>
      </c>
      <c r="G745" s="209" t="s">
        <v>1680</v>
      </c>
      <c r="H745" s="209" t="s">
        <v>1671</v>
      </c>
      <c r="I745" s="209" t="s">
        <v>1681</v>
      </c>
      <c r="J745" s="209" t="s">
        <v>1673</v>
      </c>
      <c r="K745" s="209" t="s">
        <v>1400</v>
      </c>
      <c r="L745" s="41">
        <v>0.6</v>
      </c>
      <c r="M745" s="41" t="s">
        <v>1097</v>
      </c>
      <c r="N745" s="41" t="s">
        <v>1098</v>
      </c>
      <c r="O745" s="150">
        <v>26910000</v>
      </c>
      <c r="P745" s="41" t="s">
        <v>1219</v>
      </c>
      <c r="Q745" s="41" t="s">
        <v>1088</v>
      </c>
      <c r="R745" s="41" t="s">
        <v>1088</v>
      </c>
      <c r="S745" s="41" t="s">
        <v>1674</v>
      </c>
      <c r="T745" s="41" t="s">
        <v>1675</v>
      </c>
      <c r="U745" s="41" t="s">
        <v>1676</v>
      </c>
      <c r="V745" s="41" t="s">
        <v>1677</v>
      </c>
      <c r="W745" s="41" t="s">
        <v>2998</v>
      </c>
      <c r="X745" s="41" t="s">
        <v>3152</v>
      </c>
    </row>
    <row r="746" spans="2:24" ht="71.25" x14ac:dyDescent="0.45">
      <c r="B746" s="208">
        <f t="shared" si="11"/>
        <v>740</v>
      </c>
      <c r="C746" s="209" t="s">
        <v>2881</v>
      </c>
      <c r="D746" s="209" t="s">
        <v>1832</v>
      </c>
      <c r="E746" s="209">
        <f>IF(D746="1.2(1)①",INDEX('1.2(1)①'!$B:$B,MATCH(F746,'1.2(1)①'!$J:$J,0),1),INDEX('1.2(1)②'!$B:$B,MATCH(F746,'1.2(1)②'!$J:$J,0),1))</f>
        <v>90</v>
      </c>
      <c r="F746" s="41" t="s">
        <v>198</v>
      </c>
      <c r="G746" s="209" t="s">
        <v>2910</v>
      </c>
      <c r="H746" s="209" t="s">
        <v>2911</v>
      </c>
      <c r="I746" s="209" t="s">
        <v>2912</v>
      </c>
      <c r="J746" s="209" t="s">
        <v>2944</v>
      </c>
      <c r="K746" s="209" t="s">
        <v>2943</v>
      </c>
      <c r="L746" s="41">
        <v>8.5</v>
      </c>
      <c r="M746" s="41" t="s">
        <v>1097</v>
      </c>
      <c r="N746" s="41" t="s">
        <v>1098</v>
      </c>
      <c r="O746" s="150" t="s">
        <v>1088</v>
      </c>
      <c r="P746" s="41" t="s">
        <v>2945</v>
      </c>
      <c r="Q746" s="41" t="s">
        <v>2946</v>
      </c>
      <c r="R746" s="41" t="s">
        <v>2947</v>
      </c>
      <c r="S746" s="41" t="s">
        <v>2948</v>
      </c>
      <c r="T746" s="41" t="s">
        <v>2946</v>
      </c>
      <c r="U746" s="41" t="s">
        <v>2947</v>
      </c>
      <c r="V746" s="41" t="s">
        <v>2949</v>
      </c>
      <c r="W746" s="41" t="s">
        <v>2909</v>
      </c>
      <c r="X746" s="41"/>
    </row>
    <row r="747" spans="2:24" ht="71.25" x14ac:dyDescent="0.45">
      <c r="B747" s="208">
        <f t="shared" si="11"/>
        <v>741</v>
      </c>
      <c r="C747" s="209" t="s">
        <v>2881</v>
      </c>
      <c r="D747" s="209" t="s">
        <v>1832</v>
      </c>
      <c r="E747" s="209">
        <f>IF(D747="1.2(1)①",INDEX('1.2(1)①'!$B:$B,MATCH(F747,'1.2(1)①'!$J:$J,0),1),INDEX('1.2(1)②'!$B:$B,MATCH(F747,'1.2(1)②'!$J:$J,0),1))</f>
        <v>90</v>
      </c>
      <c r="F747" s="41" t="s">
        <v>198</v>
      </c>
      <c r="G747" s="209" t="s">
        <v>2910</v>
      </c>
      <c r="H747" s="209" t="s">
        <v>2911</v>
      </c>
      <c r="I747" s="209" t="s">
        <v>2913</v>
      </c>
      <c r="J747" s="209" t="s">
        <v>2944</v>
      </c>
      <c r="K747" s="209" t="s">
        <v>2943</v>
      </c>
      <c r="L747" s="41">
        <v>9.9</v>
      </c>
      <c r="M747" s="41" t="s">
        <v>1097</v>
      </c>
      <c r="N747" s="41" t="s">
        <v>1098</v>
      </c>
      <c r="O747" s="150" t="s">
        <v>1088</v>
      </c>
      <c r="P747" s="41" t="s">
        <v>2945</v>
      </c>
      <c r="Q747" s="41" t="s">
        <v>2946</v>
      </c>
      <c r="R747" s="41" t="s">
        <v>2947</v>
      </c>
      <c r="S747" s="41" t="s">
        <v>2948</v>
      </c>
      <c r="T747" s="41" t="s">
        <v>2946</v>
      </c>
      <c r="U747" s="41" t="s">
        <v>2947</v>
      </c>
      <c r="V747" s="41" t="s">
        <v>2949</v>
      </c>
      <c r="W747" s="41" t="s">
        <v>2909</v>
      </c>
      <c r="X747" s="41"/>
    </row>
    <row r="748" spans="2:24" ht="71.25" x14ac:dyDescent="0.45">
      <c r="B748" s="208">
        <f t="shared" si="11"/>
        <v>742</v>
      </c>
      <c r="C748" s="209" t="s">
        <v>2881</v>
      </c>
      <c r="D748" s="209" t="s">
        <v>1832</v>
      </c>
      <c r="E748" s="209">
        <f>IF(D748="1.2(1)①",INDEX('1.2(1)①'!$B:$B,MATCH(F748,'1.2(1)①'!$J:$J,0),1),INDEX('1.2(1)②'!$B:$B,MATCH(F748,'1.2(1)②'!$J:$J,0),1))</f>
        <v>90</v>
      </c>
      <c r="F748" s="41" t="s">
        <v>198</v>
      </c>
      <c r="G748" s="209" t="s">
        <v>2910</v>
      </c>
      <c r="H748" s="209" t="s">
        <v>2911</v>
      </c>
      <c r="I748" s="209" t="s">
        <v>2914</v>
      </c>
      <c r="J748" s="209" t="s">
        <v>2944</v>
      </c>
      <c r="K748" s="209" t="s">
        <v>2943</v>
      </c>
      <c r="L748" s="41">
        <v>9.5</v>
      </c>
      <c r="M748" s="41" t="s">
        <v>1097</v>
      </c>
      <c r="N748" s="41" t="s">
        <v>1098</v>
      </c>
      <c r="O748" s="150" t="s">
        <v>1088</v>
      </c>
      <c r="P748" s="41" t="s">
        <v>2945</v>
      </c>
      <c r="Q748" s="41" t="s">
        <v>2946</v>
      </c>
      <c r="R748" s="41" t="s">
        <v>2947</v>
      </c>
      <c r="S748" s="41" t="s">
        <v>2948</v>
      </c>
      <c r="T748" s="41" t="s">
        <v>2946</v>
      </c>
      <c r="U748" s="41" t="s">
        <v>2947</v>
      </c>
      <c r="V748" s="41" t="s">
        <v>2949</v>
      </c>
      <c r="W748" s="41" t="s">
        <v>2909</v>
      </c>
      <c r="X748" s="41"/>
    </row>
    <row r="749" spans="2:24" ht="71.25" x14ac:dyDescent="0.45">
      <c r="B749" s="208">
        <f t="shared" si="11"/>
        <v>743</v>
      </c>
      <c r="C749" s="209" t="s">
        <v>2881</v>
      </c>
      <c r="D749" s="209" t="s">
        <v>1832</v>
      </c>
      <c r="E749" s="209">
        <f>IF(D749="1.2(1)①",INDEX('1.2(1)①'!$B:$B,MATCH(F749,'1.2(1)①'!$J:$J,0),1),INDEX('1.2(1)②'!$B:$B,MATCH(F749,'1.2(1)②'!$J:$J,0),1))</f>
        <v>90</v>
      </c>
      <c r="F749" s="41" t="s">
        <v>198</v>
      </c>
      <c r="G749" s="209" t="s">
        <v>2910</v>
      </c>
      <c r="H749" s="209" t="s">
        <v>2911</v>
      </c>
      <c r="I749" s="209" t="s">
        <v>2915</v>
      </c>
      <c r="J749" s="209" t="s">
        <v>2944</v>
      </c>
      <c r="K749" s="209" t="s">
        <v>2943</v>
      </c>
      <c r="L749" s="41">
        <v>10.3</v>
      </c>
      <c r="M749" s="41" t="s">
        <v>1097</v>
      </c>
      <c r="N749" s="41" t="s">
        <v>1098</v>
      </c>
      <c r="O749" s="150" t="s">
        <v>1088</v>
      </c>
      <c r="P749" s="41" t="s">
        <v>2945</v>
      </c>
      <c r="Q749" s="41" t="s">
        <v>2946</v>
      </c>
      <c r="R749" s="41" t="s">
        <v>2947</v>
      </c>
      <c r="S749" s="41" t="s">
        <v>2948</v>
      </c>
      <c r="T749" s="41" t="s">
        <v>2946</v>
      </c>
      <c r="U749" s="41" t="s">
        <v>2947</v>
      </c>
      <c r="V749" s="41" t="s">
        <v>2949</v>
      </c>
      <c r="W749" s="41" t="s">
        <v>2909</v>
      </c>
      <c r="X749" s="41"/>
    </row>
    <row r="750" spans="2:24" ht="71.25" x14ac:dyDescent="0.45">
      <c r="B750" s="208">
        <f t="shared" si="11"/>
        <v>744</v>
      </c>
      <c r="C750" s="209" t="s">
        <v>2881</v>
      </c>
      <c r="D750" s="209" t="s">
        <v>1832</v>
      </c>
      <c r="E750" s="209">
        <f>IF(D750="1.2(1)①",INDEX('1.2(1)①'!$B:$B,MATCH(F750,'1.2(1)①'!$J:$J,0),1),INDEX('1.2(1)②'!$B:$B,MATCH(F750,'1.2(1)②'!$J:$J,0),1))</f>
        <v>90</v>
      </c>
      <c r="F750" s="41" t="s">
        <v>198</v>
      </c>
      <c r="G750" s="209" t="s">
        <v>2910</v>
      </c>
      <c r="H750" s="209" t="s">
        <v>2911</v>
      </c>
      <c r="I750" s="209" t="s">
        <v>2916</v>
      </c>
      <c r="J750" s="209" t="s">
        <v>2944</v>
      </c>
      <c r="K750" s="209" t="s">
        <v>2943</v>
      </c>
      <c r="L750" s="41">
        <v>10</v>
      </c>
      <c r="M750" s="41" t="s">
        <v>1097</v>
      </c>
      <c r="N750" s="41" t="s">
        <v>1098</v>
      </c>
      <c r="O750" s="150" t="s">
        <v>1088</v>
      </c>
      <c r="P750" s="41" t="s">
        <v>2945</v>
      </c>
      <c r="Q750" s="41" t="s">
        <v>2946</v>
      </c>
      <c r="R750" s="41" t="s">
        <v>2947</v>
      </c>
      <c r="S750" s="41" t="s">
        <v>2948</v>
      </c>
      <c r="T750" s="41" t="s">
        <v>2946</v>
      </c>
      <c r="U750" s="41" t="s">
        <v>2947</v>
      </c>
      <c r="V750" s="41" t="s">
        <v>2949</v>
      </c>
      <c r="W750" s="41" t="s">
        <v>2909</v>
      </c>
      <c r="X750" s="41"/>
    </row>
    <row r="751" spans="2:24" ht="71.25" x14ac:dyDescent="0.45">
      <c r="B751" s="208">
        <f t="shared" si="11"/>
        <v>745</v>
      </c>
      <c r="C751" s="209" t="s">
        <v>2881</v>
      </c>
      <c r="D751" s="209" t="s">
        <v>1832</v>
      </c>
      <c r="E751" s="209">
        <f>IF(D751="1.2(1)①",INDEX('1.2(1)①'!$B:$B,MATCH(F751,'1.2(1)①'!$J:$J,0),1),INDEX('1.2(1)②'!$B:$B,MATCH(F751,'1.2(1)②'!$J:$J,0),1))</f>
        <v>90</v>
      </c>
      <c r="F751" s="41" t="s">
        <v>198</v>
      </c>
      <c r="G751" s="209" t="s">
        <v>2910</v>
      </c>
      <c r="H751" s="209" t="s">
        <v>2911</v>
      </c>
      <c r="I751" s="209" t="s">
        <v>2917</v>
      </c>
      <c r="J751" s="209" t="s">
        <v>2944</v>
      </c>
      <c r="K751" s="209" t="s">
        <v>2943</v>
      </c>
      <c r="L751" s="41">
        <v>9.3000000000000007</v>
      </c>
      <c r="M751" s="41" t="s">
        <v>1097</v>
      </c>
      <c r="N751" s="41" t="s">
        <v>1098</v>
      </c>
      <c r="O751" s="150" t="s">
        <v>1088</v>
      </c>
      <c r="P751" s="41" t="s">
        <v>2945</v>
      </c>
      <c r="Q751" s="41" t="s">
        <v>2946</v>
      </c>
      <c r="R751" s="41" t="s">
        <v>2947</v>
      </c>
      <c r="S751" s="41" t="s">
        <v>2948</v>
      </c>
      <c r="T751" s="41" t="s">
        <v>2946</v>
      </c>
      <c r="U751" s="41" t="s">
        <v>2947</v>
      </c>
      <c r="V751" s="41" t="s">
        <v>2949</v>
      </c>
      <c r="W751" s="41" t="s">
        <v>2909</v>
      </c>
      <c r="X751" s="41"/>
    </row>
    <row r="752" spans="2:24" ht="71.25" x14ac:dyDescent="0.45">
      <c r="B752" s="208">
        <f t="shared" si="11"/>
        <v>746</v>
      </c>
      <c r="C752" s="209" t="s">
        <v>2881</v>
      </c>
      <c r="D752" s="209" t="s">
        <v>1832</v>
      </c>
      <c r="E752" s="209">
        <f>IF(D752="1.2(1)①",INDEX('1.2(1)①'!$B:$B,MATCH(F752,'1.2(1)①'!$J:$J,0),1),INDEX('1.2(1)②'!$B:$B,MATCH(F752,'1.2(1)②'!$J:$J,0),1))</f>
        <v>90</v>
      </c>
      <c r="F752" s="41" t="s">
        <v>198</v>
      </c>
      <c r="G752" s="209" t="s">
        <v>2918</v>
      </c>
      <c r="H752" s="209" t="s">
        <v>2911</v>
      </c>
      <c r="I752" s="209" t="s">
        <v>2919</v>
      </c>
      <c r="J752" s="209" t="s">
        <v>2944</v>
      </c>
      <c r="K752" s="209" t="s">
        <v>2943</v>
      </c>
      <c r="L752" s="41">
        <v>26.2</v>
      </c>
      <c r="M752" s="41" t="s">
        <v>1097</v>
      </c>
      <c r="N752" s="41" t="s">
        <v>1098</v>
      </c>
      <c r="O752" s="150" t="s">
        <v>1088</v>
      </c>
      <c r="P752" s="41" t="s">
        <v>2945</v>
      </c>
      <c r="Q752" s="41" t="s">
        <v>2946</v>
      </c>
      <c r="R752" s="41" t="s">
        <v>2947</v>
      </c>
      <c r="S752" s="41" t="s">
        <v>2948</v>
      </c>
      <c r="T752" s="41" t="s">
        <v>2946</v>
      </c>
      <c r="U752" s="41" t="s">
        <v>2947</v>
      </c>
      <c r="V752" s="41" t="s">
        <v>2950</v>
      </c>
      <c r="W752" s="41" t="s">
        <v>2909</v>
      </c>
      <c r="X752" s="41"/>
    </row>
    <row r="753" spans="2:24" ht="71.25" x14ac:dyDescent="0.45">
      <c r="B753" s="208">
        <f t="shared" si="11"/>
        <v>747</v>
      </c>
      <c r="C753" s="209" t="s">
        <v>2881</v>
      </c>
      <c r="D753" s="209" t="s">
        <v>1832</v>
      </c>
      <c r="E753" s="209">
        <f>IF(D753="1.2(1)①",INDEX('1.2(1)①'!$B:$B,MATCH(F753,'1.2(1)①'!$J:$J,0),1),INDEX('1.2(1)②'!$B:$B,MATCH(F753,'1.2(1)②'!$J:$J,0),1))</f>
        <v>90</v>
      </c>
      <c r="F753" s="41" t="s">
        <v>198</v>
      </c>
      <c r="G753" s="209" t="s">
        <v>2918</v>
      </c>
      <c r="H753" s="209" t="s">
        <v>2911</v>
      </c>
      <c r="I753" s="209" t="s">
        <v>2920</v>
      </c>
      <c r="J753" s="209" t="s">
        <v>2944</v>
      </c>
      <c r="K753" s="209" t="s">
        <v>2943</v>
      </c>
      <c r="L753" s="41">
        <v>30.2</v>
      </c>
      <c r="M753" s="41" t="s">
        <v>1097</v>
      </c>
      <c r="N753" s="41" t="s">
        <v>1098</v>
      </c>
      <c r="O753" s="150" t="s">
        <v>1088</v>
      </c>
      <c r="P753" s="41" t="s">
        <v>2945</v>
      </c>
      <c r="Q753" s="41" t="s">
        <v>2946</v>
      </c>
      <c r="R753" s="41" t="s">
        <v>2947</v>
      </c>
      <c r="S753" s="41" t="s">
        <v>2948</v>
      </c>
      <c r="T753" s="41" t="s">
        <v>2946</v>
      </c>
      <c r="U753" s="41" t="s">
        <v>2947</v>
      </c>
      <c r="V753" s="41" t="s">
        <v>2950</v>
      </c>
      <c r="W753" s="41" t="s">
        <v>2909</v>
      </c>
      <c r="X753" s="41"/>
    </row>
    <row r="754" spans="2:24" ht="71.25" x14ac:dyDescent="0.45">
      <c r="B754" s="208">
        <f t="shared" si="11"/>
        <v>748</v>
      </c>
      <c r="C754" s="209" t="s">
        <v>2881</v>
      </c>
      <c r="D754" s="209" t="s">
        <v>1832</v>
      </c>
      <c r="E754" s="209">
        <f>IF(D754="1.2(1)①",INDEX('1.2(1)①'!$B:$B,MATCH(F754,'1.2(1)①'!$J:$J,0),1),INDEX('1.2(1)②'!$B:$B,MATCH(F754,'1.2(1)②'!$J:$J,0),1))</f>
        <v>90</v>
      </c>
      <c r="F754" s="41" t="s">
        <v>198</v>
      </c>
      <c r="G754" s="209" t="s">
        <v>2918</v>
      </c>
      <c r="H754" s="209" t="s">
        <v>2911</v>
      </c>
      <c r="I754" s="209" t="s">
        <v>2914</v>
      </c>
      <c r="J754" s="209" t="s">
        <v>2944</v>
      </c>
      <c r="K754" s="209" t="s">
        <v>2943</v>
      </c>
      <c r="L754" s="41">
        <v>25.8</v>
      </c>
      <c r="M754" s="41" t="s">
        <v>1097</v>
      </c>
      <c r="N754" s="41" t="s">
        <v>1098</v>
      </c>
      <c r="O754" s="150" t="s">
        <v>1088</v>
      </c>
      <c r="P754" s="41" t="s">
        <v>2945</v>
      </c>
      <c r="Q754" s="41" t="s">
        <v>2946</v>
      </c>
      <c r="R754" s="41" t="s">
        <v>2947</v>
      </c>
      <c r="S754" s="41" t="s">
        <v>2948</v>
      </c>
      <c r="T754" s="41" t="s">
        <v>2946</v>
      </c>
      <c r="U754" s="41" t="s">
        <v>2947</v>
      </c>
      <c r="V754" s="41" t="s">
        <v>2950</v>
      </c>
      <c r="W754" s="41" t="s">
        <v>2909</v>
      </c>
      <c r="X754" s="41"/>
    </row>
    <row r="755" spans="2:24" ht="71.25" x14ac:dyDescent="0.45">
      <c r="B755" s="208">
        <f t="shared" si="11"/>
        <v>749</v>
      </c>
      <c r="C755" s="209" t="s">
        <v>2881</v>
      </c>
      <c r="D755" s="209" t="s">
        <v>1832</v>
      </c>
      <c r="E755" s="209">
        <f>IF(D755="1.2(1)①",INDEX('1.2(1)①'!$B:$B,MATCH(F755,'1.2(1)①'!$J:$J,0),1),INDEX('1.2(1)②'!$B:$B,MATCH(F755,'1.2(1)②'!$J:$J,0),1))</f>
        <v>90</v>
      </c>
      <c r="F755" s="41" t="s">
        <v>198</v>
      </c>
      <c r="G755" s="209" t="s">
        <v>2918</v>
      </c>
      <c r="H755" s="209" t="s">
        <v>2911</v>
      </c>
      <c r="I755" s="209" t="s">
        <v>2915</v>
      </c>
      <c r="J755" s="209" t="s">
        <v>2944</v>
      </c>
      <c r="K755" s="209" t="s">
        <v>2943</v>
      </c>
      <c r="L755" s="41">
        <v>29.3</v>
      </c>
      <c r="M755" s="41" t="s">
        <v>1097</v>
      </c>
      <c r="N755" s="41" t="s">
        <v>1098</v>
      </c>
      <c r="O755" s="150" t="s">
        <v>1088</v>
      </c>
      <c r="P755" s="41" t="s">
        <v>2945</v>
      </c>
      <c r="Q755" s="41" t="s">
        <v>2946</v>
      </c>
      <c r="R755" s="41" t="s">
        <v>2947</v>
      </c>
      <c r="S755" s="41" t="s">
        <v>2948</v>
      </c>
      <c r="T755" s="41" t="s">
        <v>2946</v>
      </c>
      <c r="U755" s="41" t="s">
        <v>2947</v>
      </c>
      <c r="V755" s="41" t="s">
        <v>2950</v>
      </c>
      <c r="W755" s="41" t="s">
        <v>2909</v>
      </c>
      <c r="X755" s="41"/>
    </row>
    <row r="756" spans="2:24" ht="71.25" x14ac:dyDescent="0.45">
      <c r="B756" s="208">
        <f t="shared" si="11"/>
        <v>750</v>
      </c>
      <c r="C756" s="209" t="s">
        <v>2881</v>
      </c>
      <c r="D756" s="209" t="s">
        <v>1832</v>
      </c>
      <c r="E756" s="209">
        <f>IF(D756="1.2(1)①",INDEX('1.2(1)①'!$B:$B,MATCH(F756,'1.2(1)①'!$J:$J,0),1),INDEX('1.2(1)②'!$B:$B,MATCH(F756,'1.2(1)②'!$J:$J,0),1))</f>
        <v>90</v>
      </c>
      <c r="F756" s="41" t="s">
        <v>198</v>
      </c>
      <c r="G756" s="209" t="s">
        <v>2918</v>
      </c>
      <c r="H756" s="209" t="s">
        <v>2911</v>
      </c>
      <c r="I756" s="209" t="s">
        <v>2921</v>
      </c>
      <c r="J756" s="209" t="s">
        <v>2944</v>
      </c>
      <c r="K756" s="209" t="s">
        <v>2943</v>
      </c>
      <c r="L756" s="41">
        <v>24</v>
      </c>
      <c r="M756" s="41" t="s">
        <v>1097</v>
      </c>
      <c r="N756" s="41" t="s">
        <v>1098</v>
      </c>
      <c r="O756" s="150" t="s">
        <v>1088</v>
      </c>
      <c r="P756" s="41" t="s">
        <v>2945</v>
      </c>
      <c r="Q756" s="41" t="s">
        <v>2946</v>
      </c>
      <c r="R756" s="41" t="s">
        <v>2947</v>
      </c>
      <c r="S756" s="41" t="s">
        <v>2948</v>
      </c>
      <c r="T756" s="41" t="s">
        <v>2946</v>
      </c>
      <c r="U756" s="41" t="s">
        <v>2947</v>
      </c>
      <c r="V756" s="41" t="s">
        <v>2950</v>
      </c>
      <c r="W756" s="41" t="s">
        <v>2909</v>
      </c>
      <c r="X756" s="41"/>
    </row>
    <row r="757" spans="2:24" ht="71.25" x14ac:dyDescent="0.45">
      <c r="B757" s="208">
        <f t="shared" si="11"/>
        <v>751</v>
      </c>
      <c r="C757" s="209" t="s">
        <v>2881</v>
      </c>
      <c r="D757" s="209" t="s">
        <v>1832</v>
      </c>
      <c r="E757" s="209">
        <f>IF(D757="1.2(1)①",INDEX('1.2(1)①'!$B:$B,MATCH(F757,'1.2(1)①'!$J:$J,0),1),INDEX('1.2(1)②'!$B:$B,MATCH(F757,'1.2(1)②'!$J:$J,0),1))</f>
        <v>90</v>
      </c>
      <c r="F757" s="41" t="s">
        <v>198</v>
      </c>
      <c r="G757" s="209" t="s">
        <v>2918</v>
      </c>
      <c r="H757" s="209" t="s">
        <v>2911</v>
      </c>
      <c r="I757" s="209" t="s">
        <v>2922</v>
      </c>
      <c r="J757" s="209" t="s">
        <v>2944</v>
      </c>
      <c r="K757" s="209" t="s">
        <v>2943</v>
      </c>
      <c r="L757" s="41">
        <v>32.4</v>
      </c>
      <c r="M757" s="41" t="s">
        <v>1097</v>
      </c>
      <c r="N757" s="41" t="s">
        <v>1098</v>
      </c>
      <c r="O757" s="150" t="s">
        <v>1088</v>
      </c>
      <c r="P757" s="41" t="s">
        <v>2945</v>
      </c>
      <c r="Q757" s="41" t="s">
        <v>2946</v>
      </c>
      <c r="R757" s="41" t="s">
        <v>2947</v>
      </c>
      <c r="S757" s="41" t="s">
        <v>2948</v>
      </c>
      <c r="T757" s="41" t="s">
        <v>2946</v>
      </c>
      <c r="U757" s="41" t="s">
        <v>2947</v>
      </c>
      <c r="V757" s="41" t="s">
        <v>2950</v>
      </c>
      <c r="W757" s="41" t="s">
        <v>2909</v>
      </c>
      <c r="X757" s="41"/>
    </row>
    <row r="758" spans="2:24" ht="71.25" x14ac:dyDescent="0.45">
      <c r="B758" s="208">
        <f t="shared" si="11"/>
        <v>752</v>
      </c>
      <c r="C758" s="209" t="s">
        <v>2881</v>
      </c>
      <c r="D758" s="209" t="s">
        <v>1832</v>
      </c>
      <c r="E758" s="209">
        <f>IF(D758="1.2(1)①",INDEX('1.2(1)①'!$B:$B,MATCH(F758,'1.2(1)①'!$J:$J,0),1),INDEX('1.2(1)②'!$B:$B,MATCH(F758,'1.2(1)②'!$J:$J,0),1))</f>
        <v>90</v>
      </c>
      <c r="F758" s="41" t="s">
        <v>198</v>
      </c>
      <c r="G758" s="209" t="s">
        <v>2923</v>
      </c>
      <c r="H758" s="209" t="s">
        <v>2911</v>
      </c>
      <c r="I758" s="209" t="s">
        <v>2912</v>
      </c>
      <c r="J758" s="209" t="s">
        <v>2944</v>
      </c>
      <c r="K758" s="209" t="s">
        <v>2943</v>
      </c>
      <c r="L758" s="41">
        <v>5.4</v>
      </c>
      <c r="M758" s="41" t="s">
        <v>1097</v>
      </c>
      <c r="N758" s="41" t="s">
        <v>1098</v>
      </c>
      <c r="O758" s="150" t="s">
        <v>1088</v>
      </c>
      <c r="P758" s="41" t="s">
        <v>2945</v>
      </c>
      <c r="Q758" s="41" t="s">
        <v>2946</v>
      </c>
      <c r="R758" s="41" t="s">
        <v>2947</v>
      </c>
      <c r="S758" s="41" t="s">
        <v>2948</v>
      </c>
      <c r="T758" s="41" t="s">
        <v>2946</v>
      </c>
      <c r="U758" s="41" t="s">
        <v>2947</v>
      </c>
      <c r="V758" s="41" t="s">
        <v>2949</v>
      </c>
      <c r="W758" s="41" t="s">
        <v>2909</v>
      </c>
      <c r="X758" s="41"/>
    </row>
    <row r="759" spans="2:24" ht="71.25" x14ac:dyDescent="0.45">
      <c r="B759" s="208">
        <f t="shared" si="11"/>
        <v>753</v>
      </c>
      <c r="C759" s="209" t="s">
        <v>2881</v>
      </c>
      <c r="D759" s="209" t="s">
        <v>1832</v>
      </c>
      <c r="E759" s="209">
        <f>IF(D759="1.2(1)①",INDEX('1.2(1)①'!$B:$B,MATCH(F759,'1.2(1)①'!$J:$J,0),1),INDEX('1.2(1)②'!$B:$B,MATCH(F759,'1.2(1)②'!$J:$J,0),1))</f>
        <v>90</v>
      </c>
      <c r="F759" s="41" t="s">
        <v>198</v>
      </c>
      <c r="G759" s="209" t="s">
        <v>2923</v>
      </c>
      <c r="H759" s="209" t="s">
        <v>2911</v>
      </c>
      <c r="I759" s="209" t="s">
        <v>2913</v>
      </c>
      <c r="J759" s="209" t="s">
        <v>2944</v>
      </c>
      <c r="K759" s="209" t="s">
        <v>2943</v>
      </c>
      <c r="L759" s="41">
        <v>6</v>
      </c>
      <c r="M759" s="41" t="s">
        <v>1097</v>
      </c>
      <c r="N759" s="41" t="s">
        <v>1098</v>
      </c>
      <c r="O759" s="150" t="s">
        <v>1088</v>
      </c>
      <c r="P759" s="41" t="s">
        <v>2945</v>
      </c>
      <c r="Q759" s="41" t="s">
        <v>2946</v>
      </c>
      <c r="R759" s="41" t="s">
        <v>2947</v>
      </c>
      <c r="S759" s="41" t="s">
        <v>2948</v>
      </c>
      <c r="T759" s="41" t="s">
        <v>2946</v>
      </c>
      <c r="U759" s="41" t="s">
        <v>2947</v>
      </c>
      <c r="V759" s="41" t="s">
        <v>2949</v>
      </c>
      <c r="W759" s="41" t="s">
        <v>2909</v>
      </c>
      <c r="X759" s="41"/>
    </row>
    <row r="760" spans="2:24" ht="71.25" x14ac:dyDescent="0.45">
      <c r="B760" s="208">
        <f t="shared" si="11"/>
        <v>754</v>
      </c>
      <c r="C760" s="209" t="s">
        <v>2881</v>
      </c>
      <c r="D760" s="209" t="s">
        <v>1832</v>
      </c>
      <c r="E760" s="209">
        <f>IF(D760="1.2(1)①",INDEX('1.2(1)①'!$B:$B,MATCH(F760,'1.2(1)①'!$J:$J,0),1),INDEX('1.2(1)②'!$B:$B,MATCH(F760,'1.2(1)②'!$J:$J,0),1))</f>
        <v>90</v>
      </c>
      <c r="F760" s="41" t="s">
        <v>198</v>
      </c>
      <c r="G760" s="209" t="s">
        <v>2923</v>
      </c>
      <c r="H760" s="209" t="s">
        <v>2911</v>
      </c>
      <c r="I760" s="209" t="s">
        <v>2924</v>
      </c>
      <c r="J760" s="209" t="s">
        <v>2944</v>
      </c>
      <c r="K760" s="209" t="s">
        <v>2943</v>
      </c>
      <c r="L760" s="41">
        <v>5.9</v>
      </c>
      <c r="M760" s="41" t="s">
        <v>1097</v>
      </c>
      <c r="N760" s="41" t="s">
        <v>1098</v>
      </c>
      <c r="O760" s="150" t="s">
        <v>1088</v>
      </c>
      <c r="P760" s="41" t="s">
        <v>2945</v>
      </c>
      <c r="Q760" s="41" t="s">
        <v>2946</v>
      </c>
      <c r="R760" s="41" t="s">
        <v>2947</v>
      </c>
      <c r="S760" s="41" t="s">
        <v>2948</v>
      </c>
      <c r="T760" s="41" t="s">
        <v>2946</v>
      </c>
      <c r="U760" s="41" t="s">
        <v>2947</v>
      </c>
      <c r="V760" s="41" t="s">
        <v>2949</v>
      </c>
      <c r="W760" s="41" t="s">
        <v>2909</v>
      </c>
      <c r="X760" s="41"/>
    </row>
    <row r="761" spans="2:24" ht="71.25" x14ac:dyDescent="0.45">
      <c r="B761" s="208">
        <f t="shared" si="11"/>
        <v>755</v>
      </c>
      <c r="C761" s="209" t="s">
        <v>2881</v>
      </c>
      <c r="D761" s="209" t="s">
        <v>1832</v>
      </c>
      <c r="E761" s="209">
        <f>IF(D761="1.2(1)①",INDEX('1.2(1)①'!$B:$B,MATCH(F761,'1.2(1)①'!$J:$J,0),1),INDEX('1.2(1)②'!$B:$B,MATCH(F761,'1.2(1)②'!$J:$J,0),1))</f>
        <v>90</v>
      </c>
      <c r="F761" s="41" t="s">
        <v>198</v>
      </c>
      <c r="G761" s="209" t="s">
        <v>2923</v>
      </c>
      <c r="H761" s="209" t="s">
        <v>2911</v>
      </c>
      <c r="I761" s="209" t="s">
        <v>2925</v>
      </c>
      <c r="J761" s="209" t="s">
        <v>2944</v>
      </c>
      <c r="K761" s="209" t="s">
        <v>2943</v>
      </c>
      <c r="L761" s="41">
        <v>6.2</v>
      </c>
      <c r="M761" s="41" t="s">
        <v>1097</v>
      </c>
      <c r="N761" s="41" t="s">
        <v>1098</v>
      </c>
      <c r="O761" s="150" t="s">
        <v>1088</v>
      </c>
      <c r="P761" s="41" t="s">
        <v>2945</v>
      </c>
      <c r="Q761" s="41" t="s">
        <v>2946</v>
      </c>
      <c r="R761" s="41" t="s">
        <v>2947</v>
      </c>
      <c r="S761" s="41" t="s">
        <v>2948</v>
      </c>
      <c r="T761" s="41" t="s">
        <v>2946</v>
      </c>
      <c r="U761" s="41" t="s">
        <v>2947</v>
      </c>
      <c r="V761" s="41" t="s">
        <v>2949</v>
      </c>
      <c r="W761" s="41" t="s">
        <v>2909</v>
      </c>
      <c r="X761" s="41"/>
    </row>
    <row r="762" spans="2:24" ht="71.25" x14ac:dyDescent="0.45">
      <c r="B762" s="208">
        <f t="shared" si="11"/>
        <v>756</v>
      </c>
      <c r="C762" s="209" t="s">
        <v>2881</v>
      </c>
      <c r="D762" s="209" t="s">
        <v>1832</v>
      </c>
      <c r="E762" s="209">
        <f>IF(D762="1.2(1)①",INDEX('1.2(1)①'!$B:$B,MATCH(F762,'1.2(1)①'!$J:$J,0),1),INDEX('1.2(1)②'!$B:$B,MATCH(F762,'1.2(1)②'!$J:$J,0),1))</f>
        <v>90</v>
      </c>
      <c r="F762" s="41" t="s">
        <v>198</v>
      </c>
      <c r="G762" s="209" t="s">
        <v>2923</v>
      </c>
      <c r="H762" s="209" t="s">
        <v>2911</v>
      </c>
      <c r="I762" s="209" t="s">
        <v>2926</v>
      </c>
      <c r="J762" s="209" t="s">
        <v>2944</v>
      </c>
      <c r="K762" s="209" t="s">
        <v>2943</v>
      </c>
      <c r="L762" s="41">
        <v>6.6</v>
      </c>
      <c r="M762" s="41" t="s">
        <v>1097</v>
      </c>
      <c r="N762" s="41" t="s">
        <v>1098</v>
      </c>
      <c r="O762" s="150" t="s">
        <v>1088</v>
      </c>
      <c r="P762" s="41" t="s">
        <v>2945</v>
      </c>
      <c r="Q762" s="41" t="s">
        <v>2946</v>
      </c>
      <c r="R762" s="41" t="s">
        <v>2947</v>
      </c>
      <c r="S762" s="41" t="s">
        <v>2948</v>
      </c>
      <c r="T762" s="41" t="s">
        <v>2946</v>
      </c>
      <c r="U762" s="41" t="s">
        <v>2947</v>
      </c>
      <c r="V762" s="41" t="s">
        <v>2949</v>
      </c>
      <c r="W762" s="41" t="s">
        <v>2909</v>
      </c>
      <c r="X762" s="41"/>
    </row>
    <row r="763" spans="2:24" ht="71.25" x14ac:dyDescent="0.45">
      <c r="B763" s="208">
        <f t="shared" si="11"/>
        <v>757</v>
      </c>
      <c r="C763" s="209" t="s">
        <v>2881</v>
      </c>
      <c r="D763" s="209" t="s">
        <v>1832</v>
      </c>
      <c r="E763" s="209">
        <f>IF(D763="1.2(1)①",INDEX('1.2(1)①'!$B:$B,MATCH(F763,'1.2(1)①'!$J:$J,0),1),INDEX('1.2(1)②'!$B:$B,MATCH(F763,'1.2(1)②'!$J:$J,0),1))</f>
        <v>90</v>
      </c>
      <c r="F763" s="41" t="s">
        <v>198</v>
      </c>
      <c r="G763" s="209" t="s">
        <v>2927</v>
      </c>
      <c r="H763" s="209" t="s">
        <v>2911</v>
      </c>
      <c r="I763" s="209" t="s">
        <v>2928</v>
      </c>
      <c r="J763" s="209" t="s">
        <v>2944</v>
      </c>
      <c r="K763" s="209" t="s">
        <v>2943</v>
      </c>
      <c r="L763" s="41">
        <v>12.7</v>
      </c>
      <c r="M763" s="41" t="s">
        <v>1097</v>
      </c>
      <c r="N763" s="41" t="s">
        <v>1098</v>
      </c>
      <c r="O763" s="150" t="s">
        <v>1088</v>
      </c>
      <c r="P763" s="41" t="s">
        <v>2945</v>
      </c>
      <c r="Q763" s="41" t="s">
        <v>2946</v>
      </c>
      <c r="R763" s="41" t="s">
        <v>2947</v>
      </c>
      <c r="S763" s="41" t="s">
        <v>2948</v>
      </c>
      <c r="T763" s="41" t="s">
        <v>2946</v>
      </c>
      <c r="U763" s="41" t="s">
        <v>2947</v>
      </c>
      <c r="V763" s="41" t="s">
        <v>2951</v>
      </c>
      <c r="W763" s="41" t="s">
        <v>2909</v>
      </c>
      <c r="X763" s="41"/>
    </row>
    <row r="764" spans="2:24" ht="71.25" x14ac:dyDescent="0.45">
      <c r="B764" s="208">
        <f t="shared" si="11"/>
        <v>758</v>
      </c>
      <c r="C764" s="209" t="s">
        <v>2881</v>
      </c>
      <c r="D764" s="209" t="s">
        <v>1832</v>
      </c>
      <c r="E764" s="209">
        <f>IF(D764="1.2(1)①",INDEX('1.2(1)①'!$B:$B,MATCH(F764,'1.2(1)①'!$J:$J,0),1),INDEX('1.2(1)②'!$B:$B,MATCH(F764,'1.2(1)②'!$J:$J,0),1))</f>
        <v>90</v>
      </c>
      <c r="F764" s="41" t="s">
        <v>198</v>
      </c>
      <c r="G764" s="209" t="s">
        <v>2929</v>
      </c>
      <c r="H764" s="209" t="s">
        <v>2911</v>
      </c>
      <c r="I764" s="209" t="s">
        <v>2930</v>
      </c>
      <c r="J764" s="209" t="s">
        <v>2944</v>
      </c>
      <c r="K764" s="209" t="s">
        <v>2943</v>
      </c>
      <c r="L764" s="41">
        <v>4.2</v>
      </c>
      <c r="M764" s="41" t="s">
        <v>1097</v>
      </c>
      <c r="N764" s="41" t="s">
        <v>1098</v>
      </c>
      <c r="O764" s="150" t="s">
        <v>1088</v>
      </c>
      <c r="P764" s="41" t="s">
        <v>2945</v>
      </c>
      <c r="Q764" s="41" t="s">
        <v>2946</v>
      </c>
      <c r="R764" s="41" t="s">
        <v>2947</v>
      </c>
      <c r="S764" s="41" t="s">
        <v>2948</v>
      </c>
      <c r="T764" s="41" t="s">
        <v>2946</v>
      </c>
      <c r="U764" s="41" t="s">
        <v>2947</v>
      </c>
      <c r="V764" s="41" t="s">
        <v>2949</v>
      </c>
      <c r="W764" s="41" t="s">
        <v>2909</v>
      </c>
      <c r="X764" s="41"/>
    </row>
    <row r="765" spans="2:24" ht="71.25" x14ac:dyDescent="0.45">
      <c r="B765" s="208">
        <f t="shared" si="11"/>
        <v>759</v>
      </c>
      <c r="C765" s="209" t="s">
        <v>2881</v>
      </c>
      <c r="D765" s="209" t="s">
        <v>1832</v>
      </c>
      <c r="E765" s="209">
        <f>IF(D765="1.2(1)①",INDEX('1.2(1)①'!$B:$B,MATCH(F765,'1.2(1)①'!$J:$J,0),1),INDEX('1.2(1)②'!$B:$B,MATCH(F765,'1.2(1)②'!$J:$J,0),1))</f>
        <v>90</v>
      </c>
      <c r="F765" s="41" t="s">
        <v>198</v>
      </c>
      <c r="G765" s="209" t="s">
        <v>2929</v>
      </c>
      <c r="H765" s="209" t="s">
        <v>2911</v>
      </c>
      <c r="I765" s="209" t="s">
        <v>2931</v>
      </c>
      <c r="J765" s="209" t="s">
        <v>2944</v>
      </c>
      <c r="K765" s="209" t="s">
        <v>2943</v>
      </c>
      <c r="L765" s="41">
        <v>5.0999999999999996</v>
      </c>
      <c r="M765" s="41" t="s">
        <v>1097</v>
      </c>
      <c r="N765" s="41" t="s">
        <v>1098</v>
      </c>
      <c r="O765" s="150" t="s">
        <v>1088</v>
      </c>
      <c r="P765" s="41" t="s">
        <v>2945</v>
      </c>
      <c r="Q765" s="41" t="s">
        <v>2946</v>
      </c>
      <c r="R765" s="41" t="s">
        <v>2947</v>
      </c>
      <c r="S765" s="41" t="s">
        <v>2948</v>
      </c>
      <c r="T765" s="41" t="s">
        <v>2946</v>
      </c>
      <c r="U765" s="41" t="s">
        <v>2947</v>
      </c>
      <c r="V765" s="41" t="s">
        <v>2949</v>
      </c>
      <c r="W765" s="41" t="s">
        <v>2909</v>
      </c>
      <c r="X765" s="41"/>
    </row>
    <row r="766" spans="2:24" ht="71.25" x14ac:dyDescent="0.45">
      <c r="B766" s="208">
        <f t="shared" si="11"/>
        <v>760</v>
      </c>
      <c r="C766" s="209" t="s">
        <v>2881</v>
      </c>
      <c r="D766" s="209" t="s">
        <v>1832</v>
      </c>
      <c r="E766" s="209">
        <f>IF(D766="1.2(1)①",INDEX('1.2(1)①'!$B:$B,MATCH(F766,'1.2(1)①'!$J:$J,0),1),INDEX('1.2(1)②'!$B:$B,MATCH(F766,'1.2(1)②'!$J:$J,0),1))</f>
        <v>90</v>
      </c>
      <c r="F766" s="41" t="s">
        <v>198</v>
      </c>
      <c r="G766" s="209" t="s">
        <v>2929</v>
      </c>
      <c r="H766" s="209" t="s">
        <v>2911</v>
      </c>
      <c r="I766" s="209" t="s">
        <v>2932</v>
      </c>
      <c r="J766" s="209" t="s">
        <v>2944</v>
      </c>
      <c r="K766" s="209" t="s">
        <v>2943</v>
      </c>
      <c r="L766" s="41">
        <v>4.4000000000000004</v>
      </c>
      <c r="M766" s="41" t="s">
        <v>1097</v>
      </c>
      <c r="N766" s="41" t="s">
        <v>1098</v>
      </c>
      <c r="O766" s="150" t="s">
        <v>1088</v>
      </c>
      <c r="P766" s="41" t="s">
        <v>2945</v>
      </c>
      <c r="Q766" s="41" t="s">
        <v>2946</v>
      </c>
      <c r="R766" s="41" t="s">
        <v>2947</v>
      </c>
      <c r="S766" s="41" t="s">
        <v>2948</v>
      </c>
      <c r="T766" s="41" t="s">
        <v>2946</v>
      </c>
      <c r="U766" s="41" t="s">
        <v>2947</v>
      </c>
      <c r="V766" s="41" t="s">
        <v>2949</v>
      </c>
      <c r="W766" s="41" t="s">
        <v>2909</v>
      </c>
      <c r="X766" s="41"/>
    </row>
    <row r="767" spans="2:24" ht="71.25" x14ac:dyDescent="0.45">
      <c r="B767" s="208">
        <f t="shared" si="11"/>
        <v>761</v>
      </c>
      <c r="C767" s="209" t="s">
        <v>2881</v>
      </c>
      <c r="D767" s="209" t="s">
        <v>1832</v>
      </c>
      <c r="E767" s="209">
        <f>IF(D767="1.2(1)①",INDEX('1.2(1)①'!$B:$B,MATCH(F767,'1.2(1)①'!$J:$J,0),1),INDEX('1.2(1)②'!$B:$B,MATCH(F767,'1.2(1)②'!$J:$J,0),1))</f>
        <v>90</v>
      </c>
      <c r="F767" s="41" t="s">
        <v>198</v>
      </c>
      <c r="G767" s="209" t="s">
        <v>2929</v>
      </c>
      <c r="H767" s="209" t="s">
        <v>2911</v>
      </c>
      <c r="I767" s="209" t="s">
        <v>2933</v>
      </c>
      <c r="J767" s="209" t="s">
        <v>2944</v>
      </c>
      <c r="K767" s="209" t="s">
        <v>2943</v>
      </c>
      <c r="L767" s="41">
        <v>5.0999999999999996</v>
      </c>
      <c r="M767" s="41" t="s">
        <v>1097</v>
      </c>
      <c r="N767" s="41" t="s">
        <v>1098</v>
      </c>
      <c r="O767" s="150" t="s">
        <v>1088</v>
      </c>
      <c r="P767" s="41" t="s">
        <v>2945</v>
      </c>
      <c r="Q767" s="41" t="s">
        <v>2946</v>
      </c>
      <c r="R767" s="41" t="s">
        <v>2947</v>
      </c>
      <c r="S767" s="41" t="s">
        <v>2948</v>
      </c>
      <c r="T767" s="41" t="s">
        <v>2946</v>
      </c>
      <c r="U767" s="41" t="s">
        <v>2947</v>
      </c>
      <c r="V767" s="41" t="s">
        <v>2949</v>
      </c>
      <c r="W767" s="41" t="s">
        <v>2909</v>
      </c>
      <c r="X767" s="41"/>
    </row>
    <row r="768" spans="2:24" ht="71.25" x14ac:dyDescent="0.45">
      <c r="B768" s="208">
        <f t="shared" si="11"/>
        <v>762</v>
      </c>
      <c r="C768" s="209" t="s">
        <v>2881</v>
      </c>
      <c r="D768" s="209" t="s">
        <v>1832</v>
      </c>
      <c r="E768" s="209">
        <f>IF(D768="1.2(1)①",INDEX('1.2(1)①'!$B:$B,MATCH(F768,'1.2(1)①'!$J:$J,0),1),INDEX('1.2(1)②'!$B:$B,MATCH(F768,'1.2(1)②'!$J:$J,0),1))</f>
        <v>90</v>
      </c>
      <c r="F768" s="41" t="s">
        <v>198</v>
      </c>
      <c r="G768" s="209" t="s">
        <v>2929</v>
      </c>
      <c r="H768" s="209" t="s">
        <v>2911</v>
      </c>
      <c r="I768" s="209" t="s">
        <v>2934</v>
      </c>
      <c r="J768" s="209" t="s">
        <v>2944</v>
      </c>
      <c r="K768" s="209" t="s">
        <v>2943</v>
      </c>
      <c r="L768" s="41">
        <v>5.0999999999999996</v>
      </c>
      <c r="M768" s="41" t="s">
        <v>1097</v>
      </c>
      <c r="N768" s="41" t="s">
        <v>1098</v>
      </c>
      <c r="O768" s="150" t="s">
        <v>1088</v>
      </c>
      <c r="P768" s="41" t="s">
        <v>2945</v>
      </c>
      <c r="Q768" s="41" t="s">
        <v>2946</v>
      </c>
      <c r="R768" s="41" t="s">
        <v>2947</v>
      </c>
      <c r="S768" s="41" t="s">
        <v>2948</v>
      </c>
      <c r="T768" s="41" t="s">
        <v>2946</v>
      </c>
      <c r="U768" s="41" t="s">
        <v>2947</v>
      </c>
      <c r="V768" s="41" t="s">
        <v>2949</v>
      </c>
      <c r="W768" s="41" t="s">
        <v>2909</v>
      </c>
      <c r="X768" s="41"/>
    </row>
    <row r="769" spans="2:24" ht="71.25" x14ac:dyDescent="0.45">
      <c r="B769" s="208">
        <f t="shared" si="11"/>
        <v>763</v>
      </c>
      <c r="C769" s="209" t="s">
        <v>2881</v>
      </c>
      <c r="D769" s="209" t="s">
        <v>1832</v>
      </c>
      <c r="E769" s="209">
        <f>IF(D769="1.2(1)①",INDEX('1.2(1)①'!$B:$B,MATCH(F769,'1.2(1)①'!$J:$J,0),1),INDEX('1.2(1)②'!$B:$B,MATCH(F769,'1.2(1)②'!$J:$J,0),1))</f>
        <v>90</v>
      </c>
      <c r="F769" s="41" t="s">
        <v>198</v>
      </c>
      <c r="G769" s="209" t="s">
        <v>2935</v>
      </c>
      <c r="H769" s="209" t="s">
        <v>2911</v>
      </c>
      <c r="I769" s="209" t="s">
        <v>2936</v>
      </c>
      <c r="J769" s="209" t="s">
        <v>2944</v>
      </c>
      <c r="K769" s="209" t="s">
        <v>2943</v>
      </c>
      <c r="L769" s="41">
        <v>3.7</v>
      </c>
      <c r="M769" s="41" t="s">
        <v>1097</v>
      </c>
      <c r="N769" s="41" t="s">
        <v>1098</v>
      </c>
      <c r="O769" s="150" t="s">
        <v>1088</v>
      </c>
      <c r="P769" s="41" t="s">
        <v>2945</v>
      </c>
      <c r="Q769" s="41" t="s">
        <v>2946</v>
      </c>
      <c r="R769" s="41" t="s">
        <v>2947</v>
      </c>
      <c r="S769" s="41" t="s">
        <v>2948</v>
      </c>
      <c r="T769" s="41" t="s">
        <v>2946</v>
      </c>
      <c r="U769" s="41" t="s">
        <v>2947</v>
      </c>
      <c r="V769" s="41" t="s">
        <v>2949</v>
      </c>
      <c r="W769" s="41" t="s">
        <v>2909</v>
      </c>
      <c r="X769" s="41"/>
    </row>
    <row r="770" spans="2:24" ht="71.25" x14ac:dyDescent="0.45">
      <c r="B770" s="208">
        <f t="shared" si="11"/>
        <v>764</v>
      </c>
      <c r="C770" s="209" t="s">
        <v>2881</v>
      </c>
      <c r="D770" s="209" t="s">
        <v>1832</v>
      </c>
      <c r="E770" s="209">
        <f>IF(D770="1.2(1)①",INDEX('1.2(1)①'!$B:$B,MATCH(F770,'1.2(1)①'!$J:$J,0),1),INDEX('1.2(1)②'!$B:$B,MATCH(F770,'1.2(1)②'!$J:$J,0),1))</f>
        <v>90</v>
      </c>
      <c r="F770" s="41" t="s">
        <v>198</v>
      </c>
      <c r="G770" s="209" t="s">
        <v>2935</v>
      </c>
      <c r="H770" s="209" t="s">
        <v>2911</v>
      </c>
      <c r="I770" s="209" t="s">
        <v>2937</v>
      </c>
      <c r="J770" s="209" t="s">
        <v>2944</v>
      </c>
      <c r="K770" s="209" t="s">
        <v>2943</v>
      </c>
      <c r="L770" s="41">
        <v>3.6</v>
      </c>
      <c r="M770" s="41" t="s">
        <v>1097</v>
      </c>
      <c r="N770" s="41" t="s">
        <v>1098</v>
      </c>
      <c r="O770" s="150" t="s">
        <v>1088</v>
      </c>
      <c r="P770" s="41" t="s">
        <v>2945</v>
      </c>
      <c r="Q770" s="41" t="s">
        <v>2946</v>
      </c>
      <c r="R770" s="41" t="s">
        <v>2947</v>
      </c>
      <c r="S770" s="41" t="s">
        <v>2948</v>
      </c>
      <c r="T770" s="41" t="s">
        <v>2946</v>
      </c>
      <c r="U770" s="41" t="s">
        <v>2947</v>
      </c>
      <c r="V770" s="41" t="s">
        <v>2949</v>
      </c>
      <c r="W770" s="41" t="s">
        <v>2909</v>
      </c>
      <c r="X770" s="41"/>
    </row>
    <row r="771" spans="2:24" ht="71.25" x14ac:dyDescent="0.45">
      <c r="B771" s="208">
        <f t="shared" si="11"/>
        <v>765</v>
      </c>
      <c r="C771" s="209" t="s">
        <v>2881</v>
      </c>
      <c r="D771" s="209" t="s">
        <v>1832</v>
      </c>
      <c r="E771" s="209">
        <f>IF(D771="1.2(1)①",INDEX('1.2(1)①'!$B:$B,MATCH(F771,'1.2(1)①'!$J:$J,0),1),INDEX('1.2(1)②'!$B:$B,MATCH(F771,'1.2(1)②'!$J:$J,0),1))</f>
        <v>90</v>
      </c>
      <c r="F771" s="41" t="s">
        <v>198</v>
      </c>
      <c r="G771" s="209" t="s">
        <v>2935</v>
      </c>
      <c r="H771" s="209" t="s">
        <v>2911</v>
      </c>
      <c r="I771" s="209" t="s">
        <v>2938</v>
      </c>
      <c r="J771" s="209" t="s">
        <v>2944</v>
      </c>
      <c r="K771" s="209" t="s">
        <v>2943</v>
      </c>
      <c r="L771" s="41">
        <v>3.6</v>
      </c>
      <c r="M771" s="41" t="s">
        <v>1097</v>
      </c>
      <c r="N771" s="41" t="s">
        <v>1098</v>
      </c>
      <c r="O771" s="150" t="s">
        <v>1088</v>
      </c>
      <c r="P771" s="41" t="s">
        <v>2945</v>
      </c>
      <c r="Q771" s="41" t="s">
        <v>2946</v>
      </c>
      <c r="R771" s="41" t="s">
        <v>2947</v>
      </c>
      <c r="S771" s="41" t="s">
        <v>2948</v>
      </c>
      <c r="T771" s="41" t="s">
        <v>2946</v>
      </c>
      <c r="U771" s="41" t="s">
        <v>2947</v>
      </c>
      <c r="V771" s="41" t="s">
        <v>2949</v>
      </c>
      <c r="W771" s="41" t="s">
        <v>2909</v>
      </c>
      <c r="X771" s="41"/>
    </row>
    <row r="772" spans="2:24" ht="71.25" x14ac:dyDescent="0.45">
      <c r="B772" s="208">
        <f t="shared" si="11"/>
        <v>766</v>
      </c>
      <c r="C772" s="209" t="s">
        <v>2881</v>
      </c>
      <c r="D772" s="209" t="s">
        <v>1832</v>
      </c>
      <c r="E772" s="209">
        <f>IF(D772="1.2(1)①",INDEX('1.2(1)①'!$B:$B,MATCH(F772,'1.2(1)①'!$J:$J,0),1),INDEX('1.2(1)②'!$B:$B,MATCH(F772,'1.2(1)②'!$J:$J,0),1))</f>
        <v>90</v>
      </c>
      <c r="F772" s="41" t="s">
        <v>198</v>
      </c>
      <c r="G772" s="209" t="s">
        <v>2935</v>
      </c>
      <c r="H772" s="209" t="s">
        <v>2911</v>
      </c>
      <c r="I772" s="209" t="s">
        <v>2939</v>
      </c>
      <c r="J772" s="209" t="s">
        <v>2944</v>
      </c>
      <c r="K772" s="209" t="s">
        <v>2943</v>
      </c>
      <c r="L772" s="41">
        <v>3.6</v>
      </c>
      <c r="M772" s="41" t="s">
        <v>1097</v>
      </c>
      <c r="N772" s="41" t="s">
        <v>1098</v>
      </c>
      <c r="O772" s="150" t="s">
        <v>1088</v>
      </c>
      <c r="P772" s="41" t="s">
        <v>2945</v>
      </c>
      <c r="Q772" s="41" t="s">
        <v>2946</v>
      </c>
      <c r="R772" s="41" t="s">
        <v>2947</v>
      </c>
      <c r="S772" s="41" t="s">
        <v>2948</v>
      </c>
      <c r="T772" s="41" t="s">
        <v>2946</v>
      </c>
      <c r="U772" s="41" t="s">
        <v>2947</v>
      </c>
      <c r="V772" s="41" t="s">
        <v>2949</v>
      </c>
      <c r="W772" s="41" t="s">
        <v>2909</v>
      </c>
      <c r="X772" s="41"/>
    </row>
    <row r="773" spans="2:24" ht="71.25" x14ac:dyDescent="0.45">
      <c r="B773" s="208">
        <f t="shared" si="11"/>
        <v>767</v>
      </c>
      <c r="C773" s="209" t="s">
        <v>2881</v>
      </c>
      <c r="D773" s="209" t="s">
        <v>1832</v>
      </c>
      <c r="E773" s="209">
        <f>IF(D773="1.2(1)①",INDEX('1.2(1)①'!$B:$B,MATCH(F773,'1.2(1)①'!$J:$J,0),1),INDEX('1.2(1)②'!$B:$B,MATCH(F773,'1.2(1)②'!$J:$J,0),1))</f>
        <v>90</v>
      </c>
      <c r="F773" s="41" t="s">
        <v>198</v>
      </c>
      <c r="G773" s="209" t="s">
        <v>2940</v>
      </c>
      <c r="H773" s="209" t="s">
        <v>2911</v>
      </c>
      <c r="I773" s="209" t="s">
        <v>2941</v>
      </c>
      <c r="J773" s="209" t="s">
        <v>2944</v>
      </c>
      <c r="K773" s="209" t="s">
        <v>2943</v>
      </c>
      <c r="L773" s="41" t="s">
        <v>1088</v>
      </c>
      <c r="M773" s="41" t="s">
        <v>1097</v>
      </c>
      <c r="N773" s="41" t="s">
        <v>1098</v>
      </c>
      <c r="O773" s="150" t="s">
        <v>1088</v>
      </c>
      <c r="P773" s="41" t="s">
        <v>2945</v>
      </c>
      <c r="Q773" s="41" t="s">
        <v>2946</v>
      </c>
      <c r="R773" s="41" t="s">
        <v>2947</v>
      </c>
      <c r="S773" s="41" t="s">
        <v>2948</v>
      </c>
      <c r="T773" s="41" t="s">
        <v>2946</v>
      </c>
      <c r="U773" s="41" t="s">
        <v>2947</v>
      </c>
      <c r="V773" s="41" t="s">
        <v>2950</v>
      </c>
      <c r="W773" s="41" t="s">
        <v>2909</v>
      </c>
      <c r="X773" s="41"/>
    </row>
    <row r="774" spans="2:24" ht="71.25" x14ac:dyDescent="0.45">
      <c r="B774" s="208">
        <f t="shared" si="11"/>
        <v>768</v>
      </c>
      <c r="C774" s="209" t="s">
        <v>2881</v>
      </c>
      <c r="D774" s="209" t="s">
        <v>1832</v>
      </c>
      <c r="E774" s="209">
        <f>IF(D774="1.2(1)①",INDEX('1.2(1)①'!$B:$B,MATCH(F774,'1.2(1)①'!$J:$J,0),1),INDEX('1.2(1)②'!$B:$B,MATCH(F774,'1.2(1)②'!$J:$J,0),1))</f>
        <v>90</v>
      </c>
      <c r="F774" s="41" t="s">
        <v>198</v>
      </c>
      <c r="G774" s="209" t="s">
        <v>2940</v>
      </c>
      <c r="H774" s="209" t="s">
        <v>2911</v>
      </c>
      <c r="I774" s="209" t="s">
        <v>2942</v>
      </c>
      <c r="J774" s="209" t="s">
        <v>2944</v>
      </c>
      <c r="K774" s="209" t="s">
        <v>2943</v>
      </c>
      <c r="L774" s="41" t="s">
        <v>1088</v>
      </c>
      <c r="M774" s="41" t="s">
        <v>1097</v>
      </c>
      <c r="N774" s="41" t="s">
        <v>1098</v>
      </c>
      <c r="O774" s="150" t="s">
        <v>1088</v>
      </c>
      <c r="P774" s="41" t="s">
        <v>2945</v>
      </c>
      <c r="Q774" s="41" t="s">
        <v>2946</v>
      </c>
      <c r="R774" s="41" t="s">
        <v>2947</v>
      </c>
      <c r="S774" s="41" t="s">
        <v>2948</v>
      </c>
      <c r="T774" s="41" t="s">
        <v>2946</v>
      </c>
      <c r="U774" s="41" t="s">
        <v>2947</v>
      </c>
      <c r="V774" s="41" t="s">
        <v>2950</v>
      </c>
      <c r="W774" s="41" t="s">
        <v>2909</v>
      </c>
      <c r="X774" s="41"/>
    </row>
    <row r="775" spans="2:24" ht="71.25" x14ac:dyDescent="0.45">
      <c r="B775" s="208">
        <f t="shared" si="11"/>
        <v>769</v>
      </c>
      <c r="C775" s="209" t="s">
        <v>2881</v>
      </c>
      <c r="D775" s="209" t="s">
        <v>1832</v>
      </c>
      <c r="E775" s="209">
        <f>IF(D775="1.2(1)①",INDEX('1.2(1)①'!$B:$B,MATCH(F775,'1.2(1)①'!$J:$J,0),1),INDEX('1.2(1)②'!$B:$B,MATCH(F775,'1.2(1)②'!$J:$J,0),1))</f>
        <v>90</v>
      </c>
      <c r="F775" s="41" t="s">
        <v>198</v>
      </c>
      <c r="G775" s="209" t="s">
        <v>2940</v>
      </c>
      <c r="H775" s="209" t="s">
        <v>2911</v>
      </c>
      <c r="I775" s="209" t="s">
        <v>2937</v>
      </c>
      <c r="J775" s="209" t="s">
        <v>2944</v>
      </c>
      <c r="K775" s="209" t="s">
        <v>2943</v>
      </c>
      <c r="L775" s="41" t="s">
        <v>1088</v>
      </c>
      <c r="M775" s="41" t="s">
        <v>1097</v>
      </c>
      <c r="N775" s="41" t="s">
        <v>1098</v>
      </c>
      <c r="O775" s="150" t="s">
        <v>1088</v>
      </c>
      <c r="P775" s="41" t="s">
        <v>2945</v>
      </c>
      <c r="Q775" s="41" t="s">
        <v>2946</v>
      </c>
      <c r="R775" s="41" t="s">
        <v>2947</v>
      </c>
      <c r="S775" s="41" t="s">
        <v>2948</v>
      </c>
      <c r="T775" s="41" t="s">
        <v>2946</v>
      </c>
      <c r="U775" s="41" t="s">
        <v>2947</v>
      </c>
      <c r="V775" s="41" t="s">
        <v>2950</v>
      </c>
      <c r="W775" s="41" t="s">
        <v>2909</v>
      </c>
      <c r="X775" s="41"/>
    </row>
    <row r="776" spans="2:24" ht="71.25" x14ac:dyDescent="0.45">
      <c r="B776" s="208">
        <f t="shared" si="11"/>
        <v>770</v>
      </c>
      <c r="C776" s="209" t="s">
        <v>2881</v>
      </c>
      <c r="D776" s="209" t="s">
        <v>1832</v>
      </c>
      <c r="E776" s="209">
        <f>IF(D776="1.2(1)①",INDEX('1.2(1)①'!$B:$B,MATCH(F776,'1.2(1)①'!$J:$J,0),1),INDEX('1.2(1)②'!$B:$B,MATCH(F776,'1.2(1)②'!$J:$J,0),1))</f>
        <v>90</v>
      </c>
      <c r="F776" s="41" t="s">
        <v>198</v>
      </c>
      <c r="G776" s="209" t="s">
        <v>2940</v>
      </c>
      <c r="H776" s="209" t="s">
        <v>2911</v>
      </c>
      <c r="I776" s="209" t="s">
        <v>2938</v>
      </c>
      <c r="J776" s="209" t="s">
        <v>2944</v>
      </c>
      <c r="K776" s="209" t="s">
        <v>2943</v>
      </c>
      <c r="L776" s="41" t="s">
        <v>1088</v>
      </c>
      <c r="M776" s="41" t="s">
        <v>1097</v>
      </c>
      <c r="N776" s="41" t="s">
        <v>1098</v>
      </c>
      <c r="O776" s="150" t="s">
        <v>1088</v>
      </c>
      <c r="P776" s="41" t="s">
        <v>2945</v>
      </c>
      <c r="Q776" s="41" t="s">
        <v>2946</v>
      </c>
      <c r="R776" s="41" t="s">
        <v>2947</v>
      </c>
      <c r="S776" s="41" t="s">
        <v>2948</v>
      </c>
      <c r="T776" s="41" t="s">
        <v>2946</v>
      </c>
      <c r="U776" s="41" t="s">
        <v>2947</v>
      </c>
      <c r="V776" s="41" t="s">
        <v>2950</v>
      </c>
      <c r="W776" s="41" t="s">
        <v>2909</v>
      </c>
      <c r="X776" s="41"/>
    </row>
    <row r="777" spans="2:24" ht="71.25" x14ac:dyDescent="0.45">
      <c r="B777" s="208">
        <f t="shared" si="11"/>
        <v>771</v>
      </c>
      <c r="C777" s="209" t="s">
        <v>2881</v>
      </c>
      <c r="D777" s="209" t="s">
        <v>1832</v>
      </c>
      <c r="E777" s="209">
        <f>IF(D777="1.2(1)①",INDEX('1.2(1)①'!$B:$B,MATCH(F777,'1.2(1)①'!$J:$J,0),1),INDEX('1.2(1)②'!$B:$B,MATCH(F777,'1.2(1)②'!$J:$J,0),1))</f>
        <v>90</v>
      </c>
      <c r="F777" s="41" t="s">
        <v>198</v>
      </c>
      <c r="G777" s="209" t="s">
        <v>2940</v>
      </c>
      <c r="H777" s="209" t="s">
        <v>2911</v>
      </c>
      <c r="I777" s="209" t="s">
        <v>2939</v>
      </c>
      <c r="J777" s="209" t="s">
        <v>2944</v>
      </c>
      <c r="K777" s="209" t="s">
        <v>2943</v>
      </c>
      <c r="L777" s="41" t="s">
        <v>1088</v>
      </c>
      <c r="M777" s="41" t="s">
        <v>1097</v>
      </c>
      <c r="N777" s="41" t="s">
        <v>1098</v>
      </c>
      <c r="O777" s="150" t="s">
        <v>1088</v>
      </c>
      <c r="P777" s="41" t="s">
        <v>2945</v>
      </c>
      <c r="Q777" s="41" t="s">
        <v>2946</v>
      </c>
      <c r="R777" s="41" t="s">
        <v>2947</v>
      </c>
      <c r="S777" s="41" t="s">
        <v>2948</v>
      </c>
      <c r="T777" s="41" t="s">
        <v>2946</v>
      </c>
      <c r="U777" s="41" t="s">
        <v>2947</v>
      </c>
      <c r="V777" s="41" t="s">
        <v>2950</v>
      </c>
      <c r="W777" s="41" t="s">
        <v>2909</v>
      </c>
      <c r="X777" s="41"/>
    </row>
    <row r="778" spans="2:24" ht="28.5" x14ac:dyDescent="0.45">
      <c r="B778" s="208">
        <f t="shared" si="11"/>
        <v>772</v>
      </c>
      <c r="C778" s="209" t="s">
        <v>2180</v>
      </c>
      <c r="D778" s="209" t="s">
        <v>1832</v>
      </c>
      <c r="E778" s="209">
        <f>IF(D778="1.2(1)①",INDEX('1.2(1)①'!$B:$B,MATCH(F778,'1.2(1)①'!$J:$J,0),1),INDEX('1.2(1)②'!$B:$B,MATCH(F778,'1.2(1)②'!$J:$J,0),1))</f>
        <v>168</v>
      </c>
      <c r="F778" s="41" t="s">
        <v>285</v>
      </c>
      <c r="G778" s="209" t="s">
        <v>2181</v>
      </c>
      <c r="H778" s="209" t="s">
        <v>2181</v>
      </c>
      <c r="I778" s="209" t="s">
        <v>2181</v>
      </c>
      <c r="J778" s="209" t="s">
        <v>2182</v>
      </c>
      <c r="K778" s="209" t="s">
        <v>2183</v>
      </c>
      <c r="L778" s="41">
        <v>2</v>
      </c>
      <c r="M778" s="41" t="s">
        <v>1097</v>
      </c>
      <c r="N778" s="41" t="s">
        <v>1098</v>
      </c>
      <c r="O778" s="150" t="s">
        <v>1088</v>
      </c>
      <c r="P778" s="41"/>
      <c r="Q778" s="41"/>
      <c r="R778" s="41"/>
      <c r="S778" s="41"/>
      <c r="T778" s="41"/>
      <c r="U778" s="41"/>
      <c r="V778" s="41"/>
      <c r="W778" s="41" t="s">
        <v>2505</v>
      </c>
      <c r="X778" s="41"/>
    </row>
    <row r="779" spans="2:24" ht="99.75" x14ac:dyDescent="0.45">
      <c r="B779" s="208">
        <f>ROW(B779)-6</f>
        <v>773</v>
      </c>
      <c r="C779" s="209" t="s">
        <v>1730</v>
      </c>
      <c r="D779" s="209" t="s">
        <v>1832</v>
      </c>
      <c r="E779" s="209">
        <f>IF(D779="1.2(1)①",INDEX('1.2(1)①'!$B:$B,MATCH(F779,'1.2(1)①'!$J:$J,0),1),INDEX('1.2(1)②'!$B:$B,MATCH(F779,'1.2(1)②'!$J:$J,0),1))</f>
        <v>271</v>
      </c>
      <c r="F779" s="209" t="s">
        <v>2179</v>
      </c>
      <c r="G779" s="209" t="s">
        <v>1088</v>
      </c>
      <c r="H779" s="209" t="s">
        <v>1088</v>
      </c>
      <c r="I779" s="209" t="s">
        <v>1088</v>
      </c>
      <c r="J779" s="209" t="s">
        <v>1731</v>
      </c>
      <c r="K779" s="209" t="s">
        <v>1088</v>
      </c>
      <c r="L779" s="41">
        <v>0.15</v>
      </c>
      <c r="M779" s="41" t="s">
        <v>1097</v>
      </c>
      <c r="N779" s="41" t="s">
        <v>1098</v>
      </c>
      <c r="O779" s="150" t="s">
        <v>1088</v>
      </c>
      <c r="P779" s="41" t="s">
        <v>1092</v>
      </c>
      <c r="Q779" s="41" t="s">
        <v>1732</v>
      </c>
      <c r="R779" s="41" t="s">
        <v>1733</v>
      </c>
      <c r="S779" s="41" t="s">
        <v>1734</v>
      </c>
      <c r="T779" s="41" t="s">
        <v>1732</v>
      </c>
      <c r="U779" s="41" t="s">
        <v>1733</v>
      </c>
      <c r="V779" s="41" t="s">
        <v>1735</v>
      </c>
      <c r="W779" s="41" t="s">
        <v>2998</v>
      </c>
      <c r="X779" s="41"/>
    </row>
    <row r="780" spans="2:24" ht="71.25" x14ac:dyDescent="0.45">
      <c r="B780" s="208">
        <f t="shared" ref="B780:B784" si="12">ROW(B780)-6</f>
        <v>774</v>
      </c>
      <c r="C780" s="209" t="s">
        <v>2953</v>
      </c>
      <c r="D780" s="209" t="s">
        <v>1832</v>
      </c>
      <c r="E780" s="209">
        <f>IF(D780="1.2(1)①",INDEX('1.2(1)①'!$B:$B,MATCH(F780,'1.2(1)①'!$J:$J,0),1),INDEX('1.2(1)②'!$B:$B,MATCH(F780,'1.2(1)②'!$J:$J,0),1))</f>
        <v>295</v>
      </c>
      <c r="F780" s="209" t="s">
        <v>498</v>
      </c>
      <c r="G780" s="209" t="s">
        <v>1088</v>
      </c>
      <c r="H780" s="209" t="s">
        <v>2954</v>
      </c>
      <c r="I780" s="209" t="s">
        <v>2955</v>
      </c>
      <c r="J780" s="209" t="s">
        <v>2959</v>
      </c>
      <c r="K780" s="209" t="s">
        <v>2960</v>
      </c>
      <c r="L780" s="41">
        <v>11.2</v>
      </c>
      <c r="M780" s="41" t="s">
        <v>1097</v>
      </c>
      <c r="N780" s="41" t="s">
        <v>1098</v>
      </c>
      <c r="O780" s="150" t="s">
        <v>1088</v>
      </c>
      <c r="P780" s="41" t="s">
        <v>1219</v>
      </c>
      <c r="Q780" s="41" t="s">
        <v>1800</v>
      </c>
      <c r="R780" s="41" t="s">
        <v>1088</v>
      </c>
      <c r="S780" s="41" t="s">
        <v>2961</v>
      </c>
      <c r="T780" s="41" t="s">
        <v>1800</v>
      </c>
      <c r="U780" s="41" t="s">
        <v>1088</v>
      </c>
      <c r="V780" s="41" t="s">
        <v>2962</v>
      </c>
      <c r="W780" s="41" t="s">
        <v>2909</v>
      </c>
      <c r="X780" s="41"/>
    </row>
    <row r="781" spans="2:24" ht="71.25" x14ac:dyDescent="0.45">
      <c r="B781" s="208">
        <f t="shared" si="12"/>
        <v>775</v>
      </c>
      <c r="C781" s="209" t="s">
        <v>2953</v>
      </c>
      <c r="D781" s="209" t="s">
        <v>1832</v>
      </c>
      <c r="E781" s="209">
        <f>IF(D781="1.2(1)①",INDEX('1.2(1)①'!$B:$B,MATCH(F781,'1.2(1)①'!$J:$J,0),1),INDEX('1.2(1)②'!$B:$B,MATCH(F781,'1.2(1)②'!$J:$J,0),1))</f>
        <v>295</v>
      </c>
      <c r="F781" s="209" t="s">
        <v>498</v>
      </c>
      <c r="G781" s="209" t="s">
        <v>1088</v>
      </c>
      <c r="H781" s="209" t="s">
        <v>2954</v>
      </c>
      <c r="I781" s="209" t="s">
        <v>2956</v>
      </c>
      <c r="J781" s="209" t="s">
        <v>2959</v>
      </c>
      <c r="K781" s="209" t="s">
        <v>2960</v>
      </c>
      <c r="L781" s="41">
        <v>8.8000000000000007</v>
      </c>
      <c r="M781" s="41" t="s">
        <v>1097</v>
      </c>
      <c r="N781" s="41" t="s">
        <v>1098</v>
      </c>
      <c r="O781" s="150" t="s">
        <v>1088</v>
      </c>
      <c r="P781" s="41" t="s">
        <v>1219</v>
      </c>
      <c r="Q781" s="41" t="s">
        <v>1800</v>
      </c>
      <c r="R781" s="41" t="s">
        <v>1088</v>
      </c>
      <c r="S781" s="41" t="s">
        <v>2961</v>
      </c>
      <c r="T781" s="41" t="s">
        <v>1800</v>
      </c>
      <c r="U781" s="41" t="s">
        <v>1088</v>
      </c>
      <c r="V781" s="41" t="s">
        <v>2962</v>
      </c>
      <c r="W781" s="41" t="s">
        <v>2909</v>
      </c>
      <c r="X781" s="41"/>
    </row>
    <row r="782" spans="2:24" ht="71.25" x14ac:dyDescent="0.45">
      <c r="B782" s="208">
        <f t="shared" si="12"/>
        <v>776</v>
      </c>
      <c r="C782" s="209" t="s">
        <v>2953</v>
      </c>
      <c r="D782" s="209" t="s">
        <v>1832</v>
      </c>
      <c r="E782" s="209">
        <f>IF(D782="1.2(1)①",INDEX('1.2(1)①'!$B:$B,MATCH(F782,'1.2(1)①'!$J:$J,0),1),INDEX('1.2(1)②'!$B:$B,MATCH(F782,'1.2(1)②'!$J:$J,0),1))</f>
        <v>295</v>
      </c>
      <c r="F782" s="209" t="s">
        <v>498</v>
      </c>
      <c r="G782" s="209" t="s">
        <v>1088</v>
      </c>
      <c r="H782" s="209" t="s">
        <v>2954</v>
      </c>
      <c r="I782" s="209" t="s">
        <v>2957</v>
      </c>
      <c r="J782" s="209" t="s">
        <v>2959</v>
      </c>
      <c r="K782" s="209" t="s">
        <v>2960</v>
      </c>
      <c r="L782" s="41">
        <v>6.8</v>
      </c>
      <c r="M782" s="41" t="s">
        <v>1097</v>
      </c>
      <c r="N782" s="41" t="s">
        <v>1098</v>
      </c>
      <c r="O782" s="150" t="s">
        <v>1088</v>
      </c>
      <c r="P782" s="41" t="s">
        <v>1219</v>
      </c>
      <c r="Q782" s="41" t="s">
        <v>1800</v>
      </c>
      <c r="R782" s="41" t="s">
        <v>1088</v>
      </c>
      <c r="S782" s="41" t="s">
        <v>2961</v>
      </c>
      <c r="T782" s="41" t="s">
        <v>1800</v>
      </c>
      <c r="U782" s="41" t="s">
        <v>1088</v>
      </c>
      <c r="V782" s="41" t="s">
        <v>2962</v>
      </c>
      <c r="W782" s="41" t="s">
        <v>2909</v>
      </c>
      <c r="X782" s="41"/>
    </row>
    <row r="783" spans="2:24" ht="71.25" x14ac:dyDescent="0.45">
      <c r="B783" s="208">
        <f t="shared" si="12"/>
        <v>777</v>
      </c>
      <c r="C783" s="209" t="s">
        <v>2953</v>
      </c>
      <c r="D783" s="209" t="s">
        <v>1832</v>
      </c>
      <c r="E783" s="209">
        <f>IF(D783="1.2(1)①",INDEX('1.2(1)①'!$B:$B,MATCH(F783,'1.2(1)①'!$J:$J,0),1),INDEX('1.2(1)②'!$B:$B,MATCH(F783,'1.2(1)②'!$J:$J,0),1))</f>
        <v>295</v>
      </c>
      <c r="F783" s="209" t="s">
        <v>498</v>
      </c>
      <c r="G783" s="209" t="s">
        <v>1088</v>
      </c>
      <c r="H783" s="209" t="s">
        <v>2954</v>
      </c>
      <c r="I783" s="209" t="s">
        <v>2958</v>
      </c>
      <c r="J783" s="209" t="s">
        <v>2959</v>
      </c>
      <c r="K783" s="209" t="s">
        <v>2960</v>
      </c>
      <c r="L783" s="41">
        <v>4.8</v>
      </c>
      <c r="M783" s="41" t="s">
        <v>1097</v>
      </c>
      <c r="N783" s="41" t="s">
        <v>1098</v>
      </c>
      <c r="O783" s="150" t="s">
        <v>1088</v>
      </c>
      <c r="P783" s="41" t="s">
        <v>1219</v>
      </c>
      <c r="Q783" s="41" t="s">
        <v>1800</v>
      </c>
      <c r="R783" s="41" t="s">
        <v>1088</v>
      </c>
      <c r="S783" s="41" t="s">
        <v>2961</v>
      </c>
      <c r="T783" s="41" t="s">
        <v>1800</v>
      </c>
      <c r="U783" s="41" t="s">
        <v>1088</v>
      </c>
      <c r="V783" s="41" t="s">
        <v>2962</v>
      </c>
      <c r="W783" s="41" t="s">
        <v>2909</v>
      </c>
      <c r="X783" s="41"/>
    </row>
    <row r="784" spans="2:24" ht="28.5" x14ac:dyDescent="0.45">
      <c r="B784" s="208">
        <f t="shared" si="12"/>
        <v>778</v>
      </c>
      <c r="C784" s="41" t="s">
        <v>2775</v>
      </c>
      <c r="D784" s="209" t="s">
        <v>1832</v>
      </c>
      <c r="E784" s="209">
        <f>IF(D784="1.2(1)①",INDEX('1.2(1)①'!$B:$B,MATCH(F784,'1.2(1)①'!$J:$J,0),1),INDEX('1.2(1)②'!$B:$B,MATCH(F784,'1.2(1)②'!$J:$J,0),1))</f>
        <v>340</v>
      </c>
      <c r="F784" s="209" t="s">
        <v>2496</v>
      </c>
      <c r="G784" s="41" t="s">
        <v>1088</v>
      </c>
      <c r="H784" s="41" t="s">
        <v>1088</v>
      </c>
      <c r="I784" s="41" t="s">
        <v>1088</v>
      </c>
      <c r="J784" s="41" t="s">
        <v>2777</v>
      </c>
      <c r="K784" s="41" t="s">
        <v>1088</v>
      </c>
      <c r="L784" s="41" t="s">
        <v>3001</v>
      </c>
      <c r="M784" s="41" t="s">
        <v>1097</v>
      </c>
      <c r="N784" s="41" t="s">
        <v>1098</v>
      </c>
      <c r="O784" s="150" t="s">
        <v>1088</v>
      </c>
      <c r="P784" s="41"/>
      <c r="Q784" s="41"/>
      <c r="R784" s="41"/>
      <c r="S784" s="41"/>
      <c r="T784" s="41"/>
      <c r="U784" s="41"/>
      <c r="V784" s="41"/>
      <c r="W784" s="41" t="s">
        <v>3005</v>
      </c>
      <c r="X784" s="41"/>
    </row>
    <row r="785" spans="1:24" ht="28.5" x14ac:dyDescent="0.45">
      <c r="B785" s="168">
        <f>ROW(B785)-6</f>
        <v>779</v>
      </c>
      <c r="C785" s="41" t="s">
        <v>2776</v>
      </c>
      <c r="D785" s="41" t="s">
        <v>1832</v>
      </c>
      <c r="E785" s="209">
        <f>IF(D785="1.2(1)①",INDEX('1.2(1)①'!$B:$B,MATCH(F785,'1.2(1)①'!$J:$J,0),1),INDEX('1.2(1)②'!$B:$B,MATCH(F785,'1.2(1)②'!$J:$J,0),1))</f>
        <v>341</v>
      </c>
      <c r="F785" s="209" t="s">
        <v>2497</v>
      </c>
      <c r="G785" s="41" t="s">
        <v>1088</v>
      </c>
      <c r="H785" s="41" t="s">
        <v>1088</v>
      </c>
      <c r="I785" s="41" t="s">
        <v>1088</v>
      </c>
      <c r="J785" s="41" t="s">
        <v>2777</v>
      </c>
      <c r="K785" s="41" t="s">
        <v>1088</v>
      </c>
      <c r="L785" s="41" t="s">
        <v>3001</v>
      </c>
      <c r="M785" s="41" t="s">
        <v>1097</v>
      </c>
      <c r="N785" s="41" t="s">
        <v>1098</v>
      </c>
      <c r="O785" s="150" t="s">
        <v>1088</v>
      </c>
      <c r="P785" s="41"/>
      <c r="Q785" s="41"/>
      <c r="R785" s="41"/>
      <c r="S785" s="41"/>
      <c r="T785" s="41"/>
      <c r="U785" s="41"/>
      <c r="V785" s="41"/>
      <c r="W785" s="41" t="s">
        <v>3005</v>
      </c>
      <c r="X785" s="41"/>
    </row>
    <row r="786" spans="1:24" ht="71.25" x14ac:dyDescent="0.45">
      <c r="B786" s="168">
        <f t="shared" ref="B786:B788" si="13">ROW(B786)-6</f>
        <v>780</v>
      </c>
      <c r="C786" s="209" t="s">
        <v>2967</v>
      </c>
      <c r="D786" s="209" t="s">
        <v>2965</v>
      </c>
      <c r="E786" s="209">
        <f>INDEX('1.2(1)③'!$B:$B,MATCH(F786,'1.2(1)③'!$I:$I,0),1)</f>
        <v>239</v>
      </c>
      <c r="F786" s="209" t="s">
        <v>2966</v>
      </c>
      <c r="G786" s="209" t="s">
        <v>1088</v>
      </c>
      <c r="H786" s="209" t="s">
        <v>1088</v>
      </c>
      <c r="I786" s="209" t="s">
        <v>1088</v>
      </c>
      <c r="J786" s="209" t="s">
        <v>2971</v>
      </c>
      <c r="K786" s="209" t="s">
        <v>1400</v>
      </c>
      <c r="L786" s="41">
        <v>80</v>
      </c>
      <c r="M786" s="41" t="s">
        <v>1097</v>
      </c>
      <c r="N786" s="41" t="s">
        <v>1098</v>
      </c>
      <c r="O786" s="150" t="s">
        <v>1088</v>
      </c>
      <c r="P786" s="41" t="s">
        <v>1219</v>
      </c>
      <c r="Q786" s="41" t="s">
        <v>2972</v>
      </c>
      <c r="R786" s="41" t="s">
        <v>2973</v>
      </c>
      <c r="S786" s="41" t="s">
        <v>2974</v>
      </c>
      <c r="T786" s="41" t="s">
        <v>2975</v>
      </c>
      <c r="U786" s="41" t="s">
        <v>2973</v>
      </c>
      <c r="V786" s="41" t="s">
        <v>2981</v>
      </c>
      <c r="W786" s="41" t="s">
        <v>2909</v>
      </c>
      <c r="X786" s="41"/>
    </row>
    <row r="787" spans="1:24" ht="71.25" x14ac:dyDescent="0.45">
      <c r="B787" s="168">
        <f t="shared" si="13"/>
        <v>781</v>
      </c>
      <c r="C787" s="209" t="s">
        <v>2968</v>
      </c>
      <c r="D787" s="209" t="s">
        <v>2965</v>
      </c>
      <c r="E787" s="209">
        <f>INDEX('1.2(1)③'!$B:$B,MATCH(F787,'1.2(1)③'!$I:$I,0),1)</f>
        <v>239</v>
      </c>
      <c r="F787" s="209" t="s">
        <v>2966</v>
      </c>
      <c r="G787" s="209" t="s">
        <v>1088</v>
      </c>
      <c r="H787" s="209" t="s">
        <v>1088</v>
      </c>
      <c r="I787" s="209" t="s">
        <v>1088</v>
      </c>
      <c r="J787" s="209" t="s">
        <v>2971</v>
      </c>
      <c r="K787" s="209" t="s">
        <v>1400</v>
      </c>
      <c r="L787" s="41">
        <v>75</v>
      </c>
      <c r="M787" s="41" t="s">
        <v>1097</v>
      </c>
      <c r="N787" s="41" t="s">
        <v>1098</v>
      </c>
      <c r="O787" s="150" t="s">
        <v>1088</v>
      </c>
      <c r="P787" s="41" t="s">
        <v>1219</v>
      </c>
      <c r="Q787" s="41" t="s">
        <v>2972</v>
      </c>
      <c r="R787" s="41" t="s">
        <v>2973</v>
      </c>
      <c r="S787" s="41" t="s">
        <v>2974</v>
      </c>
      <c r="T787" s="41" t="s">
        <v>2975</v>
      </c>
      <c r="U787" s="41" t="s">
        <v>2973</v>
      </c>
      <c r="V787" s="41" t="s">
        <v>2981</v>
      </c>
      <c r="W787" s="41" t="s">
        <v>2909</v>
      </c>
      <c r="X787" s="41"/>
    </row>
    <row r="788" spans="1:24" ht="171" x14ac:dyDescent="0.45">
      <c r="B788" s="168">
        <f t="shared" si="13"/>
        <v>782</v>
      </c>
      <c r="C788" s="209" t="s">
        <v>2969</v>
      </c>
      <c r="D788" s="209" t="s">
        <v>2965</v>
      </c>
      <c r="E788" s="209">
        <f>INDEX('1.2(1)③'!$B:$B,MATCH(F788,'1.2(1)③'!$I:$I,0),1)</f>
        <v>239</v>
      </c>
      <c r="F788" s="209" t="s">
        <v>2966</v>
      </c>
      <c r="G788" s="209" t="s">
        <v>2970</v>
      </c>
      <c r="H788" s="209" t="s">
        <v>1088</v>
      </c>
      <c r="I788" s="209" t="s">
        <v>1088</v>
      </c>
      <c r="J788" s="209" t="s">
        <v>2971</v>
      </c>
      <c r="K788" s="209" t="s">
        <v>1400</v>
      </c>
      <c r="L788" s="41">
        <v>90</v>
      </c>
      <c r="M788" s="41" t="s">
        <v>1097</v>
      </c>
      <c r="N788" s="41" t="s">
        <v>1098</v>
      </c>
      <c r="O788" s="150" t="s">
        <v>1088</v>
      </c>
      <c r="P788" s="41" t="s">
        <v>1219</v>
      </c>
      <c r="Q788" s="41" t="s">
        <v>2976</v>
      </c>
      <c r="R788" s="41" t="s">
        <v>2977</v>
      </c>
      <c r="S788" s="41" t="s">
        <v>2978</v>
      </c>
      <c r="T788" s="41" t="s">
        <v>2979</v>
      </c>
      <c r="U788" s="41" t="s">
        <v>2977</v>
      </c>
      <c r="V788" s="41" t="s">
        <v>2980</v>
      </c>
      <c r="W788" s="41" t="s">
        <v>2909</v>
      </c>
      <c r="X788" s="41"/>
    </row>
    <row r="789" spans="1:24" x14ac:dyDescent="0.45">
      <c r="B789" s="122"/>
      <c r="C789" s="122"/>
      <c r="D789" s="122"/>
      <c r="E789" s="82"/>
      <c r="F789" s="3"/>
      <c r="G789" s="122"/>
      <c r="H789" s="122"/>
      <c r="I789" s="122"/>
      <c r="J789" s="122"/>
      <c r="K789" s="122"/>
      <c r="L789" s="122"/>
      <c r="M789" s="122"/>
      <c r="N789" s="122"/>
      <c r="O789" s="156"/>
      <c r="P789" s="122"/>
      <c r="Q789" s="122"/>
      <c r="R789" s="122"/>
      <c r="S789" s="122"/>
      <c r="T789" s="122"/>
      <c r="U789" s="122"/>
      <c r="V789" s="122"/>
      <c r="W789" s="122"/>
      <c r="X789" s="122"/>
    </row>
    <row r="792" spans="1:24" hidden="1" x14ac:dyDescent="0.45">
      <c r="B792" s="82" t="s">
        <v>2251</v>
      </c>
      <c r="C792" t="s">
        <v>2252</v>
      </c>
      <c r="F792" s="82" t="s">
        <v>2268</v>
      </c>
      <c r="G792" t="s">
        <v>2253</v>
      </c>
      <c r="H792" s="82" t="s">
        <v>2254</v>
      </c>
      <c r="I792" s="82" t="s">
        <v>2255</v>
      </c>
      <c r="J792" s="82" t="s">
        <v>2256</v>
      </c>
      <c r="K792" s="82" t="s">
        <v>2257</v>
      </c>
    </row>
    <row r="793" spans="1:24" hidden="1" x14ac:dyDescent="0.45">
      <c r="A793" t="s">
        <v>2149</v>
      </c>
      <c r="B793">
        <f t="shared" ref="B793:B839" si="14">COUNTIFS($D$7:$D$788,$D793,$E$7:$E$788,$E793)</f>
        <v>145</v>
      </c>
      <c r="C793">
        <f>B793-G793</f>
        <v>118</v>
      </c>
      <c r="D793" t="s">
        <v>1832</v>
      </c>
      <c r="E793">
        <f t="shared" ref="E793:E839" si="15">INDEX(E$7:E$788,MATCH($F793,$F$7:$F$788,0),1)</f>
        <v>1</v>
      </c>
      <c r="F793" t="s">
        <v>2149</v>
      </c>
      <c r="G793">
        <f t="shared" ref="G793:G839" si="16">COUNTIFS($D$7:$D$788,$D793,$E$7:$E$788,$E793,$L$7:$L$788,"-")</f>
        <v>27</v>
      </c>
      <c r="H793">
        <f>B793-I793</f>
        <v>26</v>
      </c>
      <c r="I793">
        <f t="shared" ref="I793:I839" si="17">COUNTIFS($D$7:$D$788,$D793,$E$7:$E$788,$E793,$O$7:$O$788,"-")</f>
        <v>119</v>
      </c>
      <c r="J793" t="str">
        <f>IF(G793=B793,"ー",IF(G793&gt;0,"△","〇"))</f>
        <v>△</v>
      </c>
      <c r="K793" t="str">
        <f>IF(I793=B793,"ー",IF(I793&gt;0,"△","〇"))</f>
        <v>△</v>
      </c>
    </row>
    <row r="794" spans="1:24" hidden="1" x14ac:dyDescent="0.45">
      <c r="A794" t="s">
        <v>24</v>
      </c>
      <c r="B794">
        <f t="shared" si="14"/>
        <v>22</v>
      </c>
      <c r="C794">
        <f t="shared" ref="C794:C820" si="18">B794-G794</f>
        <v>22</v>
      </c>
      <c r="D794" t="s">
        <v>1832</v>
      </c>
      <c r="E794">
        <f t="shared" si="15"/>
        <v>4</v>
      </c>
      <c r="F794" t="s">
        <v>24</v>
      </c>
      <c r="G794">
        <f t="shared" si="16"/>
        <v>0</v>
      </c>
      <c r="H794">
        <f t="shared" ref="H794:H820" si="19">B794-I794</f>
        <v>7</v>
      </c>
      <c r="I794">
        <f t="shared" si="17"/>
        <v>15</v>
      </c>
      <c r="J794" t="str">
        <f t="shared" ref="J794:J820" si="20">IF(G794=B794,"ー",IF(G794&gt;0,"△","〇"))</f>
        <v>〇</v>
      </c>
      <c r="K794" t="str">
        <f t="shared" ref="K794:K820" si="21">IF(I794=B794,"ー",IF(I794&gt;0,"△","〇"))</f>
        <v>△</v>
      </c>
    </row>
    <row r="795" spans="1:24" hidden="1" x14ac:dyDescent="0.45">
      <c r="A795" t="s">
        <v>2150</v>
      </c>
      <c r="B795">
        <f t="shared" si="14"/>
        <v>11</v>
      </c>
      <c r="C795">
        <f t="shared" si="18"/>
        <v>11</v>
      </c>
      <c r="D795" t="s">
        <v>1832</v>
      </c>
      <c r="E795">
        <f t="shared" si="15"/>
        <v>6</v>
      </c>
      <c r="F795" t="s">
        <v>2150</v>
      </c>
      <c r="G795">
        <f t="shared" si="16"/>
        <v>0</v>
      </c>
      <c r="H795">
        <f t="shared" si="19"/>
        <v>10</v>
      </c>
      <c r="I795">
        <f t="shared" si="17"/>
        <v>1</v>
      </c>
      <c r="J795" t="str">
        <f t="shared" si="20"/>
        <v>〇</v>
      </c>
      <c r="K795" t="str">
        <f t="shared" si="21"/>
        <v>△</v>
      </c>
    </row>
    <row r="796" spans="1:24" hidden="1" x14ac:dyDescent="0.45">
      <c r="A796" t="s">
        <v>2151</v>
      </c>
      <c r="B796">
        <f t="shared" si="14"/>
        <v>30</v>
      </c>
      <c r="C796">
        <f t="shared" si="18"/>
        <v>24</v>
      </c>
      <c r="D796" t="s">
        <v>1832</v>
      </c>
      <c r="E796">
        <f t="shared" si="15"/>
        <v>7</v>
      </c>
      <c r="F796" t="s">
        <v>2151</v>
      </c>
      <c r="G796">
        <f t="shared" si="16"/>
        <v>6</v>
      </c>
      <c r="H796">
        <f t="shared" si="19"/>
        <v>15</v>
      </c>
      <c r="I796">
        <f t="shared" si="17"/>
        <v>15</v>
      </c>
      <c r="J796" t="str">
        <f t="shared" si="20"/>
        <v>△</v>
      </c>
      <c r="K796" t="str">
        <f t="shared" si="21"/>
        <v>△</v>
      </c>
    </row>
    <row r="797" spans="1:24" hidden="1" x14ac:dyDescent="0.45">
      <c r="A797" t="s">
        <v>2152</v>
      </c>
      <c r="B797">
        <f t="shared" si="14"/>
        <v>9</v>
      </c>
      <c r="C797">
        <f t="shared" si="18"/>
        <v>2</v>
      </c>
      <c r="D797" t="s">
        <v>1832</v>
      </c>
      <c r="E797">
        <f t="shared" si="15"/>
        <v>9</v>
      </c>
      <c r="F797" t="s">
        <v>2152</v>
      </c>
      <c r="G797">
        <f t="shared" si="16"/>
        <v>7</v>
      </c>
      <c r="H797">
        <f t="shared" si="19"/>
        <v>2</v>
      </c>
      <c r="I797">
        <f t="shared" si="17"/>
        <v>7</v>
      </c>
      <c r="J797" t="str">
        <f t="shared" si="20"/>
        <v>△</v>
      </c>
      <c r="K797" t="str">
        <f t="shared" si="21"/>
        <v>△</v>
      </c>
    </row>
    <row r="798" spans="1:24" hidden="1" x14ac:dyDescent="0.45">
      <c r="A798" t="s">
        <v>2153</v>
      </c>
      <c r="B798">
        <f t="shared" si="14"/>
        <v>28</v>
      </c>
      <c r="C798">
        <f t="shared" si="18"/>
        <v>28</v>
      </c>
      <c r="D798" t="s">
        <v>1832</v>
      </c>
      <c r="E798">
        <f t="shared" si="15"/>
        <v>10</v>
      </c>
      <c r="F798" t="s">
        <v>2153</v>
      </c>
      <c r="G798">
        <f t="shared" si="16"/>
        <v>0</v>
      </c>
      <c r="H798">
        <f t="shared" si="19"/>
        <v>0</v>
      </c>
      <c r="I798">
        <f t="shared" si="17"/>
        <v>28</v>
      </c>
      <c r="J798" t="str">
        <f t="shared" si="20"/>
        <v>〇</v>
      </c>
      <c r="K798" t="str">
        <f t="shared" si="21"/>
        <v>ー</v>
      </c>
    </row>
    <row r="799" spans="1:24" hidden="1" x14ac:dyDescent="0.45">
      <c r="A799" t="s">
        <v>2154</v>
      </c>
      <c r="B799">
        <f t="shared" si="14"/>
        <v>16</v>
      </c>
      <c r="C799">
        <f t="shared" si="18"/>
        <v>12</v>
      </c>
      <c r="D799" t="s">
        <v>1832</v>
      </c>
      <c r="E799">
        <f t="shared" si="15"/>
        <v>11</v>
      </c>
      <c r="F799" t="s">
        <v>2154</v>
      </c>
      <c r="G799">
        <f t="shared" si="16"/>
        <v>4</v>
      </c>
      <c r="H799">
        <f t="shared" si="19"/>
        <v>3</v>
      </c>
      <c r="I799">
        <f t="shared" si="17"/>
        <v>13</v>
      </c>
      <c r="J799" t="str">
        <f t="shared" si="20"/>
        <v>△</v>
      </c>
      <c r="K799" t="str">
        <f t="shared" si="21"/>
        <v>△</v>
      </c>
    </row>
    <row r="800" spans="1:24" hidden="1" x14ac:dyDescent="0.45">
      <c r="A800" t="s">
        <v>2155</v>
      </c>
      <c r="B800">
        <f t="shared" si="14"/>
        <v>4</v>
      </c>
      <c r="C800">
        <f t="shared" si="18"/>
        <v>4</v>
      </c>
      <c r="D800" t="s">
        <v>1832</v>
      </c>
      <c r="E800">
        <f t="shared" si="15"/>
        <v>12</v>
      </c>
      <c r="F800" t="s">
        <v>2155</v>
      </c>
      <c r="G800">
        <f t="shared" si="16"/>
        <v>0</v>
      </c>
      <c r="H800">
        <f t="shared" si="19"/>
        <v>0</v>
      </c>
      <c r="I800">
        <f t="shared" si="17"/>
        <v>4</v>
      </c>
      <c r="J800" t="str">
        <f t="shared" si="20"/>
        <v>〇</v>
      </c>
      <c r="K800" t="str">
        <f t="shared" si="21"/>
        <v>ー</v>
      </c>
    </row>
    <row r="801" spans="1:11" hidden="1" x14ac:dyDescent="0.45">
      <c r="A801" t="s">
        <v>2156</v>
      </c>
      <c r="B801">
        <f t="shared" si="14"/>
        <v>7</v>
      </c>
      <c r="C801">
        <f t="shared" si="18"/>
        <v>1</v>
      </c>
      <c r="D801" t="s">
        <v>1832</v>
      </c>
      <c r="E801">
        <f t="shared" si="15"/>
        <v>13</v>
      </c>
      <c r="F801" t="s">
        <v>2156</v>
      </c>
      <c r="G801">
        <f t="shared" si="16"/>
        <v>6</v>
      </c>
      <c r="H801">
        <f t="shared" si="19"/>
        <v>0</v>
      </c>
      <c r="I801">
        <f t="shared" si="17"/>
        <v>7</v>
      </c>
      <c r="J801" t="str">
        <f t="shared" si="20"/>
        <v>△</v>
      </c>
      <c r="K801" t="str">
        <f t="shared" si="21"/>
        <v>ー</v>
      </c>
    </row>
    <row r="802" spans="1:11" hidden="1" x14ac:dyDescent="0.45">
      <c r="A802" t="s">
        <v>2157</v>
      </c>
      <c r="B802">
        <f t="shared" si="14"/>
        <v>1</v>
      </c>
      <c r="C802">
        <f t="shared" si="18"/>
        <v>1</v>
      </c>
      <c r="D802" t="s">
        <v>1832</v>
      </c>
      <c r="E802">
        <f t="shared" si="15"/>
        <v>14</v>
      </c>
      <c r="F802" t="s">
        <v>2157</v>
      </c>
      <c r="G802">
        <f t="shared" si="16"/>
        <v>0</v>
      </c>
      <c r="H802">
        <f t="shared" si="19"/>
        <v>0</v>
      </c>
      <c r="I802">
        <f t="shared" si="17"/>
        <v>1</v>
      </c>
      <c r="J802" t="str">
        <f t="shared" si="20"/>
        <v>〇</v>
      </c>
      <c r="K802" t="str">
        <f t="shared" si="21"/>
        <v>ー</v>
      </c>
    </row>
    <row r="803" spans="1:11" hidden="1" x14ac:dyDescent="0.45">
      <c r="A803" t="s">
        <v>2158</v>
      </c>
      <c r="B803">
        <f t="shared" si="14"/>
        <v>1</v>
      </c>
      <c r="C803">
        <f t="shared" si="18"/>
        <v>1</v>
      </c>
      <c r="D803" t="s">
        <v>1832</v>
      </c>
      <c r="E803">
        <f t="shared" si="15"/>
        <v>15</v>
      </c>
      <c r="F803" t="s">
        <v>2158</v>
      </c>
      <c r="G803">
        <f t="shared" si="16"/>
        <v>0</v>
      </c>
      <c r="H803">
        <f t="shared" si="19"/>
        <v>1</v>
      </c>
      <c r="I803">
        <f t="shared" si="17"/>
        <v>0</v>
      </c>
      <c r="J803" t="str">
        <f t="shared" si="20"/>
        <v>〇</v>
      </c>
      <c r="K803" t="str">
        <f t="shared" si="21"/>
        <v>〇</v>
      </c>
    </row>
    <row r="804" spans="1:11" hidden="1" x14ac:dyDescent="0.45">
      <c r="A804" t="s">
        <v>2159</v>
      </c>
      <c r="B804">
        <f t="shared" si="14"/>
        <v>12</v>
      </c>
      <c r="C804">
        <f t="shared" si="18"/>
        <v>12</v>
      </c>
      <c r="D804" t="s">
        <v>1832</v>
      </c>
      <c r="E804">
        <f t="shared" si="15"/>
        <v>18</v>
      </c>
      <c r="F804" t="s">
        <v>2159</v>
      </c>
      <c r="G804">
        <f t="shared" si="16"/>
        <v>0</v>
      </c>
      <c r="H804">
        <f t="shared" si="19"/>
        <v>4</v>
      </c>
      <c r="I804">
        <f t="shared" si="17"/>
        <v>8</v>
      </c>
      <c r="J804" t="str">
        <f t="shared" si="20"/>
        <v>〇</v>
      </c>
      <c r="K804" t="str">
        <f t="shared" si="21"/>
        <v>△</v>
      </c>
    </row>
    <row r="805" spans="1:11" hidden="1" x14ac:dyDescent="0.45">
      <c r="A805" t="s">
        <v>54</v>
      </c>
      <c r="B805">
        <f t="shared" si="14"/>
        <v>1</v>
      </c>
      <c r="C805">
        <f t="shared" si="18"/>
        <v>1</v>
      </c>
      <c r="D805" t="s">
        <v>1832</v>
      </c>
      <c r="E805">
        <f t="shared" si="15"/>
        <v>19</v>
      </c>
      <c r="F805" t="s">
        <v>54</v>
      </c>
      <c r="G805">
        <f t="shared" si="16"/>
        <v>0</v>
      </c>
      <c r="H805">
        <f t="shared" si="19"/>
        <v>1</v>
      </c>
      <c r="I805">
        <f t="shared" si="17"/>
        <v>0</v>
      </c>
      <c r="J805" t="str">
        <f t="shared" si="20"/>
        <v>〇</v>
      </c>
      <c r="K805" t="str">
        <f t="shared" si="21"/>
        <v>〇</v>
      </c>
    </row>
    <row r="806" spans="1:11" hidden="1" x14ac:dyDescent="0.45">
      <c r="A806" t="s">
        <v>2160</v>
      </c>
      <c r="B806">
        <f t="shared" si="14"/>
        <v>20</v>
      </c>
      <c r="C806">
        <f t="shared" si="18"/>
        <v>17</v>
      </c>
      <c r="D806" t="s">
        <v>1832</v>
      </c>
      <c r="E806">
        <f t="shared" si="15"/>
        <v>25</v>
      </c>
      <c r="F806" t="s">
        <v>2160</v>
      </c>
      <c r="G806">
        <f t="shared" si="16"/>
        <v>3</v>
      </c>
      <c r="H806">
        <f t="shared" si="19"/>
        <v>7</v>
      </c>
      <c r="I806">
        <f t="shared" si="17"/>
        <v>13</v>
      </c>
      <c r="J806" t="str">
        <f t="shared" si="20"/>
        <v>△</v>
      </c>
      <c r="K806" t="str">
        <f t="shared" si="21"/>
        <v>△</v>
      </c>
    </row>
    <row r="807" spans="1:11" hidden="1" x14ac:dyDescent="0.45">
      <c r="A807" t="s">
        <v>2501</v>
      </c>
      <c r="B807">
        <f t="shared" si="14"/>
        <v>3</v>
      </c>
      <c r="C807">
        <f t="shared" si="18"/>
        <v>2</v>
      </c>
      <c r="D807" t="s">
        <v>1832</v>
      </c>
      <c r="E807">
        <f t="shared" si="15"/>
        <v>17</v>
      </c>
      <c r="F807" t="s">
        <v>2501</v>
      </c>
      <c r="G807">
        <f t="shared" si="16"/>
        <v>1</v>
      </c>
      <c r="H807">
        <f t="shared" si="19"/>
        <v>1</v>
      </c>
      <c r="I807">
        <f t="shared" si="17"/>
        <v>2</v>
      </c>
      <c r="J807" t="str">
        <f t="shared" si="20"/>
        <v>△</v>
      </c>
      <c r="K807" t="str">
        <f t="shared" si="21"/>
        <v>△</v>
      </c>
    </row>
    <row r="808" spans="1:11" hidden="1" x14ac:dyDescent="0.45">
      <c r="A808" t="s">
        <v>71</v>
      </c>
      <c r="B808">
        <f t="shared" si="14"/>
        <v>18</v>
      </c>
      <c r="C808">
        <f t="shared" si="18"/>
        <v>14</v>
      </c>
      <c r="D808" t="s">
        <v>1832</v>
      </c>
      <c r="E808">
        <f t="shared" si="15"/>
        <v>26</v>
      </c>
      <c r="F808" t="s">
        <v>71</v>
      </c>
      <c r="G808">
        <f t="shared" si="16"/>
        <v>4</v>
      </c>
      <c r="H808">
        <f t="shared" si="19"/>
        <v>3</v>
      </c>
      <c r="I808">
        <f t="shared" si="17"/>
        <v>15</v>
      </c>
      <c r="J808" t="str">
        <f t="shared" si="20"/>
        <v>△</v>
      </c>
      <c r="K808" t="str">
        <f t="shared" si="21"/>
        <v>△</v>
      </c>
    </row>
    <row r="809" spans="1:11" hidden="1" x14ac:dyDescent="0.45">
      <c r="A809" t="s">
        <v>2879</v>
      </c>
      <c r="B809">
        <f t="shared" si="14"/>
        <v>3</v>
      </c>
      <c r="C809">
        <f t="shared" si="18"/>
        <v>3</v>
      </c>
      <c r="D809" t="s">
        <v>1832</v>
      </c>
      <c r="E809">
        <f t="shared" si="15"/>
        <v>27</v>
      </c>
      <c r="F809" t="s">
        <v>2161</v>
      </c>
      <c r="G809">
        <f t="shared" si="16"/>
        <v>0</v>
      </c>
      <c r="H809">
        <f t="shared" si="19"/>
        <v>2</v>
      </c>
      <c r="I809">
        <f t="shared" si="17"/>
        <v>1</v>
      </c>
      <c r="J809" t="str">
        <f t="shared" si="20"/>
        <v>〇</v>
      </c>
      <c r="K809" t="str">
        <f t="shared" si="21"/>
        <v>△</v>
      </c>
    </row>
    <row r="810" spans="1:11" hidden="1" x14ac:dyDescent="0.45">
      <c r="A810" t="s">
        <v>2162</v>
      </c>
      <c r="B810">
        <f t="shared" si="14"/>
        <v>2</v>
      </c>
      <c r="C810">
        <f t="shared" si="18"/>
        <v>1</v>
      </c>
      <c r="D810" t="s">
        <v>1832</v>
      </c>
      <c r="E810">
        <f t="shared" si="15"/>
        <v>34</v>
      </c>
      <c r="F810" t="s">
        <v>2162</v>
      </c>
      <c r="G810">
        <f t="shared" si="16"/>
        <v>1</v>
      </c>
      <c r="H810">
        <f t="shared" si="19"/>
        <v>0</v>
      </c>
      <c r="I810">
        <f t="shared" si="17"/>
        <v>2</v>
      </c>
      <c r="J810" t="str">
        <f t="shared" si="20"/>
        <v>△</v>
      </c>
      <c r="K810" t="str">
        <f t="shared" si="21"/>
        <v>ー</v>
      </c>
    </row>
    <row r="811" spans="1:11" hidden="1" x14ac:dyDescent="0.45">
      <c r="A811" t="s">
        <v>2163</v>
      </c>
      <c r="B811">
        <f t="shared" si="14"/>
        <v>78</v>
      </c>
      <c r="C811">
        <f t="shared" si="18"/>
        <v>37</v>
      </c>
      <c r="D811" t="s">
        <v>1832</v>
      </c>
      <c r="E811">
        <f t="shared" si="15"/>
        <v>39</v>
      </c>
      <c r="F811" t="s">
        <v>2163</v>
      </c>
      <c r="G811">
        <f t="shared" si="16"/>
        <v>41</v>
      </c>
      <c r="H811">
        <f t="shared" si="19"/>
        <v>14</v>
      </c>
      <c r="I811">
        <f t="shared" si="17"/>
        <v>64</v>
      </c>
      <c r="J811" t="str">
        <f t="shared" si="20"/>
        <v>△</v>
      </c>
      <c r="K811" t="str">
        <f t="shared" si="21"/>
        <v>△</v>
      </c>
    </row>
    <row r="812" spans="1:11" hidden="1" x14ac:dyDescent="0.45">
      <c r="A812" t="s">
        <v>2164</v>
      </c>
      <c r="B812">
        <f t="shared" si="14"/>
        <v>4</v>
      </c>
      <c r="C812">
        <f t="shared" si="18"/>
        <v>3</v>
      </c>
      <c r="D812" t="s">
        <v>1832</v>
      </c>
      <c r="E812">
        <f t="shared" si="15"/>
        <v>41</v>
      </c>
      <c r="F812" t="s">
        <v>2164</v>
      </c>
      <c r="G812">
        <f t="shared" si="16"/>
        <v>1</v>
      </c>
      <c r="H812">
        <f t="shared" si="19"/>
        <v>2</v>
      </c>
      <c r="I812">
        <f t="shared" si="17"/>
        <v>2</v>
      </c>
      <c r="J812" t="str">
        <f t="shared" si="20"/>
        <v>△</v>
      </c>
      <c r="K812" t="str">
        <f t="shared" si="21"/>
        <v>△</v>
      </c>
    </row>
    <row r="813" spans="1:11" hidden="1" x14ac:dyDescent="0.45">
      <c r="A813" t="s">
        <v>2165</v>
      </c>
      <c r="B813">
        <f t="shared" si="14"/>
        <v>3</v>
      </c>
      <c r="C813">
        <f t="shared" si="18"/>
        <v>2</v>
      </c>
      <c r="D813" t="s">
        <v>1832</v>
      </c>
      <c r="E813">
        <f t="shared" si="15"/>
        <v>42</v>
      </c>
      <c r="F813" t="s">
        <v>2165</v>
      </c>
      <c r="G813">
        <f t="shared" si="16"/>
        <v>1</v>
      </c>
      <c r="H813">
        <f t="shared" si="19"/>
        <v>0</v>
      </c>
      <c r="I813">
        <f t="shared" si="17"/>
        <v>3</v>
      </c>
      <c r="J813" t="str">
        <f t="shared" si="20"/>
        <v>△</v>
      </c>
      <c r="K813" t="str">
        <f t="shared" si="21"/>
        <v>ー</v>
      </c>
    </row>
    <row r="814" spans="1:11" hidden="1" x14ac:dyDescent="0.45">
      <c r="A814" t="s">
        <v>94</v>
      </c>
      <c r="B814">
        <f t="shared" si="14"/>
        <v>2</v>
      </c>
      <c r="C814">
        <f t="shared" si="18"/>
        <v>2</v>
      </c>
      <c r="D814" t="s">
        <v>1832</v>
      </c>
      <c r="E814">
        <f t="shared" si="15"/>
        <v>43</v>
      </c>
      <c r="F814" t="s">
        <v>94</v>
      </c>
      <c r="G814">
        <f t="shared" si="16"/>
        <v>0</v>
      </c>
      <c r="H814">
        <f t="shared" si="19"/>
        <v>0</v>
      </c>
      <c r="I814">
        <f t="shared" si="17"/>
        <v>2</v>
      </c>
      <c r="J814" t="str">
        <f t="shared" si="20"/>
        <v>〇</v>
      </c>
      <c r="K814" t="str">
        <f t="shared" si="21"/>
        <v>ー</v>
      </c>
    </row>
    <row r="815" spans="1:11" hidden="1" x14ac:dyDescent="0.45">
      <c r="A815" t="s">
        <v>2166</v>
      </c>
      <c r="B815">
        <f t="shared" si="14"/>
        <v>3</v>
      </c>
      <c r="C815">
        <f t="shared" si="18"/>
        <v>3</v>
      </c>
      <c r="D815" t="s">
        <v>1832</v>
      </c>
      <c r="E815">
        <f t="shared" si="15"/>
        <v>45</v>
      </c>
      <c r="F815" t="s">
        <v>2166</v>
      </c>
      <c r="G815">
        <f t="shared" si="16"/>
        <v>0</v>
      </c>
      <c r="H815">
        <f t="shared" si="19"/>
        <v>0</v>
      </c>
      <c r="I815">
        <f t="shared" si="17"/>
        <v>3</v>
      </c>
      <c r="J815" t="str">
        <f t="shared" si="20"/>
        <v>〇</v>
      </c>
      <c r="K815" t="str">
        <f t="shared" si="21"/>
        <v>ー</v>
      </c>
    </row>
    <row r="816" spans="1:11" hidden="1" x14ac:dyDescent="0.45">
      <c r="A816" t="s">
        <v>101</v>
      </c>
      <c r="B816">
        <f t="shared" si="14"/>
        <v>3</v>
      </c>
      <c r="C816">
        <f t="shared" si="18"/>
        <v>3</v>
      </c>
      <c r="D816" t="s">
        <v>1832</v>
      </c>
      <c r="E816">
        <f t="shared" si="15"/>
        <v>46</v>
      </c>
      <c r="F816" t="s">
        <v>101</v>
      </c>
      <c r="G816">
        <f t="shared" si="16"/>
        <v>0</v>
      </c>
      <c r="H816">
        <f t="shared" si="19"/>
        <v>0</v>
      </c>
      <c r="I816">
        <f t="shared" si="17"/>
        <v>3</v>
      </c>
      <c r="J816" t="str">
        <f t="shared" si="20"/>
        <v>〇</v>
      </c>
      <c r="K816" t="str">
        <f t="shared" si="21"/>
        <v>ー</v>
      </c>
    </row>
    <row r="817" spans="1:11" hidden="1" x14ac:dyDescent="0.45">
      <c r="A817" t="s">
        <v>2167</v>
      </c>
      <c r="B817">
        <f t="shared" si="14"/>
        <v>52</v>
      </c>
      <c r="C817">
        <f t="shared" si="18"/>
        <v>50</v>
      </c>
      <c r="D817" t="s">
        <v>1832</v>
      </c>
      <c r="E817">
        <f t="shared" si="15"/>
        <v>48</v>
      </c>
      <c r="F817" t="s">
        <v>2167</v>
      </c>
      <c r="G817">
        <f t="shared" si="16"/>
        <v>2</v>
      </c>
      <c r="H817">
        <f t="shared" si="19"/>
        <v>7</v>
      </c>
      <c r="I817">
        <f t="shared" si="17"/>
        <v>45</v>
      </c>
      <c r="J817" t="str">
        <f t="shared" si="20"/>
        <v>△</v>
      </c>
      <c r="K817" t="str">
        <f t="shared" si="21"/>
        <v>△</v>
      </c>
    </row>
    <row r="818" spans="1:11" hidden="1" x14ac:dyDescent="0.45">
      <c r="A818" t="s">
        <v>106</v>
      </c>
      <c r="B818">
        <f t="shared" si="14"/>
        <v>72</v>
      </c>
      <c r="C818">
        <f t="shared" si="18"/>
        <v>43</v>
      </c>
      <c r="D818" t="s">
        <v>1832</v>
      </c>
      <c r="E818">
        <f t="shared" si="15"/>
        <v>49</v>
      </c>
      <c r="F818" t="s">
        <v>106</v>
      </c>
      <c r="G818">
        <f t="shared" si="16"/>
        <v>29</v>
      </c>
      <c r="H818">
        <f t="shared" si="19"/>
        <v>0</v>
      </c>
      <c r="I818">
        <f t="shared" si="17"/>
        <v>72</v>
      </c>
      <c r="J818" t="str">
        <f t="shared" si="20"/>
        <v>△</v>
      </c>
      <c r="K818" t="str">
        <f t="shared" si="21"/>
        <v>ー</v>
      </c>
    </row>
    <row r="819" spans="1:11" hidden="1" x14ac:dyDescent="0.45">
      <c r="A819" t="s">
        <v>108</v>
      </c>
      <c r="B819">
        <f t="shared" si="14"/>
        <v>38</v>
      </c>
      <c r="C819">
        <f t="shared" si="18"/>
        <v>14</v>
      </c>
      <c r="D819" t="s">
        <v>1832</v>
      </c>
      <c r="E819">
        <f t="shared" si="15"/>
        <v>50</v>
      </c>
      <c r="F819" t="s">
        <v>108</v>
      </c>
      <c r="G819">
        <f t="shared" si="16"/>
        <v>24</v>
      </c>
      <c r="H819">
        <f t="shared" si="19"/>
        <v>0</v>
      </c>
      <c r="I819">
        <f t="shared" si="17"/>
        <v>38</v>
      </c>
      <c r="J819" t="str">
        <f t="shared" si="20"/>
        <v>△</v>
      </c>
      <c r="K819" t="str">
        <f t="shared" si="21"/>
        <v>ー</v>
      </c>
    </row>
    <row r="820" spans="1:11" hidden="1" x14ac:dyDescent="0.45">
      <c r="A820" t="s">
        <v>117</v>
      </c>
      <c r="B820">
        <f t="shared" si="14"/>
        <v>20</v>
      </c>
      <c r="C820">
        <f t="shared" si="18"/>
        <v>19</v>
      </c>
      <c r="D820" t="s">
        <v>1832</v>
      </c>
      <c r="E820">
        <f t="shared" si="15"/>
        <v>54</v>
      </c>
      <c r="F820" t="s">
        <v>117</v>
      </c>
      <c r="G820">
        <f t="shared" si="16"/>
        <v>1</v>
      </c>
      <c r="H820">
        <f t="shared" si="19"/>
        <v>2</v>
      </c>
      <c r="I820">
        <f t="shared" si="17"/>
        <v>18</v>
      </c>
      <c r="J820" t="str">
        <f t="shared" si="20"/>
        <v>△</v>
      </c>
      <c r="K820" t="str">
        <f t="shared" si="21"/>
        <v>△</v>
      </c>
    </row>
    <row r="821" spans="1:11" hidden="1" x14ac:dyDescent="0.45">
      <c r="A821" t="s">
        <v>2169</v>
      </c>
      <c r="B821">
        <f t="shared" si="14"/>
        <v>4</v>
      </c>
      <c r="C821">
        <f t="shared" ref="C821:C838" si="22">B821-G821</f>
        <v>4</v>
      </c>
      <c r="D821" t="s">
        <v>1832</v>
      </c>
      <c r="E821">
        <f t="shared" si="15"/>
        <v>56</v>
      </c>
      <c r="F821" t="s">
        <v>2169</v>
      </c>
      <c r="G821">
        <f t="shared" si="16"/>
        <v>0</v>
      </c>
      <c r="H821">
        <f t="shared" ref="H821:H838" si="23">B821-I821</f>
        <v>3</v>
      </c>
      <c r="I821">
        <f t="shared" si="17"/>
        <v>1</v>
      </c>
      <c r="J821" t="str">
        <f t="shared" ref="J821:J838" si="24">IF(G821=B821,"ー",IF(G821&gt;0,"△","〇"))</f>
        <v>〇</v>
      </c>
      <c r="K821" t="str">
        <f t="shared" ref="K821:K838" si="25">IF(I821=B821,"ー",IF(I821&gt;0,"△","〇"))</f>
        <v>△</v>
      </c>
    </row>
    <row r="822" spans="1:11" hidden="1" x14ac:dyDescent="0.45">
      <c r="A822" t="s">
        <v>2170</v>
      </c>
      <c r="B822">
        <f t="shared" si="14"/>
        <v>2</v>
      </c>
      <c r="C822">
        <f t="shared" si="22"/>
        <v>2</v>
      </c>
      <c r="D822" t="s">
        <v>1832</v>
      </c>
      <c r="E822">
        <f t="shared" si="15"/>
        <v>66</v>
      </c>
      <c r="F822" t="s">
        <v>2170</v>
      </c>
      <c r="G822">
        <f t="shared" si="16"/>
        <v>0</v>
      </c>
      <c r="H822">
        <f t="shared" si="23"/>
        <v>0</v>
      </c>
      <c r="I822">
        <f t="shared" si="17"/>
        <v>2</v>
      </c>
      <c r="J822" t="str">
        <f t="shared" si="24"/>
        <v>〇</v>
      </c>
      <c r="K822" t="str">
        <f t="shared" si="25"/>
        <v>ー</v>
      </c>
    </row>
    <row r="823" spans="1:11" hidden="1" x14ac:dyDescent="0.45">
      <c r="A823" t="s">
        <v>2171</v>
      </c>
      <c r="B823">
        <f t="shared" si="14"/>
        <v>11</v>
      </c>
      <c r="C823">
        <f t="shared" si="22"/>
        <v>8</v>
      </c>
      <c r="D823" t="s">
        <v>1832</v>
      </c>
      <c r="E823">
        <f t="shared" si="15"/>
        <v>67</v>
      </c>
      <c r="F823" t="s">
        <v>2171</v>
      </c>
      <c r="G823">
        <f t="shared" si="16"/>
        <v>3</v>
      </c>
      <c r="H823">
        <f t="shared" si="23"/>
        <v>1</v>
      </c>
      <c r="I823">
        <f t="shared" si="17"/>
        <v>10</v>
      </c>
      <c r="J823" t="str">
        <f t="shared" si="24"/>
        <v>△</v>
      </c>
      <c r="K823" t="str">
        <f t="shared" si="25"/>
        <v>△</v>
      </c>
    </row>
    <row r="824" spans="1:11" hidden="1" x14ac:dyDescent="0.45">
      <c r="A824" t="s">
        <v>2172</v>
      </c>
      <c r="B824">
        <f t="shared" si="14"/>
        <v>3</v>
      </c>
      <c r="C824">
        <f t="shared" si="22"/>
        <v>3</v>
      </c>
      <c r="D824" t="s">
        <v>1832</v>
      </c>
      <c r="E824">
        <f t="shared" si="15"/>
        <v>68</v>
      </c>
      <c r="F824" t="s">
        <v>2172</v>
      </c>
      <c r="G824">
        <f t="shared" si="16"/>
        <v>0</v>
      </c>
      <c r="H824">
        <f t="shared" si="23"/>
        <v>0</v>
      </c>
      <c r="I824">
        <f t="shared" si="17"/>
        <v>3</v>
      </c>
      <c r="J824" t="str">
        <f t="shared" si="24"/>
        <v>〇</v>
      </c>
      <c r="K824" t="str">
        <f t="shared" si="25"/>
        <v>ー</v>
      </c>
    </row>
    <row r="825" spans="1:11" hidden="1" x14ac:dyDescent="0.45">
      <c r="A825" t="s">
        <v>2173</v>
      </c>
      <c r="B825">
        <f t="shared" si="14"/>
        <v>31</v>
      </c>
      <c r="C825">
        <f t="shared" si="22"/>
        <v>21</v>
      </c>
      <c r="D825" t="s">
        <v>1832</v>
      </c>
      <c r="E825">
        <f t="shared" si="15"/>
        <v>69</v>
      </c>
      <c r="F825" t="s">
        <v>2173</v>
      </c>
      <c r="G825">
        <f t="shared" si="16"/>
        <v>10</v>
      </c>
      <c r="H825">
        <f t="shared" si="23"/>
        <v>0</v>
      </c>
      <c r="I825">
        <f t="shared" si="17"/>
        <v>31</v>
      </c>
      <c r="J825" t="str">
        <f t="shared" si="24"/>
        <v>△</v>
      </c>
      <c r="K825" t="str">
        <f t="shared" si="25"/>
        <v>ー</v>
      </c>
    </row>
    <row r="826" spans="1:11" hidden="1" x14ac:dyDescent="0.45">
      <c r="A826" t="s">
        <v>2174</v>
      </c>
      <c r="B826">
        <f t="shared" si="14"/>
        <v>1</v>
      </c>
      <c r="C826">
        <f t="shared" si="22"/>
        <v>1</v>
      </c>
      <c r="D826" t="s">
        <v>1832</v>
      </c>
      <c r="E826">
        <f t="shared" si="15"/>
        <v>73</v>
      </c>
      <c r="F826" t="s">
        <v>2174</v>
      </c>
      <c r="G826">
        <f t="shared" si="16"/>
        <v>0</v>
      </c>
      <c r="H826">
        <f t="shared" si="23"/>
        <v>0</v>
      </c>
      <c r="I826">
        <f t="shared" si="17"/>
        <v>1</v>
      </c>
      <c r="J826" t="str">
        <f t="shared" si="24"/>
        <v>〇</v>
      </c>
      <c r="K826" t="str">
        <f t="shared" si="25"/>
        <v>ー</v>
      </c>
    </row>
    <row r="827" spans="1:11" hidden="1" x14ac:dyDescent="0.45">
      <c r="A827" t="s">
        <v>2175</v>
      </c>
      <c r="B827">
        <f t="shared" si="14"/>
        <v>1</v>
      </c>
      <c r="C827">
        <f t="shared" si="22"/>
        <v>1</v>
      </c>
      <c r="D827" t="s">
        <v>1832</v>
      </c>
      <c r="E827">
        <f t="shared" si="15"/>
        <v>74</v>
      </c>
      <c r="F827" t="s">
        <v>2175</v>
      </c>
      <c r="G827">
        <f t="shared" si="16"/>
        <v>0</v>
      </c>
      <c r="H827">
        <f t="shared" si="23"/>
        <v>0</v>
      </c>
      <c r="I827">
        <f t="shared" si="17"/>
        <v>1</v>
      </c>
      <c r="J827" t="str">
        <f t="shared" si="24"/>
        <v>〇</v>
      </c>
      <c r="K827" t="str">
        <f t="shared" si="25"/>
        <v>ー</v>
      </c>
    </row>
    <row r="828" spans="1:11" hidden="1" x14ac:dyDescent="0.45">
      <c r="A828" t="s">
        <v>2878</v>
      </c>
      <c r="B828">
        <f t="shared" si="14"/>
        <v>8</v>
      </c>
      <c r="C828">
        <f t="shared" si="22"/>
        <v>8</v>
      </c>
      <c r="D828" t="s">
        <v>1832</v>
      </c>
      <c r="E828">
        <f t="shared" si="15"/>
        <v>82</v>
      </c>
      <c r="F828" t="s">
        <v>2878</v>
      </c>
      <c r="G828">
        <f t="shared" si="16"/>
        <v>0</v>
      </c>
      <c r="H828">
        <f t="shared" si="23"/>
        <v>0</v>
      </c>
      <c r="I828">
        <f t="shared" si="17"/>
        <v>8</v>
      </c>
      <c r="J828" t="str">
        <f t="shared" si="24"/>
        <v>〇</v>
      </c>
      <c r="K828" t="str">
        <f t="shared" si="25"/>
        <v>ー</v>
      </c>
    </row>
    <row r="829" spans="1:11" hidden="1" x14ac:dyDescent="0.45">
      <c r="A829" t="s">
        <v>2176</v>
      </c>
      <c r="B829">
        <f t="shared" si="14"/>
        <v>2</v>
      </c>
      <c r="C829">
        <f t="shared" si="22"/>
        <v>2</v>
      </c>
      <c r="D829" t="s">
        <v>1832</v>
      </c>
      <c r="E829">
        <f t="shared" si="15"/>
        <v>83</v>
      </c>
      <c r="F829" t="s">
        <v>2176</v>
      </c>
      <c r="G829">
        <f t="shared" si="16"/>
        <v>0</v>
      </c>
      <c r="H829">
        <f t="shared" si="23"/>
        <v>0</v>
      </c>
      <c r="I829">
        <f t="shared" si="17"/>
        <v>2</v>
      </c>
      <c r="J829" t="str">
        <f t="shared" si="24"/>
        <v>〇</v>
      </c>
      <c r="K829" t="str">
        <f t="shared" si="25"/>
        <v>ー</v>
      </c>
    </row>
    <row r="830" spans="1:11" hidden="1" x14ac:dyDescent="0.45">
      <c r="A830" t="s">
        <v>2177</v>
      </c>
      <c r="B830">
        <f t="shared" si="14"/>
        <v>48</v>
      </c>
      <c r="C830">
        <f t="shared" si="22"/>
        <v>9</v>
      </c>
      <c r="D830" t="s">
        <v>1832</v>
      </c>
      <c r="E830">
        <f t="shared" si="15"/>
        <v>84</v>
      </c>
      <c r="F830" t="s">
        <v>2177</v>
      </c>
      <c r="G830">
        <f t="shared" si="16"/>
        <v>39</v>
      </c>
      <c r="H830">
        <f t="shared" si="23"/>
        <v>0</v>
      </c>
      <c r="I830">
        <f t="shared" si="17"/>
        <v>48</v>
      </c>
      <c r="J830" t="str">
        <f t="shared" si="24"/>
        <v>△</v>
      </c>
      <c r="K830" t="str">
        <f t="shared" si="25"/>
        <v>ー</v>
      </c>
    </row>
    <row r="831" spans="1:11" hidden="1" x14ac:dyDescent="0.45">
      <c r="A831" t="s">
        <v>2178</v>
      </c>
      <c r="B831">
        <f t="shared" si="14"/>
        <v>16</v>
      </c>
      <c r="C831">
        <f t="shared" si="22"/>
        <v>14</v>
      </c>
      <c r="D831" t="s">
        <v>1832</v>
      </c>
      <c r="E831">
        <f t="shared" si="15"/>
        <v>85</v>
      </c>
      <c r="F831" t="s">
        <v>2178</v>
      </c>
      <c r="G831">
        <f t="shared" si="16"/>
        <v>2</v>
      </c>
      <c r="H831">
        <f t="shared" si="23"/>
        <v>0</v>
      </c>
      <c r="I831">
        <f t="shared" si="17"/>
        <v>16</v>
      </c>
      <c r="J831" t="str">
        <f t="shared" si="24"/>
        <v>△</v>
      </c>
      <c r="K831" t="str">
        <f t="shared" si="25"/>
        <v>ー</v>
      </c>
    </row>
    <row r="832" spans="1:11" hidden="1" x14ac:dyDescent="0.45">
      <c r="A832" t="s">
        <v>2524</v>
      </c>
      <c r="B832">
        <f t="shared" si="14"/>
        <v>4</v>
      </c>
      <c r="C832">
        <f t="shared" si="22"/>
        <v>4</v>
      </c>
      <c r="D832" t="s">
        <v>1832</v>
      </c>
      <c r="E832">
        <f t="shared" si="15"/>
        <v>86</v>
      </c>
      <c r="F832" t="s">
        <v>2524</v>
      </c>
      <c r="G832">
        <f t="shared" si="16"/>
        <v>0</v>
      </c>
      <c r="H832">
        <f t="shared" si="23"/>
        <v>4</v>
      </c>
      <c r="I832">
        <f t="shared" si="17"/>
        <v>0</v>
      </c>
      <c r="J832" t="str">
        <f t="shared" si="24"/>
        <v>〇</v>
      </c>
      <c r="K832" t="str">
        <f t="shared" si="25"/>
        <v>〇</v>
      </c>
    </row>
    <row r="833" spans="1:25" hidden="1" x14ac:dyDescent="0.45">
      <c r="A833" t="s">
        <v>2952</v>
      </c>
      <c r="B833">
        <f t="shared" si="14"/>
        <v>32</v>
      </c>
      <c r="C833">
        <f>B833-G833</f>
        <v>27</v>
      </c>
      <c r="D833" t="s">
        <v>1832</v>
      </c>
      <c r="E833">
        <f t="shared" si="15"/>
        <v>90</v>
      </c>
      <c r="F833" t="s">
        <v>2952</v>
      </c>
      <c r="G833">
        <f t="shared" si="16"/>
        <v>5</v>
      </c>
      <c r="H833">
        <f t="shared" ref="H833" si="26">B833-I833</f>
        <v>0</v>
      </c>
      <c r="I833">
        <f t="shared" si="17"/>
        <v>32</v>
      </c>
      <c r="J833" t="str">
        <f t="shared" ref="J833" si="27">IF(G833=B833,"ー",IF(G833&gt;0,"△","〇"))</f>
        <v>△</v>
      </c>
      <c r="K833" t="str">
        <f t="shared" ref="K833" si="28">IF(I833=B833,"ー",IF(I833&gt;0,"△","〇"))</f>
        <v>ー</v>
      </c>
    </row>
    <row r="834" spans="1:25" hidden="1" x14ac:dyDescent="0.45">
      <c r="A834" t="s">
        <v>285</v>
      </c>
      <c r="B834">
        <f t="shared" si="14"/>
        <v>1</v>
      </c>
      <c r="C834">
        <f t="shared" si="22"/>
        <v>1</v>
      </c>
      <c r="D834" t="s">
        <v>1832</v>
      </c>
      <c r="E834">
        <f t="shared" si="15"/>
        <v>168</v>
      </c>
      <c r="F834" t="s">
        <v>285</v>
      </c>
      <c r="G834">
        <f t="shared" si="16"/>
        <v>0</v>
      </c>
      <c r="H834">
        <f t="shared" si="23"/>
        <v>0</v>
      </c>
      <c r="I834">
        <f t="shared" si="17"/>
        <v>1</v>
      </c>
      <c r="J834" t="str">
        <f t="shared" si="24"/>
        <v>〇</v>
      </c>
      <c r="K834" t="str">
        <f t="shared" si="25"/>
        <v>ー</v>
      </c>
    </row>
    <row r="835" spans="1:25" hidden="1" x14ac:dyDescent="0.45">
      <c r="A835" t="s">
        <v>2179</v>
      </c>
      <c r="B835">
        <f t="shared" si="14"/>
        <v>1</v>
      </c>
      <c r="C835">
        <f t="shared" si="22"/>
        <v>1</v>
      </c>
      <c r="D835" t="s">
        <v>1832</v>
      </c>
      <c r="E835">
        <f t="shared" si="15"/>
        <v>271</v>
      </c>
      <c r="F835" t="s">
        <v>2179</v>
      </c>
      <c r="G835">
        <f t="shared" si="16"/>
        <v>0</v>
      </c>
      <c r="H835">
        <f t="shared" si="23"/>
        <v>0</v>
      </c>
      <c r="I835">
        <f t="shared" si="17"/>
        <v>1</v>
      </c>
      <c r="J835" t="str">
        <f t="shared" si="24"/>
        <v>〇</v>
      </c>
      <c r="K835" t="str">
        <f t="shared" si="25"/>
        <v>ー</v>
      </c>
    </row>
    <row r="836" spans="1:25" hidden="1" x14ac:dyDescent="0.45">
      <c r="A836" t="s">
        <v>2963</v>
      </c>
      <c r="B836">
        <f t="shared" si="14"/>
        <v>4</v>
      </c>
      <c r="C836">
        <f t="shared" ref="C836" si="29">B836-G836</f>
        <v>4</v>
      </c>
      <c r="D836" t="s">
        <v>1832</v>
      </c>
      <c r="E836">
        <f t="shared" si="15"/>
        <v>295</v>
      </c>
      <c r="F836" t="s">
        <v>2963</v>
      </c>
      <c r="G836">
        <f t="shared" si="16"/>
        <v>0</v>
      </c>
      <c r="H836">
        <f t="shared" ref="H836" si="30">B836-I836</f>
        <v>0</v>
      </c>
      <c r="I836">
        <f t="shared" si="17"/>
        <v>4</v>
      </c>
      <c r="J836" t="str">
        <f t="shared" ref="J836" si="31">IF(G836=B836,"ー",IF(G836&gt;0,"△","〇"))</f>
        <v>〇</v>
      </c>
      <c r="K836" t="str">
        <f t="shared" ref="K836" si="32">IF(I836=B836,"ー",IF(I836&gt;0,"△","〇"))</f>
        <v>ー</v>
      </c>
    </row>
    <row r="837" spans="1:25" hidden="1" x14ac:dyDescent="0.45">
      <c r="A837" t="s">
        <v>2788</v>
      </c>
      <c r="B837">
        <f t="shared" si="14"/>
        <v>1</v>
      </c>
      <c r="C837">
        <f t="shared" si="22"/>
        <v>1</v>
      </c>
      <c r="D837" t="s">
        <v>1832</v>
      </c>
      <c r="E837">
        <f t="shared" si="15"/>
        <v>340</v>
      </c>
      <c r="F837" t="s">
        <v>2788</v>
      </c>
      <c r="G837">
        <f t="shared" si="16"/>
        <v>0</v>
      </c>
      <c r="H837">
        <f t="shared" si="23"/>
        <v>0</v>
      </c>
      <c r="I837">
        <f t="shared" si="17"/>
        <v>1</v>
      </c>
      <c r="J837" t="str">
        <f t="shared" si="24"/>
        <v>〇</v>
      </c>
      <c r="K837" t="str">
        <f t="shared" si="25"/>
        <v>ー</v>
      </c>
    </row>
    <row r="838" spans="1:25" hidden="1" x14ac:dyDescent="0.45">
      <c r="A838" t="s">
        <v>2789</v>
      </c>
      <c r="B838">
        <f t="shared" si="14"/>
        <v>1</v>
      </c>
      <c r="C838">
        <f t="shared" si="22"/>
        <v>1</v>
      </c>
      <c r="D838" t="s">
        <v>1832</v>
      </c>
      <c r="E838">
        <f t="shared" si="15"/>
        <v>341</v>
      </c>
      <c r="F838" t="s">
        <v>2789</v>
      </c>
      <c r="G838">
        <f t="shared" si="16"/>
        <v>0</v>
      </c>
      <c r="H838">
        <f t="shared" si="23"/>
        <v>0</v>
      </c>
      <c r="I838">
        <f t="shared" si="17"/>
        <v>1</v>
      </c>
      <c r="J838" t="str">
        <f t="shared" si="24"/>
        <v>〇</v>
      </c>
      <c r="K838" t="str">
        <f t="shared" si="25"/>
        <v>ー</v>
      </c>
    </row>
    <row r="839" spans="1:25" hidden="1" x14ac:dyDescent="0.45">
      <c r="A839" t="s">
        <v>2102</v>
      </c>
      <c r="B839">
        <f t="shared" si="14"/>
        <v>3</v>
      </c>
      <c r="C839">
        <f t="shared" ref="C839" si="33">B839-G839</f>
        <v>3</v>
      </c>
      <c r="D839" t="s">
        <v>2964</v>
      </c>
      <c r="E839">
        <f t="shared" si="15"/>
        <v>239</v>
      </c>
      <c r="F839" t="s">
        <v>2102</v>
      </c>
      <c r="G839">
        <f t="shared" si="16"/>
        <v>0</v>
      </c>
      <c r="H839">
        <f t="shared" ref="H839" si="34">B839-I839</f>
        <v>0</v>
      </c>
      <c r="I839">
        <f t="shared" si="17"/>
        <v>3</v>
      </c>
      <c r="J839" t="str">
        <f t="shared" ref="J839" si="35">IF(G839=B839,"ー",IF(G839&gt;0,"△","〇"))</f>
        <v>〇</v>
      </c>
      <c r="K839" t="str">
        <f t="shared" ref="K839" si="36">IF(I839=B839,"ー",IF(I839&gt;0,"△","〇"))</f>
        <v>ー</v>
      </c>
    </row>
    <row r="842" spans="1:25" hidden="1" x14ac:dyDescent="0.45">
      <c r="B842" s="138" t="s">
        <v>2774</v>
      </c>
      <c r="C842" s="138"/>
      <c r="D842" s="138"/>
      <c r="E842" s="138"/>
      <c r="F842" s="138"/>
      <c r="G842" s="138"/>
      <c r="H842" s="138"/>
      <c r="I842" s="138"/>
      <c r="J842" s="138"/>
      <c r="K842" s="138"/>
      <c r="L842" s="138"/>
      <c r="M842" s="138"/>
      <c r="N842" s="138"/>
      <c r="O842" s="139"/>
      <c r="P842" s="138"/>
      <c r="Q842" s="138"/>
      <c r="R842" s="138"/>
      <c r="S842" s="138"/>
      <c r="T842" s="138"/>
      <c r="U842" s="138"/>
      <c r="V842" s="138"/>
      <c r="W842" s="138"/>
      <c r="X842" s="138"/>
      <c r="Y842" s="138"/>
    </row>
    <row r="843" spans="1:25" ht="42.75" hidden="1" x14ac:dyDescent="0.45">
      <c r="B843" s="140">
        <v>8</v>
      </c>
      <c r="C843" s="140" t="s">
        <v>2770</v>
      </c>
      <c r="D843" s="140" t="s">
        <v>1832</v>
      </c>
      <c r="E843" s="140">
        <v>1</v>
      </c>
      <c r="F843" s="140" t="s">
        <v>2149</v>
      </c>
      <c r="G843" s="140" t="s">
        <v>2771</v>
      </c>
      <c r="H843" s="140" t="s">
        <v>1164</v>
      </c>
      <c r="I843" s="140" t="s">
        <v>1183</v>
      </c>
      <c r="J843" s="140" t="s">
        <v>1132</v>
      </c>
      <c r="K843" s="140" t="s">
        <v>1088</v>
      </c>
      <c r="L843" s="140">
        <v>3.28</v>
      </c>
      <c r="M843" s="140" t="s">
        <v>1097</v>
      </c>
      <c r="N843" s="140" t="s">
        <v>1098</v>
      </c>
      <c r="O843" s="141" t="s">
        <v>1088</v>
      </c>
      <c r="P843" s="140" t="s">
        <v>1092</v>
      </c>
      <c r="Q843" s="140" t="s">
        <v>1184</v>
      </c>
      <c r="R843" s="140" t="s">
        <v>1185</v>
      </c>
      <c r="S843" s="140" t="s">
        <v>1186</v>
      </c>
      <c r="T843" s="140" t="s">
        <v>1184</v>
      </c>
      <c r="U843" s="140" t="s">
        <v>1185</v>
      </c>
      <c r="V843" s="140" t="s">
        <v>1194</v>
      </c>
      <c r="W843" s="140" t="s">
        <v>2506</v>
      </c>
      <c r="X843" s="140"/>
      <c r="Y843" s="138"/>
    </row>
    <row r="844" spans="1:25" ht="42.75" hidden="1" x14ac:dyDescent="0.45">
      <c r="B844" s="140">
        <v>9</v>
      </c>
      <c r="C844" s="140" t="s">
        <v>1182</v>
      </c>
      <c r="D844" s="140" t="s">
        <v>1832</v>
      </c>
      <c r="E844" s="140">
        <v>1</v>
      </c>
      <c r="F844" s="140" t="s">
        <v>2149</v>
      </c>
      <c r="G844" s="140" t="s">
        <v>1193</v>
      </c>
      <c r="H844" s="140" t="s">
        <v>1164</v>
      </c>
      <c r="I844" s="140" t="s">
        <v>1187</v>
      </c>
      <c r="J844" s="140" t="s">
        <v>1132</v>
      </c>
      <c r="K844" s="140" t="s">
        <v>1088</v>
      </c>
      <c r="L844" s="140">
        <v>2.65</v>
      </c>
      <c r="M844" s="140" t="s">
        <v>1097</v>
      </c>
      <c r="N844" s="140" t="s">
        <v>1098</v>
      </c>
      <c r="O844" s="141" t="s">
        <v>1088</v>
      </c>
      <c r="P844" s="140" t="s">
        <v>1092</v>
      </c>
      <c r="Q844" s="140" t="s">
        <v>1184</v>
      </c>
      <c r="R844" s="140" t="s">
        <v>1185</v>
      </c>
      <c r="S844" s="140" t="s">
        <v>1186</v>
      </c>
      <c r="T844" s="140" t="s">
        <v>1184</v>
      </c>
      <c r="U844" s="140" t="s">
        <v>1185</v>
      </c>
      <c r="V844" s="140" t="s">
        <v>1194</v>
      </c>
      <c r="W844" s="140" t="s">
        <v>2506</v>
      </c>
      <c r="X844" s="140"/>
      <c r="Y844" s="138"/>
    </row>
    <row r="845" spans="1:25" ht="42.75" hidden="1" x14ac:dyDescent="0.45">
      <c r="B845" s="140">
        <v>10</v>
      </c>
      <c r="C845" s="140" t="s">
        <v>1182</v>
      </c>
      <c r="D845" s="140" t="s">
        <v>1832</v>
      </c>
      <c r="E845" s="140">
        <v>1</v>
      </c>
      <c r="F845" s="140" t="s">
        <v>2149</v>
      </c>
      <c r="G845" s="140" t="s">
        <v>1193</v>
      </c>
      <c r="H845" s="140" t="s">
        <v>1164</v>
      </c>
      <c r="I845" s="140" t="s">
        <v>1188</v>
      </c>
      <c r="J845" s="140" t="s">
        <v>1132</v>
      </c>
      <c r="K845" s="140" t="s">
        <v>1088</v>
      </c>
      <c r="L845" s="140" t="s">
        <v>1088</v>
      </c>
      <c r="M845" s="140" t="s">
        <v>1097</v>
      </c>
      <c r="N845" s="140" t="s">
        <v>1098</v>
      </c>
      <c r="O845" s="141" t="s">
        <v>1088</v>
      </c>
      <c r="P845" s="140" t="s">
        <v>1092</v>
      </c>
      <c r="Q845" s="140" t="s">
        <v>1184</v>
      </c>
      <c r="R845" s="140" t="s">
        <v>1185</v>
      </c>
      <c r="S845" s="140" t="s">
        <v>1186</v>
      </c>
      <c r="T845" s="140" t="s">
        <v>1184</v>
      </c>
      <c r="U845" s="140" t="s">
        <v>1185</v>
      </c>
      <c r="V845" s="140" t="s">
        <v>1194</v>
      </c>
      <c r="W845" s="140" t="s">
        <v>2506</v>
      </c>
      <c r="X845" s="140"/>
      <c r="Y845" s="138"/>
    </row>
    <row r="846" spans="1:25" ht="42.75" hidden="1" x14ac:dyDescent="0.45">
      <c r="B846" s="140">
        <v>11</v>
      </c>
      <c r="C846" s="140" t="s">
        <v>1182</v>
      </c>
      <c r="D846" s="140" t="s">
        <v>1832</v>
      </c>
      <c r="E846" s="140">
        <v>1</v>
      </c>
      <c r="F846" s="140" t="s">
        <v>2149</v>
      </c>
      <c r="G846" s="140" t="s">
        <v>1193</v>
      </c>
      <c r="H846" s="140" t="s">
        <v>1164</v>
      </c>
      <c r="I846" s="140" t="s">
        <v>1189</v>
      </c>
      <c r="J846" s="140" t="s">
        <v>1132</v>
      </c>
      <c r="K846" s="140" t="s">
        <v>1088</v>
      </c>
      <c r="L846" s="140" t="s">
        <v>1088</v>
      </c>
      <c r="M846" s="140" t="s">
        <v>1097</v>
      </c>
      <c r="N846" s="140" t="s">
        <v>1098</v>
      </c>
      <c r="O846" s="141" t="s">
        <v>1088</v>
      </c>
      <c r="P846" s="140" t="s">
        <v>1092</v>
      </c>
      <c r="Q846" s="140" t="s">
        <v>1184</v>
      </c>
      <c r="R846" s="140" t="s">
        <v>1185</v>
      </c>
      <c r="S846" s="140" t="s">
        <v>1186</v>
      </c>
      <c r="T846" s="140" t="s">
        <v>1184</v>
      </c>
      <c r="U846" s="140" t="s">
        <v>1185</v>
      </c>
      <c r="V846" s="140" t="s">
        <v>1194</v>
      </c>
      <c r="W846" s="140" t="s">
        <v>2506</v>
      </c>
      <c r="X846" s="140"/>
      <c r="Y846" s="138"/>
    </row>
    <row r="847" spans="1:25" ht="42.75" hidden="1" x14ac:dyDescent="0.45">
      <c r="B847" s="140">
        <v>12</v>
      </c>
      <c r="C847" s="140" t="s">
        <v>1182</v>
      </c>
      <c r="D847" s="140" t="s">
        <v>1832</v>
      </c>
      <c r="E847" s="140">
        <v>1</v>
      </c>
      <c r="F847" s="140" t="s">
        <v>2149</v>
      </c>
      <c r="G847" s="140" t="s">
        <v>1193</v>
      </c>
      <c r="H847" s="140" t="s">
        <v>1164</v>
      </c>
      <c r="I847" s="140" t="s">
        <v>1190</v>
      </c>
      <c r="J847" s="140" t="s">
        <v>1132</v>
      </c>
      <c r="K847" s="140" t="s">
        <v>1088</v>
      </c>
      <c r="L847" s="140" t="s">
        <v>1088</v>
      </c>
      <c r="M847" s="140" t="s">
        <v>1097</v>
      </c>
      <c r="N847" s="140" t="s">
        <v>1098</v>
      </c>
      <c r="O847" s="141" t="s">
        <v>1088</v>
      </c>
      <c r="P847" s="140" t="s">
        <v>1092</v>
      </c>
      <c r="Q847" s="140" t="s">
        <v>1184</v>
      </c>
      <c r="R847" s="140" t="s">
        <v>1185</v>
      </c>
      <c r="S847" s="140" t="s">
        <v>1186</v>
      </c>
      <c r="T847" s="140" t="s">
        <v>1184</v>
      </c>
      <c r="U847" s="140" t="s">
        <v>1185</v>
      </c>
      <c r="V847" s="140" t="s">
        <v>1194</v>
      </c>
      <c r="W847" s="140" t="s">
        <v>2506</v>
      </c>
      <c r="X847" s="140"/>
      <c r="Y847" s="138"/>
    </row>
    <row r="848" spans="1:25" ht="42.75" hidden="1" x14ac:dyDescent="0.45">
      <c r="B848" s="140">
        <v>13</v>
      </c>
      <c r="C848" s="140" t="s">
        <v>1182</v>
      </c>
      <c r="D848" s="140" t="s">
        <v>1832</v>
      </c>
      <c r="E848" s="140">
        <v>1</v>
      </c>
      <c r="F848" s="140" t="s">
        <v>2149</v>
      </c>
      <c r="G848" s="140" t="s">
        <v>1193</v>
      </c>
      <c r="H848" s="140" t="s">
        <v>1164</v>
      </c>
      <c r="I848" s="140" t="s">
        <v>1191</v>
      </c>
      <c r="J848" s="140" t="s">
        <v>1132</v>
      </c>
      <c r="K848" s="140" t="s">
        <v>1088</v>
      </c>
      <c r="L848" s="140" t="s">
        <v>1088</v>
      </c>
      <c r="M848" s="140" t="s">
        <v>1097</v>
      </c>
      <c r="N848" s="140" t="s">
        <v>1098</v>
      </c>
      <c r="O848" s="141" t="s">
        <v>1088</v>
      </c>
      <c r="P848" s="140" t="s">
        <v>1092</v>
      </c>
      <c r="Q848" s="140" t="s">
        <v>1184</v>
      </c>
      <c r="R848" s="140" t="s">
        <v>1185</v>
      </c>
      <c r="S848" s="140" t="s">
        <v>1186</v>
      </c>
      <c r="T848" s="140" t="s">
        <v>1184</v>
      </c>
      <c r="U848" s="140" t="s">
        <v>1185</v>
      </c>
      <c r="V848" s="140" t="s">
        <v>1194</v>
      </c>
      <c r="W848" s="140" t="s">
        <v>2506</v>
      </c>
      <c r="X848" s="140"/>
      <c r="Y848" s="138"/>
    </row>
    <row r="849" spans="2:25" ht="42.75" hidden="1" x14ac:dyDescent="0.45">
      <c r="B849" s="140">
        <v>14</v>
      </c>
      <c r="C849" s="140" t="s">
        <v>1182</v>
      </c>
      <c r="D849" s="140" t="s">
        <v>1832</v>
      </c>
      <c r="E849" s="140">
        <v>1</v>
      </c>
      <c r="F849" s="140" t="s">
        <v>2149</v>
      </c>
      <c r="G849" s="140" t="s">
        <v>1193</v>
      </c>
      <c r="H849" s="140" t="s">
        <v>1164</v>
      </c>
      <c r="I849" s="140" t="s">
        <v>1192</v>
      </c>
      <c r="J849" s="140" t="s">
        <v>1132</v>
      </c>
      <c r="K849" s="140" t="s">
        <v>1088</v>
      </c>
      <c r="L849" s="140" t="s">
        <v>1088</v>
      </c>
      <c r="M849" s="140" t="s">
        <v>1097</v>
      </c>
      <c r="N849" s="140" t="s">
        <v>1098</v>
      </c>
      <c r="O849" s="141" t="s">
        <v>1088</v>
      </c>
      <c r="P849" s="140" t="s">
        <v>1092</v>
      </c>
      <c r="Q849" s="140" t="s">
        <v>1184</v>
      </c>
      <c r="R849" s="140" t="s">
        <v>1185</v>
      </c>
      <c r="S849" s="140" t="s">
        <v>1186</v>
      </c>
      <c r="T849" s="140" t="s">
        <v>1184</v>
      </c>
      <c r="U849" s="140" t="s">
        <v>1185</v>
      </c>
      <c r="V849" s="140" t="s">
        <v>1194</v>
      </c>
      <c r="W849" s="140" t="s">
        <v>2506</v>
      </c>
      <c r="X849" s="140"/>
      <c r="Y849" s="138"/>
    </row>
    <row r="850" spans="2:25" ht="42.75" hidden="1" x14ac:dyDescent="0.45">
      <c r="B850" s="140">
        <v>15</v>
      </c>
      <c r="C850" s="140" t="s">
        <v>1182</v>
      </c>
      <c r="D850" s="140" t="s">
        <v>1832</v>
      </c>
      <c r="E850" s="140">
        <v>1</v>
      </c>
      <c r="F850" s="140" t="s">
        <v>2149</v>
      </c>
      <c r="G850" s="140" t="s">
        <v>1195</v>
      </c>
      <c r="H850" s="140" t="s">
        <v>1164</v>
      </c>
      <c r="I850" s="140" t="s">
        <v>1183</v>
      </c>
      <c r="J850" s="140" t="s">
        <v>1132</v>
      </c>
      <c r="K850" s="140" t="s">
        <v>1088</v>
      </c>
      <c r="L850" s="140">
        <v>2.2400000000000002</v>
      </c>
      <c r="M850" s="140" t="s">
        <v>1097</v>
      </c>
      <c r="N850" s="140" t="s">
        <v>1098</v>
      </c>
      <c r="O850" s="141" t="s">
        <v>1088</v>
      </c>
      <c r="P850" s="140" t="s">
        <v>1092</v>
      </c>
      <c r="Q850" s="140" t="s">
        <v>1184</v>
      </c>
      <c r="R850" s="140" t="s">
        <v>1185</v>
      </c>
      <c r="S850" s="140" t="s">
        <v>1186</v>
      </c>
      <c r="T850" s="140" t="s">
        <v>1184</v>
      </c>
      <c r="U850" s="140" t="s">
        <v>1185</v>
      </c>
      <c r="V850" s="140" t="s">
        <v>1196</v>
      </c>
      <c r="W850" s="140" t="s">
        <v>2506</v>
      </c>
      <c r="X850" s="140"/>
      <c r="Y850" s="138"/>
    </row>
    <row r="851" spans="2:25" ht="42.75" hidden="1" x14ac:dyDescent="0.45">
      <c r="B851" s="140">
        <v>16</v>
      </c>
      <c r="C851" s="140" t="s">
        <v>1182</v>
      </c>
      <c r="D851" s="140" t="s">
        <v>1832</v>
      </c>
      <c r="E851" s="140">
        <v>1</v>
      </c>
      <c r="F851" s="140" t="s">
        <v>2149</v>
      </c>
      <c r="G851" s="140" t="s">
        <v>1195</v>
      </c>
      <c r="H851" s="140" t="s">
        <v>1164</v>
      </c>
      <c r="I851" s="140" t="s">
        <v>1187</v>
      </c>
      <c r="J851" s="140" t="s">
        <v>1132</v>
      </c>
      <c r="K851" s="140" t="s">
        <v>1088</v>
      </c>
      <c r="L851" s="140">
        <v>2.61</v>
      </c>
      <c r="M851" s="140" t="s">
        <v>1097</v>
      </c>
      <c r="N851" s="140" t="s">
        <v>1098</v>
      </c>
      <c r="O851" s="141" t="s">
        <v>1088</v>
      </c>
      <c r="P851" s="140" t="s">
        <v>1092</v>
      </c>
      <c r="Q851" s="140" t="s">
        <v>1184</v>
      </c>
      <c r="R851" s="140" t="s">
        <v>1185</v>
      </c>
      <c r="S851" s="140" t="s">
        <v>1186</v>
      </c>
      <c r="T851" s="140" t="s">
        <v>1184</v>
      </c>
      <c r="U851" s="140" t="s">
        <v>1185</v>
      </c>
      <c r="V851" s="140" t="s">
        <v>1196</v>
      </c>
      <c r="W851" s="140" t="s">
        <v>2506</v>
      </c>
      <c r="X851" s="140"/>
      <c r="Y851" s="138"/>
    </row>
    <row r="852" spans="2:25" ht="42.75" hidden="1" x14ac:dyDescent="0.45">
      <c r="B852" s="140">
        <v>17</v>
      </c>
      <c r="C852" s="140" t="s">
        <v>1182</v>
      </c>
      <c r="D852" s="140" t="s">
        <v>1832</v>
      </c>
      <c r="E852" s="140">
        <v>1</v>
      </c>
      <c r="F852" s="140" t="s">
        <v>2149</v>
      </c>
      <c r="G852" s="140" t="s">
        <v>1195</v>
      </c>
      <c r="H852" s="140" t="s">
        <v>1164</v>
      </c>
      <c r="I852" s="140" t="s">
        <v>1188</v>
      </c>
      <c r="J852" s="140" t="s">
        <v>1132</v>
      </c>
      <c r="K852" s="140" t="s">
        <v>1088</v>
      </c>
      <c r="L852" s="140">
        <v>2.54</v>
      </c>
      <c r="M852" s="140" t="s">
        <v>1097</v>
      </c>
      <c r="N852" s="140" t="s">
        <v>1098</v>
      </c>
      <c r="O852" s="141" t="s">
        <v>1088</v>
      </c>
      <c r="P852" s="140" t="s">
        <v>1092</v>
      </c>
      <c r="Q852" s="140" t="s">
        <v>1184</v>
      </c>
      <c r="R852" s="140" t="s">
        <v>1185</v>
      </c>
      <c r="S852" s="140" t="s">
        <v>1186</v>
      </c>
      <c r="T852" s="140" t="s">
        <v>1184</v>
      </c>
      <c r="U852" s="140" t="s">
        <v>1185</v>
      </c>
      <c r="V852" s="140" t="s">
        <v>1196</v>
      </c>
      <c r="W852" s="140" t="s">
        <v>2506</v>
      </c>
      <c r="X852" s="140"/>
      <c r="Y852" s="138"/>
    </row>
    <row r="853" spans="2:25" ht="42.75" hidden="1" x14ac:dyDescent="0.45">
      <c r="B853" s="140">
        <v>18</v>
      </c>
      <c r="C853" s="140" t="s">
        <v>1182</v>
      </c>
      <c r="D853" s="140" t="s">
        <v>1832</v>
      </c>
      <c r="E853" s="140">
        <v>1</v>
      </c>
      <c r="F853" s="140" t="s">
        <v>2149</v>
      </c>
      <c r="G853" s="140" t="s">
        <v>1195</v>
      </c>
      <c r="H853" s="140" t="s">
        <v>1164</v>
      </c>
      <c r="I853" s="140" t="s">
        <v>1189</v>
      </c>
      <c r="J853" s="140" t="s">
        <v>1132</v>
      </c>
      <c r="K853" s="140" t="s">
        <v>1088</v>
      </c>
      <c r="L853" s="140">
        <v>2.5299999999999998</v>
      </c>
      <c r="M853" s="140" t="s">
        <v>1097</v>
      </c>
      <c r="N853" s="140" t="s">
        <v>1098</v>
      </c>
      <c r="O853" s="141" t="s">
        <v>1088</v>
      </c>
      <c r="P853" s="140" t="s">
        <v>1092</v>
      </c>
      <c r="Q853" s="140" t="s">
        <v>1184</v>
      </c>
      <c r="R853" s="140" t="s">
        <v>1185</v>
      </c>
      <c r="S853" s="140" t="s">
        <v>1186</v>
      </c>
      <c r="T853" s="140" t="s">
        <v>1184</v>
      </c>
      <c r="U853" s="140" t="s">
        <v>1185</v>
      </c>
      <c r="V853" s="140" t="s">
        <v>1196</v>
      </c>
      <c r="W853" s="140" t="s">
        <v>2506</v>
      </c>
      <c r="X853" s="140"/>
      <c r="Y853" s="138"/>
    </row>
    <row r="854" spans="2:25" ht="42.75" hidden="1" x14ac:dyDescent="0.45">
      <c r="B854" s="140">
        <v>19</v>
      </c>
      <c r="C854" s="140" t="s">
        <v>1182</v>
      </c>
      <c r="D854" s="140" t="s">
        <v>1832</v>
      </c>
      <c r="E854" s="140">
        <v>1</v>
      </c>
      <c r="F854" s="140" t="s">
        <v>2149</v>
      </c>
      <c r="G854" s="140" t="s">
        <v>1195</v>
      </c>
      <c r="H854" s="140" t="s">
        <v>1164</v>
      </c>
      <c r="I854" s="140" t="s">
        <v>1190</v>
      </c>
      <c r="J854" s="140" t="s">
        <v>1132</v>
      </c>
      <c r="K854" s="140" t="s">
        <v>1088</v>
      </c>
      <c r="L854" s="140">
        <v>2.4900000000000002</v>
      </c>
      <c r="M854" s="140" t="s">
        <v>1097</v>
      </c>
      <c r="N854" s="140" t="s">
        <v>1098</v>
      </c>
      <c r="O854" s="141" t="s">
        <v>1088</v>
      </c>
      <c r="P854" s="140" t="s">
        <v>1092</v>
      </c>
      <c r="Q854" s="140" t="s">
        <v>1184</v>
      </c>
      <c r="R854" s="140" t="s">
        <v>1185</v>
      </c>
      <c r="S854" s="140" t="s">
        <v>1186</v>
      </c>
      <c r="T854" s="140" t="s">
        <v>1184</v>
      </c>
      <c r="U854" s="140" t="s">
        <v>1185</v>
      </c>
      <c r="V854" s="140" t="s">
        <v>1196</v>
      </c>
      <c r="W854" s="140" t="s">
        <v>2506</v>
      </c>
      <c r="X854" s="140"/>
      <c r="Y854" s="138"/>
    </row>
    <row r="855" spans="2:25" ht="42.75" hidden="1" x14ac:dyDescent="0.45">
      <c r="B855" s="140">
        <v>20</v>
      </c>
      <c r="C855" s="140" t="s">
        <v>1182</v>
      </c>
      <c r="D855" s="140" t="s">
        <v>1832</v>
      </c>
      <c r="E855" s="140">
        <v>1</v>
      </c>
      <c r="F855" s="140" t="s">
        <v>2149</v>
      </c>
      <c r="G855" s="140" t="s">
        <v>1195</v>
      </c>
      <c r="H855" s="140" t="s">
        <v>1164</v>
      </c>
      <c r="I855" s="140" t="s">
        <v>1191</v>
      </c>
      <c r="J855" s="140" t="s">
        <v>1132</v>
      </c>
      <c r="K855" s="140" t="s">
        <v>1088</v>
      </c>
      <c r="L855" s="140" t="s">
        <v>1088</v>
      </c>
      <c r="M855" s="140" t="s">
        <v>1097</v>
      </c>
      <c r="N855" s="140" t="s">
        <v>1098</v>
      </c>
      <c r="O855" s="141" t="s">
        <v>1088</v>
      </c>
      <c r="P855" s="140" t="s">
        <v>1092</v>
      </c>
      <c r="Q855" s="140" t="s">
        <v>1184</v>
      </c>
      <c r="R855" s="140" t="s">
        <v>1185</v>
      </c>
      <c r="S855" s="140" t="s">
        <v>1186</v>
      </c>
      <c r="T855" s="140" t="s">
        <v>1184</v>
      </c>
      <c r="U855" s="140" t="s">
        <v>1185</v>
      </c>
      <c r="V855" s="140" t="s">
        <v>1196</v>
      </c>
      <c r="W855" s="140" t="s">
        <v>2506</v>
      </c>
      <c r="X855" s="140"/>
      <c r="Y855" s="138"/>
    </row>
    <row r="856" spans="2:25" ht="42.75" hidden="1" x14ac:dyDescent="0.45">
      <c r="B856" s="140">
        <v>21</v>
      </c>
      <c r="C856" s="140" t="s">
        <v>1182</v>
      </c>
      <c r="D856" s="140" t="s">
        <v>1832</v>
      </c>
      <c r="E856" s="140">
        <v>1</v>
      </c>
      <c r="F856" s="140" t="s">
        <v>2149</v>
      </c>
      <c r="G856" s="140" t="s">
        <v>1195</v>
      </c>
      <c r="H856" s="140" t="s">
        <v>1164</v>
      </c>
      <c r="I856" s="140" t="s">
        <v>1192</v>
      </c>
      <c r="J856" s="140" t="s">
        <v>1132</v>
      </c>
      <c r="K856" s="140" t="s">
        <v>1088</v>
      </c>
      <c r="L856" s="140" t="s">
        <v>1088</v>
      </c>
      <c r="M856" s="140" t="s">
        <v>1097</v>
      </c>
      <c r="N856" s="140" t="s">
        <v>1098</v>
      </c>
      <c r="O856" s="141" t="s">
        <v>1088</v>
      </c>
      <c r="P856" s="140" t="s">
        <v>1092</v>
      </c>
      <c r="Q856" s="140" t="s">
        <v>1184</v>
      </c>
      <c r="R856" s="140" t="s">
        <v>1185</v>
      </c>
      <c r="S856" s="140" t="s">
        <v>1186</v>
      </c>
      <c r="T856" s="140" t="s">
        <v>1184</v>
      </c>
      <c r="U856" s="140" t="s">
        <v>1185</v>
      </c>
      <c r="V856" s="140" t="s">
        <v>1196</v>
      </c>
      <c r="W856" s="140" t="s">
        <v>2506</v>
      </c>
      <c r="X856" s="140"/>
      <c r="Y856" s="138"/>
    </row>
    <row r="857" spans="2:25" ht="42.75" hidden="1" x14ac:dyDescent="0.45">
      <c r="B857" s="140">
        <v>59</v>
      </c>
      <c r="C857" s="140" t="s">
        <v>1199</v>
      </c>
      <c r="D857" s="140" t="s">
        <v>1832</v>
      </c>
      <c r="E857" s="140">
        <v>1</v>
      </c>
      <c r="F857" s="140" t="s">
        <v>2149</v>
      </c>
      <c r="G857" s="140" t="s">
        <v>1223</v>
      </c>
      <c r="H857" s="140" t="s">
        <v>1164</v>
      </c>
      <c r="I857" s="140" t="s">
        <v>1213</v>
      </c>
      <c r="J857" s="140" t="s">
        <v>1132</v>
      </c>
      <c r="K857" s="140" t="s">
        <v>1088</v>
      </c>
      <c r="L857" s="140">
        <v>2.78</v>
      </c>
      <c r="M857" s="140" t="s">
        <v>1097</v>
      </c>
      <c r="N857" s="140" t="s">
        <v>1098</v>
      </c>
      <c r="O857" s="141" t="s">
        <v>1088</v>
      </c>
      <c r="P857" s="140" t="s">
        <v>1092</v>
      </c>
      <c r="Q857" s="140" t="s">
        <v>1214</v>
      </c>
      <c r="R857" s="140" t="s">
        <v>1185</v>
      </c>
      <c r="S857" s="140" t="s">
        <v>1215</v>
      </c>
      <c r="T857" s="140" t="s">
        <v>1214</v>
      </c>
      <c r="U857" s="140" t="s">
        <v>1185</v>
      </c>
      <c r="V857" s="140" t="s">
        <v>1224</v>
      </c>
      <c r="W857" s="140" t="s">
        <v>2506</v>
      </c>
      <c r="X857" s="140"/>
      <c r="Y857" s="138"/>
    </row>
    <row r="858" spans="2:25" ht="42.75" hidden="1" x14ac:dyDescent="0.45">
      <c r="B858" s="140">
        <v>60</v>
      </c>
      <c r="C858" s="140" t="s">
        <v>1199</v>
      </c>
      <c r="D858" s="140" t="s">
        <v>1832</v>
      </c>
      <c r="E858" s="140">
        <v>1</v>
      </c>
      <c r="F858" s="140" t="s">
        <v>2149</v>
      </c>
      <c r="G858" s="140" t="s">
        <v>1223</v>
      </c>
      <c r="H858" s="140" t="s">
        <v>1164</v>
      </c>
      <c r="I858" s="140" t="s">
        <v>1208</v>
      </c>
      <c r="J858" s="140" t="s">
        <v>1132</v>
      </c>
      <c r="K858" s="140" t="s">
        <v>1088</v>
      </c>
      <c r="L858" s="140">
        <v>2.78</v>
      </c>
      <c r="M858" s="140" t="s">
        <v>1097</v>
      </c>
      <c r="N858" s="140" t="s">
        <v>1098</v>
      </c>
      <c r="O858" s="141" t="s">
        <v>1088</v>
      </c>
      <c r="P858" s="140" t="s">
        <v>1092</v>
      </c>
      <c r="Q858" s="140" t="s">
        <v>1214</v>
      </c>
      <c r="R858" s="140" t="s">
        <v>1185</v>
      </c>
      <c r="S858" s="140" t="s">
        <v>1215</v>
      </c>
      <c r="T858" s="140" t="s">
        <v>1214</v>
      </c>
      <c r="U858" s="140" t="s">
        <v>1185</v>
      </c>
      <c r="V858" s="140" t="s">
        <v>1224</v>
      </c>
      <c r="W858" s="140" t="s">
        <v>2506</v>
      </c>
      <c r="X858" s="140"/>
      <c r="Y858" s="138"/>
    </row>
    <row r="859" spans="2:25" ht="42.75" hidden="1" x14ac:dyDescent="0.45">
      <c r="B859" s="140">
        <v>61</v>
      </c>
      <c r="C859" s="140" t="s">
        <v>1199</v>
      </c>
      <c r="D859" s="140" t="s">
        <v>1832</v>
      </c>
      <c r="E859" s="140">
        <v>1</v>
      </c>
      <c r="F859" s="140" t="s">
        <v>2149</v>
      </c>
      <c r="G859" s="140" t="s">
        <v>1223</v>
      </c>
      <c r="H859" s="140" t="s">
        <v>1164</v>
      </c>
      <c r="I859" s="140" t="s">
        <v>1209</v>
      </c>
      <c r="J859" s="140" t="s">
        <v>1132</v>
      </c>
      <c r="K859" s="140" t="s">
        <v>1088</v>
      </c>
      <c r="L859" s="140">
        <v>2.72</v>
      </c>
      <c r="M859" s="140" t="s">
        <v>1097</v>
      </c>
      <c r="N859" s="140" t="s">
        <v>1098</v>
      </c>
      <c r="O859" s="141" t="s">
        <v>1088</v>
      </c>
      <c r="P859" s="140" t="s">
        <v>1092</v>
      </c>
      <c r="Q859" s="140" t="s">
        <v>1214</v>
      </c>
      <c r="R859" s="140" t="s">
        <v>1185</v>
      </c>
      <c r="S859" s="140" t="s">
        <v>1215</v>
      </c>
      <c r="T859" s="140" t="s">
        <v>1214</v>
      </c>
      <c r="U859" s="140" t="s">
        <v>1185</v>
      </c>
      <c r="V859" s="140" t="s">
        <v>1224</v>
      </c>
      <c r="W859" s="140" t="s">
        <v>2506</v>
      </c>
      <c r="X859" s="140"/>
      <c r="Y859" s="138"/>
    </row>
    <row r="860" spans="2:25" ht="42.75" hidden="1" x14ac:dyDescent="0.45">
      <c r="B860" s="140">
        <v>62</v>
      </c>
      <c r="C860" s="140" t="s">
        <v>1199</v>
      </c>
      <c r="D860" s="140" t="s">
        <v>1832</v>
      </c>
      <c r="E860" s="140">
        <v>1</v>
      </c>
      <c r="F860" s="140" t="s">
        <v>2149</v>
      </c>
      <c r="G860" s="140" t="s">
        <v>1223</v>
      </c>
      <c r="H860" s="140" t="s">
        <v>1164</v>
      </c>
      <c r="I860" s="140" t="s">
        <v>1210</v>
      </c>
      <c r="J860" s="140" t="s">
        <v>1132</v>
      </c>
      <c r="K860" s="140" t="s">
        <v>1088</v>
      </c>
      <c r="L860" s="140">
        <v>2.63</v>
      </c>
      <c r="M860" s="140" t="s">
        <v>1097</v>
      </c>
      <c r="N860" s="140" t="s">
        <v>1098</v>
      </c>
      <c r="O860" s="141" t="s">
        <v>1088</v>
      </c>
      <c r="P860" s="140" t="s">
        <v>1092</v>
      </c>
      <c r="Q860" s="140" t="s">
        <v>1214</v>
      </c>
      <c r="R860" s="140" t="s">
        <v>1185</v>
      </c>
      <c r="S860" s="140" t="s">
        <v>1215</v>
      </c>
      <c r="T860" s="140" t="s">
        <v>1214</v>
      </c>
      <c r="U860" s="140" t="s">
        <v>1185</v>
      </c>
      <c r="V860" s="140" t="s">
        <v>1224</v>
      </c>
      <c r="W860" s="140" t="s">
        <v>2506</v>
      </c>
      <c r="X860" s="140"/>
      <c r="Y860" s="138"/>
    </row>
    <row r="861" spans="2:25" ht="42.75" hidden="1" x14ac:dyDescent="0.45">
      <c r="B861" s="140">
        <v>63</v>
      </c>
      <c r="C861" s="140" t="s">
        <v>1199</v>
      </c>
      <c r="D861" s="140" t="s">
        <v>1832</v>
      </c>
      <c r="E861" s="140">
        <v>1</v>
      </c>
      <c r="F861" s="140" t="s">
        <v>2149</v>
      </c>
      <c r="G861" s="140" t="s">
        <v>1223</v>
      </c>
      <c r="H861" s="140" t="s">
        <v>1164</v>
      </c>
      <c r="I861" s="140" t="s">
        <v>1216</v>
      </c>
      <c r="J861" s="140" t="s">
        <v>1132</v>
      </c>
      <c r="K861" s="140" t="s">
        <v>1088</v>
      </c>
      <c r="L861" s="140">
        <v>2.72</v>
      </c>
      <c r="M861" s="140" t="s">
        <v>1097</v>
      </c>
      <c r="N861" s="140" t="s">
        <v>1098</v>
      </c>
      <c r="O861" s="141" t="s">
        <v>1088</v>
      </c>
      <c r="P861" s="140" t="s">
        <v>1092</v>
      </c>
      <c r="Q861" s="140" t="s">
        <v>1214</v>
      </c>
      <c r="R861" s="140" t="s">
        <v>1185</v>
      </c>
      <c r="S861" s="140" t="s">
        <v>1215</v>
      </c>
      <c r="T861" s="140" t="s">
        <v>1214</v>
      </c>
      <c r="U861" s="140" t="s">
        <v>1185</v>
      </c>
      <c r="V861" s="140" t="s">
        <v>1224</v>
      </c>
      <c r="W861" s="140" t="s">
        <v>2506</v>
      </c>
      <c r="X861" s="140"/>
      <c r="Y861" s="138"/>
    </row>
    <row r="862" spans="2:25" ht="42.75" hidden="1" x14ac:dyDescent="0.45">
      <c r="B862" s="140">
        <v>64</v>
      </c>
      <c r="C862" s="140" t="s">
        <v>1199</v>
      </c>
      <c r="D862" s="140" t="s">
        <v>1832</v>
      </c>
      <c r="E862" s="140">
        <v>1</v>
      </c>
      <c r="F862" s="140" t="s">
        <v>2149</v>
      </c>
      <c r="G862" s="140" t="s">
        <v>1193</v>
      </c>
      <c r="H862" s="140" t="s">
        <v>1164</v>
      </c>
      <c r="I862" s="140" t="s">
        <v>1213</v>
      </c>
      <c r="J862" s="140" t="s">
        <v>1132</v>
      </c>
      <c r="K862" s="140" t="s">
        <v>1088</v>
      </c>
      <c r="L862" s="140">
        <v>2.4500000000000002</v>
      </c>
      <c r="M862" s="140" t="s">
        <v>1097</v>
      </c>
      <c r="N862" s="140" t="s">
        <v>1098</v>
      </c>
      <c r="O862" s="141" t="s">
        <v>1088</v>
      </c>
      <c r="P862" s="140" t="s">
        <v>1092</v>
      </c>
      <c r="Q862" s="140" t="s">
        <v>1214</v>
      </c>
      <c r="R862" s="140" t="s">
        <v>1185</v>
      </c>
      <c r="S862" s="140" t="s">
        <v>1215</v>
      </c>
      <c r="T862" s="140" t="s">
        <v>1214</v>
      </c>
      <c r="U862" s="140" t="s">
        <v>1185</v>
      </c>
      <c r="V862" s="140" t="s">
        <v>1225</v>
      </c>
      <c r="W862" s="140" t="s">
        <v>2506</v>
      </c>
      <c r="X862" s="140"/>
      <c r="Y862" s="138"/>
    </row>
    <row r="863" spans="2:25" ht="42.75" hidden="1" x14ac:dyDescent="0.45">
      <c r="B863" s="140">
        <v>65</v>
      </c>
      <c r="C863" s="140" t="s">
        <v>1199</v>
      </c>
      <c r="D863" s="140" t="s">
        <v>1832</v>
      </c>
      <c r="E863" s="140">
        <v>1</v>
      </c>
      <c r="F863" s="140" t="s">
        <v>2149</v>
      </c>
      <c r="G863" s="140" t="s">
        <v>1193</v>
      </c>
      <c r="H863" s="140" t="s">
        <v>1164</v>
      </c>
      <c r="I863" s="140" t="s">
        <v>1208</v>
      </c>
      <c r="J863" s="140" t="s">
        <v>1132</v>
      </c>
      <c r="K863" s="140" t="s">
        <v>1088</v>
      </c>
      <c r="L863" s="140" t="s">
        <v>1088</v>
      </c>
      <c r="M863" s="140" t="s">
        <v>1097</v>
      </c>
      <c r="N863" s="140" t="s">
        <v>1098</v>
      </c>
      <c r="O863" s="141" t="s">
        <v>1088</v>
      </c>
      <c r="P863" s="140" t="s">
        <v>1092</v>
      </c>
      <c r="Q863" s="140" t="s">
        <v>1214</v>
      </c>
      <c r="R863" s="140" t="s">
        <v>1185</v>
      </c>
      <c r="S863" s="140" t="s">
        <v>1215</v>
      </c>
      <c r="T863" s="140" t="s">
        <v>1214</v>
      </c>
      <c r="U863" s="140" t="s">
        <v>1185</v>
      </c>
      <c r="V863" s="140" t="s">
        <v>1225</v>
      </c>
      <c r="W863" s="140" t="s">
        <v>2506</v>
      </c>
      <c r="X863" s="140"/>
      <c r="Y863" s="138"/>
    </row>
    <row r="864" spans="2:25" ht="42.75" hidden="1" x14ac:dyDescent="0.45">
      <c r="B864" s="140">
        <v>66</v>
      </c>
      <c r="C864" s="140" t="s">
        <v>1199</v>
      </c>
      <c r="D864" s="140" t="s">
        <v>1832</v>
      </c>
      <c r="E864" s="140">
        <v>1</v>
      </c>
      <c r="F864" s="140" t="s">
        <v>2149</v>
      </c>
      <c r="G864" s="140" t="s">
        <v>1193</v>
      </c>
      <c r="H864" s="140" t="s">
        <v>1164</v>
      </c>
      <c r="I864" s="140" t="s">
        <v>1209</v>
      </c>
      <c r="J864" s="140" t="s">
        <v>1132</v>
      </c>
      <c r="K864" s="140" t="s">
        <v>1088</v>
      </c>
      <c r="L864" s="140" t="s">
        <v>1088</v>
      </c>
      <c r="M864" s="140" t="s">
        <v>1097</v>
      </c>
      <c r="N864" s="140" t="s">
        <v>1098</v>
      </c>
      <c r="O864" s="141" t="s">
        <v>1088</v>
      </c>
      <c r="P864" s="140" t="s">
        <v>1092</v>
      </c>
      <c r="Q864" s="140" t="s">
        <v>1214</v>
      </c>
      <c r="R864" s="140" t="s">
        <v>1185</v>
      </c>
      <c r="S864" s="140" t="s">
        <v>1215</v>
      </c>
      <c r="T864" s="140" t="s">
        <v>1214</v>
      </c>
      <c r="U864" s="140" t="s">
        <v>1185</v>
      </c>
      <c r="V864" s="140" t="s">
        <v>1225</v>
      </c>
      <c r="W864" s="140" t="s">
        <v>2506</v>
      </c>
      <c r="X864" s="140"/>
      <c r="Y864" s="138"/>
    </row>
    <row r="865" spans="2:25" ht="42.75" hidden="1" x14ac:dyDescent="0.45">
      <c r="B865" s="140">
        <v>67</v>
      </c>
      <c r="C865" s="140" t="s">
        <v>1199</v>
      </c>
      <c r="D865" s="140" t="s">
        <v>1832</v>
      </c>
      <c r="E865" s="140">
        <v>1</v>
      </c>
      <c r="F865" s="140" t="s">
        <v>2149</v>
      </c>
      <c r="G865" s="140" t="s">
        <v>1193</v>
      </c>
      <c r="H865" s="140" t="s">
        <v>1164</v>
      </c>
      <c r="I865" s="140" t="s">
        <v>1210</v>
      </c>
      <c r="J865" s="140" t="s">
        <v>1132</v>
      </c>
      <c r="K865" s="140" t="s">
        <v>1088</v>
      </c>
      <c r="L865" s="140" t="s">
        <v>1088</v>
      </c>
      <c r="M865" s="140" t="s">
        <v>1097</v>
      </c>
      <c r="N865" s="140" t="s">
        <v>1098</v>
      </c>
      <c r="O865" s="141" t="s">
        <v>1088</v>
      </c>
      <c r="P865" s="140" t="s">
        <v>1092</v>
      </c>
      <c r="Q865" s="140" t="s">
        <v>1214</v>
      </c>
      <c r="R865" s="140" t="s">
        <v>1185</v>
      </c>
      <c r="S865" s="140" t="s">
        <v>1215</v>
      </c>
      <c r="T865" s="140" t="s">
        <v>1214</v>
      </c>
      <c r="U865" s="140" t="s">
        <v>1185</v>
      </c>
      <c r="V865" s="140" t="s">
        <v>1225</v>
      </c>
      <c r="W865" s="140" t="s">
        <v>2506</v>
      </c>
      <c r="X865" s="140"/>
      <c r="Y865" s="138"/>
    </row>
    <row r="866" spans="2:25" ht="42.75" hidden="1" x14ac:dyDescent="0.45">
      <c r="B866" s="140">
        <v>68</v>
      </c>
      <c r="C866" s="140" t="s">
        <v>1199</v>
      </c>
      <c r="D866" s="140" t="s">
        <v>1832</v>
      </c>
      <c r="E866" s="140">
        <v>1</v>
      </c>
      <c r="F866" s="140" t="s">
        <v>2149</v>
      </c>
      <c r="G866" s="140" t="s">
        <v>1193</v>
      </c>
      <c r="H866" s="140" t="s">
        <v>1164</v>
      </c>
      <c r="I866" s="140" t="s">
        <v>1216</v>
      </c>
      <c r="J866" s="140" t="s">
        <v>1132</v>
      </c>
      <c r="K866" s="140" t="s">
        <v>1088</v>
      </c>
      <c r="L866" s="140" t="s">
        <v>1088</v>
      </c>
      <c r="M866" s="140" t="s">
        <v>1097</v>
      </c>
      <c r="N866" s="140" t="s">
        <v>1098</v>
      </c>
      <c r="O866" s="141" t="s">
        <v>1088</v>
      </c>
      <c r="P866" s="140" t="s">
        <v>1092</v>
      </c>
      <c r="Q866" s="140" t="s">
        <v>1214</v>
      </c>
      <c r="R866" s="140" t="s">
        <v>1185</v>
      </c>
      <c r="S866" s="140" t="s">
        <v>1215</v>
      </c>
      <c r="T866" s="140" t="s">
        <v>1214</v>
      </c>
      <c r="U866" s="140" t="s">
        <v>1185</v>
      </c>
      <c r="V866" s="140" t="s">
        <v>1225</v>
      </c>
      <c r="W866" s="140" t="s">
        <v>2506</v>
      </c>
      <c r="X866" s="140"/>
      <c r="Y866" s="138"/>
    </row>
    <row r="867" spans="2:25" ht="42.75" hidden="1" x14ac:dyDescent="0.45">
      <c r="B867" s="140">
        <v>69</v>
      </c>
      <c r="C867" s="140" t="s">
        <v>1199</v>
      </c>
      <c r="D867" s="140" t="s">
        <v>1832</v>
      </c>
      <c r="E867" s="140">
        <v>1</v>
      </c>
      <c r="F867" s="140" t="s">
        <v>2149</v>
      </c>
      <c r="G867" s="140" t="s">
        <v>1195</v>
      </c>
      <c r="H867" s="140" t="s">
        <v>1164</v>
      </c>
      <c r="I867" s="140" t="s">
        <v>1213</v>
      </c>
      <c r="J867" s="140" t="s">
        <v>1132</v>
      </c>
      <c r="K867" s="140" t="s">
        <v>1088</v>
      </c>
      <c r="L867" s="140">
        <v>3.08</v>
      </c>
      <c r="M867" s="140" t="s">
        <v>1097</v>
      </c>
      <c r="N867" s="140" t="s">
        <v>1098</v>
      </c>
      <c r="O867" s="141" t="s">
        <v>1088</v>
      </c>
      <c r="P867" s="140" t="s">
        <v>1092</v>
      </c>
      <c r="Q867" s="140" t="s">
        <v>1214</v>
      </c>
      <c r="R867" s="140" t="s">
        <v>1185</v>
      </c>
      <c r="S867" s="140" t="s">
        <v>1215</v>
      </c>
      <c r="T867" s="140" t="s">
        <v>1214</v>
      </c>
      <c r="U867" s="140" t="s">
        <v>1185</v>
      </c>
      <c r="V867" s="140" t="s">
        <v>1226</v>
      </c>
      <c r="W867" s="140" t="s">
        <v>2506</v>
      </c>
      <c r="X867" s="140"/>
      <c r="Y867" s="138"/>
    </row>
    <row r="868" spans="2:25" ht="57" hidden="1" x14ac:dyDescent="0.45">
      <c r="B868" s="140">
        <v>70</v>
      </c>
      <c r="C868" s="140" t="s">
        <v>1199</v>
      </c>
      <c r="D868" s="140" t="s">
        <v>1832</v>
      </c>
      <c r="E868" s="140">
        <v>1</v>
      </c>
      <c r="F868" s="140" t="s">
        <v>2149</v>
      </c>
      <c r="G868" s="140" t="s">
        <v>1195</v>
      </c>
      <c r="H868" s="140" t="s">
        <v>1164</v>
      </c>
      <c r="I868" s="140" t="s">
        <v>1208</v>
      </c>
      <c r="J868" s="140" t="s">
        <v>1132</v>
      </c>
      <c r="K868" s="140" t="s">
        <v>1088</v>
      </c>
      <c r="L868" s="140">
        <v>2.82</v>
      </c>
      <c r="M868" s="140" t="s">
        <v>1097</v>
      </c>
      <c r="N868" s="140" t="s">
        <v>1098</v>
      </c>
      <c r="O868" s="141">
        <v>12970000</v>
      </c>
      <c r="P868" s="140" t="s">
        <v>1092</v>
      </c>
      <c r="Q868" s="140" t="s">
        <v>1214</v>
      </c>
      <c r="R868" s="140" t="s">
        <v>1185</v>
      </c>
      <c r="S868" s="140" t="s">
        <v>1215</v>
      </c>
      <c r="T868" s="140" t="s">
        <v>1214</v>
      </c>
      <c r="U868" s="140" t="s">
        <v>1185</v>
      </c>
      <c r="V868" s="140" t="s">
        <v>1226</v>
      </c>
      <c r="W868" s="140" t="s">
        <v>2506</v>
      </c>
      <c r="X868" s="140" t="s">
        <v>2795</v>
      </c>
      <c r="Y868" s="138"/>
    </row>
    <row r="869" spans="2:25" ht="42.75" hidden="1" x14ac:dyDescent="0.45">
      <c r="B869" s="140">
        <v>71</v>
      </c>
      <c r="C869" s="140" t="s">
        <v>1199</v>
      </c>
      <c r="D869" s="140" t="s">
        <v>1832</v>
      </c>
      <c r="E869" s="140">
        <v>1</v>
      </c>
      <c r="F869" s="140" t="s">
        <v>2149</v>
      </c>
      <c r="G869" s="140" t="s">
        <v>1195</v>
      </c>
      <c r="H869" s="140" t="s">
        <v>1164</v>
      </c>
      <c r="I869" s="140" t="s">
        <v>1209</v>
      </c>
      <c r="J869" s="140" t="s">
        <v>1132</v>
      </c>
      <c r="K869" s="140" t="s">
        <v>1088</v>
      </c>
      <c r="L869" s="140">
        <v>2.68</v>
      </c>
      <c r="M869" s="140" t="s">
        <v>1097</v>
      </c>
      <c r="N869" s="140" t="s">
        <v>1098</v>
      </c>
      <c r="O869" s="141" t="s">
        <v>1088</v>
      </c>
      <c r="P869" s="140" t="s">
        <v>1092</v>
      </c>
      <c r="Q869" s="140" t="s">
        <v>1214</v>
      </c>
      <c r="R869" s="140" t="s">
        <v>1185</v>
      </c>
      <c r="S869" s="140" t="s">
        <v>1215</v>
      </c>
      <c r="T869" s="140" t="s">
        <v>1214</v>
      </c>
      <c r="U869" s="140" t="s">
        <v>1185</v>
      </c>
      <c r="V869" s="140" t="s">
        <v>1226</v>
      </c>
      <c r="W869" s="140" t="s">
        <v>2506</v>
      </c>
      <c r="X869" s="140"/>
      <c r="Y869" s="138"/>
    </row>
    <row r="870" spans="2:25" ht="42.75" hidden="1" x14ac:dyDescent="0.45">
      <c r="B870" s="140">
        <v>72</v>
      </c>
      <c r="C870" s="140" t="s">
        <v>1199</v>
      </c>
      <c r="D870" s="140" t="s">
        <v>1832</v>
      </c>
      <c r="E870" s="140">
        <v>1</v>
      </c>
      <c r="F870" s="140" t="s">
        <v>2149</v>
      </c>
      <c r="G870" s="140" t="s">
        <v>1195</v>
      </c>
      <c r="H870" s="140" t="s">
        <v>1164</v>
      </c>
      <c r="I870" s="140" t="s">
        <v>1210</v>
      </c>
      <c r="J870" s="140" t="s">
        <v>1132</v>
      </c>
      <c r="K870" s="140" t="s">
        <v>1088</v>
      </c>
      <c r="L870" s="140" t="s">
        <v>1088</v>
      </c>
      <c r="M870" s="140" t="s">
        <v>1097</v>
      </c>
      <c r="N870" s="140" t="s">
        <v>1098</v>
      </c>
      <c r="O870" s="141" t="s">
        <v>1088</v>
      </c>
      <c r="P870" s="140" t="s">
        <v>1092</v>
      </c>
      <c r="Q870" s="140" t="s">
        <v>1214</v>
      </c>
      <c r="R870" s="140" t="s">
        <v>1185</v>
      </c>
      <c r="S870" s="140" t="s">
        <v>1215</v>
      </c>
      <c r="T870" s="140" t="s">
        <v>1214</v>
      </c>
      <c r="U870" s="140" t="s">
        <v>1185</v>
      </c>
      <c r="V870" s="140" t="s">
        <v>1226</v>
      </c>
      <c r="W870" s="140" t="s">
        <v>2506</v>
      </c>
      <c r="X870" s="140"/>
      <c r="Y870" s="138"/>
    </row>
    <row r="871" spans="2:25" ht="42.75" hidden="1" x14ac:dyDescent="0.45">
      <c r="B871" s="140">
        <v>73</v>
      </c>
      <c r="C871" s="140" t="s">
        <v>1199</v>
      </c>
      <c r="D871" s="140" t="s">
        <v>1832</v>
      </c>
      <c r="E871" s="140">
        <v>1</v>
      </c>
      <c r="F871" s="140" t="s">
        <v>2149</v>
      </c>
      <c r="G871" s="140" t="s">
        <v>1195</v>
      </c>
      <c r="H871" s="140" t="s">
        <v>1164</v>
      </c>
      <c r="I871" s="140" t="s">
        <v>1216</v>
      </c>
      <c r="J871" s="140" t="s">
        <v>1132</v>
      </c>
      <c r="K871" s="140" t="s">
        <v>1088</v>
      </c>
      <c r="L871" s="140" t="s">
        <v>1088</v>
      </c>
      <c r="M871" s="140" t="s">
        <v>1097</v>
      </c>
      <c r="N871" s="140" t="s">
        <v>1098</v>
      </c>
      <c r="O871" s="141" t="s">
        <v>1088</v>
      </c>
      <c r="P871" s="140" t="s">
        <v>1092</v>
      </c>
      <c r="Q871" s="140" t="s">
        <v>1214</v>
      </c>
      <c r="R871" s="140" t="s">
        <v>1185</v>
      </c>
      <c r="S871" s="140" t="s">
        <v>1215</v>
      </c>
      <c r="T871" s="140" t="s">
        <v>1214</v>
      </c>
      <c r="U871" s="140" t="s">
        <v>1185</v>
      </c>
      <c r="V871" s="140" t="s">
        <v>1226</v>
      </c>
      <c r="W871" s="140" t="s">
        <v>2506</v>
      </c>
      <c r="X871" s="140"/>
      <c r="Y871" s="138"/>
    </row>
    <row r="872" spans="2:25" ht="42.75" hidden="1" x14ac:dyDescent="0.45">
      <c r="B872" s="140">
        <v>74</v>
      </c>
      <c r="C872" s="140" t="s">
        <v>1199</v>
      </c>
      <c r="D872" s="140" t="s">
        <v>1832</v>
      </c>
      <c r="E872" s="140">
        <v>1</v>
      </c>
      <c r="F872" s="140" t="s">
        <v>2149</v>
      </c>
      <c r="G872" s="140" t="s">
        <v>1108</v>
      </c>
      <c r="H872" s="140" t="s">
        <v>1164</v>
      </c>
      <c r="I872" s="140" t="s">
        <v>1213</v>
      </c>
      <c r="J872" s="140" t="s">
        <v>1166</v>
      </c>
      <c r="K872" s="140" t="s">
        <v>1088</v>
      </c>
      <c r="L872" s="140" t="s">
        <v>1088</v>
      </c>
      <c r="M872" s="140" t="s">
        <v>1097</v>
      </c>
      <c r="N872" s="140" t="s">
        <v>1098</v>
      </c>
      <c r="O872" s="141" t="s">
        <v>1088</v>
      </c>
      <c r="P872" s="140" t="s">
        <v>1092</v>
      </c>
      <c r="Q872" s="140" t="s">
        <v>1214</v>
      </c>
      <c r="R872" s="140" t="s">
        <v>1185</v>
      </c>
      <c r="S872" s="140" t="s">
        <v>1215</v>
      </c>
      <c r="T872" s="140" t="s">
        <v>1214</v>
      </c>
      <c r="U872" s="140" t="s">
        <v>1185</v>
      </c>
      <c r="V872" s="140" t="s">
        <v>1215</v>
      </c>
      <c r="W872" s="140" t="s">
        <v>2506</v>
      </c>
      <c r="X872" s="140"/>
      <c r="Y872" s="138"/>
    </row>
    <row r="873" spans="2:25" ht="42.75" hidden="1" x14ac:dyDescent="0.45">
      <c r="B873" s="140">
        <v>75</v>
      </c>
      <c r="C873" s="140" t="s">
        <v>1199</v>
      </c>
      <c r="D873" s="140" t="s">
        <v>1832</v>
      </c>
      <c r="E873" s="140">
        <v>1</v>
      </c>
      <c r="F873" s="140" t="s">
        <v>2149</v>
      </c>
      <c r="G873" s="140" t="s">
        <v>1108</v>
      </c>
      <c r="H873" s="140" t="s">
        <v>1164</v>
      </c>
      <c r="I873" s="140" t="s">
        <v>1208</v>
      </c>
      <c r="J873" s="140" t="s">
        <v>1166</v>
      </c>
      <c r="K873" s="140" t="s">
        <v>1088</v>
      </c>
      <c r="L873" s="140" t="s">
        <v>1088</v>
      </c>
      <c r="M873" s="140" t="s">
        <v>1097</v>
      </c>
      <c r="N873" s="140" t="s">
        <v>1098</v>
      </c>
      <c r="O873" s="141" t="s">
        <v>1088</v>
      </c>
      <c r="P873" s="140" t="s">
        <v>1092</v>
      </c>
      <c r="Q873" s="140" t="s">
        <v>1214</v>
      </c>
      <c r="R873" s="140" t="s">
        <v>1185</v>
      </c>
      <c r="S873" s="140" t="s">
        <v>1215</v>
      </c>
      <c r="T873" s="140" t="s">
        <v>1214</v>
      </c>
      <c r="U873" s="140" t="s">
        <v>1185</v>
      </c>
      <c r="V873" s="140" t="s">
        <v>1215</v>
      </c>
      <c r="W873" s="140" t="s">
        <v>2506</v>
      </c>
      <c r="X873" s="140"/>
      <c r="Y873" s="138"/>
    </row>
    <row r="874" spans="2:25" ht="42.75" hidden="1" x14ac:dyDescent="0.45">
      <c r="B874" s="140">
        <v>76</v>
      </c>
      <c r="C874" s="140" t="s">
        <v>1199</v>
      </c>
      <c r="D874" s="140" t="s">
        <v>1832</v>
      </c>
      <c r="E874" s="140">
        <v>1</v>
      </c>
      <c r="F874" s="140" t="s">
        <v>2149</v>
      </c>
      <c r="G874" s="140" t="s">
        <v>1108</v>
      </c>
      <c r="H874" s="140" t="s">
        <v>1164</v>
      </c>
      <c r="I874" s="140" t="s">
        <v>1209</v>
      </c>
      <c r="J874" s="140" t="s">
        <v>1166</v>
      </c>
      <c r="K874" s="140" t="s">
        <v>1088</v>
      </c>
      <c r="L874" s="140" t="s">
        <v>1088</v>
      </c>
      <c r="M874" s="140" t="s">
        <v>1097</v>
      </c>
      <c r="N874" s="140" t="s">
        <v>1098</v>
      </c>
      <c r="O874" s="141" t="s">
        <v>1088</v>
      </c>
      <c r="P874" s="140" t="s">
        <v>1092</v>
      </c>
      <c r="Q874" s="140" t="s">
        <v>1214</v>
      </c>
      <c r="R874" s="140" t="s">
        <v>1185</v>
      </c>
      <c r="S874" s="140" t="s">
        <v>1215</v>
      </c>
      <c r="T874" s="140" t="s">
        <v>1214</v>
      </c>
      <c r="U874" s="140" t="s">
        <v>1185</v>
      </c>
      <c r="V874" s="140" t="s">
        <v>1215</v>
      </c>
      <c r="W874" s="140" t="s">
        <v>2506</v>
      </c>
      <c r="X874" s="140"/>
      <c r="Y874" s="138"/>
    </row>
    <row r="875" spans="2:25" ht="42.75" hidden="1" x14ac:dyDescent="0.45">
      <c r="B875" s="140">
        <v>77</v>
      </c>
      <c r="C875" s="140" t="s">
        <v>1199</v>
      </c>
      <c r="D875" s="140" t="s">
        <v>1832</v>
      </c>
      <c r="E875" s="140">
        <v>1</v>
      </c>
      <c r="F875" s="140" t="s">
        <v>2149</v>
      </c>
      <c r="G875" s="140" t="s">
        <v>1108</v>
      </c>
      <c r="H875" s="140" t="s">
        <v>1164</v>
      </c>
      <c r="I875" s="140" t="s">
        <v>1210</v>
      </c>
      <c r="J875" s="140" t="s">
        <v>1166</v>
      </c>
      <c r="K875" s="140" t="s">
        <v>1088</v>
      </c>
      <c r="L875" s="140" t="s">
        <v>1088</v>
      </c>
      <c r="M875" s="140" t="s">
        <v>1097</v>
      </c>
      <c r="N875" s="140" t="s">
        <v>1098</v>
      </c>
      <c r="O875" s="141" t="s">
        <v>1088</v>
      </c>
      <c r="P875" s="140" t="s">
        <v>1092</v>
      </c>
      <c r="Q875" s="140" t="s">
        <v>1214</v>
      </c>
      <c r="R875" s="140" t="s">
        <v>1185</v>
      </c>
      <c r="S875" s="140" t="s">
        <v>1215</v>
      </c>
      <c r="T875" s="140" t="s">
        <v>1214</v>
      </c>
      <c r="U875" s="140" t="s">
        <v>1185</v>
      </c>
      <c r="V875" s="140" t="s">
        <v>1215</v>
      </c>
      <c r="W875" s="140" t="s">
        <v>2506</v>
      </c>
      <c r="X875" s="140"/>
      <c r="Y875" s="138"/>
    </row>
    <row r="876" spans="2:25" ht="42.75" hidden="1" x14ac:dyDescent="0.45">
      <c r="B876" s="140">
        <v>78</v>
      </c>
      <c r="C876" s="140" t="s">
        <v>1199</v>
      </c>
      <c r="D876" s="140" t="s">
        <v>1832</v>
      </c>
      <c r="E876" s="140">
        <v>1</v>
      </c>
      <c r="F876" s="140" t="s">
        <v>2149</v>
      </c>
      <c r="G876" s="140" t="s">
        <v>1108</v>
      </c>
      <c r="H876" s="140" t="s">
        <v>1164</v>
      </c>
      <c r="I876" s="140" t="s">
        <v>1216</v>
      </c>
      <c r="J876" s="140" t="s">
        <v>1166</v>
      </c>
      <c r="K876" s="140" t="s">
        <v>1088</v>
      </c>
      <c r="L876" s="140" t="s">
        <v>1088</v>
      </c>
      <c r="M876" s="140" t="s">
        <v>1097</v>
      </c>
      <c r="N876" s="140" t="s">
        <v>1098</v>
      </c>
      <c r="O876" s="141" t="s">
        <v>1088</v>
      </c>
      <c r="P876" s="140" t="s">
        <v>1092</v>
      </c>
      <c r="Q876" s="140" t="s">
        <v>1214</v>
      </c>
      <c r="R876" s="140" t="s">
        <v>1185</v>
      </c>
      <c r="S876" s="140" t="s">
        <v>1215</v>
      </c>
      <c r="T876" s="140" t="s">
        <v>1214</v>
      </c>
      <c r="U876" s="140" t="s">
        <v>1185</v>
      </c>
      <c r="V876" s="140" t="s">
        <v>1215</v>
      </c>
      <c r="W876" s="140" t="s">
        <v>2506</v>
      </c>
      <c r="X876" s="140"/>
      <c r="Y876" s="138"/>
    </row>
    <row r="877" spans="2:25" ht="42.75" hidden="1" x14ac:dyDescent="0.45">
      <c r="B877" s="140">
        <v>89</v>
      </c>
      <c r="C877" s="140" t="s">
        <v>1199</v>
      </c>
      <c r="D877" s="140" t="s">
        <v>1832</v>
      </c>
      <c r="E877" s="140">
        <v>1</v>
      </c>
      <c r="F877" s="140" t="s">
        <v>2149</v>
      </c>
      <c r="G877" s="140" t="s">
        <v>1228</v>
      </c>
      <c r="H877" s="140" t="s">
        <v>1164</v>
      </c>
      <c r="I877" s="140" t="s">
        <v>1213</v>
      </c>
      <c r="J877" s="140" t="s">
        <v>1166</v>
      </c>
      <c r="K877" s="140" t="s">
        <v>1088</v>
      </c>
      <c r="L877" s="140" t="s">
        <v>1088</v>
      </c>
      <c r="M877" s="140" t="s">
        <v>1097</v>
      </c>
      <c r="N877" s="140" t="s">
        <v>1098</v>
      </c>
      <c r="O877" s="141" t="s">
        <v>1088</v>
      </c>
      <c r="P877" s="140" t="s">
        <v>1092</v>
      </c>
      <c r="Q877" s="140" t="s">
        <v>1214</v>
      </c>
      <c r="R877" s="140" t="s">
        <v>1185</v>
      </c>
      <c r="S877" s="140" t="s">
        <v>1215</v>
      </c>
      <c r="T877" s="140" t="s">
        <v>1214</v>
      </c>
      <c r="U877" s="140" t="s">
        <v>1185</v>
      </c>
      <c r="V877" s="140" t="s">
        <v>1215</v>
      </c>
      <c r="W877" s="140" t="s">
        <v>2506</v>
      </c>
      <c r="X877" s="140"/>
      <c r="Y877" s="138"/>
    </row>
    <row r="878" spans="2:25" ht="42.75" hidden="1" x14ac:dyDescent="0.45">
      <c r="B878" s="140">
        <v>90</v>
      </c>
      <c r="C878" s="140" t="s">
        <v>1199</v>
      </c>
      <c r="D878" s="140" t="s">
        <v>1832</v>
      </c>
      <c r="E878" s="140">
        <v>1</v>
      </c>
      <c r="F878" s="140" t="s">
        <v>2149</v>
      </c>
      <c r="G878" s="140" t="s">
        <v>1228</v>
      </c>
      <c r="H878" s="140" t="s">
        <v>1164</v>
      </c>
      <c r="I878" s="140" t="s">
        <v>1208</v>
      </c>
      <c r="J878" s="140" t="s">
        <v>1166</v>
      </c>
      <c r="K878" s="140" t="s">
        <v>1088</v>
      </c>
      <c r="L878" s="140" t="s">
        <v>1088</v>
      </c>
      <c r="M878" s="140" t="s">
        <v>1097</v>
      </c>
      <c r="N878" s="140" t="s">
        <v>1098</v>
      </c>
      <c r="O878" s="141" t="s">
        <v>1088</v>
      </c>
      <c r="P878" s="140" t="s">
        <v>1092</v>
      </c>
      <c r="Q878" s="140" t="s">
        <v>1214</v>
      </c>
      <c r="R878" s="140" t="s">
        <v>1185</v>
      </c>
      <c r="S878" s="140" t="s">
        <v>1215</v>
      </c>
      <c r="T878" s="140" t="s">
        <v>1214</v>
      </c>
      <c r="U878" s="140" t="s">
        <v>1185</v>
      </c>
      <c r="V878" s="140" t="s">
        <v>1215</v>
      </c>
      <c r="W878" s="140" t="s">
        <v>2506</v>
      </c>
      <c r="X878" s="140"/>
      <c r="Y878" s="138"/>
    </row>
    <row r="879" spans="2:25" ht="42.75" hidden="1" x14ac:dyDescent="0.45">
      <c r="B879" s="140">
        <v>91</v>
      </c>
      <c r="C879" s="140" t="s">
        <v>1199</v>
      </c>
      <c r="D879" s="140" t="s">
        <v>1832</v>
      </c>
      <c r="E879" s="140">
        <v>1</v>
      </c>
      <c r="F879" s="140" t="s">
        <v>2149</v>
      </c>
      <c r="G879" s="140" t="s">
        <v>1228</v>
      </c>
      <c r="H879" s="140" t="s">
        <v>1164</v>
      </c>
      <c r="I879" s="140" t="s">
        <v>1209</v>
      </c>
      <c r="J879" s="140" t="s">
        <v>1166</v>
      </c>
      <c r="K879" s="140" t="s">
        <v>1088</v>
      </c>
      <c r="L879" s="140" t="s">
        <v>1088</v>
      </c>
      <c r="M879" s="140" t="s">
        <v>1097</v>
      </c>
      <c r="N879" s="140" t="s">
        <v>1098</v>
      </c>
      <c r="O879" s="141" t="s">
        <v>1088</v>
      </c>
      <c r="P879" s="140" t="s">
        <v>1092</v>
      </c>
      <c r="Q879" s="140" t="s">
        <v>1214</v>
      </c>
      <c r="R879" s="140" t="s">
        <v>1185</v>
      </c>
      <c r="S879" s="140" t="s">
        <v>1215</v>
      </c>
      <c r="T879" s="140" t="s">
        <v>1214</v>
      </c>
      <c r="U879" s="140" t="s">
        <v>1185</v>
      </c>
      <c r="V879" s="140" t="s">
        <v>1215</v>
      </c>
      <c r="W879" s="140" t="s">
        <v>2506</v>
      </c>
      <c r="X879" s="140"/>
      <c r="Y879" s="138"/>
    </row>
    <row r="880" spans="2:25" ht="42.75" hidden="1" x14ac:dyDescent="0.45">
      <c r="B880" s="140">
        <v>92</v>
      </c>
      <c r="C880" s="140" t="s">
        <v>1199</v>
      </c>
      <c r="D880" s="140" t="s">
        <v>1832</v>
      </c>
      <c r="E880" s="140">
        <v>1</v>
      </c>
      <c r="F880" s="140" t="s">
        <v>2149</v>
      </c>
      <c r="G880" s="140" t="s">
        <v>1228</v>
      </c>
      <c r="H880" s="140" t="s">
        <v>1164</v>
      </c>
      <c r="I880" s="140" t="s">
        <v>1210</v>
      </c>
      <c r="J880" s="140" t="s">
        <v>1166</v>
      </c>
      <c r="K880" s="140" t="s">
        <v>1088</v>
      </c>
      <c r="L880" s="140" t="s">
        <v>1088</v>
      </c>
      <c r="M880" s="140" t="s">
        <v>1097</v>
      </c>
      <c r="N880" s="140" t="s">
        <v>1098</v>
      </c>
      <c r="O880" s="141" t="s">
        <v>1088</v>
      </c>
      <c r="P880" s="140" t="s">
        <v>1092</v>
      </c>
      <c r="Q880" s="140" t="s">
        <v>1214</v>
      </c>
      <c r="R880" s="140" t="s">
        <v>1185</v>
      </c>
      <c r="S880" s="140" t="s">
        <v>1215</v>
      </c>
      <c r="T880" s="140" t="s">
        <v>1214</v>
      </c>
      <c r="U880" s="140" t="s">
        <v>1185</v>
      </c>
      <c r="V880" s="140" t="s">
        <v>1215</v>
      </c>
      <c r="W880" s="140" t="s">
        <v>2506</v>
      </c>
      <c r="X880" s="140"/>
      <c r="Y880" s="138"/>
    </row>
    <row r="881" spans="2:25" ht="42.75" hidden="1" x14ac:dyDescent="0.45">
      <c r="B881" s="140">
        <v>93</v>
      </c>
      <c r="C881" s="140" t="s">
        <v>1199</v>
      </c>
      <c r="D881" s="140" t="s">
        <v>1832</v>
      </c>
      <c r="E881" s="140">
        <v>1</v>
      </c>
      <c r="F881" s="140" t="s">
        <v>2149</v>
      </c>
      <c r="G881" s="140" t="s">
        <v>1228</v>
      </c>
      <c r="H881" s="140" t="s">
        <v>1164</v>
      </c>
      <c r="I881" s="140" t="s">
        <v>1216</v>
      </c>
      <c r="J881" s="140" t="s">
        <v>1166</v>
      </c>
      <c r="K881" s="140" t="s">
        <v>1088</v>
      </c>
      <c r="L881" s="140" t="s">
        <v>1088</v>
      </c>
      <c r="M881" s="140" t="s">
        <v>1097</v>
      </c>
      <c r="N881" s="140" t="s">
        <v>1098</v>
      </c>
      <c r="O881" s="141" t="s">
        <v>1088</v>
      </c>
      <c r="P881" s="140" t="s">
        <v>1092</v>
      </c>
      <c r="Q881" s="140" t="s">
        <v>1214</v>
      </c>
      <c r="R881" s="140" t="s">
        <v>1185</v>
      </c>
      <c r="S881" s="140" t="s">
        <v>1215</v>
      </c>
      <c r="T881" s="140" t="s">
        <v>1214</v>
      </c>
      <c r="U881" s="140" t="s">
        <v>1185</v>
      </c>
      <c r="V881" s="140" t="s">
        <v>1215</v>
      </c>
      <c r="W881" s="140" t="s">
        <v>2506</v>
      </c>
      <c r="X881" s="140"/>
      <c r="Y881" s="138"/>
    </row>
    <row r="882" spans="2:25" ht="42.75" hidden="1" x14ac:dyDescent="0.45">
      <c r="B882" s="140">
        <v>201</v>
      </c>
      <c r="C882" s="140" t="s">
        <v>1110</v>
      </c>
      <c r="D882" s="140" t="s">
        <v>1832</v>
      </c>
      <c r="E882" s="140">
        <v>6</v>
      </c>
      <c r="F882" s="140" t="s">
        <v>2150</v>
      </c>
      <c r="G882" s="140" t="s">
        <v>1088</v>
      </c>
      <c r="H882" s="140" t="s">
        <v>1111</v>
      </c>
      <c r="I882" s="140" t="s">
        <v>1112</v>
      </c>
      <c r="J882" s="140" t="s">
        <v>1113</v>
      </c>
      <c r="K882" s="140" t="s">
        <v>1088</v>
      </c>
      <c r="L882" s="140">
        <v>7.7</v>
      </c>
      <c r="M882" s="140" t="s">
        <v>1097</v>
      </c>
      <c r="N882" s="140" t="s">
        <v>1098</v>
      </c>
      <c r="O882" s="141" t="s">
        <v>1088</v>
      </c>
      <c r="P882" s="140" t="s">
        <v>1092</v>
      </c>
      <c r="Q882" s="140" t="s">
        <v>1114</v>
      </c>
      <c r="R882" s="140" t="s">
        <v>1115</v>
      </c>
      <c r="S882" s="140" t="s">
        <v>1116</v>
      </c>
      <c r="T882" s="140" t="s">
        <v>1114</v>
      </c>
      <c r="U882" s="140" t="s">
        <v>1115</v>
      </c>
      <c r="V882" s="140" t="s">
        <v>1116</v>
      </c>
      <c r="W882" s="140" t="s">
        <v>2506</v>
      </c>
      <c r="X882" s="140"/>
      <c r="Y882" s="138"/>
    </row>
    <row r="883" spans="2:25" ht="42.75" hidden="1" x14ac:dyDescent="0.45">
      <c r="B883" s="140">
        <v>202</v>
      </c>
      <c r="C883" s="140" t="s">
        <v>1110</v>
      </c>
      <c r="D883" s="140" t="s">
        <v>1832</v>
      </c>
      <c r="E883" s="140">
        <v>6</v>
      </c>
      <c r="F883" s="140" t="s">
        <v>2150</v>
      </c>
      <c r="G883" s="140" t="s">
        <v>1088</v>
      </c>
      <c r="H883" s="140" t="s">
        <v>1111</v>
      </c>
      <c r="I883" s="140" t="s">
        <v>1117</v>
      </c>
      <c r="J883" s="140" t="s">
        <v>1113</v>
      </c>
      <c r="K883" s="140" t="s">
        <v>1088</v>
      </c>
      <c r="L883" s="140">
        <v>7.5</v>
      </c>
      <c r="M883" s="140" t="s">
        <v>1097</v>
      </c>
      <c r="N883" s="140" t="s">
        <v>1098</v>
      </c>
      <c r="O883" s="141" t="s">
        <v>1088</v>
      </c>
      <c r="P883" s="140" t="s">
        <v>1092</v>
      </c>
      <c r="Q883" s="140" t="s">
        <v>1114</v>
      </c>
      <c r="R883" s="140" t="s">
        <v>1115</v>
      </c>
      <c r="S883" s="140" t="s">
        <v>1116</v>
      </c>
      <c r="T883" s="140" t="s">
        <v>1114</v>
      </c>
      <c r="U883" s="140" t="s">
        <v>1115</v>
      </c>
      <c r="V883" s="140" t="s">
        <v>1116</v>
      </c>
      <c r="W883" s="140" t="s">
        <v>2506</v>
      </c>
      <c r="X883" s="140"/>
      <c r="Y883" s="138"/>
    </row>
    <row r="884" spans="2:25" ht="42.75" hidden="1" x14ac:dyDescent="0.45">
      <c r="B884" s="140">
        <v>203</v>
      </c>
      <c r="C884" s="140" t="s">
        <v>1110</v>
      </c>
      <c r="D884" s="140" t="s">
        <v>1832</v>
      </c>
      <c r="E884" s="140">
        <v>6</v>
      </c>
      <c r="F884" s="140" t="s">
        <v>2150</v>
      </c>
      <c r="G884" s="140" t="s">
        <v>1088</v>
      </c>
      <c r="H884" s="140" t="s">
        <v>1111</v>
      </c>
      <c r="I884" s="140" t="s">
        <v>1118</v>
      </c>
      <c r="J884" s="140" t="s">
        <v>1113</v>
      </c>
      <c r="K884" s="140" t="s">
        <v>1088</v>
      </c>
      <c r="L884" s="140">
        <v>7.3</v>
      </c>
      <c r="M884" s="140" t="s">
        <v>1097</v>
      </c>
      <c r="N884" s="140" t="s">
        <v>1098</v>
      </c>
      <c r="O884" s="141" t="s">
        <v>1088</v>
      </c>
      <c r="P884" s="140" t="s">
        <v>1092</v>
      </c>
      <c r="Q884" s="140" t="s">
        <v>1114</v>
      </c>
      <c r="R884" s="140" t="s">
        <v>1115</v>
      </c>
      <c r="S884" s="140" t="s">
        <v>1116</v>
      </c>
      <c r="T884" s="140" t="s">
        <v>1114</v>
      </c>
      <c r="U884" s="140" t="s">
        <v>1115</v>
      </c>
      <c r="V884" s="140" t="s">
        <v>1116</v>
      </c>
      <c r="W884" s="140" t="s">
        <v>2506</v>
      </c>
      <c r="X884" s="140"/>
      <c r="Y884" s="138"/>
    </row>
    <row r="885" spans="2:25" ht="57" hidden="1" x14ac:dyDescent="0.45">
      <c r="B885" s="140">
        <v>204</v>
      </c>
      <c r="C885" s="140" t="s">
        <v>1110</v>
      </c>
      <c r="D885" s="140" t="s">
        <v>1832</v>
      </c>
      <c r="E885" s="140">
        <v>6</v>
      </c>
      <c r="F885" s="140" t="s">
        <v>2150</v>
      </c>
      <c r="G885" s="140" t="s">
        <v>1088</v>
      </c>
      <c r="H885" s="140" t="s">
        <v>1111</v>
      </c>
      <c r="I885" s="140" t="s">
        <v>1119</v>
      </c>
      <c r="J885" s="140" t="s">
        <v>1113</v>
      </c>
      <c r="K885" s="140" t="s">
        <v>1088</v>
      </c>
      <c r="L885" s="140">
        <v>7.3</v>
      </c>
      <c r="M885" s="140" t="s">
        <v>1097</v>
      </c>
      <c r="N885" s="140" t="s">
        <v>1098</v>
      </c>
      <c r="O885" s="141">
        <v>460000</v>
      </c>
      <c r="P885" s="140" t="s">
        <v>1092</v>
      </c>
      <c r="Q885" s="140" t="s">
        <v>1114</v>
      </c>
      <c r="R885" s="140" t="s">
        <v>1115</v>
      </c>
      <c r="S885" s="140" t="s">
        <v>1116</v>
      </c>
      <c r="T885" s="140" t="s">
        <v>1114</v>
      </c>
      <c r="U885" s="140" t="s">
        <v>1115</v>
      </c>
      <c r="V885" s="140" t="s">
        <v>1116</v>
      </c>
      <c r="W885" s="140" t="s">
        <v>2506</v>
      </c>
      <c r="X885" s="140" t="s">
        <v>2795</v>
      </c>
      <c r="Y885" s="138"/>
    </row>
    <row r="886" spans="2:25" ht="57" hidden="1" x14ac:dyDescent="0.45">
      <c r="B886" s="140">
        <v>205</v>
      </c>
      <c r="C886" s="140" t="s">
        <v>1110</v>
      </c>
      <c r="D886" s="140" t="s">
        <v>1832</v>
      </c>
      <c r="E886" s="140">
        <v>6</v>
      </c>
      <c r="F886" s="140" t="s">
        <v>2150</v>
      </c>
      <c r="G886" s="140" t="s">
        <v>1088</v>
      </c>
      <c r="H886" s="140" t="s">
        <v>1111</v>
      </c>
      <c r="I886" s="140" t="s">
        <v>1120</v>
      </c>
      <c r="J886" s="140" t="s">
        <v>1113</v>
      </c>
      <c r="K886" s="140" t="s">
        <v>1088</v>
      </c>
      <c r="L886" s="140">
        <v>6.9</v>
      </c>
      <c r="M886" s="140" t="s">
        <v>1097</v>
      </c>
      <c r="N886" s="140" t="s">
        <v>1098</v>
      </c>
      <c r="O886" s="141">
        <v>640000</v>
      </c>
      <c r="P886" s="140" t="s">
        <v>1092</v>
      </c>
      <c r="Q886" s="140" t="s">
        <v>1114</v>
      </c>
      <c r="R886" s="140" t="s">
        <v>1115</v>
      </c>
      <c r="S886" s="140" t="s">
        <v>1116</v>
      </c>
      <c r="T886" s="140" t="s">
        <v>1114</v>
      </c>
      <c r="U886" s="140" t="s">
        <v>1115</v>
      </c>
      <c r="V886" s="140" t="s">
        <v>1116</v>
      </c>
      <c r="W886" s="140" t="s">
        <v>2506</v>
      </c>
      <c r="X886" s="140" t="s">
        <v>2795</v>
      </c>
      <c r="Y886" s="138"/>
    </row>
    <row r="887" spans="2:25" ht="57" hidden="1" x14ac:dyDescent="0.45">
      <c r="B887" s="140">
        <v>206</v>
      </c>
      <c r="C887" s="140" t="s">
        <v>1110</v>
      </c>
      <c r="D887" s="140" t="s">
        <v>1832</v>
      </c>
      <c r="E887" s="140">
        <v>6</v>
      </c>
      <c r="F887" s="140" t="s">
        <v>2150</v>
      </c>
      <c r="G887" s="140" t="s">
        <v>1088</v>
      </c>
      <c r="H887" s="140" t="s">
        <v>1111</v>
      </c>
      <c r="I887" s="140" t="s">
        <v>1121</v>
      </c>
      <c r="J887" s="140" t="s">
        <v>1113</v>
      </c>
      <c r="K887" s="140" t="s">
        <v>1088</v>
      </c>
      <c r="L887" s="140">
        <v>6.3</v>
      </c>
      <c r="M887" s="140" t="s">
        <v>1097</v>
      </c>
      <c r="N887" s="140" t="s">
        <v>1098</v>
      </c>
      <c r="O887" s="141">
        <v>650000</v>
      </c>
      <c r="P887" s="140" t="s">
        <v>1092</v>
      </c>
      <c r="Q887" s="140" t="s">
        <v>1114</v>
      </c>
      <c r="R887" s="140" t="s">
        <v>1115</v>
      </c>
      <c r="S887" s="140" t="s">
        <v>1116</v>
      </c>
      <c r="T887" s="140" t="s">
        <v>1114</v>
      </c>
      <c r="U887" s="140" t="s">
        <v>1115</v>
      </c>
      <c r="V887" s="140" t="s">
        <v>1116</v>
      </c>
      <c r="W887" s="140" t="s">
        <v>2506</v>
      </c>
      <c r="X887" s="140" t="s">
        <v>2795</v>
      </c>
      <c r="Y887" s="138"/>
    </row>
    <row r="888" spans="2:25" ht="42.75" hidden="1" x14ac:dyDescent="0.45">
      <c r="B888" s="140">
        <v>207</v>
      </c>
      <c r="C888" s="140" t="s">
        <v>1122</v>
      </c>
      <c r="D888" s="140" t="s">
        <v>1832</v>
      </c>
      <c r="E888" s="140">
        <v>6</v>
      </c>
      <c r="F888" s="140" t="s">
        <v>2150</v>
      </c>
      <c r="G888" s="140" t="s">
        <v>1088</v>
      </c>
      <c r="H888" s="140" t="s">
        <v>1111</v>
      </c>
      <c r="I888" s="140" t="s">
        <v>1123</v>
      </c>
      <c r="J888" s="140" t="s">
        <v>1113</v>
      </c>
      <c r="K888" s="140" t="s">
        <v>1088</v>
      </c>
      <c r="L888" s="140">
        <v>5</v>
      </c>
      <c r="M888" s="140" t="s">
        <v>1097</v>
      </c>
      <c r="N888" s="140" t="s">
        <v>1098</v>
      </c>
      <c r="O888" s="141" t="s">
        <v>1088</v>
      </c>
      <c r="P888" s="140" t="s">
        <v>1092</v>
      </c>
      <c r="Q888" s="140" t="s">
        <v>1114</v>
      </c>
      <c r="R888" s="140" t="s">
        <v>1115</v>
      </c>
      <c r="S888" s="140" t="s">
        <v>1116</v>
      </c>
      <c r="T888" s="140" t="s">
        <v>1114</v>
      </c>
      <c r="U888" s="140" t="s">
        <v>1115</v>
      </c>
      <c r="V888" s="140" t="s">
        <v>1116</v>
      </c>
      <c r="W888" s="140" t="s">
        <v>2506</v>
      </c>
      <c r="X888" s="140"/>
      <c r="Y888" s="138"/>
    </row>
    <row r="889" spans="2:25" ht="42.75" hidden="1" x14ac:dyDescent="0.45">
      <c r="B889" s="140">
        <v>215</v>
      </c>
      <c r="C889" s="140" t="s">
        <v>1137</v>
      </c>
      <c r="D889" s="140" t="s">
        <v>1832</v>
      </c>
      <c r="E889" s="140">
        <v>6</v>
      </c>
      <c r="F889" s="140" t="s">
        <v>2150</v>
      </c>
      <c r="G889" s="140" t="s">
        <v>1088</v>
      </c>
      <c r="H889" s="140" t="s">
        <v>1111</v>
      </c>
      <c r="I889" s="140" t="s">
        <v>1138</v>
      </c>
      <c r="J889" s="140" t="s">
        <v>1113</v>
      </c>
      <c r="K889" s="140" t="s">
        <v>1088</v>
      </c>
      <c r="L889" s="140">
        <v>6.8</v>
      </c>
      <c r="M889" s="140" t="s">
        <v>1097</v>
      </c>
      <c r="N889" s="140" t="s">
        <v>1098</v>
      </c>
      <c r="O889" s="141" t="s">
        <v>1088</v>
      </c>
      <c r="P889" s="140" t="s">
        <v>1092</v>
      </c>
      <c r="Q889" s="140" t="s">
        <v>1114</v>
      </c>
      <c r="R889" s="140" t="s">
        <v>1115</v>
      </c>
      <c r="S889" s="140" t="s">
        <v>1116</v>
      </c>
      <c r="T889" s="140" t="s">
        <v>1114</v>
      </c>
      <c r="U889" s="140" t="s">
        <v>1115</v>
      </c>
      <c r="V889" s="140" t="s">
        <v>1116</v>
      </c>
      <c r="W889" s="140" t="s">
        <v>2506</v>
      </c>
      <c r="X889" s="140"/>
      <c r="Y889" s="138"/>
    </row>
    <row r="890" spans="2:25" ht="57" hidden="1" x14ac:dyDescent="0.45">
      <c r="B890" s="140">
        <v>216</v>
      </c>
      <c r="C890" s="140" t="s">
        <v>1137</v>
      </c>
      <c r="D890" s="140" t="s">
        <v>1832</v>
      </c>
      <c r="E890" s="140">
        <v>6</v>
      </c>
      <c r="F890" s="140" t="s">
        <v>2150</v>
      </c>
      <c r="G890" s="140" t="s">
        <v>1088</v>
      </c>
      <c r="H890" s="140" t="s">
        <v>1111</v>
      </c>
      <c r="I890" s="140" t="s">
        <v>1139</v>
      </c>
      <c r="J890" s="140" t="s">
        <v>1113</v>
      </c>
      <c r="K890" s="140" t="s">
        <v>1088</v>
      </c>
      <c r="L890" s="140">
        <v>6.7</v>
      </c>
      <c r="M890" s="140" t="s">
        <v>1097</v>
      </c>
      <c r="N890" s="140" t="s">
        <v>1098</v>
      </c>
      <c r="O890" s="141">
        <v>810000</v>
      </c>
      <c r="P890" s="140" t="s">
        <v>1092</v>
      </c>
      <c r="Q890" s="140" t="s">
        <v>1114</v>
      </c>
      <c r="R890" s="140" t="s">
        <v>1115</v>
      </c>
      <c r="S890" s="140" t="s">
        <v>1116</v>
      </c>
      <c r="T890" s="140" t="s">
        <v>1114</v>
      </c>
      <c r="U890" s="140" t="s">
        <v>1115</v>
      </c>
      <c r="V890" s="140" t="s">
        <v>1116</v>
      </c>
      <c r="W890" s="140" t="s">
        <v>2506</v>
      </c>
      <c r="X890" s="140" t="s">
        <v>2795</v>
      </c>
      <c r="Y890" s="138"/>
    </row>
    <row r="891" spans="2:25" ht="57" hidden="1" x14ac:dyDescent="0.45">
      <c r="B891" s="140">
        <v>217</v>
      </c>
      <c r="C891" s="140" t="s">
        <v>1137</v>
      </c>
      <c r="D891" s="140" t="s">
        <v>1832</v>
      </c>
      <c r="E891" s="140">
        <v>6</v>
      </c>
      <c r="F891" s="140" t="s">
        <v>2150</v>
      </c>
      <c r="G891" s="140" t="s">
        <v>1088</v>
      </c>
      <c r="H891" s="140" t="s">
        <v>1111</v>
      </c>
      <c r="I891" s="140" t="s">
        <v>1140</v>
      </c>
      <c r="J891" s="140" t="s">
        <v>1113</v>
      </c>
      <c r="K891" s="140" t="s">
        <v>1088</v>
      </c>
      <c r="L891" s="140">
        <v>6.7</v>
      </c>
      <c r="M891" s="140" t="s">
        <v>1097</v>
      </c>
      <c r="N891" s="140" t="s">
        <v>1098</v>
      </c>
      <c r="O891" s="141">
        <v>1440000</v>
      </c>
      <c r="P891" s="140" t="s">
        <v>1092</v>
      </c>
      <c r="Q891" s="140" t="s">
        <v>1114</v>
      </c>
      <c r="R891" s="140" t="s">
        <v>1115</v>
      </c>
      <c r="S891" s="140" t="s">
        <v>1116</v>
      </c>
      <c r="T891" s="140" t="s">
        <v>1114</v>
      </c>
      <c r="U891" s="140" t="s">
        <v>1115</v>
      </c>
      <c r="V891" s="140" t="s">
        <v>1116</v>
      </c>
      <c r="W891" s="140" t="s">
        <v>2506</v>
      </c>
      <c r="X891" s="140" t="s">
        <v>2795</v>
      </c>
      <c r="Y891" s="138"/>
    </row>
    <row r="892" spans="2:25" ht="57" hidden="1" x14ac:dyDescent="0.45">
      <c r="B892" s="140">
        <v>218</v>
      </c>
      <c r="C892" s="140" t="s">
        <v>1137</v>
      </c>
      <c r="D892" s="140" t="s">
        <v>1832</v>
      </c>
      <c r="E892" s="140">
        <v>6</v>
      </c>
      <c r="F892" s="140" t="s">
        <v>2150</v>
      </c>
      <c r="G892" s="140" t="s">
        <v>1088</v>
      </c>
      <c r="H892" s="140" t="s">
        <v>1111</v>
      </c>
      <c r="I892" s="140" t="s">
        <v>1141</v>
      </c>
      <c r="J892" s="140" t="s">
        <v>1113</v>
      </c>
      <c r="K892" s="140" t="s">
        <v>1088</v>
      </c>
      <c r="L892" s="140">
        <v>6.4</v>
      </c>
      <c r="M892" s="140" t="s">
        <v>1097</v>
      </c>
      <c r="N892" s="140" t="s">
        <v>1098</v>
      </c>
      <c r="O892" s="141">
        <v>1720000</v>
      </c>
      <c r="P892" s="140" t="s">
        <v>1092</v>
      </c>
      <c r="Q892" s="140" t="s">
        <v>1114</v>
      </c>
      <c r="R892" s="140" t="s">
        <v>1115</v>
      </c>
      <c r="S892" s="140" t="s">
        <v>1116</v>
      </c>
      <c r="T892" s="140" t="s">
        <v>1114</v>
      </c>
      <c r="U892" s="140" t="s">
        <v>1115</v>
      </c>
      <c r="V892" s="140" t="s">
        <v>1116</v>
      </c>
      <c r="W892" s="140" t="s">
        <v>2506</v>
      </c>
      <c r="X892" s="140" t="s">
        <v>2795</v>
      </c>
      <c r="Y892" s="138"/>
    </row>
    <row r="893" spans="2:25" ht="57" hidden="1" x14ac:dyDescent="0.45">
      <c r="B893" s="140">
        <v>219</v>
      </c>
      <c r="C893" s="140" t="s">
        <v>1137</v>
      </c>
      <c r="D893" s="140" t="s">
        <v>1832</v>
      </c>
      <c r="E893" s="140">
        <v>6</v>
      </c>
      <c r="F893" s="140" t="s">
        <v>2150</v>
      </c>
      <c r="G893" s="140" t="s">
        <v>1088</v>
      </c>
      <c r="H893" s="140" t="s">
        <v>1111</v>
      </c>
      <c r="I893" s="140" t="s">
        <v>1142</v>
      </c>
      <c r="J893" s="140" t="s">
        <v>1113</v>
      </c>
      <c r="K893" s="140" t="s">
        <v>1088</v>
      </c>
      <c r="L893" s="140">
        <v>6.4</v>
      </c>
      <c r="M893" s="140" t="s">
        <v>1097</v>
      </c>
      <c r="N893" s="140" t="s">
        <v>1098</v>
      </c>
      <c r="O893" s="141">
        <v>2310000</v>
      </c>
      <c r="P893" s="140" t="s">
        <v>1092</v>
      </c>
      <c r="Q893" s="140" t="s">
        <v>1114</v>
      </c>
      <c r="R893" s="140" t="s">
        <v>1115</v>
      </c>
      <c r="S893" s="140" t="s">
        <v>1116</v>
      </c>
      <c r="T893" s="140" t="s">
        <v>1114</v>
      </c>
      <c r="U893" s="140" t="s">
        <v>1115</v>
      </c>
      <c r="V893" s="140" t="s">
        <v>1116</v>
      </c>
      <c r="W893" s="140" t="s">
        <v>2506</v>
      </c>
      <c r="X893" s="140" t="s">
        <v>2795</v>
      </c>
      <c r="Y893" s="138"/>
    </row>
    <row r="894" spans="2:25" ht="57" hidden="1" x14ac:dyDescent="0.45">
      <c r="B894" s="140">
        <v>220</v>
      </c>
      <c r="C894" s="140" t="s">
        <v>1137</v>
      </c>
      <c r="D894" s="140" t="s">
        <v>1832</v>
      </c>
      <c r="E894" s="140">
        <v>6</v>
      </c>
      <c r="F894" s="140" t="s">
        <v>2150</v>
      </c>
      <c r="G894" s="140" t="s">
        <v>1088</v>
      </c>
      <c r="H894" s="140" t="s">
        <v>1111</v>
      </c>
      <c r="I894" s="140" t="s">
        <v>1143</v>
      </c>
      <c r="J894" s="140" t="s">
        <v>1113</v>
      </c>
      <c r="K894" s="140" t="s">
        <v>1088</v>
      </c>
      <c r="L894" s="140">
        <v>6.4</v>
      </c>
      <c r="M894" s="140" t="s">
        <v>1097</v>
      </c>
      <c r="N894" s="140" t="s">
        <v>1098</v>
      </c>
      <c r="O894" s="141">
        <v>3050000</v>
      </c>
      <c r="P894" s="140" t="s">
        <v>1092</v>
      </c>
      <c r="Q894" s="140" t="s">
        <v>1114</v>
      </c>
      <c r="R894" s="140" t="s">
        <v>1115</v>
      </c>
      <c r="S894" s="140" t="s">
        <v>1116</v>
      </c>
      <c r="T894" s="140" t="s">
        <v>1114</v>
      </c>
      <c r="U894" s="140" t="s">
        <v>1115</v>
      </c>
      <c r="V894" s="140" t="s">
        <v>1116</v>
      </c>
      <c r="W894" s="140" t="s">
        <v>2506</v>
      </c>
      <c r="X894" s="140" t="s">
        <v>2795</v>
      </c>
      <c r="Y894" s="138"/>
    </row>
    <row r="895" spans="2:25" ht="57" hidden="1" x14ac:dyDescent="0.45">
      <c r="B895" s="140">
        <v>221</v>
      </c>
      <c r="C895" s="140" t="s">
        <v>1137</v>
      </c>
      <c r="D895" s="140" t="s">
        <v>1832</v>
      </c>
      <c r="E895" s="140">
        <v>6</v>
      </c>
      <c r="F895" s="140" t="s">
        <v>2150</v>
      </c>
      <c r="G895" s="140" t="s">
        <v>1088</v>
      </c>
      <c r="H895" s="140" t="s">
        <v>1111</v>
      </c>
      <c r="I895" s="140" t="s">
        <v>1144</v>
      </c>
      <c r="J895" s="140" t="s">
        <v>1113</v>
      </c>
      <c r="K895" s="140" t="s">
        <v>1088</v>
      </c>
      <c r="L895" s="140">
        <v>6.5</v>
      </c>
      <c r="M895" s="140" t="s">
        <v>1097</v>
      </c>
      <c r="N895" s="140" t="s">
        <v>1098</v>
      </c>
      <c r="O895" s="141">
        <v>3520000</v>
      </c>
      <c r="P895" s="140" t="s">
        <v>1092</v>
      </c>
      <c r="Q895" s="140" t="s">
        <v>1114</v>
      </c>
      <c r="R895" s="140" t="s">
        <v>1115</v>
      </c>
      <c r="S895" s="140" t="s">
        <v>1116</v>
      </c>
      <c r="T895" s="140" t="s">
        <v>1114</v>
      </c>
      <c r="U895" s="140" t="s">
        <v>1115</v>
      </c>
      <c r="V895" s="140" t="s">
        <v>1116</v>
      </c>
      <c r="W895" s="140" t="s">
        <v>2506</v>
      </c>
      <c r="X895" s="140" t="s">
        <v>2795</v>
      </c>
      <c r="Y895" s="138"/>
    </row>
    <row r="896" spans="2:25" ht="114" hidden="1" x14ac:dyDescent="0.45">
      <c r="B896" s="140">
        <v>335</v>
      </c>
      <c r="C896" s="140" t="s">
        <v>1564</v>
      </c>
      <c r="D896" s="140" t="s">
        <v>1832</v>
      </c>
      <c r="E896" s="140">
        <v>25</v>
      </c>
      <c r="F896" s="140" t="s">
        <v>65</v>
      </c>
      <c r="G896" s="140" t="s">
        <v>1565</v>
      </c>
      <c r="H896" s="140" t="s">
        <v>1088</v>
      </c>
      <c r="I896" s="140" t="s">
        <v>1088</v>
      </c>
      <c r="J896" s="140" t="s">
        <v>1566</v>
      </c>
      <c r="K896" s="140" t="s">
        <v>1567</v>
      </c>
      <c r="L896" s="140">
        <v>145.4</v>
      </c>
      <c r="M896" s="140" t="s">
        <v>1097</v>
      </c>
      <c r="N896" s="140" t="s">
        <v>1098</v>
      </c>
      <c r="O896" s="141" t="s">
        <v>1088</v>
      </c>
      <c r="P896" s="140" t="s">
        <v>1092</v>
      </c>
      <c r="Q896" s="140" t="s">
        <v>1568</v>
      </c>
      <c r="R896" s="140" t="s">
        <v>1569</v>
      </c>
      <c r="S896" s="140" t="s">
        <v>1570</v>
      </c>
      <c r="T896" s="140" t="s">
        <v>1568</v>
      </c>
      <c r="U896" s="140" t="s">
        <v>1569</v>
      </c>
      <c r="V896" s="140" t="s">
        <v>1570</v>
      </c>
      <c r="W896" s="140" t="s">
        <v>2506</v>
      </c>
      <c r="X896" s="140"/>
      <c r="Y896" s="138"/>
    </row>
    <row r="897" spans="2:25" ht="114" hidden="1" x14ac:dyDescent="0.45">
      <c r="B897" s="140">
        <v>336</v>
      </c>
      <c r="C897" s="140" t="s">
        <v>1564</v>
      </c>
      <c r="D897" s="140" t="s">
        <v>1832</v>
      </c>
      <c r="E897" s="140">
        <v>25</v>
      </c>
      <c r="F897" s="140" t="s">
        <v>65</v>
      </c>
      <c r="G897" s="140" t="s">
        <v>1571</v>
      </c>
      <c r="H897" s="140" t="s">
        <v>1088</v>
      </c>
      <c r="I897" s="140" t="s">
        <v>1088</v>
      </c>
      <c r="J897" s="140" t="s">
        <v>1566</v>
      </c>
      <c r="K897" s="140" t="s">
        <v>1567</v>
      </c>
      <c r="L897" s="140">
        <v>144</v>
      </c>
      <c r="M897" s="140" t="s">
        <v>1097</v>
      </c>
      <c r="N897" s="140" t="s">
        <v>1098</v>
      </c>
      <c r="O897" s="141" t="s">
        <v>1088</v>
      </c>
      <c r="P897" s="140" t="s">
        <v>1092</v>
      </c>
      <c r="Q897" s="140" t="s">
        <v>1568</v>
      </c>
      <c r="R897" s="140" t="s">
        <v>1569</v>
      </c>
      <c r="S897" s="140" t="s">
        <v>1570</v>
      </c>
      <c r="T897" s="140" t="s">
        <v>1568</v>
      </c>
      <c r="U897" s="140" t="s">
        <v>1569</v>
      </c>
      <c r="V897" s="140" t="s">
        <v>1570</v>
      </c>
      <c r="W897" s="140" t="s">
        <v>2506</v>
      </c>
      <c r="X897" s="140"/>
      <c r="Y897" s="138"/>
    </row>
    <row r="898" spans="2:25" ht="114" hidden="1" x14ac:dyDescent="0.45">
      <c r="B898" s="140">
        <v>337</v>
      </c>
      <c r="C898" s="140" t="s">
        <v>1564</v>
      </c>
      <c r="D898" s="140" t="s">
        <v>1832</v>
      </c>
      <c r="E898" s="140">
        <v>25</v>
      </c>
      <c r="F898" s="140" t="s">
        <v>65</v>
      </c>
      <c r="G898" s="140" t="s">
        <v>1572</v>
      </c>
      <c r="H898" s="140" t="s">
        <v>1088</v>
      </c>
      <c r="I898" s="140" t="s">
        <v>1088</v>
      </c>
      <c r="J898" s="140" t="s">
        <v>1566</v>
      </c>
      <c r="K898" s="140" t="s">
        <v>1567</v>
      </c>
      <c r="L898" s="140">
        <v>142.6</v>
      </c>
      <c r="M898" s="140" t="s">
        <v>1097</v>
      </c>
      <c r="N898" s="140" t="s">
        <v>1098</v>
      </c>
      <c r="O898" s="141">
        <v>10000</v>
      </c>
      <c r="P898" s="140" t="s">
        <v>1092</v>
      </c>
      <c r="Q898" s="140" t="s">
        <v>1568</v>
      </c>
      <c r="R898" s="140" t="s">
        <v>1569</v>
      </c>
      <c r="S898" s="140" t="s">
        <v>1570</v>
      </c>
      <c r="T898" s="140" t="s">
        <v>1568</v>
      </c>
      <c r="U898" s="140" t="s">
        <v>1569</v>
      </c>
      <c r="V898" s="140" t="s">
        <v>1570</v>
      </c>
      <c r="W898" s="140" t="s">
        <v>2506</v>
      </c>
      <c r="X898" s="140" t="s">
        <v>2795</v>
      </c>
      <c r="Y898" s="138"/>
    </row>
    <row r="899" spans="2:25" ht="114" hidden="1" x14ac:dyDescent="0.45">
      <c r="B899" s="140">
        <v>338</v>
      </c>
      <c r="C899" s="140" t="s">
        <v>1564</v>
      </c>
      <c r="D899" s="140" t="s">
        <v>1832</v>
      </c>
      <c r="E899" s="140">
        <v>25</v>
      </c>
      <c r="F899" s="140" t="s">
        <v>65</v>
      </c>
      <c r="G899" s="140" t="s">
        <v>1573</v>
      </c>
      <c r="H899" s="140" t="s">
        <v>1088</v>
      </c>
      <c r="I899" s="140" t="s">
        <v>1088</v>
      </c>
      <c r="J899" s="140" t="s">
        <v>1566</v>
      </c>
      <c r="K899" s="140" t="s">
        <v>1567</v>
      </c>
      <c r="L899" s="140">
        <v>154.5</v>
      </c>
      <c r="M899" s="140" t="s">
        <v>1097</v>
      </c>
      <c r="N899" s="140" t="s">
        <v>1098</v>
      </c>
      <c r="O899" s="141" t="s">
        <v>1088</v>
      </c>
      <c r="P899" s="140" t="s">
        <v>1092</v>
      </c>
      <c r="Q899" s="140" t="s">
        <v>1568</v>
      </c>
      <c r="R899" s="140" t="s">
        <v>1569</v>
      </c>
      <c r="S899" s="140" t="s">
        <v>1570</v>
      </c>
      <c r="T899" s="140" t="s">
        <v>1568</v>
      </c>
      <c r="U899" s="140" t="s">
        <v>1569</v>
      </c>
      <c r="V899" s="140" t="s">
        <v>1570</v>
      </c>
      <c r="W899" s="140" t="s">
        <v>2506</v>
      </c>
      <c r="X899" s="140"/>
      <c r="Y899" s="138"/>
    </row>
    <row r="900" spans="2:25" ht="114" hidden="1" x14ac:dyDescent="0.45">
      <c r="B900" s="140">
        <v>339</v>
      </c>
      <c r="C900" s="140" t="s">
        <v>1564</v>
      </c>
      <c r="D900" s="140" t="s">
        <v>1832</v>
      </c>
      <c r="E900" s="140">
        <v>25</v>
      </c>
      <c r="F900" s="140" t="s">
        <v>65</v>
      </c>
      <c r="G900" s="140" t="s">
        <v>1574</v>
      </c>
      <c r="H900" s="140" t="s">
        <v>1088</v>
      </c>
      <c r="I900" s="140" t="s">
        <v>1088</v>
      </c>
      <c r="J900" s="140" t="s">
        <v>1566</v>
      </c>
      <c r="K900" s="140" t="s">
        <v>1567</v>
      </c>
      <c r="L900" s="140">
        <v>162.4</v>
      </c>
      <c r="M900" s="140" t="s">
        <v>1097</v>
      </c>
      <c r="N900" s="140" t="s">
        <v>1098</v>
      </c>
      <c r="O900" s="141" t="s">
        <v>1088</v>
      </c>
      <c r="P900" s="140" t="s">
        <v>1092</v>
      </c>
      <c r="Q900" s="140" t="s">
        <v>1568</v>
      </c>
      <c r="R900" s="140" t="s">
        <v>1569</v>
      </c>
      <c r="S900" s="140" t="s">
        <v>1570</v>
      </c>
      <c r="T900" s="140" t="s">
        <v>1568</v>
      </c>
      <c r="U900" s="140" t="s">
        <v>1569</v>
      </c>
      <c r="V900" s="140" t="s">
        <v>1570</v>
      </c>
      <c r="W900" s="140" t="s">
        <v>2506</v>
      </c>
      <c r="X900" s="140"/>
      <c r="Y900" s="138"/>
    </row>
    <row r="901" spans="2:25" ht="114" hidden="1" x14ac:dyDescent="0.45">
      <c r="B901" s="140">
        <v>340</v>
      </c>
      <c r="C901" s="140" t="s">
        <v>1564</v>
      </c>
      <c r="D901" s="140" t="s">
        <v>1832</v>
      </c>
      <c r="E901" s="140">
        <v>25</v>
      </c>
      <c r="F901" s="140" t="s">
        <v>65</v>
      </c>
      <c r="G901" s="140" t="s">
        <v>1575</v>
      </c>
      <c r="H901" s="140" t="s">
        <v>1088</v>
      </c>
      <c r="I901" s="140" t="s">
        <v>1088</v>
      </c>
      <c r="J901" s="140" t="s">
        <v>1566</v>
      </c>
      <c r="K901" s="140" t="s">
        <v>1567</v>
      </c>
      <c r="L901" s="140">
        <v>160</v>
      </c>
      <c r="M901" s="140" t="s">
        <v>1097</v>
      </c>
      <c r="N901" s="140" t="s">
        <v>1098</v>
      </c>
      <c r="O901" s="141">
        <v>10000</v>
      </c>
      <c r="P901" s="140" t="s">
        <v>1092</v>
      </c>
      <c r="Q901" s="140" t="s">
        <v>1568</v>
      </c>
      <c r="R901" s="140" t="s">
        <v>1569</v>
      </c>
      <c r="S901" s="140" t="s">
        <v>1570</v>
      </c>
      <c r="T901" s="140" t="s">
        <v>1568</v>
      </c>
      <c r="U901" s="140" t="s">
        <v>1569</v>
      </c>
      <c r="V901" s="140" t="s">
        <v>1570</v>
      </c>
      <c r="W901" s="140" t="s">
        <v>2506</v>
      </c>
      <c r="X901" s="140" t="s">
        <v>2795</v>
      </c>
      <c r="Y901" s="138"/>
    </row>
    <row r="902" spans="2:25" ht="114" hidden="1" x14ac:dyDescent="0.45">
      <c r="B902" s="140">
        <v>341</v>
      </c>
      <c r="C902" s="140" t="s">
        <v>1564</v>
      </c>
      <c r="D902" s="140" t="s">
        <v>1832</v>
      </c>
      <c r="E902" s="140">
        <v>25</v>
      </c>
      <c r="F902" s="140" t="s">
        <v>65</v>
      </c>
      <c r="G902" s="140" t="s">
        <v>1576</v>
      </c>
      <c r="H902" s="140" t="s">
        <v>1088</v>
      </c>
      <c r="I902" s="140" t="s">
        <v>1088</v>
      </c>
      <c r="J902" s="140" t="s">
        <v>1566</v>
      </c>
      <c r="K902" s="140" t="s">
        <v>1567</v>
      </c>
      <c r="L902" s="140" t="s">
        <v>1088</v>
      </c>
      <c r="M902" s="140" t="s">
        <v>1097</v>
      </c>
      <c r="N902" s="140" t="s">
        <v>1098</v>
      </c>
      <c r="O902" s="141" t="s">
        <v>1088</v>
      </c>
      <c r="P902" s="140" t="s">
        <v>1092</v>
      </c>
      <c r="Q902" s="140" t="s">
        <v>1568</v>
      </c>
      <c r="R902" s="140" t="s">
        <v>1569</v>
      </c>
      <c r="S902" s="140" t="s">
        <v>1570</v>
      </c>
      <c r="T902" s="140" t="s">
        <v>1568</v>
      </c>
      <c r="U902" s="140" t="s">
        <v>1569</v>
      </c>
      <c r="V902" s="140" t="s">
        <v>1570</v>
      </c>
      <c r="W902" s="140" t="s">
        <v>2506</v>
      </c>
      <c r="X902" s="140"/>
      <c r="Y902" s="138"/>
    </row>
    <row r="903" spans="2:25" ht="114" hidden="1" x14ac:dyDescent="0.45">
      <c r="B903" s="140">
        <v>342</v>
      </c>
      <c r="C903" s="140" t="s">
        <v>1564</v>
      </c>
      <c r="D903" s="140" t="s">
        <v>1832</v>
      </c>
      <c r="E903" s="140">
        <v>25</v>
      </c>
      <c r="F903" s="140" t="s">
        <v>65</v>
      </c>
      <c r="G903" s="140" t="s">
        <v>1577</v>
      </c>
      <c r="H903" s="140" t="s">
        <v>1088</v>
      </c>
      <c r="I903" s="140" t="s">
        <v>1088</v>
      </c>
      <c r="J903" s="140" t="s">
        <v>1566</v>
      </c>
      <c r="K903" s="140" t="s">
        <v>1567</v>
      </c>
      <c r="L903" s="140" t="s">
        <v>1088</v>
      </c>
      <c r="M903" s="140" t="s">
        <v>1097</v>
      </c>
      <c r="N903" s="140" t="s">
        <v>1098</v>
      </c>
      <c r="O903" s="141" t="s">
        <v>1088</v>
      </c>
      <c r="P903" s="140" t="s">
        <v>1092</v>
      </c>
      <c r="Q903" s="140" t="s">
        <v>1568</v>
      </c>
      <c r="R903" s="140" t="s">
        <v>1569</v>
      </c>
      <c r="S903" s="140" t="s">
        <v>1570</v>
      </c>
      <c r="T903" s="140" t="s">
        <v>1568</v>
      </c>
      <c r="U903" s="140" t="s">
        <v>1569</v>
      </c>
      <c r="V903" s="140" t="s">
        <v>1570</v>
      </c>
      <c r="W903" s="140" t="s">
        <v>2506</v>
      </c>
      <c r="X903" s="140"/>
      <c r="Y903" s="138"/>
    </row>
    <row r="904" spans="2:25" ht="114" hidden="1" x14ac:dyDescent="0.45">
      <c r="B904" s="140">
        <v>343</v>
      </c>
      <c r="C904" s="140" t="s">
        <v>1564</v>
      </c>
      <c r="D904" s="140" t="s">
        <v>1832</v>
      </c>
      <c r="E904" s="140">
        <v>25</v>
      </c>
      <c r="F904" s="140" t="s">
        <v>65</v>
      </c>
      <c r="G904" s="140" t="s">
        <v>1578</v>
      </c>
      <c r="H904" s="140" t="s">
        <v>1088</v>
      </c>
      <c r="I904" s="140" t="s">
        <v>1088</v>
      </c>
      <c r="J904" s="140" t="s">
        <v>1566</v>
      </c>
      <c r="K904" s="140" t="s">
        <v>1567</v>
      </c>
      <c r="L904" s="140" t="s">
        <v>1088</v>
      </c>
      <c r="M904" s="140" t="s">
        <v>1097</v>
      </c>
      <c r="N904" s="140" t="s">
        <v>1098</v>
      </c>
      <c r="O904" s="141" t="s">
        <v>1088</v>
      </c>
      <c r="P904" s="140" t="s">
        <v>1092</v>
      </c>
      <c r="Q904" s="140" t="s">
        <v>1568</v>
      </c>
      <c r="R904" s="140" t="s">
        <v>1569</v>
      </c>
      <c r="S904" s="140" t="s">
        <v>1570</v>
      </c>
      <c r="T904" s="140" t="s">
        <v>1568</v>
      </c>
      <c r="U904" s="140" t="s">
        <v>1569</v>
      </c>
      <c r="V904" s="140" t="s">
        <v>1570</v>
      </c>
      <c r="W904" s="140" t="s">
        <v>2506</v>
      </c>
      <c r="X904" s="140"/>
      <c r="Y904" s="138"/>
    </row>
    <row r="905" spans="2:25" ht="114" hidden="1" x14ac:dyDescent="0.45">
      <c r="B905" s="140">
        <v>344</v>
      </c>
      <c r="C905" s="140" t="s">
        <v>1564</v>
      </c>
      <c r="D905" s="140" t="s">
        <v>1832</v>
      </c>
      <c r="E905" s="140">
        <v>25</v>
      </c>
      <c r="F905" s="140" t="s">
        <v>65</v>
      </c>
      <c r="G905" s="140" t="s">
        <v>1579</v>
      </c>
      <c r="H905" s="140" t="s">
        <v>1088</v>
      </c>
      <c r="I905" s="140" t="s">
        <v>1088</v>
      </c>
      <c r="J905" s="140" t="s">
        <v>1566</v>
      </c>
      <c r="K905" s="140" t="s">
        <v>1567</v>
      </c>
      <c r="L905" s="140" t="s">
        <v>1088</v>
      </c>
      <c r="M905" s="140" t="s">
        <v>1097</v>
      </c>
      <c r="N905" s="140" t="s">
        <v>1098</v>
      </c>
      <c r="O905" s="141" t="s">
        <v>1088</v>
      </c>
      <c r="P905" s="140" t="s">
        <v>1092</v>
      </c>
      <c r="Q905" s="140" t="s">
        <v>1568</v>
      </c>
      <c r="R905" s="140" t="s">
        <v>1569</v>
      </c>
      <c r="S905" s="140" t="s">
        <v>1570</v>
      </c>
      <c r="T905" s="140" t="s">
        <v>1580</v>
      </c>
      <c r="U905" s="140" t="s">
        <v>1569</v>
      </c>
      <c r="V905" s="140" t="s">
        <v>1570</v>
      </c>
      <c r="W905" s="140" t="s">
        <v>2506</v>
      </c>
      <c r="X905" s="140"/>
      <c r="Y905" s="138"/>
    </row>
    <row r="906" spans="2:25" ht="114" hidden="1" x14ac:dyDescent="0.45">
      <c r="B906" s="140">
        <v>345</v>
      </c>
      <c r="C906" s="140" t="s">
        <v>1564</v>
      </c>
      <c r="D906" s="140" t="s">
        <v>1832</v>
      </c>
      <c r="E906" s="140">
        <v>25</v>
      </c>
      <c r="F906" s="140" t="s">
        <v>65</v>
      </c>
      <c r="G906" s="140" t="s">
        <v>1581</v>
      </c>
      <c r="H906" s="140" t="s">
        <v>1088</v>
      </c>
      <c r="I906" s="140" t="s">
        <v>1088</v>
      </c>
      <c r="J906" s="140" t="s">
        <v>1566</v>
      </c>
      <c r="K906" s="140" t="s">
        <v>1567</v>
      </c>
      <c r="L906" s="140">
        <v>183.6</v>
      </c>
      <c r="M906" s="140" t="s">
        <v>1097</v>
      </c>
      <c r="N906" s="140" t="s">
        <v>1098</v>
      </c>
      <c r="O906" s="141">
        <v>60000</v>
      </c>
      <c r="P906" s="140" t="s">
        <v>1092</v>
      </c>
      <c r="Q906" s="140" t="s">
        <v>1568</v>
      </c>
      <c r="R906" s="140" t="s">
        <v>1569</v>
      </c>
      <c r="S906" s="140" t="s">
        <v>1570</v>
      </c>
      <c r="T906" s="140" t="s">
        <v>1568</v>
      </c>
      <c r="U906" s="140" t="s">
        <v>1569</v>
      </c>
      <c r="V906" s="140" t="s">
        <v>1570</v>
      </c>
      <c r="W906" s="140" t="s">
        <v>2506</v>
      </c>
      <c r="X906" s="140" t="s">
        <v>2795</v>
      </c>
      <c r="Y906" s="138"/>
    </row>
    <row r="907" spans="2:25" ht="114" hidden="1" x14ac:dyDescent="0.45">
      <c r="B907" s="140">
        <v>346</v>
      </c>
      <c r="C907" s="140" t="s">
        <v>1564</v>
      </c>
      <c r="D907" s="140" t="s">
        <v>1832</v>
      </c>
      <c r="E907" s="140">
        <v>25</v>
      </c>
      <c r="F907" s="140" t="s">
        <v>65</v>
      </c>
      <c r="G907" s="140" t="s">
        <v>1582</v>
      </c>
      <c r="H907" s="140" t="s">
        <v>1088</v>
      </c>
      <c r="I907" s="140" t="s">
        <v>1088</v>
      </c>
      <c r="J907" s="140" t="s">
        <v>1566</v>
      </c>
      <c r="K907" s="140" t="s">
        <v>1567</v>
      </c>
      <c r="L907" s="140">
        <v>210</v>
      </c>
      <c r="M907" s="140" t="s">
        <v>1097</v>
      </c>
      <c r="N907" s="140" t="s">
        <v>1098</v>
      </c>
      <c r="O907" s="141">
        <v>65000</v>
      </c>
      <c r="P907" s="140" t="s">
        <v>1092</v>
      </c>
      <c r="Q907" s="140" t="s">
        <v>1568</v>
      </c>
      <c r="R907" s="140" t="s">
        <v>1569</v>
      </c>
      <c r="S907" s="140" t="s">
        <v>1570</v>
      </c>
      <c r="T907" s="140" t="s">
        <v>1568</v>
      </c>
      <c r="U907" s="140" t="s">
        <v>1569</v>
      </c>
      <c r="V907" s="140" t="s">
        <v>1570</v>
      </c>
      <c r="W907" s="140" t="s">
        <v>2506</v>
      </c>
      <c r="X907" s="140" t="s">
        <v>2795</v>
      </c>
      <c r="Y907" s="138"/>
    </row>
    <row r="908" spans="2:25" ht="114" hidden="1" x14ac:dyDescent="0.45">
      <c r="B908" s="140">
        <v>347</v>
      </c>
      <c r="C908" s="140" t="s">
        <v>1564</v>
      </c>
      <c r="D908" s="140" t="s">
        <v>1832</v>
      </c>
      <c r="E908" s="140">
        <v>25</v>
      </c>
      <c r="F908" s="140" t="s">
        <v>65</v>
      </c>
      <c r="G908" s="140" t="s">
        <v>1583</v>
      </c>
      <c r="H908" s="140" t="s">
        <v>1088</v>
      </c>
      <c r="I908" s="140" t="s">
        <v>1584</v>
      </c>
      <c r="J908" s="140" t="s">
        <v>1566</v>
      </c>
      <c r="K908" s="140" t="s">
        <v>1567</v>
      </c>
      <c r="L908" s="140">
        <v>172.8</v>
      </c>
      <c r="M908" s="140" t="s">
        <v>1097</v>
      </c>
      <c r="N908" s="140" t="s">
        <v>1098</v>
      </c>
      <c r="O908" s="141">
        <v>25000</v>
      </c>
      <c r="P908" s="140" t="s">
        <v>1092</v>
      </c>
      <c r="Q908" s="140" t="s">
        <v>1568</v>
      </c>
      <c r="R908" s="140" t="s">
        <v>1569</v>
      </c>
      <c r="S908" s="140" t="s">
        <v>1570</v>
      </c>
      <c r="T908" s="140" t="s">
        <v>1568</v>
      </c>
      <c r="U908" s="140" t="s">
        <v>1569</v>
      </c>
      <c r="V908" s="140" t="s">
        <v>1570</v>
      </c>
      <c r="W908" s="140" t="s">
        <v>2506</v>
      </c>
      <c r="X908" s="140" t="s">
        <v>2795</v>
      </c>
      <c r="Y908" s="138"/>
    </row>
    <row r="909" spans="2:25" ht="114" hidden="1" x14ac:dyDescent="0.45">
      <c r="B909" s="140">
        <v>348</v>
      </c>
      <c r="C909" s="140" t="s">
        <v>1564</v>
      </c>
      <c r="D909" s="140" t="s">
        <v>1832</v>
      </c>
      <c r="E909" s="140">
        <v>25</v>
      </c>
      <c r="F909" s="140" t="s">
        <v>65</v>
      </c>
      <c r="G909" s="140" t="s">
        <v>1583</v>
      </c>
      <c r="H909" s="140" t="s">
        <v>1088</v>
      </c>
      <c r="I909" s="140" t="s">
        <v>1585</v>
      </c>
      <c r="J909" s="140" t="s">
        <v>1566</v>
      </c>
      <c r="K909" s="140" t="s">
        <v>1567</v>
      </c>
      <c r="L909" s="140">
        <v>171.1</v>
      </c>
      <c r="M909" s="140" t="s">
        <v>1097</v>
      </c>
      <c r="N909" s="140" t="s">
        <v>1098</v>
      </c>
      <c r="O909" s="141">
        <v>40000</v>
      </c>
      <c r="P909" s="140" t="s">
        <v>1092</v>
      </c>
      <c r="Q909" s="140" t="s">
        <v>1568</v>
      </c>
      <c r="R909" s="140" t="s">
        <v>1569</v>
      </c>
      <c r="S909" s="140" t="s">
        <v>1570</v>
      </c>
      <c r="T909" s="140" t="s">
        <v>1568</v>
      </c>
      <c r="U909" s="140" t="s">
        <v>1569</v>
      </c>
      <c r="V909" s="140" t="s">
        <v>1570</v>
      </c>
      <c r="W909" s="140" t="s">
        <v>2506</v>
      </c>
      <c r="X909" s="140" t="s">
        <v>2795</v>
      </c>
      <c r="Y909" s="138"/>
    </row>
    <row r="910" spans="2:25" ht="114" hidden="1" x14ac:dyDescent="0.45">
      <c r="B910" s="140">
        <v>349</v>
      </c>
      <c r="C910" s="140" t="s">
        <v>1564</v>
      </c>
      <c r="D910" s="140" t="s">
        <v>1832</v>
      </c>
      <c r="E910" s="140">
        <v>25</v>
      </c>
      <c r="F910" s="140" t="s">
        <v>65</v>
      </c>
      <c r="G910" s="140" t="s">
        <v>1586</v>
      </c>
      <c r="H910" s="140" t="s">
        <v>1088</v>
      </c>
      <c r="I910" s="140" t="s">
        <v>1088</v>
      </c>
      <c r="J910" s="140" t="s">
        <v>1566</v>
      </c>
      <c r="K910" s="140" t="s">
        <v>1567</v>
      </c>
      <c r="L910" s="140">
        <v>202.3</v>
      </c>
      <c r="M910" s="140" t="s">
        <v>1097</v>
      </c>
      <c r="N910" s="140" t="s">
        <v>1098</v>
      </c>
      <c r="O910" s="141">
        <v>15000</v>
      </c>
      <c r="P910" s="140" t="s">
        <v>1092</v>
      </c>
      <c r="Q910" s="140" t="s">
        <v>1568</v>
      </c>
      <c r="R910" s="140" t="s">
        <v>1569</v>
      </c>
      <c r="S910" s="140" t="s">
        <v>1570</v>
      </c>
      <c r="T910" s="140" t="s">
        <v>1568</v>
      </c>
      <c r="U910" s="140" t="s">
        <v>1569</v>
      </c>
      <c r="V910" s="140" t="s">
        <v>1570</v>
      </c>
      <c r="W910" s="140" t="s">
        <v>2506</v>
      </c>
      <c r="X910" s="140" t="s">
        <v>2795</v>
      </c>
      <c r="Y910" s="138"/>
    </row>
    <row r="911" spans="2:25" ht="85.5" hidden="1" x14ac:dyDescent="0.45">
      <c r="B911" s="140">
        <v>457</v>
      </c>
      <c r="C911" s="140" t="s">
        <v>1317</v>
      </c>
      <c r="D911" s="140" t="s">
        <v>1832</v>
      </c>
      <c r="E911" s="140">
        <v>40</v>
      </c>
      <c r="F911" s="140" t="s">
        <v>2163</v>
      </c>
      <c r="G911" s="140" t="s">
        <v>1351</v>
      </c>
      <c r="H911" s="140" t="s">
        <v>1218</v>
      </c>
      <c r="I911" s="140" t="s">
        <v>1319</v>
      </c>
      <c r="J911" s="140" t="s">
        <v>1132</v>
      </c>
      <c r="K911" s="140" t="s">
        <v>1088</v>
      </c>
      <c r="L911" s="140" t="s">
        <v>1088</v>
      </c>
      <c r="M911" s="140" t="s">
        <v>1097</v>
      </c>
      <c r="N911" s="140" t="s">
        <v>1098</v>
      </c>
      <c r="O911" s="141" t="s">
        <v>1088</v>
      </c>
      <c r="P911" s="140" t="s">
        <v>1219</v>
      </c>
      <c r="Q911" s="140" t="s">
        <v>1088</v>
      </c>
      <c r="R911" s="140" t="s">
        <v>1088</v>
      </c>
      <c r="S911" s="140" t="s">
        <v>1320</v>
      </c>
      <c r="T911" s="140" t="s">
        <v>1088</v>
      </c>
      <c r="U911" s="140" t="s">
        <v>1088</v>
      </c>
      <c r="V911" s="140" t="s">
        <v>1352</v>
      </c>
      <c r="W911" s="140" t="s">
        <v>2506</v>
      </c>
      <c r="X911" s="140"/>
      <c r="Y911" s="138"/>
    </row>
    <row r="912" spans="2:25" ht="85.5" hidden="1" x14ac:dyDescent="0.45">
      <c r="B912" s="140">
        <v>458</v>
      </c>
      <c r="C912" s="140" t="s">
        <v>1317</v>
      </c>
      <c r="D912" s="140" t="s">
        <v>1832</v>
      </c>
      <c r="E912" s="140">
        <v>40</v>
      </c>
      <c r="F912" s="140" t="s">
        <v>2163</v>
      </c>
      <c r="G912" s="140" t="s">
        <v>1351</v>
      </c>
      <c r="H912" s="140" t="s">
        <v>1218</v>
      </c>
      <c r="I912" s="140" t="s">
        <v>1322</v>
      </c>
      <c r="J912" s="140" t="s">
        <v>1132</v>
      </c>
      <c r="K912" s="140" t="s">
        <v>1088</v>
      </c>
      <c r="L912" s="140" t="s">
        <v>1088</v>
      </c>
      <c r="M912" s="140" t="s">
        <v>1097</v>
      </c>
      <c r="N912" s="140" t="s">
        <v>1098</v>
      </c>
      <c r="O912" s="141" t="s">
        <v>1088</v>
      </c>
      <c r="P912" s="140" t="s">
        <v>1219</v>
      </c>
      <c r="Q912" s="140" t="s">
        <v>1088</v>
      </c>
      <c r="R912" s="140" t="s">
        <v>1088</v>
      </c>
      <c r="S912" s="140" t="s">
        <v>1320</v>
      </c>
      <c r="T912" s="140" t="s">
        <v>1088</v>
      </c>
      <c r="U912" s="140" t="s">
        <v>1088</v>
      </c>
      <c r="V912" s="140" t="s">
        <v>1352</v>
      </c>
      <c r="W912" s="140" t="s">
        <v>2506</v>
      </c>
      <c r="X912" s="140"/>
      <c r="Y912" s="138"/>
    </row>
    <row r="913" spans="2:25" ht="85.5" hidden="1" x14ac:dyDescent="0.45">
      <c r="B913" s="140">
        <v>459</v>
      </c>
      <c r="C913" s="140" t="s">
        <v>1317</v>
      </c>
      <c r="D913" s="140" t="s">
        <v>1832</v>
      </c>
      <c r="E913" s="140">
        <v>40</v>
      </c>
      <c r="F913" s="140" t="s">
        <v>2163</v>
      </c>
      <c r="G913" s="140" t="s">
        <v>1351</v>
      </c>
      <c r="H913" s="140" t="s">
        <v>1218</v>
      </c>
      <c r="I913" s="140" t="s">
        <v>1323</v>
      </c>
      <c r="J913" s="140" t="s">
        <v>1132</v>
      </c>
      <c r="K913" s="140" t="s">
        <v>1088</v>
      </c>
      <c r="L913" s="140" t="s">
        <v>1088</v>
      </c>
      <c r="M913" s="140" t="s">
        <v>1097</v>
      </c>
      <c r="N913" s="140" t="s">
        <v>1098</v>
      </c>
      <c r="O913" s="141" t="s">
        <v>1088</v>
      </c>
      <c r="P913" s="140" t="s">
        <v>1219</v>
      </c>
      <c r="Q913" s="140" t="s">
        <v>1088</v>
      </c>
      <c r="R913" s="140" t="s">
        <v>1088</v>
      </c>
      <c r="S913" s="140" t="s">
        <v>1320</v>
      </c>
      <c r="T913" s="140" t="s">
        <v>1088</v>
      </c>
      <c r="U913" s="140" t="s">
        <v>1088</v>
      </c>
      <c r="V913" s="140" t="s">
        <v>1352</v>
      </c>
      <c r="W913" s="140" t="s">
        <v>2506</v>
      </c>
      <c r="X913" s="140"/>
      <c r="Y913" s="138"/>
    </row>
    <row r="914" spans="2:25" ht="85.5" hidden="1" x14ac:dyDescent="0.45">
      <c r="B914" s="140">
        <v>460</v>
      </c>
      <c r="C914" s="140" t="s">
        <v>1317</v>
      </c>
      <c r="D914" s="140" t="s">
        <v>1832</v>
      </c>
      <c r="E914" s="140">
        <v>40</v>
      </c>
      <c r="F914" s="140" t="s">
        <v>2163</v>
      </c>
      <c r="G914" s="140" t="s">
        <v>1351</v>
      </c>
      <c r="H914" s="140" t="s">
        <v>1218</v>
      </c>
      <c r="I914" s="140" t="s">
        <v>1324</v>
      </c>
      <c r="J914" s="140" t="s">
        <v>1132</v>
      </c>
      <c r="K914" s="140" t="s">
        <v>1088</v>
      </c>
      <c r="L914" s="140" t="s">
        <v>1088</v>
      </c>
      <c r="M914" s="140" t="s">
        <v>1097</v>
      </c>
      <c r="N914" s="140" t="s">
        <v>1098</v>
      </c>
      <c r="O914" s="141" t="s">
        <v>1088</v>
      </c>
      <c r="P914" s="140" t="s">
        <v>1219</v>
      </c>
      <c r="Q914" s="140" t="s">
        <v>1088</v>
      </c>
      <c r="R914" s="140" t="s">
        <v>1088</v>
      </c>
      <c r="S914" s="140" t="s">
        <v>1320</v>
      </c>
      <c r="T914" s="140" t="s">
        <v>1088</v>
      </c>
      <c r="U914" s="140" t="s">
        <v>1088</v>
      </c>
      <c r="V914" s="140" t="s">
        <v>1352</v>
      </c>
      <c r="W914" s="140" t="s">
        <v>2506</v>
      </c>
      <c r="X914" s="140"/>
      <c r="Y914" s="138"/>
    </row>
    <row r="915" spans="2:25" ht="42.75" hidden="1" x14ac:dyDescent="0.45">
      <c r="B915" s="140">
        <v>613</v>
      </c>
      <c r="C915" s="140" t="s">
        <v>1636</v>
      </c>
      <c r="D915" s="140" t="s">
        <v>1832</v>
      </c>
      <c r="E915" s="140">
        <v>53</v>
      </c>
      <c r="F915" s="140" t="s">
        <v>2168</v>
      </c>
      <c r="G915" s="140" t="s">
        <v>1637</v>
      </c>
      <c r="H915" s="140" t="s">
        <v>1638</v>
      </c>
      <c r="I915" s="140" t="s">
        <v>1639</v>
      </c>
      <c r="J915" s="140" t="s">
        <v>1640</v>
      </c>
      <c r="K915" s="140" t="s">
        <v>1641</v>
      </c>
      <c r="L915" s="140">
        <v>82</v>
      </c>
      <c r="M915" s="140" t="s">
        <v>1097</v>
      </c>
      <c r="N915" s="140" t="s">
        <v>1098</v>
      </c>
      <c r="O915" s="141" t="s">
        <v>1088</v>
      </c>
      <c r="P915" s="140" t="s">
        <v>1092</v>
      </c>
      <c r="Q915" s="140" t="s">
        <v>1642</v>
      </c>
      <c r="R915" s="140" t="s">
        <v>1643</v>
      </c>
      <c r="S915" s="140" t="s">
        <v>1644</v>
      </c>
      <c r="T915" s="140" t="s">
        <v>1642</v>
      </c>
      <c r="U915" s="140" t="s">
        <v>1643</v>
      </c>
      <c r="V915" s="140" t="s">
        <v>1644</v>
      </c>
      <c r="W915" s="140" t="s">
        <v>2506</v>
      </c>
      <c r="X915" s="140"/>
      <c r="Y915" s="138"/>
    </row>
    <row r="916" spans="2:25" ht="42.75" hidden="1" x14ac:dyDescent="0.45">
      <c r="B916" s="140">
        <v>614</v>
      </c>
      <c r="C916" s="140" t="s">
        <v>1636</v>
      </c>
      <c r="D916" s="140" t="s">
        <v>1832</v>
      </c>
      <c r="E916" s="140">
        <v>53</v>
      </c>
      <c r="F916" s="140" t="s">
        <v>2168</v>
      </c>
      <c r="G916" s="140" t="s">
        <v>1637</v>
      </c>
      <c r="H916" s="140" t="s">
        <v>1638</v>
      </c>
      <c r="I916" s="140" t="s">
        <v>1645</v>
      </c>
      <c r="J916" s="140" t="s">
        <v>1640</v>
      </c>
      <c r="K916" s="140" t="s">
        <v>1641</v>
      </c>
      <c r="L916" s="140">
        <v>123</v>
      </c>
      <c r="M916" s="140" t="s">
        <v>1097</v>
      </c>
      <c r="N916" s="140" t="s">
        <v>1098</v>
      </c>
      <c r="O916" s="141" t="s">
        <v>1088</v>
      </c>
      <c r="P916" s="140" t="s">
        <v>1092</v>
      </c>
      <c r="Q916" s="140" t="s">
        <v>1642</v>
      </c>
      <c r="R916" s="140" t="s">
        <v>1643</v>
      </c>
      <c r="S916" s="140" t="s">
        <v>1644</v>
      </c>
      <c r="T916" s="140" t="s">
        <v>1642</v>
      </c>
      <c r="U916" s="140" t="s">
        <v>1643</v>
      </c>
      <c r="V916" s="140" t="s">
        <v>1644</v>
      </c>
      <c r="W916" s="140" t="s">
        <v>2506</v>
      </c>
      <c r="X916" s="140"/>
      <c r="Y916" s="138"/>
    </row>
    <row r="917" spans="2:25" ht="42.75" hidden="1" x14ac:dyDescent="0.45">
      <c r="B917" s="140">
        <v>615</v>
      </c>
      <c r="C917" s="140" t="s">
        <v>1636</v>
      </c>
      <c r="D917" s="140" t="s">
        <v>1832</v>
      </c>
      <c r="E917" s="140">
        <v>53</v>
      </c>
      <c r="F917" s="140" t="s">
        <v>2168</v>
      </c>
      <c r="G917" s="140" t="s">
        <v>1637</v>
      </c>
      <c r="H917" s="140" t="s">
        <v>1638</v>
      </c>
      <c r="I917" s="140" t="s">
        <v>1646</v>
      </c>
      <c r="J917" s="140" t="s">
        <v>1640</v>
      </c>
      <c r="K917" s="140" t="s">
        <v>1641</v>
      </c>
      <c r="L917" s="140">
        <v>187</v>
      </c>
      <c r="M917" s="140" t="s">
        <v>1097</v>
      </c>
      <c r="N917" s="140" t="s">
        <v>1098</v>
      </c>
      <c r="O917" s="141" t="s">
        <v>1088</v>
      </c>
      <c r="P917" s="140" t="s">
        <v>1092</v>
      </c>
      <c r="Q917" s="140" t="s">
        <v>1642</v>
      </c>
      <c r="R917" s="140" t="s">
        <v>1643</v>
      </c>
      <c r="S917" s="140" t="s">
        <v>1644</v>
      </c>
      <c r="T917" s="140" t="s">
        <v>1642</v>
      </c>
      <c r="U917" s="140" t="s">
        <v>1643</v>
      </c>
      <c r="V917" s="140" t="s">
        <v>1644</v>
      </c>
      <c r="W917" s="140" t="s">
        <v>2506</v>
      </c>
      <c r="X917" s="140"/>
      <c r="Y917" s="138"/>
    </row>
    <row r="918" spans="2:25" ht="42.75" hidden="1" x14ac:dyDescent="0.45">
      <c r="B918" s="140">
        <v>616</v>
      </c>
      <c r="C918" s="140" t="s">
        <v>1636</v>
      </c>
      <c r="D918" s="140" t="s">
        <v>1832</v>
      </c>
      <c r="E918" s="140">
        <v>53</v>
      </c>
      <c r="F918" s="140" t="s">
        <v>2168</v>
      </c>
      <c r="G918" s="140" t="s">
        <v>1637</v>
      </c>
      <c r="H918" s="140" t="s">
        <v>1638</v>
      </c>
      <c r="I918" s="140" t="s">
        <v>1647</v>
      </c>
      <c r="J918" s="140" t="s">
        <v>1640</v>
      </c>
      <c r="K918" s="140" t="s">
        <v>1641</v>
      </c>
      <c r="L918" s="140">
        <v>211</v>
      </c>
      <c r="M918" s="140" t="s">
        <v>1097</v>
      </c>
      <c r="N918" s="140" t="s">
        <v>1098</v>
      </c>
      <c r="O918" s="141" t="s">
        <v>1088</v>
      </c>
      <c r="P918" s="140" t="s">
        <v>1092</v>
      </c>
      <c r="Q918" s="140" t="s">
        <v>1642</v>
      </c>
      <c r="R918" s="140" t="s">
        <v>1643</v>
      </c>
      <c r="S918" s="140" t="s">
        <v>1644</v>
      </c>
      <c r="T918" s="140" t="s">
        <v>1642</v>
      </c>
      <c r="U918" s="140" t="s">
        <v>1643</v>
      </c>
      <c r="V918" s="140" t="s">
        <v>1644</v>
      </c>
      <c r="W918" s="140" t="s">
        <v>2506</v>
      </c>
      <c r="X918" s="140"/>
      <c r="Y918" s="138"/>
    </row>
    <row r="919" spans="2:25" ht="42.75" hidden="1" x14ac:dyDescent="0.45">
      <c r="B919" s="140">
        <v>617</v>
      </c>
      <c r="C919" s="140" t="s">
        <v>1636</v>
      </c>
      <c r="D919" s="140" t="s">
        <v>1832</v>
      </c>
      <c r="E919" s="140">
        <v>53</v>
      </c>
      <c r="F919" s="140" t="s">
        <v>2168</v>
      </c>
      <c r="G919" s="140" t="s">
        <v>1637</v>
      </c>
      <c r="H919" s="140" t="s">
        <v>1638</v>
      </c>
      <c r="I919" s="140" t="s">
        <v>1648</v>
      </c>
      <c r="J919" s="140" t="s">
        <v>1640</v>
      </c>
      <c r="K919" s="140" t="s">
        <v>1641</v>
      </c>
      <c r="L919" s="140">
        <v>261</v>
      </c>
      <c r="M919" s="140" t="s">
        <v>1097</v>
      </c>
      <c r="N919" s="140" t="s">
        <v>1098</v>
      </c>
      <c r="O919" s="141" t="s">
        <v>1088</v>
      </c>
      <c r="P919" s="140" t="s">
        <v>1092</v>
      </c>
      <c r="Q919" s="140" t="s">
        <v>1642</v>
      </c>
      <c r="R919" s="140" t="s">
        <v>1643</v>
      </c>
      <c r="S919" s="140" t="s">
        <v>1644</v>
      </c>
      <c r="T919" s="140" t="s">
        <v>1642</v>
      </c>
      <c r="U919" s="140" t="s">
        <v>1643</v>
      </c>
      <c r="V919" s="140" t="s">
        <v>1644</v>
      </c>
      <c r="W919" s="140" t="s">
        <v>2506</v>
      </c>
      <c r="X919" s="140"/>
      <c r="Y919" s="138"/>
    </row>
    <row r="920" spans="2:25" ht="42.75" hidden="1" x14ac:dyDescent="0.45">
      <c r="B920" s="140">
        <v>618</v>
      </c>
      <c r="C920" s="140" t="s">
        <v>1636</v>
      </c>
      <c r="D920" s="140" t="s">
        <v>1832</v>
      </c>
      <c r="E920" s="140">
        <v>53</v>
      </c>
      <c r="F920" s="140" t="s">
        <v>2168</v>
      </c>
      <c r="G920" s="140" t="s">
        <v>1637</v>
      </c>
      <c r="H920" s="140" t="s">
        <v>1638</v>
      </c>
      <c r="I920" s="140" t="s">
        <v>1649</v>
      </c>
      <c r="J920" s="140" t="s">
        <v>1640</v>
      </c>
      <c r="K920" s="140" t="s">
        <v>1641</v>
      </c>
      <c r="L920" s="140">
        <v>322</v>
      </c>
      <c r="M920" s="140" t="s">
        <v>1097</v>
      </c>
      <c r="N920" s="140" t="s">
        <v>1098</v>
      </c>
      <c r="O920" s="141" t="s">
        <v>1088</v>
      </c>
      <c r="P920" s="140" t="s">
        <v>1092</v>
      </c>
      <c r="Q920" s="140" t="s">
        <v>1642</v>
      </c>
      <c r="R920" s="140" t="s">
        <v>1643</v>
      </c>
      <c r="S920" s="140" t="s">
        <v>1644</v>
      </c>
      <c r="T920" s="140" t="s">
        <v>1642</v>
      </c>
      <c r="U920" s="140" t="s">
        <v>1643</v>
      </c>
      <c r="V920" s="140" t="s">
        <v>1644</v>
      </c>
      <c r="W920" s="140" t="s">
        <v>2506</v>
      </c>
      <c r="X920" s="140"/>
      <c r="Y920" s="138"/>
    </row>
    <row r="921" spans="2:25" ht="57" hidden="1" x14ac:dyDescent="0.45">
      <c r="B921" s="140">
        <v>619</v>
      </c>
      <c r="C921" s="140" t="s">
        <v>1636</v>
      </c>
      <c r="D921" s="140" t="s">
        <v>1832</v>
      </c>
      <c r="E921" s="140">
        <v>53</v>
      </c>
      <c r="F921" s="140" t="s">
        <v>2168</v>
      </c>
      <c r="G921" s="140" t="s">
        <v>1637</v>
      </c>
      <c r="H921" s="140" t="s">
        <v>1638</v>
      </c>
      <c r="I921" s="140" t="s">
        <v>1650</v>
      </c>
      <c r="J921" s="140" t="s">
        <v>1640</v>
      </c>
      <c r="K921" s="140" t="s">
        <v>1641</v>
      </c>
      <c r="L921" s="140">
        <v>412</v>
      </c>
      <c r="M921" s="140" t="s">
        <v>1097</v>
      </c>
      <c r="N921" s="140" t="s">
        <v>1098</v>
      </c>
      <c r="O921" s="141">
        <v>2700000</v>
      </c>
      <c r="P921" s="140" t="s">
        <v>1092</v>
      </c>
      <c r="Q921" s="140" t="s">
        <v>1642</v>
      </c>
      <c r="R921" s="140" t="s">
        <v>1643</v>
      </c>
      <c r="S921" s="140" t="s">
        <v>1644</v>
      </c>
      <c r="T921" s="140" t="s">
        <v>1642</v>
      </c>
      <c r="U921" s="140" t="s">
        <v>1643</v>
      </c>
      <c r="V921" s="140" t="s">
        <v>1644</v>
      </c>
      <c r="W921" s="140" t="s">
        <v>2506</v>
      </c>
      <c r="X921" s="140" t="s">
        <v>2795</v>
      </c>
      <c r="Y921" s="138"/>
    </row>
    <row r="922" spans="2:25" ht="42.75" hidden="1" x14ac:dyDescent="0.45">
      <c r="B922" s="140">
        <v>620</v>
      </c>
      <c r="C922" s="140" t="s">
        <v>1636</v>
      </c>
      <c r="D922" s="140" t="s">
        <v>1832</v>
      </c>
      <c r="E922" s="140">
        <v>53</v>
      </c>
      <c r="F922" s="140" t="s">
        <v>2168</v>
      </c>
      <c r="G922" s="140" t="s">
        <v>1637</v>
      </c>
      <c r="H922" s="140" t="s">
        <v>1638</v>
      </c>
      <c r="I922" s="140" t="s">
        <v>1651</v>
      </c>
      <c r="J922" s="140" t="s">
        <v>1640</v>
      </c>
      <c r="K922" s="140" t="s">
        <v>1641</v>
      </c>
      <c r="L922" s="140">
        <v>553</v>
      </c>
      <c r="M922" s="140" t="s">
        <v>1097</v>
      </c>
      <c r="N922" s="140" t="s">
        <v>1098</v>
      </c>
      <c r="O922" s="141" t="s">
        <v>1088</v>
      </c>
      <c r="P922" s="140" t="s">
        <v>1092</v>
      </c>
      <c r="Q922" s="140" t="s">
        <v>1642</v>
      </c>
      <c r="R922" s="140" t="s">
        <v>1643</v>
      </c>
      <c r="S922" s="140" t="s">
        <v>1644</v>
      </c>
      <c r="T922" s="140" t="s">
        <v>1642</v>
      </c>
      <c r="U922" s="140" t="s">
        <v>1643</v>
      </c>
      <c r="V922" s="140" t="s">
        <v>1644</v>
      </c>
      <c r="W922" s="140" t="s">
        <v>2506</v>
      </c>
      <c r="X922" s="140"/>
      <c r="Y922" s="138"/>
    </row>
    <row r="923" spans="2:25" ht="57" hidden="1" x14ac:dyDescent="0.45">
      <c r="B923" s="140">
        <v>621</v>
      </c>
      <c r="C923" s="140" t="s">
        <v>1636</v>
      </c>
      <c r="D923" s="140" t="s">
        <v>1832</v>
      </c>
      <c r="E923" s="140">
        <v>53</v>
      </c>
      <c r="F923" s="140" t="s">
        <v>2168</v>
      </c>
      <c r="G923" s="140" t="s">
        <v>1637</v>
      </c>
      <c r="H923" s="140" t="s">
        <v>1638</v>
      </c>
      <c r="I923" s="140" t="s">
        <v>1652</v>
      </c>
      <c r="J923" s="140" t="s">
        <v>1640</v>
      </c>
      <c r="K923" s="140" t="s">
        <v>1641</v>
      </c>
      <c r="L923" s="140">
        <v>833</v>
      </c>
      <c r="M923" s="140" t="s">
        <v>1097</v>
      </c>
      <c r="N923" s="140" t="s">
        <v>1098</v>
      </c>
      <c r="O923" s="141">
        <v>2160000</v>
      </c>
      <c r="P923" s="140" t="s">
        <v>1092</v>
      </c>
      <c r="Q923" s="140" t="s">
        <v>1642</v>
      </c>
      <c r="R923" s="140" t="s">
        <v>1643</v>
      </c>
      <c r="S923" s="140" t="s">
        <v>1644</v>
      </c>
      <c r="T923" s="140" t="s">
        <v>1642</v>
      </c>
      <c r="U923" s="140" t="s">
        <v>1643</v>
      </c>
      <c r="V923" s="140" t="s">
        <v>1644</v>
      </c>
      <c r="W923" s="140" t="s">
        <v>2506</v>
      </c>
      <c r="X923" s="140" t="s">
        <v>2795</v>
      </c>
      <c r="Y923" s="138"/>
    </row>
    <row r="924" spans="2:25" ht="42.75" hidden="1" x14ac:dyDescent="0.45">
      <c r="B924" s="140">
        <v>622</v>
      </c>
      <c r="C924" s="140" t="s">
        <v>1636</v>
      </c>
      <c r="D924" s="140" t="s">
        <v>1832</v>
      </c>
      <c r="E924" s="140">
        <v>53</v>
      </c>
      <c r="F924" s="140" t="s">
        <v>2168</v>
      </c>
      <c r="G924" s="140" t="s">
        <v>1637</v>
      </c>
      <c r="H924" s="140" t="s">
        <v>1638</v>
      </c>
      <c r="I924" s="140" t="s">
        <v>1653</v>
      </c>
      <c r="J924" s="140" t="s">
        <v>1640</v>
      </c>
      <c r="K924" s="140" t="s">
        <v>1641</v>
      </c>
      <c r="L924" s="140">
        <v>1453</v>
      </c>
      <c r="M924" s="140" t="s">
        <v>1097</v>
      </c>
      <c r="N924" s="140" t="s">
        <v>1098</v>
      </c>
      <c r="O924" s="141" t="s">
        <v>1088</v>
      </c>
      <c r="P924" s="140" t="s">
        <v>1092</v>
      </c>
      <c r="Q924" s="140" t="s">
        <v>1642</v>
      </c>
      <c r="R924" s="140" t="s">
        <v>1643</v>
      </c>
      <c r="S924" s="140" t="s">
        <v>1644</v>
      </c>
      <c r="T924" s="140" t="s">
        <v>1642</v>
      </c>
      <c r="U924" s="140" t="s">
        <v>1643</v>
      </c>
      <c r="V924" s="140" t="s">
        <v>1644</v>
      </c>
      <c r="W924" s="140" t="s">
        <v>2506</v>
      </c>
      <c r="X924" s="140"/>
      <c r="Y924" s="138"/>
    </row>
    <row r="925" spans="2:25" ht="42.75" hidden="1" x14ac:dyDescent="0.45">
      <c r="B925" s="140">
        <v>623</v>
      </c>
      <c r="C925" s="140" t="s">
        <v>1636</v>
      </c>
      <c r="D925" s="140" t="s">
        <v>1832</v>
      </c>
      <c r="E925" s="140">
        <v>53</v>
      </c>
      <c r="F925" s="140" t="s">
        <v>2168</v>
      </c>
      <c r="G925" s="140" t="s">
        <v>1637</v>
      </c>
      <c r="H925" s="140" t="s">
        <v>1638</v>
      </c>
      <c r="I925" s="140" t="s">
        <v>1654</v>
      </c>
      <c r="J925" s="140" t="s">
        <v>1640</v>
      </c>
      <c r="K925" s="140" t="s">
        <v>1641</v>
      </c>
      <c r="L925" s="140">
        <v>1883</v>
      </c>
      <c r="M925" s="140" t="s">
        <v>1097</v>
      </c>
      <c r="N925" s="140" t="s">
        <v>1098</v>
      </c>
      <c r="O925" s="141" t="s">
        <v>1088</v>
      </c>
      <c r="P925" s="140" t="s">
        <v>1092</v>
      </c>
      <c r="Q925" s="140" t="s">
        <v>1642</v>
      </c>
      <c r="R925" s="140" t="s">
        <v>1643</v>
      </c>
      <c r="S925" s="140" t="s">
        <v>1644</v>
      </c>
      <c r="T925" s="140" t="s">
        <v>1642</v>
      </c>
      <c r="U925" s="140" t="s">
        <v>1643</v>
      </c>
      <c r="V925" s="140" t="s">
        <v>1644</v>
      </c>
      <c r="W925" s="140" t="s">
        <v>2506</v>
      </c>
      <c r="X925" s="140"/>
      <c r="Y925" s="138"/>
    </row>
    <row r="926" spans="2:25" ht="42.75" hidden="1" x14ac:dyDescent="0.45">
      <c r="B926" s="140">
        <v>624</v>
      </c>
      <c r="C926" s="140" t="s">
        <v>1636</v>
      </c>
      <c r="D926" s="140" t="s">
        <v>1832</v>
      </c>
      <c r="E926" s="140">
        <v>53</v>
      </c>
      <c r="F926" s="140" t="s">
        <v>2168</v>
      </c>
      <c r="G926" s="140" t="s">
        <v>1637</v>
      </c>
      <c r="H926" s="140" t="s">
        <v>1638</v>
      </c>
      <c r="I926" s="140" t="s">
        <v>1655</v>
      </c>
      <c r="J926" s="140" t="s">
        <v>1640</v>
      </c>
      <c r="K926" s="140" t="s">
        <v>1641</v>
      </c>
      <c r="L926" s="140">
        <v>2688</v>
      </c>
      <c r="M926" s="140" t="s">
        <v>1097</v>
      </c>
      <c r="N926" s="140" t="s">
        <v>1098</v>
      </c>
      <c r="O926" s="141" t="s">
        <v>1088</v>
      </c>
      <c r="P926" s="140" t="s">
        <v>1092</v>
      </c>
      <c r="Q926" s="140" t="s">
        <v>1642</v>
      </c>
      <c r="R926" s="140" t="s">
        <v>1643</v>
      </c>
      <c r="S926" s="140" t="s">
        <v>1644</v>
      </c>
      <c r="T926" s="140" t="s">
        <v>1642</v>
      </c>
      <c r="U926" s="140" t="s">
        <v>1643</v>
      </c>
      <c r="V926" s="140" t="s">
        <v>1644</v>
      </c>
      <c r="W926" s="140" t="s">
        <v>2506</v>
      </c>
      <c r="X926" s="140"/>
      <c r="Y926" s="138"/>
    </row>
    <row r="927" spans="2:25" ht="42.75" hidden="1" x14ac:dyDescent="0.45">
      <c r="B927" s="140">
        <v>625</v>
      </c>
      <c r="C927" s="140" t="s">
        <v>1636</v>
      </c>
      <c r="D927" s="140" t="s">
        <v>1832</v>
      </c>
      <c r="E927" s="140">
        <v>53</v>
      </c>
      <c r="F927" s="140" t="s">
        <v>2168</v>
      </c>
      <c r="G927" s="140" t="s">
        <v>1637</v>
      </c>
      <c r="H927" s="140" t="s">
        <v>1638</v>
      </c>
      <c r="I927" s="140" t="s">
        <v>1656</v>
      </c>
      <c r="J927" s="140" t="s">
        <v>1640</v>
      </c>
      <c r="K927" s="140" t="s">
        <v>1641</v>
      </c>
      <c r="L927" s="140">
        <v>3458</v>
      </c>
      <c r="M927" s="140" t="s">
        <v>1097</v>
      </c>
      <c r="N927" s="140" t="s">
        <v>1098</v>
      </c>
      <c r="O927" s="141" t="s">
        <v>1088</v>
      </c>
      <c r="P927" s="140" t="s">
        <v>1092</v>
      </c>
      <c r="Q927" s="140" t="s">
        <v>1642</v>
      </c>
      <c r="R927" s="140" t="s">
        <v>1643</v>
      </c>
      <c r="S927" s="140" t="s">
        <v>1644</v>
      </c>
      <c r="T927" s="140" t="s">
        <v>1642</v>
      </c>
      <c r="U927" s="140" t="s">
        <v>1643</v>
      </c>
      <c r="V927" s="140" t="s">
        <v>1644</v>
      </c>
      <c r="W927" s="140" t="s">
        <v>2506</v>
      </c>
      <c r="X927" s="140"/>
      <c r="Y927" s="138"/>
    </row>
    <row r="928" spans="2:25" ht="42.75" hidden="1" x14ac:dyDescent="0.45">
      <c r="B928" s="140">
        <v>626</v>
      </c>
      <c r="C928" s="140" t="s">
        <v>1636</v>
      </c>
      <c r="D928" s="140" t="s">
        <v>1832</v>
      </c>
      <c r="E928" s="140">
        <v>53</v>
      </c>
      <c r="F928" s="140" t="s">
        <v>2168</v>
      </c>
      <c r="G928" s="140" t="s">
        <v>1657</v>
      </c>
      <c r="H928" s="140" t="s">
        <v>1638</v>
      </c>
      <c r="I928" s="140" t="s">
        <v>1639</v>
      </c>
      <c r="J928" s="140" t="s">
        <v>1640</v>
      </c>
      <c r="K928" s="140" t="s">
        <v>1641</v>
      </c>
      <c r="L928" s="140">
        <v>72</v>
      </c>
      <c r="M928" s="140" t="s">
        <v>1097</v>
      </c>
      <c r="N928" s="140" t="s">
        <v>1098</v>
      </c>
      <c r="O928" s="141" t="s">
        <v>1088</v>
      </c>
      <c r="P928" s="140" t="s">
        <v>1092</v>
      </c>
      <c r="Q928" s="140" t="s">
        <v>1642</v>
      </c>
      <c r="R928" s="140" t="s">
        <v>1643</v>
      </c>
      <c r="S928" s="140" t="s">
        <v>1644</v>
      </c>
      <c r="T928" s="140" t="s">
        <v>1642</v>
      </c>
      <c r="U928" s="140" t="s">
        <v>1643</v>
      </c>
      <c r="V928" s="140" t="s">
        <v>1644</v>
      </c>
      <c r="W928" s="140" t="s">
        <v>2506</v>
      </c>
      <c r="X928" s="140"/>
      <c r="Y928" s="138"/>
    </row>
    <row r="929" spans="2:25" ht="42.75" hidden="1" x14ac:dyDescent="0.45">
      <c r="B929" s="140">
        <v>627</v>
      </c>
      <c r="C929" s="140" t="s">
        <v>1636</v>
      </c>
      <c r="D929" s="140" t="s">
        <v>1832</v>
      </c>
      <c r="E929" s="140">
        <v>53</v>
      </c>
      <c r="F929" s="140" t="s">
        <v>2168</v>
      </c>
      <c r="G929" s="140" t="s">
        <v>1657</v>
      </c>
      <c r="H929" s="140" t="s">
        <v>1638</v>
      </c>
      <c r="I929" s="140" t="s">
        <v>1645</v>
      </c>
      <c r="J929" s="140" t="s">
        <v>1640</v>
      </c>
      <c r="K929" s="140" t="s">
        <v>1641</v>
      </c>
      <c r="L929" s="140">
        <v>115</v>
      </c>
      <c r="M929" s="140" t="s">
        <v>1097</v>
      </c>
      <c r="N929" s="140" t="s">
        <v>1098</v>
      </c>
      <c r="O929" s="141" t="s">
        <v>1088</v>
      </c>
      <c r="P929" s="140" t="s">
        <v>1092</v>
      </c>
      <c r="Q929" s="140" t="s">
        <v>1642</v>
      </c>
      <c r="R929" s="140" t="s">
        <v>1643</v>
      </c>
      <c r="S929" s="140" t="s">
        <v>1644</v>
      </c>
      <c r="T929" s="140" t="s">
        <v>1642</v>
      </c>
      <c r="U929" s="140" t="s">
        <v>1643</v>
      </c>
      <c r="V929" s="140" t="s">
        <v>1644</v>
      </c>
      <c r="W929" s="140" t="s">
        <v>2506</v>
      </c>
      <c r="X929" s="140"/>
      <c r="Y929" s="138"/>
    </row>
    <row r="930" spans="2:25" ht="42.75" hidden="1" x14ac:dyDescent="0.45">
      <c r="B930" s="140">
        <v>628</v>
      </c>
      <c r="C930" s="140" t="s">
        <v>1636</v>
      </c>
      <c r="D930" s="140" t="s">
        <v>1832</v>
      </c>
      <c r="E930" s="140">
        <v>53</v>
      </c>
      <c r="F930" s="140" t="s">
        <v>2168</v>
      </c>
      <c r="G930" s="140" t="s">
        <v>1657</v>
      </c>
      <c r="H930" s="140" t="s">
        <v>1638</v>
      </c>
      <c r="I930" s="140" t="s">
        <v>1646</v>
      </c>
      <c r="J930" s="140" t="s">
        <v>1640</v>
      </c>
      <c r="K930" s="140" t="s">
        <v>1641</v>
      </c>
      <c r="L930" s="140">
        <v>182</v>
      </c>
      <c r="M930" s="140" t="s">
        <v>1097</v>
      </c>
      <c r="N930" s="140" t="s">
        <v>1098</v>
      </c>
      <c r="O930" s="141" t="s">
        <v>1088</v>
      </c>
      <c r="P930" s="140" t="s">
        <v>1092</v>
      </c>
      <c r="Q930" s="140" t="s">
        <v>1642</v>
      </c>
      <c r="R930" s="140" t="s">
        <v>1643</v>
      </c>
      <c r="S930" s="140" t="s">
        <v>1644</v>
      </c>
      <c r="T930" s="140" t="s">
        <v>1642</v>
      </c>
      <c r="U930" s="140" t="s">
        <v>1643</v>
      </c>
      <c r="V930" s="140" t="s">
        <v>1644</v>
      </c>
      <c r="W930" s="140" t="s">
        <v>2506</v>
      </c>
      <c r="X930" s="140"/>
      <c r="Y930" s="138"/>
    </row>
    <row r="931" spans="2:25" ht="42.75" hidden="1" x14ac:dyDescent="0.45">
      <c r="B931" s="140">
        <v>629</v>
      </c>
      <c r="C931" s="140" t="s">
        <v>1636</v>
      </c>
      <c r="D931" s="140" t="s">
        <v>1832</v>
      </c>
      <c r="E931" s="140">
        <v>53</v>
      </c>
      <c r="F931" s="140" t="s">
        <v>2168</v>
      </c>
      <c r="G931" s="140" t="s">
        <v>1657</v>
      </c>
      <c r="H931" s="140" t="s">
        <v>1638</v>
      </c>
      <c r="I931" s="140" t="s">
        <v>1647</v>
      </c>
      <c r="J931" s="140" t="s">
        <v>1640</v>
      </c>
      <c r="K931" s="140" t="s">
        <v>1641</v>
      </c>
      <c r="L931" s="140">
        <v>195</v>
      </c>
      <c r="M931" s="140" t="s">
        <v>1097</v>
      </c>
      <c r="N931" s="140" t="s">
        <v>1098</v>
      </c>
      <c r="O931" s="141" t="s">
        <v>1088</v>
      </c>
      <c r="P931" s="140" t="s">
        <v>1092</v>
      </c>
      <c r="Q931" s="140" t="s">
        <v>1642</v>
      </c>
      <c r="R931" s="140" t="s">
        <v>1643</v>
      </c>
      <c r="S931" s="140" t="s">
        <v>1644</v>
      </c>
      <c r="T931" s="140" t="s">
        <v>1642</v>
      </c>
      <c r="U931" s="140" t="s">
        <v>1643</v>
      </c>
      <c r="V931" s="140" t="s">
        <v>1644</v>
      </c>
      <c r="W931" s="140" t="s">
        <v>2506</v>
      </c>
      <c r="X931" s="140"/>
      <c r="Y931" s="138"/>
    </row>
    <row r="932" spans="2:25" ht="42.75" hidden="1" x14ac:dyDescent="0.45">
      <c r="B932" s="140">
        <v>630</v>
      </c>
      <c r="C932" s="140" t="s">
        <v>1636</v>
      </c>
      <c r="D932" s="140" t="s">
        <v>1832</v>
      </c>
      <c r="E932" s="140">
        <v>53</v>
      </c>
      <c r="F932" s="140" t="s">
        <v>2168</v>
      </c>
      <c r="G932" s="140" t="s">
        <v>1657</v>
      </c>
      <c r="H932" s="140" t="s">
        <v>1638</v>
      </c>
      <c r="I932" s="140" t="s">
        <v>1648</v>
      </c>
      <c r="J932" s="140" t="s">
        <v>1640</v>
      </c>
      <c r="K932" s="140" t="s">
        <v>1641</v>
      </c>
      <c r="L932" s="140">
        <v>246</v>
      </c>
      <c r="M932" s="140" t="s">
        <v>1097</v>
      </c>
      <c r="N932" s="140" t="s">
        <v>1098</v>
      </c>
      <c r="O932" s="141" t="s">
        <v>1088</v>
      </c>
      <c r="P932" s="140" t="s">
        <v>1092</v>
      </c>
      <c r="Q932" s="140" t="s">
        <v>1642</v>
      </c>
      <c r="R932" s="140" t="s">
        <v>1643</v>
      </c>
      <c r="S932" s="140" t="s">
        <v>1644</v>
      </c>
      <c r="T932" s="140" t="s">
        <v>1642</v>
      </c>
      <c r="U932" s="140" t="s">
        <v>1643</v>
      </c>
      <c r="V932" s="140" t="s">
        <v>1644</v>
      </c>
      <c r="W932" s="140" t="s">
        <v>2506</v>
      </c>
      <c r="X932" s="140"/>
      <c r="Y932" s="138"/>
    </row>
    <row r="933" spans="2:25" ht="42.75" hidden="1" x14ac:dyDescent="0.45">
      <c r="B933" s="140">
        <v>631</v>
      </c>
      <c r="C933" s="140" t="s">
        <v>1636</v>
      </c>
      <c r="D933" s="140" t="s">
        <v>1832</v>
      </c>
      <c r="E933" s="140">
        <v>53</v>
      </c>
      <c r="F933" s="140" t="s">
        <v>2168</v>
      </c>
      <c r="G933" s="140" t="s">
        <v>1657</v>
      </c>
      <c r="H933" s="140" t="s">
        <v>1638</v>
      </c>
      <c r="I933" s="140" t="s">
        <v>1649</v>
      </c>
      <c r="J933" s="140" t="s">
        <v>1640</v>
      </c>
      <c r="K933" s="140" t="s">
        <v>1641</v>
      </c>
      <c r="L933" s="140">
        <v>303</v>
      </c>
      <c r="M933" s="140" t="s">
        <v>1097</v>
      </c>
      <c r="N933" s="140" t="s">
        <v>1098</v>
      </c>
      <c r="O933" s="141" t="s">
        <v>1088</v>
      </c>
      <c r="P933" s="140" t="s">
        <v>1092</v>
      </c>
      <c r="Q933" s="140" t="s">
        <v>1642</v>
      </c>
      <c r="R933" s="140" t="s">
        <v>1643</v>
      </c>
      <c r="S933" s="140" t="s">
        <v>1644</v>
      </c>
      <c r="T933" s="140" t="s">
        <v>1642</v>
      </c>
      <c r="U933" s="140" t="s">
        <v>1643</v>
      </c>
      <c r="V933" s="140" t="s">
        <v>1644</v>
      </c>
      <c r="W933" s="140" t="s">
        <v>2506</v>
      </c>
      <c r="X933" s="140"/>
      <c r="Y933" s="138"/>
    </row>
    <row r="934" spans="2:25" ht="42.75" hidden="1" x14ac:dyDescent="0.45">
      <c r="B934" s="140">
        <v>632</v>
      </c>
      <c r="C934" s="140" t="s">
        <v>1636</v>
      </c>
      <c r="D934" s="140" t="s">
        <v>1832</v>
      </c>
      <c r="E934" s="140">
        <v>53</v>
      </c>
      <c r="F934" s="140" t="s">
        <v>2168</v>
      </c>
      <c r="G934" s="140" t="s">
        <v>1657</v>
      </c>
      <c r="H934" s="140" t="s">
        <v>1638</v>
      </c>
      <c r="I934" s="140" t="s">
        <v>1650</v>
      </c>
      <c r="J934" s="140" t="s">
        <v>1640</v>
      </c>
      <c r="K934" s="140" t="s">
        <v>1641</v>
      </c>
      <c r="L934" s="140">
        <v>392</v>
      </c>
      <c r="M934" s="140" t="s">
        <v>1097</v>
      </c>
      <c r="N934" s="140" t="s">
        <v>1098</v>
      </c>
      <c r="O934" s="141" t="s">
        <v>1088</v>
      </c>
      <c r="P934" s="140" t="s">
        <v>1092</v>
      </c>
      <c r="Q934" s="140" t="s">
        <v>1642</v>
      </c>
      <c r="R934" s="140" t="s">
        <v>1643</v>
      </c>
      <c r="S934" s="140" t="s">
        <v>1644</v>
      </c>
      <c r="T934" s="140" t="s">
        <v>1642</v>
      </c>
      <c r="U934" s="140" t="s">
        <v>1643</v>
      </c>
      <c r="V934" s="140" t="s">
        <v>1644</v>
      </c>
      <c r="W934" s="140" t="s">
        <v>2506</v>
      </c>
      <c r="X934" s="140"/>
      <c r="Y934" s="138"/>
    </row>
    <row r="935" spans="2:25" ht="57" hidden="1" x14ac:dyDescent="0.45">
      <c r="B935" s="140">
        <v>633</v>
      </c>
      <c r="C935" s="140" t="s">
        <v>1636</v>
      </c>
      <c r="D935" s="140" t="s">
        <v>1832</v>
      </c>
      <c r="E935" s="140">
        <v>53</v>
      </c>
      <c r="F935" s="140" t="s">
        <v>2168</v>
      </c>
      <c r="G935" s="140" t="s">
        <v>1657</v>
      </c>
      <c r="H935" s="140" t="s">
        <v>1638</v>
      </c>
      <c r="I935" s="140" t="s">
        <v>1651</v>
      </c>
      <c r="J935" s="140" t="s">
        <v>1640</v>
      </c>
      <c r="K935" s="140" t="s">
        <v>1641</v>
      </c>
      <c r="L935" s="140">
        <v>507</v>
      </c>
      <c r="M935" s="140" t="s">
        <v>1097</v>
      </c>
      <c r="N935" s="140" t="s">
        <v>1098</v>
      </c>
      <c r="O935" s="141">
        <v>3600000</v>
      </c>
      <c r="P935" s="140" t="s">
        <v>1092</v>
      </c>
      <c r="Q935" s="140" t="s">
        <v>1642</v>
      </c>
      <c r="R935" s="140" t="s">
        <v>1643</v>
      </c>
      <c r="S935" s="140" t="s">
        <v>1644</v>
      </c>
      <c r="T935" s="140" t="s">
        <v>1642</v>
      </c>
      <c r="U935" s="140" t="s">
        <v>1643</v>
      </c>
      <c r="V935" s="140" t="s">
        <v>1644</v>
      </c>
      <c r="W935" s="140" t="s">
        <v>2506</v>
      </c>
      <c r="X935" s="140" t="s">
        <v>2795</v>
      </c>
      <c r="Y935" s="138"/>
    </row>
    <row r="936" spans="2:25" ht="42.75" hidden="1" x14ac:dyDescent="0.45">
      <c r="B936" s="140">
        <v>634</v>
      </c>
      <c r="C936" s="140" t="s">
        <v>1636</v>
      </c>
      <c r="D936" s="140" t="s">
        <v>1832</v>
      </c>
      <c r="E936" s="140">
        <v>53</v>
      </c>
      <c r="F936" s="140" t="s">
        <v>2168</v>
      </c>
      <c r="G936" s="140" t="s">
        <v>1657</v>
      </c>
      <c r="H936" s="140" t="s">
        <v>1638</v>
      </c>
      <c r="I936" s="140" t="s">
        <v>1652</v>
      </c>
      <c r="J936" s="140" t="s">
        <v>1640</v>
      </c>
      <c r="K936" s="140" t="s">
        <v>1641</v>
      </c>
      <c r="L936" s="140">
        <v>756</v>
      </c>
      <c r="M936" s="140" t="s">
        <v>1097</v>
      </c>
      <c r="N936" s="140" t="s">
        <v>1098</v>
      </c>
      <c r="O936" s="141" t="s">
        <v>1088</v>
      </c>
      <c r="P936" s="140" t="s">
        <v>1092</v>
      </c>
      <c r="Q936" s="140" t="s">
        <v>1642</v>
      </c>
      <c r="R936" s="140" t="s">
        <v>1643</v>
      </c>
      <c r="S936" s="140" t="s">
        <v>1644</v>
      </c>
      <c r="T936" s="140" t="s">
        <v>1642</v>
      </c>
      <c r="U936" s="140" t="s">
        <v>1643</v>
      </c>
      <c r="V936" s="140" t="s">
        <v>1644</v>
      </c>
      <c r="W936" s="140" t="s">
        <v>2506</v>
      </c>
      <c r="X936" s="140"/>
      <c r="Y936" s="138"/>
    </row>
    <row r="937" spans="2:25" ht="57" hidden="1" x14ac:dyDescent="0.45">
      <c r="B937" s="140">
        <v>635</v>
      </c>
      <c r="C937" s="140" t="s">
        <v>1636</v>
      </c>
      <c r="D937" s="140" t="s">
        <v>1832</v>
      </c>
      <c r="E937" s="140">
        <v>53</v>
      </c>
      <c r="F937" s="140" t="s">
        <v>2168</v>
      </c>
      <c r="G937" s="140" t="s">
        <v>1657</v>
      </c>
      <c r="H937" s="140" t="s">
        <v>1638</v>
      </c>
      <c r="I937" s="140" t="s">
        <v>1653</v>
      </c>
      <c r="J937" s="140" t="s">
        <v>1640</v>
      </c>
      <c r="K937" s="140" t="s">
        <v>1641</v>
      </c>
      <c r="L937" s="140">
        <v>1385</v>
      </c>
      <c r="M937" s="140" t="s">
        <v>1097</v>
      </c>
      <c r="N937" s="140" t="s">
        <v>1098</v>
      </c>
      <c r="O937" s="141">
        <v>4400000</v>
      </c>
      <c r="P937" s="140" t="s">
        <v>1092</v>
      </c>
      <c r="Q937" s="140" t="s">
        <v>1642</v>
      </c>
      <c r="R937" s="140" t="s">
        <v>1643</v>
      </c>
      <c r="S937" s="140" t="s">
        <v>1644</v>
      </c>
      <c r="T937" s="140" t="s">
        <v>1642</v>
      </c>
      <c r="U937" s="140" t="s">
        <v>1643</v>
      </c>
      <c r="V937" s="140" t="s">
        <v>1644</v>
      </c>
      <c r="W937" s="140" t="s">
        <v>2506</v>
      </c>
      <c r="X937" s="140" t="s">
        <v>2795</v>
      </c>
      <c r="Y937" s="138"/>
    </row>
    <row r="938" spans="2:25" ht="42.75" hidden="1" x14ac:dyDescent="0.45">
      <c r="B938" s="140">
        <v>636</v>
      </c>
      <c r="C938" s="140" t="s">
        <v>1636</v>
      </c>
      <c r="D938" s="140" t="s">
        <v>1832</v>
      </c>
      <c r="E938" s="140">
        <v>53</v>
      </c>
      <c r="F938" s="140" t="s">
        <v>2168</v>
      </c>
      <c r="G938" s="140" t="s">
        <v>1657</v>
      </c>
      <c r="H938" s="140" t="s">
        <v>1638</v>
      </c>
      <c r="I938" s="140" t="s">
        <v>1654</v>
      </c>
      <c r="J938" s="140" t="s">
        <v>1640</v>
      </c>
      <c r="K938" s="140" t="s">
        <v>1641</v>
      </c>
      <c r="L938" s="140">
        <v>1783</v>
      </c>
      <c r="M938" s="140" t="s">
        <v>1097</v>
      </c>
      <c r="N938" s="140" t="s">
        <v>1098</v>
      </c>
      <c r="O938" s="141" t="s">
        <v>1088</v>
      </c>
      <c r="P938" s="140" t="s">
        <v>1092</v>
      </c>
      <c r="Q938" s="140" t="s">
        <v>1642</v>
      </c>
      <c r="R938" s="140" t="s">
        <v>1643</v>
      </c>
      <c r="S938" s="140" t="s">
        <v>1644</v>
      </c>
      <c r="T938" s="140" t="s">
        <v>1642</v>
      </c>
      <c r="U938" s="140" t="s">
        <v>1643</v>
      </c>
      <c r="V938" s="140" t="s">
        <v>1644</v>
      </c>
      <c r="W938" s="140" t="s">
        <v>2506</v>
      </c>
      <c r="X938" s="140"/>
      <c r="Y938" s="138"/>
    </row>
    <row r="939" spans="2:25" ht="42.75" hidden="1" x14ac:dyDescent="0.45">
      <c r="B939" s="140">
        <v>637</v>
      </c>
      <c r="C939" s="140" t="s">
        <v>1636</v>
      </c>
      <c r="D939" s="140" t="s">
        <v>1832</v>
      </c>
      <c r="E939" s="140">
        <v>53</v>
      </c>
      <c r="F939" s="140" t="s">
        <v>2168</v>
      </c>
      <c r="G939" s="140" t="s">
        <v>1657</v>
      </c>
      <c r="H939" s="140" t="s">
        <v>1638</v>
      </c>
      <c r="I939" s="140" t="s">
        <v>1655</v>
      </c>
      <c r="J939" s="140" t="s">
        <v>1640</v>
      </c>
      <c r="K939" s="140" t="s">
        <v>1641</v>
      </c>
      <c r="L939" s="140">
        <v>2513</v>
      </c>
      <c r="M939" s="140" t="s">
        <v>1097</v>
      </c>
      <c r="N939" s="140" t="s">
        <v>1098</v>
      </c>
      <c r="O939" s="141" t="s">
        <v>1088</v>
      </c>
      <c r="P939" s="140" t="s">
        <v>1092</v>
      </c>
      <c r="Q939" s="140" t="s">
        <v>1642</v>
      </c>
      <c r="R939" s="140" t="s">
        <v>1643</v>
      </c>
      <c r="S939" s="140" t="s">
        <v>1644</v>
      </c>
      <c r="T939" s="140" t="s">
        <v>1642</v>
      </c>
      <c r="U939" s="140" t="s">
        <v>1643</v>
      </c>
      <c r="V939" s="140" t="s">
        <v>1644</v>
      </c>
      <c r="W939" s="140" t="s">
        <v>2506</v>
      </c>
      <c r="X939" s="140"/>
      <c r="Y939" s="138"/>
    </row>
    <row r="940" spans="2:25" ht="42.75" hidden="1" x14ac:dyDescent="0.45">
      <c r="B940" s="140">
        <v>638</v>
      </c>
      <c r="C940" s="140" t="s">
        <v>1636</v>
      </c>
      <c r="D940" s="140" t="s">
        <v>1832</v>
      </c>
      <c r="E940" s="140">
        <v>53</v>
      </c>
      <c r="F940" s="140" t="s">
        <v>2168</v>
      </c>
      <c r="G940" s="140" t="s">
        <v>1657</v>
      </c>
      <c r="H940" s="140" t="s">
        <v>1638</v>
      </c>
      <c r="I940" s="140" t="s">
        <v>1656</v>
      </c>
      <c r="J940" s="140" t="s">
        <v>1640</v>
      </c>
      <c r="K940" s="140" t="s">
        <v>1641</v>
      </c>
      <c r="L940" s="140">
        <v>3325</v>
      </c>
      <c r="M940" s="140" t="s">
        <v>1097</v>
      </c>
      <c r="N940" s="140" t="s">
        <v>1098</v>
      </c>
      <c r="O940" s="141" t="s">
        <v>1088</v>
      </c>
      <c r="P940" s="140" t="s">
        <v>1092</v>
      </c>
      <c r="Q940" s="140" t="s">
        <v>1642</v>
      </c>
      <c r="R940" s="140" t="s">
        <v>1643</v>
      </c>
      <c r="S940" s="140" t="s">
        <v>1644</v>
      </c>
      <c r="T940" s="140" t="s">
        <v>1642</v>
      </c>
      <c r="U940" s="140" t="s">
        <v>1643</v>
      </c>
      <c r="V940" s="140" t="s">
        <v>1644</v>
      </c>
      <c r="W940" s="140" t="s">
        <v>2506</v>
      </c>
      <c r="X940" s="140"/>
      <c r="Y940" s="138"/>
    </row>
    <row r="941" spans="2:25" ht="42.75" hidden="1" x14ac:dyDescent="0.45">
      <c r="B941" s="140">
        <v>639</v>
      </c>
      <c r="C941" s="140" t="s">
        <v>1636</v>
      </c>
      <c r="D941" s="140" t="s">
        <v>1832</v>
      </c>
      <c r="E941" s="140">
        <v>53</v>
      </c>
      <c r="F941" s="140" t="s">
        <v>2168</v>
      </c>
      <c r="G941" s="140" t="s">
        <v>1658</v>
      </c>
      <c r="H941" s="140" t="s">
        <v>1638</v>
      </c>
      <c r="I941" s="140" t="s">
        <v>1659</v>
      </c>
      <c r="J941" s="140" t="s">
        <v>1640</v>
      </c>
      <c r="K941" s="140" t="s">
        <v>1641</v>
      </c>
      <c r="L941" s="140">
        <v>42</v>
      </c>
      <c r="M941" s="140" t="s">
        <v>1097</v>
      </c>
      <c r="N941" s="140" t="s">
        <v>1098</v>
      </c>
      <c r="O941" s="141" t="s">
        <v>1088</v>
      </c>
      <c r="P941" s="140" t="s">
        <v>1092</v>
      </c>
      <c r="Q941" s="140" t="s">
        <v>1642</v>
      </c>
      <c r="R941" s="140" t="s">
        <v>1643</v>
      </c>
      <c r="S941" s="140" t="s">
        <v>1644</v>
      </c>
      <c r="T941" s="140" t="s">
        <v>1642</v>
      </c>
      <c r="U941" s="140" t="s">
        <v>1643</v>
      </c>
      <c r="V941" s="140" t="s">
        <v>1644</v>
      </c>
      <c r="W941" s="140" t="s">
        <v>2506</v>
      </c>
      <c r="X941" s="140"/>
      <c r="Y941" s="138"/>
    </row>
    <row r="942" spans="2:25" ht="42.75" hidden="1" x14ac:dyDescent="0.45">
      <c r="B942" s="140">
        <v>640</v>
      </c>
      <c r="C942" s="140" t="s">
        <v>1636</v>
      </c>
      <c r="D942" s="140" t="s">
        <v>1832</v>
      </c>
      <c r="E942" s="140">
        <v>53</v>
      </c>
      <c r="F942" s="140" t="s">
        <v>2168</v>
      </c>
      <c r="G942" s="140" t="s">
        <v>1658</v>
      </c>
      <c r="H942" s="140" t="s">
        <v>1638</v>
      </c>
      <c r="I942" s="140" t="s">
        <v>1660</v>
      </c>
      <c r="J942" s="140" t="s">
        <v>1640</v>
      </c>
      <c r="K942" s="140" t="s">
        <v>1641</v>
      </c>
      <c r="L942" s="140">
        <v>74</v>
      </c>
      <c r="M942" s="140" t="s">
        <v>1097</v>
      </c>
      <c r="N942" s="140" t="s">
        <v>1098</v>
      </c>
      <c r="O942" s="141" t="s">
        <v>1088</v>
      </c>
      <c r="P942" s="140" t="s">
        <v>1092</v>
      </c>
      <c r="Q942" s="140" t="s">
        <v>1642</v>
      </c>
      <c r="R942" s="140" t="s">
        <v>1643</v>
      </c>
      <c r="S942" s="140" t="s">
        <v>1644</v>
      </c>
      <c r="T942" s="140" t="s">
        <v>1642</v>
      </c>
      <c r="U942" s="140" t="s">
        <v>1643</v>
      </c>
      <c r="V942" s="140" t="s">
        <v>1644</v>
      </c>
      <c r="W942" s="140" t="s">
        <v>2506</v>
      </c>
      <c r="X942" s="140"/>
      <c r="Y942" s="138"/>
    </row>
    <row r="943" spans="2:25" ht="57" hidden="1" x14ac:dyDescent="0.45">
      <c r="B943" s="140">
        <v>641</v>
      </c>
      <c r="C943" s="140" t="s">
        <v>1636</v>
      </c>
      <c r="D943" s="140" t="s">
        <v>1832</v>
      </c>
      <c r="E943" s="140">
        <v>53</v>
      </c>
      <c r="F943" s="140" t="s">
        <v>2168</v>
      </c>
      <c r="G943" s="140" t="s">
        <v>1658</v>
      </c>
      <c r="H943" s="140" t="s">
        <v>1638</v>
      </c>
      <c r="I943" s="140" t="s">
        <v>1645</v>
      </c>
      <c r="J943" s="140" t="s">
        <v>1640</v>
      </c>
      <c r="K943" s="140" t="s">
        <v>1641</v>
      </c>
      <c r="L943" s="140">
        <v>100</v>
      </c>
      <c r="M943" s="140" t="s">
        <v>1097</v>
      </c>
      <c r="N943" s="140" t="s">
        <v>1098</v>
      </c>
      <c r="O943" s="141">
        <v>1350000</v>
      </c>
      <c r="P943" s="140" t="s">
        <v>1092</v>
      </c>
      <c r="Q943" s="140" t="s">
        <v>1642</v>
      </c>
      <c r="R943" s="140" t="s">
        <v>1643</v>
      </c>
      <c r="S943" s="140" t="s">
        <v>1644</v>
      </c>
      <c r="T943" s="140" t="s">
        <v>1642</v>
      </c>
      <c r="U943" s="140" t="s">
        <v>1643</v>
      </c>
      <c r="V943" s="140" t="s">
        <v>1644</v>
      </c>
      <c r="W943" s="140" t="s">
        <v>2506</v>
      </c>
      <c r="X943" s="140" t="s">
        <v>2795</v>
      </c>
      <c r="Y943" s="138"/>
    </row>
    <row r="944" spans="2:25" ht="42.75" hidden="1" x14ac:dyDescent="0.45">
      <c r="B944" s="140">
        <v>642</v>
      </c>
      <c r="C944" s="140" t="s">
        <v>1636</v>
      </c>
      <c r="D944" s="140" t="s">
        <v>1832</v>
      </c>
      <c r="E944" s="140">
        <v>53</v>
      </c>
      <c r="F944" s="140" t="s">
        <v>2168</v>
      </c>
      <c r="G944" s="140" t="s">
        <v>1658</v>
      </c>
      <c r="H944" s="140" t="s">
        <v>1638</v>
      </c>
      <c r="I944" s="140" t="s">
        <v>1646</v>
      </c>
      <c r="J944" s="140" t="s">
        <v>1640</v>
      </c>
      <c r="K944" s="140" t="s">
        <v>1641</v>
      </c>
      <c r="L944" s="140">
        <v>144</v>
      </c>
      <c r="M944" s="140" t="s">
        <v>1097</v>
      </c>
      <c r="N944" s="140" t="s">
        <v>1098</v>
      </c>
      <c r="O944" s="141" t="s">
        <v>1088</v>
      </c>
      <c r="P944" s="140" t="s">
        <v>1092</v>
      </c>
      <c r="Q944" s="140" t="s">
        <v>1642</v>
      </c>
      <c r="R944" s="140" t="s">
        <v>1643</v>
      </c>
      <c r="S944" s="140" t="s">
        <v>1644</v>
      </c>
      <c r="T944" s="140" t="s">
        <v>1642</v>
      </c>
      <c r="U944" s="140" t="s">
        <v>1643</v>
      </c>
      <c r="V944" s="140" t="s">
        <v>1644</v>
      </c>
      <c r="W944" s="140" t="s">
        <v>2506</v>
      </c>
      <c r="X944" s="140"/>
      <c r="Y944" s="138"/>
    </row>
    <row r="945" spans="2:25" ht="42.75" hidden="1" x14ac:dyDescent="0.45">
      <c r="B945" s="140">
        <v>643</v>
      </c>
      <c r="C945" s="140" t="s">
        <v>1636</v>
      </c>
      <c r="D945" s="140" t="s">
        <v>1832</v>
      </c>
      <c r="E945" s="140">
        <v>53</v>
      </c>
      <c r="F945" s="140" t="s">
        <v>2168</v>
      </c>
      <c r="G945" s="140" t="s">
        <v>1658</v>
      </c>
      <c r="H945" s="140" t="s">
        <v>1638</v>
      </c>
      <c r="I945" s="140" t="s">
        <v>1647</v>
      </c>
      <c r="J945" s="140" t="s">
        <v>1640</v>
      </c>
      <c r="K945" s="140" t="s">
        <v>1641</v>
      </c>
      <c r="L945" s="140">
        <v>150</v>
      </c>
      <c r="M945" s="140" t="s">
        <v>1097</v>
      </c>
      <c r="N945" s="140" t="s">
        <v>1098</v>
      </c>
      <c r="O945" s="141" t="s">
        <v>1088</v>
      </c>
      <c r="P945" s="140" t="s">
        <v>1092</v>
      </c>
      <c r="Q945" s="140" t="s">
        <v>1642</v>
      </c>
      <c r="R945" s="140" t="s">
        <v>1643</v>
      </c>
      <c r="S945" s="140" t="s">
        <v>1644</v>
      </c>
      <c r="T945" s="140" t="s">
        <v>1642</v>
      </c>
      <c r="U945" s="140" t="s">
        <v>1643</v>
      </c>
      <c r="V945" s="140" t="s">
        <v>1644</v>
      </c>
      <c r="W945" s="140" t="s">
        <v>2506</v>
      </c>
      <c r="X945" s="140"/>
      <c r="Y945" s="138"/>
    </row>
    <row r="946" spans="2:25" ht="42.75" hidden="1" x14ac:dyDescent="0.45">
      <c r="B946" s="140">
        <v>644</v>
      </c>
      <c r="C946" s="140" t="s">
        <v>1636</v>
      </c>
      <c r="D946" s="140" t="s">
        <v>1832</v>
      </c>
      <c r="E946" s="140">
        <v>53</v>
      </c>
      <c r="F946" s="140" t="s">
        <v>2168</v>
      </c>
      <c r="G946" s="140" t="s">
        <v>1658</v>
      </c>
      <c r="H946" s="140" t="s">
        <v>1638</v>
      </c>
      <c r="I946" s="140" t="s">
        <v>1648</v>
      </c>
      <c r="J946" s="140" t="s">
        <v>1640</v>
      </c>
      <c r="K946" s="140" t="s">
        <v>1641</v>
      </c>
      <c r="L946" s="140">
        <v>198</v>
      </c>
      <c r="M946" s="140" t="s">
        <v>1097</v>
      </c>
      <c r="N946" s="140" t="s">
        <v>1098</v>
      </c>
      <c r="O946" s="141" t="s">
        <v>1088</v>
      </c>
      <c r="P946" s="140" t="s">
        <v>1092</v>
      </c>
      <c r="Q946" s="140" t="s">
        <v>1642</v>
      </c>
      <c r="R946" s="140" t="s">
        <v>1643</v>
      </c>
      <c r="S946" s="140" t="s">
        <v>1644</v>
      </c>
      <c r="T946" s="140" t="s">
        <v>1642</v>
      </c>
      <c r="U946" s="140" t="s">
        <v>1643</v>
      </c>
      <c r="V946" s="140" t="s">
        <v>1644</v>
      </c>
      <c r="W946" s="140" t="s">
        <v>2506</v>
      </c>
      <c r="X946" s="140"/>
      <c r="Y946" s="138"/>
    </row>
    <row r="947" spans="2:25" ht="42.75" hidden="1" x14ac:dyDescent="0.45">
      <c r="B947" s="140">
        <v>645</v>
      </c>
      <c r="C947" s="140" t="s">
        <v>1636</v>
      </c>
      <c r="D947" s="140" t="s">
        <v>1832</v>
      </c>
      <c r="E947" s="140">
        <v>53</v>
      </c>
      <c r="F947" s="140" t="s">
        <v>2168</v>
      </c>
      <c r="G947" s="140" t="s">
        <v>1658</v>
      </c>
      <c r="H947" s="140" t="s">
        <v>1638</v>
      </c>
      <c r="I947" s="140" t="s">
        <v>1649</v>
      </c>
      <c r="J947" s="140" t="s">
        <v>1640</v>
      </c>
      <c r="K947" s="140" t="s">
        <v>1641</v>
      </c>
      <c r="L947" s="140">
        <v>264</v>
      </c>
      <c r="M947" s="140" t="s">
        <v>1097</v>
      </c>
      <c r="N947" s="140" t="s">
        <v>1098</v>
      </c>
      <c r="O947" s="141" t="s">
        <v>1088</v>
      </c>
      <c r="P947" s="140" t="s">
        <v>1092</v>
      </c>
      <c r="Q947" s="140" t="s">
        <v>1642</v>
      </c>
      <c r="R947" s="140" t="s">
        <v>1643</v>
      </c>
      <c r="S947" s="140" t="s">
        <v>1644</v>
      </c>
      <c r="T947" s="140" t="s">
        <v>1642</v>
      </c>
      <c r="U947" s="140" t="s">
        <v>1643</v>
      </c>
      <c r="V947" s="140" t="s">
        <v>1644</v>
      </c>
      <c r="W947" s="140" t="s">
        <v>2506</v>
      </c>
      <c r="X947" s="140"/>
      <c r="Y947" s="138"/>
    </row>
    <row r="948" spans="2:25" ht="42.75" hidden="1" x14ac:dyDescent="0.45">
      <c r="B948" s="140">
        <v>646</v>
      </c>
      <c r="C948" s="140" t="s">
        <v>1636</v>
      </c>
      <c r="D948" s="140" t="s">
        <v>1832</v>
      </c>
      <c r="E948" s="140">
        <v>53</v>
      </c>
      <c r="F948" s="140" t="s">
        <v>2168</v>
      </c>
      <c r="G948" s="140" t="s">
        <v>1658</v>
      </c>
      <c r="H948" s="140" t="s">
        <v>1638</v>
      </c>
      <c r="I948" s="140" t="s">
        <v>1650</v>
      </c>
      <c r="J948" s="140" t="s">
        <v>1640</v>
      </c>
      <c r="K948" s="140" t="s">
        <v>1641</v>
      </c>
      <c r="L948" s="140">
        <v>346</v>
      </c>
      <c r="M948" s="140" t="s">
        <v>1097</v>
      </c>
      <c r="N948" s="140" t="s">
        <v>1098</v>
      </c>
      <c r="O948" s="141" t="s">
        <v>1088</v>
      </c>
      <c r="P948" s="140" t="s">
        <v>1092</v>
      </c>
      <c r="Q948" s="140" t="s">
        <v>1642</v>
      </c>
      <c r="R948" s="140" t="s">
        <v>1643</v>
      </c>
      <c r="S948" s="140" t="s">
        <v>1644</v>
      </c>
      <c r="T948" s="140" t="s">
        <v>1642</v>
      </c>
      <c r="U948" s="140" t="s">
        <v>1643</v>
      </c>
      <c r="V948" s="140" t="s">
        <v>1644</v>
      </c>
      <c r="W948" s="140" t="s">
        <v>2506</v>
      </c>
      <c r="X948" s="140"/>
      <c r="Y948" s="138"/>
    </row>
    <row r="949" spans="2:25" ht="42.75" hidden="1" x14ac:dyDescent="0.45">
      <c r="B949" s="140">
        <v>647</v>
      </c>
      <c r="C949" s="140" t="s">
        <v>1636</v>
      </c>
      <c r="D949" s="140" t="s">
        <v>1832</v>
      </c>
      <c r="E949" s="140">
        <v>53</v>
      </c>
      <c r="F949" s="140" t="s">
        <v>2168</v>
      </c>
      <c r="G949" s="140" t="s">
        <v>1658</v>
      </c>
      <c r="H949" s="140" t="s">
        <v>1638</v>
      </c>
      <c r="I949" s="140" t="s">
        <v>1651</v>
      </c>
      <c r="J949" s="140" t="s">
        <v>1640</v>
      </c>
      <c r="K949" s="140" t="s">
        <v>1641</v>
      </c>
      <c r="L949" s="140">
        <v>456</v>
      </c>
      <c r="M949" s="140" t="s">
        <v>1097</v>
      </c>
      <c r="N949" s="140" t="s">
        <v>1098</v>
      </c>
      <c r="O949" s="141" t="s">
        <v>1088</v>
      </c>
      <c r="P949" s="140" t="s">
        <v>1092</v>
      </c>
      <c r="Q949" s="140" t="s">
        <v>1642</v>
      </c>
      <c r="R949" s="140" t="s">
        <v>1643</v>
      </c>
      <c r="S949" s="140" t="s">
        <v>1644</v>
      </c>
      <c r="T949" s="140" t="s">
        <v>1642</v>
      </c>
      <c r="U949" s="140" t="s">
        <v>1643</v>
      </c>
      <c r="V949" s="140" t="s">
        <v>1644</v>
      </c>
      <c r="W949" s="140" t="s">
        <v>2506</v>
      </c>
      <c r="X949" s="140"/>
      <c r="Y949" s="138"/>
    </row>
    <row r="950" spans="2:25" ht="42.75" hidden="1" x14ac:dyDescent="0.45">
      <c r="B950" s="140">
        <v>648</v>
      </c>
      <c r="C950" s="140" t="s">
        <v>1636</v>
      </c>
      <c r="D950" s="140" t="s">
        <v>1832</v>
      </c>
      <c r="E950" s="140">
        <v>53</v>
      </c>
      <c r="F950" s="140" t="s">
        <v>2168</v>
      </c>
      <c r="G950" s="140" t="s">
        <v>1658</v>
      </c>
      <c r="H950" s="140" t="s">
        <v>1638</v>
      </c>
      <c r="I950" s="140" t="s">
        <v>1652</v>
      </c>
      <c r="J950" s="140" t="s">
        <v>1640</v>
      </c>
      <c r="K950" s="140" t="s">
        <v>1641</v>
      </c>
      <c r="L950" s="140">
        <v>745</v>
      </c>
      <c r="M950" s="140" t="s">
        <v>1097</v>
      </c>
      <c r="N950" s="140" t="s">
        <v>1098</v>
      </c>
      <c r="O950" s="141" t="s">
        <v>1088</v>
      </c>
      <c r="P950" s="140" t="s">
        <v>1092</v>
      </c>
      <c r="Q950" s="140" t="s">
        <v>1642</v>
      </c>
      <c r="R950" s="140" t="s">
        <v>1643</v>
      </c>
      <c r="S950" s="140" t="s">
        <v>1644</v>
      </c>
      <c r="T950" s="140" t="s">
        <v>1642</v>
      </c>
      <c r="U950" s="140" t="s">
        <v>1643</v>
      </c>
      <c r="V950" s="140" t="s">
        <v>1644</v>
      </c>
      <c r="W950" s="140" t="s">
        <v>2506</v>
      </c>
      <c r="X950" s="140"/>
      <c r="Y950" s="138"/>
    </row>
    <row r="951" spans="2:25" ht="42.75" hidden="1" x14ac:dyDescent="0.45">
      <c r="B951" s="140">
        <v>649</v>
      </c>
      <c r="C951" s="140" t="s">
        <v>1636</v>
      </c>
      <c r="D951" s="140" t="s">
        <v>1832</v>
      </c>
      <c r="E951" s="140">
        <v>53</v>
      </c>
      <c r="F951" s="140" t="s">
        <v>2168</v>
      </c>
      <c r="G951" s="140" t="s">
        <v>1661</v>
      </c>
      <c r="H951" s="140" t="s">
        <v>1638</v>
      </c>
      <c r="I951" s="140" t="s">
        <v>1659</v>
      </c>
      <c r="J951" s="140" t="s">
        <v>1640</v>
      </c>
      <c r="K951" s="140" t="s">
        <v>1641</v>
      </c>
      <c r="L951" s="140">
        <v>37</v>
      </c>
      <c r="M951" s="140" t="s">
        <v>1097</v>
      </c>
      <c r="N951" s="140" t="s">
        <v>1098</v>
      </c>
      <c r="O951" s="141" t="s">
        <v>1088</v>
      </c>
      <c r="P951" s="140" t="s">
        <v>1092</v>
      </c>
      <c r="Q951" s="140" t="s">
        <v>1642</v>
      </c>
      <c r="R951" s="140" t="s">
        <v>1643</v>
      </c>
      <c r="S951" s="140" t="s">
        <v>1644</v>
      </c>
      <c r="T951" s="140" t="s">
        <v>1642</v>
      </c>
      <c r="U951" s="140" t="s">
        <v>1643</v>
      </c>
      <c r="V951" s="140" t="s">
        <v>1644</v>
      </c>
      <c r="W951" s="140" t="s">
        <v>2506</v>
      </c>
      <c r="X951" s="140"/>
      <c r="Y951" s="138"/>
    </row>
    <row r="952" spans="2:25" ht="42.75" hidden="1" x14ac:dyDescent="0.45">
      <c r="B952" s="140">
        <v>650</v>
      </c>
      <c r="C952" s="140" t="s">
        <v>1636</v>
      </c>
      <c r="D952" s="140" t="s">
        <v>1832</v>
      </c>
      <c r="E952" s="140">
        <v>53</v>
      </c>
      <c r="F952" s="140" t="s">
        <v>2168</v>
      </c>
      <c r="G952" s="140" t="s">
        <v>1661</v>
      </c>
      <c r="H952" s="140" t="s">
        <v>1638</v>
      </c>
      <c r="I952" s="140" t="s">
        <v>1660</v>
      </c>
      <c r="J952" s="140" t="s">
        <v>1640</v>
      </c>
      <c r="K952" s="140" t="s">
        <v>1641</v>
      </c>
      <c r="L952" s="140">
        <v>68</v>
      </c>
      <c r="M952" s="140" t="s">
        <v>1097</v>
      </c>
      <c r="N952" s="140" t="s">
        <v>1098</v>
      </c>
      <c r="O952" s="141" t="s">
        <v>1088</v>
      </c>
      <c r="P952" s="140" t="s">
        <v>1092</v>
      </c>
      <c r="Q952" s="140" t="s">
        <v>1642</v>
      </c>
      <c r="R952" s="140" t="s">
        <v>1643</v>
      </c>
      <c r="S952" s="140" t="s">
        <v>1644</v>
      </c>
      <c r="T952" s="140" t="s">
        <v>1642</v>
      </c>
      <c r="U952" s="140" t="s">
        <v>1643</v>
      </c>
      <c r="V952" s="140" t="s">
        <v>1644</v>
      </c>
      <c r="W952" s="140" t="s">
        <v>2506</v>
      </c>
      <c r="X952" s="140"/>
      <c r="Y952" s="138"/>
    </row>
    <row r="953" spans="2:25" ht="42.75" hidden="1" x14ac:dyDescent="0.45">
      <c r="B953" s="140">
        <v>651</v>
      </c>
      <c r="C953" s="140" t="s">
        <v>1636</v>
      </c>
      <c r="D953" s="140" t="s">
        <v>1832</v>
      </c>
      <c r="E953" s="140">
        <v>53</v>
      </c>
      <c r="F953" s="140" t="s">
        <v>2168</v>
      </c>
      <c r="G953" s="140" t="s">
        <v>1661</v>
      </c>
      <c r="H953" s="140" t="s">
        <v>1638</v>
      </c>
      <c r="I953" s="140" t="s">
        <v>1645</v>
      </c>
      <c r="J953" s="140" t="s">
        <v>1640</v>
      </c>
      <c r="K953" s="140" t="s">
        <v>1641</v>
      </c>
      <c r="L953" s="140">
        <v>95</v>
      </c>
      <c r="M953" s="140" t="s">
        <v>1097</v>
      </c>
      <c r="N953" s="140" t="s">
        <v>1098</v>
      </c>
      <c r="O953" s="141" t="s">
        <v>1088</v>
      </c>
      <c r="P953" s="140" t="s">
        <v>1092</v>
      </c>
      <c r="Q953" s="140" t="s">
        <v>1642</v>
      </c>
      <c r="R953" s="140" t="s">
        <v>1643</v>
      </c>
      <c r="S953" s="140" t="s">
        <v>1644</v>
      </c>
      <c r="T953" s="140" t="s">
        <v>1642</v>
      </c>
      <c r="U953" s="140" t="s">
        <v>1643</v>
      </c>
      <c r="V953" s="140" t="s">
        <v>1644</v>
      </c>
      <c r="W953" s="140" t="s">
        <v>2506</v>
      </c>
      <c r="X953" s="140"/>
      <c r="Y953" s="138"/>
    </row>
    <row r="954" spans="2:25" ht="42.75" hidden="1" x14ac:dyDescent="0.45">
      <c r="B954" s="140">
        <v>652</v>
      </c>
      <c r="C954" s="140" t="s">
        <v>1636</v>
      </c>
      <c r="D954" s="140" t="s">
        <v>1832</v>
      </c>
      <c r="E954" s="140">
        <v>53</v>
      </c>
      <c r="F954" s="140" t="s">
        <v>2168</v>
      </c>
      <c r="G954" s="140" t="s">
        <v>1661</v>
      </c>
      <c r="H954" s="140" t="s">
        <v>1638</v>
      </c>
      <c r="I954" s="140" t="s">
        <v>1646</v>
      </c>
      <c r="J954" s="140" t="s">
        <v>1640</v>
      </c>
      <c r="K954" s="140" t="s">
        <v>1641</v>
      </c>
      <c r="L954" s="140">
        <v>139</v>
      </c>
      <c r="M954" s="140" t="s">
        <v>1097</v>
      </c>
      <c r="N954" s="140" t="s">
        <v>1098</v>
      </c>
      <c r="O954" s="141" t="s">
        <v>1088</v>
      </c>
      <c r="P954" s="140" t="s">
        <v>1092</v>
      </c>
      <c r="Q954" s="140" t="s">
        <v>1642</v>
      </c>
      <c r="R954" s="140" t="s">
        <v>1643</v>
      </c>
      <c r="S954" s="140" t="s">
        <v>1644</v>
      </c>
      <c r="T954" s="140" t="s">
        <v>1642</v>
      </c>
      <c r="U954" s="140" t="s">
        <v>1643</v>
      </c>
      <c r="V954" s="140" t="s">
        <v>1644</v>
      </c>
      <c r="W954" s="140" t="s">
        <v>2506</v>
      </c>
      <c r="X954" s="140"/>
      <c r="Y954" s="138"/>
    </row>
    <row r="955" spans="2:25" ht="42.75" hidden="1" x14ac:dyDescent="0.45">
      <c r="B955" s="140">
        <v>653</v>
      </c>
      <c r="C955" s="140" t="s">
        <v>1636</v>
      </c>
      <c r="D955" s="140" t="s">
        <v>1832</v>
      </c>
      <c r="E955" s="140">
        <v>53</v>
      </c>
      <c r="F955" s="140" t="s">
        <v>2168</v>
      </c>
      <c r="G955" s="140" t="s">
        <v>1661</v>
      </c>
      <c r="H955" s="140" t="s">
        <v>1638</v>
      </c>
      <c r="I955" s="140" t="s">
        <v>1647</v>
      </c>
      <c r="J955" s="140" t="s">
        <v>1640</v>
      </c>
      <c r="K955" s="140" t="s">
        <v>1641</v>
      </c>
      <c r="L955" s="140">
        <v>151</v>
      </c>
      <c r="M955" s="140" t="s">
        <v>1097</v>
      </c>
      <c r="N955" s="140" t="s">
        <v>1098</v>
      </c>
      <c r="O955" s="141" t="s">
        <v>1088</v>
      </c>
      <c r="P955" s="140" t="s">
        <v>1092</v>
      </c>
      <c r="Q955" s="140" t="s">
        <v>1642</v>
      </c>
      <c r="R955" s="140" t="s">
        <v>1643</v>
      </c>
      <c r="S955" s="140" t="s">
        <v>1644</v>
      </c>
      <c r="T955" s="140" t="s">
        <v>1642</v>
      </c>
      <c r="U955" s="140" t="s">
        <v>1643</v>
      </c>
      <c r="V955" s="140" t="s">
        <v>1644</v>
      </c>
      <c r="W955" s="140" t="s">
        <v>2506</v>
      </c>
      <c r="X955" s="140"/>
      <c r="Y955" s="138"/>
    </row>
    <row r="956" spans="2:25" ht="42.75" hidden="1" x14ac:dyDescent="0.45">
      <c r="B956" s="140">
        <v>654</v>
      </c>
      <c r="C956" s="140" t="s">
        <v>1636</v>
      </c>
      <c r="D956" s="140" t="s">
        <v>1832</v>
      </c>
      <c r="E956" s="140">
        <v>53</v>
      </c>
      <c r="F956" s="140" t="s">
        <v>2168</v>
      </c>
      <c r="G956" s="140" t="s">
        <v>1661</v>
      </c>
      <c r="H956" s="140" t="s">
        <v>1638</v>
      </c>
      <c r="I956" s="140" t="s">
        <v>1648</v>
      </c>
      <c r="J956" s="140" t="s">
        <v>1640</v>
      </c>
      <c r="K956" s="140" t="s">
        <v>1641</v>
      </c>
      <c r="L956" s="140">
        <v>198</v>
      </c>
      <c r="M956" s="140" t="s">
        <v>1097</v>
      </c>
      <c r="N956" s="140" t="s">
        <v>1098</v>
      </c>
      <c r="O956" s="141" t="s">
        <v>1088</v>
      </c>
      <c r="P956" s="140" t="s">
        <v>1092</v>
      </c>
      <c r="Q956" s="140" t="s">
        <v>1642</v>
      </c>
      <c r="R956" s="140" t="s">
        <v>1643</v>
      </c>
      <c r="S956" s="140" t="s">
        <v>1644</v>
      </c>
      <c r="T956" s="140" t="s">
        <v>1642</v>
      </c>
      <c r="U956" s="140" t="s">
        <v>1643</v>
      </c>
      <c r="V956" s="140" t="s">
        <v>1644</v>
      </c>
      <c r="W956" s="140" t="s">
        <v>2506</v>
      </c>
      <c r="X956" s="140"/>
      <c r="Y956" s="138"/>
    </row>
    <row r="957" spans="2:25" ht="42.75" hidden="1" x14ac:dyDescent="0.45">
      <c r="B957" s="140">
        <v>655</v>
      </c>
      <c r="C957" s="140" t="s">
        <v>1636</v>
      </c>
      <c r="D957" s="140" t="s">
        <v>1832</v>
      </c>
      <c r="E957" s="140">
        <v>53</v>
      </c>
      <c r="F957" s="140" t="s">
        <v>2168</v>
      </c>
      <c r="G957" s="140" t="s">
        <v>1661</v>
      </c>
      <c r="H957" s="140" t="s">
        <v>1638</v>
      </c>
      <c r="I957" s="140" t="s">
        <v>1649</v>
      </c>
      <c r="J957" s="140" t="s">
        <v>1640</v>
      </c>
      <c r="K957" s="140" t="s">
        <v>1641</v>
      </c>
      <c r="L957" s="140">
        <v>262</v>
      </c>
      <c r="M957" s="140" t="s">
        <v>1097</v>
      </c>
      <c r="N957" s="140" t="s">
        <v>1098</v>
      </c>
      <c r="O957" s="141" t="s">
        <v>1088</v>
      </c>
      <c r="P957" s="140" t="s">
        <v>1092</v>
      </c>
      <c r="Q957" s="140" t="s">
        <v>1642</v>
      </c>
      <c r="R957" s="140" t="s">
        <v>1643</v>
      </c>
      <c r="S957" s="140" t="s">
        <v>1644</v>
      </c>
      <c r="T957" s="140" t="s">
        <v>1642</v>
      </c>
      <c r="U957" s="140" t="s">
        <v>1643</v>
      </c>
      <c r="V957" s="140" t="s">
        <v>1644</v>
      </c>
      <c r="W957" s="140" t="s">
        <v>2506</v>
      </c>
      <c r="X957" s="140"/>
      <c r="Y957" s="138"/>
    </row>
    <row r="958" spans="2:25" ht="57" hidden="1" x14ac:dyDescent="0.45">
      <c r="B958" s="140">
        <v>656</v>
      </c>
      <c r="C958" s="140" t="s">
        <v>1636</v>
      </c>
      <c r="D958" s="140" t="s">
        <v>1832</v>
      </c>
      <c r="E958" s="140">
        <v>53</v>
      </c>
      <c r="F958" s="140" t="s">
        <v>2168</v>
      </c>
      <c r="G958" s="140" t="s">
        <v>1661</v>
      </c>
      <c r="H958" s="140" t="s">
        <v>1638</v>
      </c>
      <c r="I958" s="140" t="s">
        <v>1650</v>
      </c>
      <c r="J958" s="140" t="s">
        <v>1640</v>
      </c>
      <c r="K958" s="140" t="s">
        <v>1641</v>
      </c>
      <c r="L958" s="140">
        <v>328</v>
      </c>
      <c r="M958" s="140" t="s">
        <v>1097</v>
      </c>
      <c r="N958" s="140" t="s">
        <v>1098</v>
      </c>
      <c r="O958" s="141">
        <v>1880000</v>
      </c>
      <c r="P958" s="140" t="s">
        <v>1092</v>
      </c>
      <c r="Q958" s="140" t="s">
        <v>1642</v>
      </c>
      <c r="R958" s="140" t="s">
        <v>1643</v>
      </c>
      <c r="S958" s="140" t="s">
        <v>1644</v>
      </c>
      <c r="T958" s="140" t="s">
        <v>1642</v>
      </c>
      <c r="U958" s="140" t="s">
        <v>1643</v>
      </c>
      <c r="V958" s="140" t="s">
        <v>1644</v>
      </c>
      <c r="W958" s="140" t="s">
        <v>2506</v>
      </c>
      <c r="X958" s="140" t="s">
        <v>2795</v>
      </c>
      <c r="Y958" s="138"/>
    </row>
    <row r="959" spans="2:25" ht="42.75" hidden="1" x14ac:dyDescent="0.45">
      <c r="B959" s="140">
        <v>657</v>
      </c>
      <c r="C959" s="140" t="s">
        <v>1636</v>
      </c>
      <c r="D959" s="140" t="s">
        <v>1832</v>
      </c>
      <c r="E959" s="140">
        <v>53</v>
      </c>
      <c r="F959" s="140" t="s">
        <v>2168</v>
      </c>
      <c r="G959" s="140" t="s">
        <v>1661</v>
      </c>
      <c r="H959" s="140" t="s">
        <v>1638</v>
      </c>
      <c r="I959" s="140" t="s">
        <v>1651</v>
      </c>
      <c r="J959" s="140" t="s">
        <v>1640</v>
      </c>
      <c r="K959" s="140" t="s">
        <v>1641</v>
      </c>
      <c r="L959" s="140">
        <v>431</v>
      </c>
      <c r="M959" s="140" t="s">
        <v>1097</v>
      </c>
      <c r="N959" s="140" t="s">
        <v>1098</v>
      </c>
      <c r="O959" s="141" t="s">
        <v>1088</v>
      </c>
      <c r="P959" s="140" t="s">
        <v>1092</v>
      </c>
      <c r="Q959" s="140" t="s">
        <v>1642</v>
      </c>
      <c r="R959" s="140" t="s">
        <v>1643</v>
      </c>
      <c r="S959" s="140" t="s">
        <v>1644</v>
      </c>
      <c r="T959" s="140" t="s">
        <v>1642</v>
      </c>
      <c r="U959" s="140" t="s">
        <v>1643</v>
      </c>
      <c r="V959" s="140" t="s">
        <v>1644</v>
      </c>
      <c r="W959" s="140" t="s">
        <v>2506</v>
      </c>
      <c r="X959" s="140"/>
      <c r="Y959" s="138"/>
    </row>
    <row r="960" spans="2:25" ht="42.75" hidden="1" x14ac:dyDescent="0.45">
      <c r="B960" s="140">
        <v>658</v>
      </c>
      <c r="C960" s="140" t="s">
        <v>1636</v>
      </c>
      <c r="D960" s="140" t="s">
        <v>1832</v>
      </c>
      <c r="E960" s="140">
        <v>53</v>
      </c>
      <c r="F960" s="140" t="s">
        <v>2168</v>
      </c>
      <c r="G960" s="140" t="s">
        <v>1661</v>
      </c>
      <c r="H960" s="140" t="s">
        <v>1638</v>
      </c>
      <c r="I960" s="140" t="s">
        <v>1652</v>
      </c>
      <c r="J960" s="140" t="s">
        <v>1640</v>
      </c>
      <c r="K960" s="140" t="s">
        <v>1641</v>
      </c>
      <c r="L960" s="140">
        <v>755</v>
      </c>
      <c r="M960" s="140" t="s">
        <v>1097</v>
      </c>
      <c r="N960" s="140" t="s">
        <v>1098</v>
      </c>
      <c r="O960" s="141" t="s">
        <v>1088</v>
      </c>
      <c r="P960" s="140" t="s">
        <v>1092</v>
      </c>
      <c r="Q960" s="140" t="s">
        <v>1642</v>
      </c>
      <c r="R960" s="140" t="s">
        <v>1643</v>
      </c>
      <c r="S960" s="140" t="s">
        <v>1644</v>
      </c>
      <c r="T960" s="140" t="s">
        <v>1642</v>
      </c>
      <c r="U960" s="140" t="s">
        <v>1643</v>
      </c>
      <c r="V960" s="140" t="s">
        <v>1644</v>
      </c>
      <c r="W960" s="140" t="s">
        <v>2506</v>
      </c>
      <c r="X960" s="140"/>
      <c r="Y960" s="138"/>
    </row>
    <row r="961" spans="2:25" ht="42.75" hidden="1" x14ac:dyDescent="0.45">
      <c r="B961" s="140">
        <v>659</v>
      </c>
      <c r="C961" s="140" t="s">
        <v>1662</v>
      </c>
      <c r="D961" s="140" t="s">
        <v>1832</v>
      </c>
      <c r="E961" s="140">
        <v>53</v>
      </c>
      <c r="F961" s="140" t="s">
        <v>2168</v>
      </c>
      <c r="G961" s="140" t="s">
        <v>1663</v>
      </c>
      <c r="H961" s="140" t="s">
        <v>1638</v>
      </c>
      <c r="I961" s="140" t="s">
        <v>1639</v>
      </c>
      <c r="J961" s="140" t="s">
        <v>1640</v>
      </c>
      <c r="K961" s="140" t="s">
        <v>1641</v>
      </c>
      <c r="L961" s="140">
        <v>163</v>
      </c>
      <c r="M961" s="140" t="s">
        <v>1097</v>
      </c>
      <c r="N961" s="140" t="s">
        <v>1098</v>
      </c>
      <c r="O961" s="141" t="s">
        <v>1088</v>
      </c>
      <c r="P961" s="140" t="s">
        <v>1092</v>
      </c>
      <c r="Q961" s="140" t="s">
        <v>1664</v>
      </c>
      <c r="R961" s="140" t="s">
        <v>1665</v>
      </c>
      <c r="S961" s="140" t="s">
        <v>1666</v>
      </c>
      <c r="T961" s="140" t="s">
        <v>1664</v>
      </c>
      <c r="U961" s="140" t="s">
        <v>1665</v>
      </c>
      <c r="V961" s="140" t="s">
        <v>1666</v>
      </c>
      <c r="W961" s="140" t="s">
        <v>2506</v>
      </c>
      <c r="X961" s="140"/>
      <c r="Y961" s="138"/>
    </row>
    <row r="962" spans="2:25" ht="42.75" hidden="1" x14ac:dyDescent="0.45">
      <c r="B962" s="140">
        <v>660</v>
      </c>
      <c r="C962" s="140" t="s">
        <v>1662</v>
      </c>
      <c r="D962" s="140" t="s">
        <v>1832</v>
      </c>
      <c r="E962" s="140">
        <v>53</v>
      </c>
      <c r="F962" s="140" t="s">
        <v>2168</v>
      </c>
      <c r="G962" s="140" t="s">
        <v>1663</v>
      </c>
      <c r="H962" s="140" t="s">
        <v>1638</v>
      </c>
      <c r="I962" s="140" t="s">
        <v>1645</v>
      </c>
      <c r="J962" s="140" t="s">
        <v>1640</v>
      </c>
      <c r="K962" s="140" t="s">
        <v>1641</v>
      </c>
      <c r="L962" s="140">
        <v>197</v>
      </c>
      <c r="M962" s="140" t="s">
        <v>1097</v>
      </c>
      <c r="N962" s="140" t="s">
        <v>1098</v>
      </c>
      <c r="O962" s="141" t="s">
        <v>1088</v>
      </c>
      <c r="P962" s="140" t="s">
        <v>1092</v>
      </c>
      <c r="Q962" s="140" t="s">
        <v>1664</v>
      </c>
      <c r="R962" s="140" t="s">
        <v>1665</v>
      </c>
      <c r="S962" s="140" t="s">
        <v>1666</v>
      </c>
      <c r="T962" s="140" t="s">
        <v>1664</v>
      </c>
      <c r="U962" s="140" t="s">
        <v>1665</v>
      </c>
      <c r="V962" s="140" t="s">
        <v>1666</v>
      </c>
      <c r="W962" s="140" t="s">
        <v>2506</v>
      </c>
      <c r="X962" s="140"/>
      <c r="Y962" s="138"/>
    </row>
    <row r="963" spans="2:25" ht="42.75" hidden="1" x14ac:dyDescent="0.45">
      <c r="B963" s="140">
        <v>661</v>
      </c>
      <c r="C963" s="140" t="s">
        <v>1662</v>
      </c>
      <c r="D963" s="140" t="s">
        <v>1832</v>
      </c>
      <c r="E963" s="140">
        <v>53</v>
      </c>
      <c r="F963" s="140" t="s">
        <v>2168</v>
      </c>
      <c r="G963" s="140" t="s">
        <v>1663</v>
      </c>
      <c r="H963" s="140" t="s">
        <v>1638</v>
      </c>
      <c r="I963" s="140" t="s">
        <v>1646</v>
      </c>
      <c r="J963" s="140" t="s">
        <v>1640</v>
      </c>
      <c r="K963" s="140" t="s">
        <v>1641</v>
      </c>
      <c r="L963" s="140">
        <v>309</v>
      </c>
      <c r="M963" s="140" t="s">
        <v>1097</v>
      </c>
      <c r="N963" s="140" t="s">
        <v>1098</v>
      </c>
      <c r="O963" s="141" t="s">
        <v>1088</v>
      </c>
      <c r="P963" s="140" t="s">
        <v>1092</v>
      </c>
      <c r="Q963" s="140" t="s">
        <v>1664</v>
      </c>
      <c r="R963" s="140" t="s">
        <v>1665</v>
      </c>
      <c r="S963" s="140" t="s">
        <v>1666</v>
      </c>
      <c r="T963" s="140" t="s">
        <v>1664</v>
      </c>
      <c r="U963" s="140" t="s">
        <v>1665</v>
      </c>
      <c r="V963" s="140" t="s">
        <v>1666</v>
      </c>
      <c r="W963" s="140" t="s">
        <v>2506</v>
      </c>
      <c r="X963" s="140"/>
      <c r="Y963" s="138"/>
    </row>
    <row r="964" spans="2:25" ht="42.75" hidden="1" x14ac:dyDescent="0.45">
      <c r="B964" s="140">
        <v>662</v>
      </c>
      <c r="C964" s="140" t="s">
        <v>1662</v>
      </c>
      <c r="D964" s="140" t="s">
        <v>1832</v>
      </c>
      <c r="E964" s="140">
        <v>53</v>
      </c>
      <c r="F964" s="140" t="s">
        <v>2168</v>
      </c>
      <c r="G964" s="140" t="s">
        <v>1663</v>
      </c>
      <c r="H964" s="140" t="s">
        <v>1638</v>
      </c>
      <c r="I964" s="140" t="s">
        <v>1647</v>
      </c>
      <c r="J964" s="140" t="s">
        <v>1640</v>
      </c>
      <c r="K964" s="140" t="s">
        <v>1641</v>
      </c>
      <c r="L964" s="140">
        <v>244</v>
      </c>
      <c r="M964" s="140" t="s">
        <v>1097</v>
      </c>
      <c r="N964" s="140" t="s">
        <v>1098</v>
      </c>
      <c r="O964" s="141" t="s">
        <v>1088</v>
      </c>
      <c r="P964" s="140" t="s">
        <v>1092</v>
      </c>
      <c r="Q964" s="140" t="s">
        <v>1664</v>
      </c>
      <c r="R964" s="140" t="s">
        <v>1665</v>
      </c>
      <c r="S964" s="140" t="s">
        <v>1666</v>
      </c>
      <c r="T964" s="140" t="s">
        <v>1664</v>
      </c>
      <c r="U964" s="140" t="s">
        <v>1665</v>
      </c>
      <c r="V964" s="140" t="s">
        <v>1666</v>
      </c>
      <c r="W964" s="140" t="s">
        <v>2506</v>
      </c>
      <c r="X964" s="140"/>
      <c r="Y964" s="138"/>
    </row>
    <row r="965" spans="2:25" ht="42.75" hidden="1" x14ac:dyDescent="0.45">
      <c r="B965" s="140">
        <v>663</v>
      </c>
      <c r="C965" s="140" t="s">
        <v>1662</v>
      </c>
      <c r="D965" s="140" t="s">
        <v>1832</v>
      </c>
      <c r="E965" s="140">
        <v>53</v>
      </c>
      <c r="F965" s="140" t="s">
        <v>2168</v>
      </c>
      <c r="G965" s="140" t="s">
        <v>1663</v>
      </c>
      <c r="H965" s="140" t="s">
        <v>1638</v>
      </c>
      <c r="I965" s="140" t="s">
        <v>1648</v>
      </c>
      <c r="J965" s="140" t="s">
        <v>1640</v>
      </c>
      <c r="K965" s="140" t="s">
        <v>1641</v>
      </c>
      <c r="L965" s="140">
        <v>309</v>
      </c>
      <c r="M965" s="140" t="s">
        <v>1097</v>
      </c>
      <c r="N965" s="140" t="s">
        <v>1098</v>
      </c>
      <c r="O965" s="141" t="s">
        <v>1088</v>
      </c>
      <c r="P965" s="140" t="s">
        <v>1092</v>
      </c>
      <c r="Q965" s="140" t="s">
        <v>1664</v>
      </c>
      <c r="R965" s="140" t="s">
        <v>1665</v>
      </c>
      <c r="S965" s="140" t="s">
        <v>1666</v>
      </c>
      <c r="T965" s="140" t="s">
        <v>1664</v>
      </c>
      <c r="U965" s="140" t="s">
        <v>1665</v>
      </c>
      <c r="V965" s="140" t="s">
        <v>1666</v>
      </c>
      <c r="W965" s="140" t="s">
        <v>2506</v>
      </c>
      <c r="X965" s="140"/>
      <c r="Y965" s="138"/>
    </row>
    <row r="966" spans="2:25" ht="42.75" hidden="1" x14ac:dyDescent="0.45">
      <c r="B966" s="140">
        <v>664</v>
      </c>
      <c r="C966" s="140" t="s">
        <v>1662</v>
      </c>
      <c r="D966" s="140" t="s">
        <v>1832</v>
      </c>
      <c r="E966" s="140">
        <v>53</v>
      </c>
      <c r="F966" s="140" t="s">
        <v>2168</v>
      </c>
      <c r="G966" s="140" t="s">
        <v>1663</v>
      </c>
      <c r="H966" s="140" t="s">
        <v>1638</v>
      </c>
      <c r="I966" s="140" t="s">
        <v>1649</v>
      </c>
      <c r="J966" s="140" t="s">
        <v>1640</v>
      </c>
      <c r="K966" s="140" t="s">
        <v>1641</v>
      </c>
      <c r="L966" s="140">
        <v>411</v>
      </c>
      <c r="M966" s="140" t="s">
        <v>1097</v>
      </c>
      <c r="N966" s="140" t="s">
        <v>1098</v>
      </c>
      <c r="O966" s="141" t="s">
        <v>1088</v>
      </c>
      <c r="P966" s="140" t="s">
        <v>1092</v>
      </c>
      <c r="Q966" s="140" t="s">
        <v>1664</v>
      </c>
      <c r="R966" s="140" t="s">
        <v>1665</v>
      </c>
      <c r="S966" s="140" t="s">
        <v>1666</v>
      </c>
      <c r="T966" s="140" t="s">
        <v>1664</v>
      </c>
      <c r="U966" s="140" t="s">
        <v>1665</v>
      </c>
      <c r="V966" s="140" t="s">
        <v>1666</v>
      </c>
      <c r="W966" s="140" t="s">
        <v>2506</v>
      </c>
      <c r="X966" s="140"/>
      <c r="Y966" s="138"/>
    </row>
    <row r="967" spans="2:25" ht="42.75" hidden="1" x14ac:dyDescent="0.45">
      <c r="B967" s="140">
        <v>665</v>
      </c>
      <c r="C967" s="140" t="s">
        <v>1662</v>
      </c>
      <c r="D967" s="140" t="s">
        <v>1832</v>
      </c>
      <c r="E967" s="140">
        <v>53</v>
      </c>
      <c r="F967" s="140" t="s">
        <v>2168</v>
      </c>
      <c r="G967" s="140" t="s">
        <v>1663</v>
      </c>
      <c r="H967" s="140" t="s">
        <v>1638</v>
      </c>
      <c r="I967" s="140" t="s">
        <v>1650</v>
      </c>
      <c r="J967" s="140" t="s">
        <v>1640</v>
      </c>
      <c r="K967" s="140" t="s">
        <v>1641</v>
      </c>
      <c r="L967" s="140">
        <v>460</v>
      </c>
      <c r="M967" s="140" t="s">
        <v>1097</v>
      </c>
      <c r="N967" s="140" t="s">
        <v>1098</v>
      </c>
      <c r="O967" s="141" t="s">
        <v>1088</v>
      </c>
      <c r="P967" s="140" t="s">
        <v>1092</v>
      </c>
      <c r="Q967" s="140" t="s">
        <v>1664</v>
      </c>
      <c r="R967" s="140" t="s">
        <v>1665</v>
      </c>
      <c r="S967" s="140" t="s">
        <v>1666</v>
      </c>
      <c r="T967" s="140" t="s">
        <v>1664</v>
      </c>
      <c r="U967" s="140" t="s">
        <v>1665</v>
      </c>
      <c r="V967" s="140" t="s">
        <v>1666</v>
      </c>
      <c r="W967" s="140" t="s">
        <v>2506</v>
      </c>
      <c r="X967" s="140"/>
      <c r="Y967" s="138"/>
    </row>
    <row r="968" spans="2:25" ht="42.75" hidden="1" x14ac:dyDescent="0.45">
      <c r="B968" s="140">
        <v>666</v>
      </c>
      <c r="C968" s="140" t="s">
        <v>1662</v>
      </c>
      <c r="D968" s="140" t="s">
        <v>1832</v>
      </c>
      <c r="E968" s="140">
        <v>53</v>
      </c>
      <c r="F968" s="140" t="s">
        <v>2168</v>
      </c>
      <c r="G968" s="140" t="s">
        <v>1663</v>
      </c>
      <c r="H968" s="140" t="s">
        <v>1638</v>
      </c>
      <c r="I968" s="140" t="s">
        <v>1651</v>
      </c>
      <c r="J968" s="140" t="s">
        <v>1640</v>
      </c>
      <c r="K968" s="140" t="s">
        <v>1641</v>
      </c>
      <c r="L968" s="140">
        <v>581</v>
      </c>
      <c r="M968" s="140" t="s">
        <v>1097</v>
      </c>
      <c r="N968" s="140" t="s">
        <v>1098</v>
      </c>
      <c r="O968" s="141" t="s">
        <v>1088</v>
      </c>
      <c r="P968" s="140" t="s">
        <v>1092</v>
      </c>
      <c r="Q968" s="140" t="s">
        <v>1664</v>
      </c>
      <c r="R968" s="140" t="s">
        <v>1665</v>
      </c>
      <c r="S968" s="140" t="s">
        <v>1666</v>
      </c>
      <c r="T968" s="140" t="s">
        <v>1664</v>
      </c>
      <c r="U968" s="140" t="s">
        <v>1665</v>
      </c>
      <c r="V968" s="140" t="s">
        <v>1666</v>
      </c>
      <c r="W968" s="140" t="s">
        <v>2506</v>
      </c>
      <c r="X968" s="140"/>
      <c r="Y968" s="138"/>
    </row>
    <row r="969" spans="2:25" ht="42.75" hidden="1" x14ac:dyDescent="0.45">
      <c r="B969" s="140">
        <v>667</v>
      </c>
      <c r="C969" s="140" t="s">
        <v>1662</v>
      </c>
      <c r="D969" s="140" t="s">
        <v>1832</v>
      </c>
      <c r="E969" s="140">
        <v>53</v>
      </c>
      <c r="F969" s="140" t="s">
        <v>2168</v>
      </c>
      <c r="G969" s="140" t="s">
        <v>1663</v>
      </c>
      <c r="H969" s="140" t="s">
        <v>1638</v>
      </c>
      <c r="I969" s="140" t="s">
        <v>1652</v>
      </c>
      <c r="J969" s="140" t="s">
        <v>1640</v>
      </c>
      <c r="K969" s="140" t="s">
        <v>1641</v>
      </c>
      <c r="L969" s="140">
        <v>899</v>
      </c>
      <c r="M969" s="140" t="s">
        <v>1097</v>
      </c>
      <c r="N969" s="140" t="s">
        <v>1098</v>
      </c>
      <c r="O969" s="141" t="s">
        <v>1088</v>
      </c>
      <c r="P969" s="140" t="s">
        <v>1092</v>
      </c>
      <c r="Q969" s="140" t="s">
        <v>1664</v>
      </c>
      <c r="R969" s="140" t="s">
        <v>1665</v>
      </c>
      <c r="S969" s="140" t="s">
        <v>1666</v>
      </c>
      <c r="T969" s="140" t="s">
        <v>1664</v>
      </c>
      <c r="U969" s="140" t="s">
        <v>1665</v>
      </c>
      <c r="V969" s="140" t="s">
        <v>1666</v>
      </c>
      <c r="W969" s="140" t="s">
        <v>2506</v>
      </c>
      <c r="X969" s="140"/>
      <c r="Y969" s="138"/>
    </row>
    <row r="970" spans="2:25" ht="42.75" hidden="1" x14ac:dyDescent="0.45">
      <c r="B970" s="140">
        <v>668</v>
      </c>
      <c r="C970" s="140" t="s">
        <v>1662</v>
      </c>
      <c r="D970" s="140" t="s">
        <v>1832</v>
      </c>
      <c r="E970" s="140">
        <v>53</v>
      </c>
      <c r="F970" s="140" t="s">
        <v>2168</v>
      </c>
      <c r="G970" s="140" t="s">
        <v>1663</v>
      </c>
      <c r="H970" s="140" t="s">
        <v>1638</v>
      </c>
      <c r="I970" s="140" t="s">
        <v>1653</v>
      </c>
      <c r="J970" s="140" t="s">
        <v>1640</v>
      </c>
      <c r="K970" s="140" t="s">
        <v>1641</v>
      </c>
      <c r="L970" s="140">
        <v>1675</v>
      </c>
      <c r="M970" s="140" t="s">
        <v>1097</v>
      </c>
      <c r="N970" s="140" t="s">
        <v>1098</v>
      </c>
      <c r="O970" s="141" t="s">
        <v>1088</v>
      </c>
      <c r="P970" s="140" t="s">
        <v>1092</v>
      </c>
      <c r="Q970" s="140" t="s">
        <v>1664</v>
      </c>
      <c r="R970" s="140" t="s">
        <v>1665</v>
      </c>
      <c r="S970" s="140" t="s">
        <v>1666</v>
      </c>
      <c r="T970" s="140" t="s">
        <v>1664</v>
      </c>
      <c r="U970" s="140" t="s">
        <v>1665</v>
      </c>
      <c r="V970" s="140" t="s">
        <v>1666</v>
      </c>
      <c r="W970" s="140" t="s">
        <v>2506</v>
      </c>
      <c r="X970" s="140"/>
      <c r="Y970" s="138"/>
    </row>
    <row r="971" spans="2:25" ht="42.75" hidden="1" x14ac:dyDescent="0.45">
      <c r="B971" s="140">
        <v>669</v>
      </c>
      <c r="C971" s="140" t="s">
        <v>1662</v>
      </c>
      <c r="D971" s="140" t="s">
        <v>1832</v>
      </c>
      <c r="E971" s="140">
        <v>53</v>
      </c>
      <c r="F971" s="140" t="s">
        <v>2168</v>
      </c>
      <c r="G971" s="140" t="s">
        <v>1663</v>
      </c>
      <c r="H971" s="140" t="s">
        <v>1638</v>
      </c>
      <c r="I971" s="140" t="s">
        <v>1654</v>
      </c>
      <c r="J971" s="140" t="s">
        <v>1640</v>
      </c>
      <c r="K971" s="140" t="s">
        <v>1641</v>
      </c>
      <c r="L971" s="140">
        <v>2094</v>
      </c>
      <c r="M971" s="140" t="s">
        <v>1097</v>
      </c>
      <c r="N971" s="140" t="s">
        <v>1098</v>
      </c>
      <c r="O971" s="141" t="s">
        <v>1088</v>
      </c>
      <c r="P971" s="140" t="s">
        <v>1092</v>
      </c>
      <c r="Q971" s="140" t="s">
        <v>1664</v>
      </c>
      <c r="R971" s="140" t="s">
        <v>1665</v>
      </c>
      <c r="S971" s="140" t="s">
        <v>1666</v>
      </c>
      <c r="T971" s="140" t="s">
        <v>1664</v>
      </c>
      <c r="U971" s="140" t="s">
        <v>1665</v>
      </c>
      <c r="V971" s="140" t="s">
        <v>1666</v>
      </c>
      <c r="W971" s="140" t="s">
        <v>2506</v>
      </c>
      <c r="X971" s="140"/>
      <c r="Y971" s="138"/>
    </row>
    <row r="972" spans="2:25" ht="42.75" hidden="1" x14ac:dyDescent="0.45">
      <c r="B972" s="140">
        <v>670</v>
      </c>
      <c r="C972" s="140" t="s">
        <v>1662</v>
      </c>
      <c r="D972" s="140" t="s">
        <v>1832</v>
      </c>
      <c r="E972" s="140">
        <v>53</v>
      </c>
      <c r="F972" s="140" t="s">
        <v>2168</v>
      </c>
      <c r="G972" s="140" t="s">
        <v>1663</v>
      </c>
      <c r="H972" s="140" t="s">
        <v>1638</v>
      </c>
      <c r="I972" s="140" t="s">
        <v>1655</v>
      </c>
      <c r="J972" s="140" t="s">
        <v>1640</v>
      </c>
      <c r="K972" s="140" t="s">
        <v>1641</v>
      </c>
      <c r="L972" s="140">
        <v>3300</v>
      </c>
      <c r="M972" s="140" t="s">
        <v>1097</v>
      </c>
      <c r="N972" s="140" t="s">
        <v>1098</v>
      </c>
      <c r="O972" s="141" t="s">
        <v>1088</v>
      </c>
      <c r="P972" s="140" t="s">
        <v>1092</v>
      </c>
      <c r="Q972" s="140" t="s">
        <v>1664</v>
      </c>
      <c r="R972" s="140" t="s">
        <v>1665</v>
      </c>
      <c r="S972" s="140" t="s">
        <v>1666</v>
      </c>
      <c r="T972" s="140" t="s">
        <v>1664</v>
      </c>
      <c r="U972" s="140" t="s">
        <v>1665</v>
      </c>
      <c r="V972" s="140" t="s">
        <v>1666</v>
      </c>
      <c r="W972" s="140" t="s">
        <v>2506</v>
      </c>
      <c r="X972" s="140"/>
      <c r="Y972" s="138"/>
    </row>
    <row r="973" spans="2:25" ht="42.75" hidden="1" x14ac:dyDescent="0.45">
      <c r="B973" s="140">
        <v>671</v>
      </c>
      <c r="C973" s="140" t="s">
        <v>1662</v>
      </c>
      <c r="D973" s="140" t="s">
        <v>1832</v>
      </c>
      <c r="E973" s="140">
        <v>53</v>
      </c>
      <c r="F973" s="140" t="s">
        <v>2168</v>
      </c>
      <c r="G973" s="140" t="s">
        <v>1663</v>
      </c>
      <c r="H973" s="140" t="s">
        <v>1638</v>
      </c>
      <c r="I973" s="140" t="s">
        <v>1656</v>
      </c>
      <c r="J973" s="140" t="s">
        <v>1640</v>
      </c>
      <c r="K973" s="140" t="s">
        <v>1641</v>
      </c>
      <c r="L973" s="140">
        <v>4088</v>
      </c>
      <c r="M973" s="140" t="s">
        <v>1097</v>
      </c>
      <c r="N973" s="140" t="s">
        <v>1098</v>
      </c>
      <c r="O973" s="141" t="s">
        <v>1088</v>
      </c>
      <c r="P973" s="140" t="s">
        <v>1092</v>
      </c>
      <c r="Q973" s="140" t="s">
        <v>1664</v>
      </c>
      <c r="R973" s="140" t="s">
        <v>1665</v>
      </c>
      <c r="S973" s="140" t="s">
        <v>1666</v>
      </c>
      <c r="T973" s="140" t="s">
        <v>1664</v>
      </c>
      <c r="U973" s="140" t="s">
        <v>1665</v>
      </c>
      <c r="V973" s="140" t="s">
        <v>1666</v>
      </c>
      <c r="W973" s="140" t="s">
        <v>2506</v>
      </c>
      <c r="X973" s="140"/>
      <c r="Y973" s="138"/>
    </row>
    <row r="974" spans="2:25" ht="42.75" hidden="1" x14ac:dyDescent="0.45">
      <c r="B974" s="140">
        <v>672</v>
      </c>
      <c r="C974" s="140" t="s">
        <v>1662</v>
      </c>
      <c r="D974" s="140" t="s">
        <v>1832</v>
      </c>
      <c r="E974" s="140">
        <v>53</v>
      </c>
      <c r="F974" s="140" t="s">
        <v>2168</v>
      </c>
      <c r="G974" s="140" t="s">
        <v>1667</v>
      </c>
      <c r="H974" s="140" t="s">
        <v>1638</v>
      </c>
      <c r="I974" s="140" t="s">
        <v>1639</v>
      </c>
      <c r="J974" s="140" t="s">
        <v>1640</v>
      </c>
      <c r="K974" s="140" t="s">
        <v>1641</v>
      </c>
      <c r="L974" s="140">
        <v>157</v>
      </c>
      <c r="M974" s="140" t="s">
        <v>1097</v>
      </c>
      <c r="N974" s="140" t="s">
        <v>1098</v>
      </c>
      <c r="O974" s="141" t="s">
        <v>1088</v>
      </c>
      <c r="P974" s="140" t="s">
        <v>1092</v>
      </c>
      <c r="Q974" s="140" t="s">
        <v>1664</v>
      </c>
      <c r="R974" s="140" t="s">
        <v>1665</v>
      </c>
      <c r="S974" s="140" t="s">
        <v>1666</v>
      </c>
      <c r="T974" s="140" t="s">
        <v>1664</v>
      </c>
      <c r="U974" s="140" t="s">
        <v>1665</v>
      </c>
      <c r="V974" s="140" t="s">
        <v>1666</v>
      </c>
      <c r="W974" s="140" t="s">
        <v>2506</v>
      </c>
      <c r="X974" s="140"/>
      <c r="Y974" s="138"/>
    </row>
    <row r="975" spans="2:25" ht="42.75" hidden="1" x14ac:dyDescent="0.45">
      <c r="B975" s="140">
        <v>673</v>
      </c>
      <c r="C975" s="140" t="s">
        <v>1662</v>
      </c>
      <c r="D975" s="140" t="s">
        <v>1832</v>
      </c>
      <c r="E975" s="140">
        <v>53</v>
      </c>
      <c r="F975" s="140" t="s">
        <v>2168</v>
      </c>
      <c r="G975" s="140" t="s">
        <v>1667</v>
      </c>
      <c r="H975" s="140" t="s">
        <v>1638</v>
      </c>
      <c r="I975" s="140" t="s">
        <v>1645</v>
      </c>
      <c r="J975" s="140" t="s">
        <v>1640</v>
      </c>
      <c r="K975" s="140" t="s">
        <v>1641</v>
      </c>
      <c r="L975" s="140">
        <v>191</v>
      </c>
      <c r="M975" s="140" t="s">
        <v>1097</v>
      </c>
      <c r="N975" s="140" t="s">
        <v>1098</v>
      </c>
      <c r="O975" s="141" t="s">
        <v>1088</v>
      </c>
      <c r="P975" s="140" t="s">
        <v>1092</v>
      </c>
      <c r="Q975" s="140" t="s">
        <v>1664</v>
      </c>
      <c r="R975" s="140" t="s">
        <v>1665</v>
      </c>
      <c r="S975" s="140" t="s">
        <v>1666</v>
      </c>
      <c r="T975" s="140" t="s">
        <v>1664</v>
      </c>
      <c r="U975" s="140" t="s">
        <v>1665</v>
      </c>
      <c r="V975" s="140" t="s">
        <v>1666</v>
      </c>
      <c r="W975" s="140" t="s">
        <v>2506</v>
      </c>
      <c r="X975" s="140"/>
      <c r="Y975" s="138"/>
    </row>
    <row r="976" spans="2:25" ht="42.75" hidden="1" x14ac:dyDescent="0.45">
      <c r="B976" s="140">
        <v>674</v>
      </c>
      <c r="C976" s="140" t="s">
        <v>1662</v>
      </c>
      <c r="D976" s="140" t="s">
        <v>1832</v>
      </c>
      <c r="E976" s="140">
        <v>53</v>
      </c>
      <c r="F976" s="140" t="s">
        <v>2168</v>
      </c>
      <c r="G976" s="140" t="s">
        <v>1667</v>
      </c>
      <c r="H976" s="140" t="s">
        <v>1638</v>
      </c>
      <c r="I976" s="140" t="s">
        <v>1646</v>
      </c>
      <c r="J976" s="140" t="s">
        <v>1640</v>
      </c>
      <c r="K976" s="140" t="s">
        <v>1641</v>
      </c>
      <c r="L976" s="140">
        <v>301</v>
      </c>
      <c r="M976" s="140" t="s">
        <v>1097</v>
      </c>
      <c r="N976" s="140" t="s">
        <v>1098</v>
      </c>
      <c r="O976" s="141" t="s">
        <v>1088</v>
      </c>
      <c r="P976" s="140" t="s">
        <v>1092</v>
      </c>
      <c r="Q976" s="140" t="s">
        <v>1664</v>
      </c>
      <c r="R976" s="140" t="s">
        <v>1665</v>
      </c>
      <c r="S976" s="140" t="s">
        <v>1666</v>
      </c>
      <c r="T976" s="140" t="s">
        <v>1664</v>
      </c>
      <c r="U976" s="140" t="s">
        <v>1665</v>
      </c>
      <c r="V976" s="140" t="s">
        <v>1666</v>
      </c>
      <c r="W976" s="140" t="s">
        <v>2506</v>
      </c>
      <c r="X976" s="140"/>
      <c r="Y976" s="138"/>
    </row>
    <row r="977" spans="2:25" ht="42.75" hidden="1" x14ac:dyDescent="0.45">
      <c r="B977" s="140">
        <v>675</v>
      </c>
      <c r="C977" s="140" t="s">
        <v>1662</v>
      </c>
      <c r="D977" s="140" t="s">
        <v>1832</v>
      </c>
      <c r="E977" s="140">
        <v>53</v>
      </c>
      <c r="F977" s="140" t="s">
        <v>2168</v>
      </c>
      <c r="G977" s="140" t="s">
        <v>1667</v>
      </c>
      <c r="H977" s="140" t="s">
        <v>1638</v>
      </c>
      <c r="I977" s="140" t="s">
        <v>1647</v>
      </c>
      <c r="J977" s="140" t="s">
        <v>1640</v>
      </c>
      <c r="K977" s="140" t="s">
        <v>1641</v>
      </c>
      <c r="L977" s="140">
        <v>244</v>
      </c>
      <c r="M977" s="140" t="s">
        <v>1097</v>
      </c>
      <c r="N977" s="140" t="s">
        <v>1098</v>
      </c>
      <c r="O977" s="141" t="s">
        <v>1088</v>
      </c>
      <c r="P977" s="140" t="s">
        <v>1092</v>
      </c>
      <c r="Q977" s="140" t="s">
        <v>1664</v>
      </c>
      <c r="R977" s="140" t="s">
        <v>1665</v>
      </c>
      <c r="S977" s="140" t="s">
        <v>1666</v>
      </c>
      <c r="T977" s="140" t="s">
        <v>1664</v>
      </c>
      <c r="U977" s="140" t="s">
        <v>1665</v>
      </c>
      <c r="V977" s="140" t="s">
        <v>1666</v>
      </c>
      <c r="W977" s="140" t="s">
        <v>2506</v>
      </c>
      <c r="X977" s="140"/>
      <c r="Y977" s="138"/>
    </row>
    <row r="978" spans="2:25" ht="42.75" hidden="1" x14ac:dyDescent="0.45">
      <c r="B978" s="140">
        <v>676</v>
      </c>
      <c r="C978" s="140" t="s">
        <v>1662</v>
      </c>
      <c r="D978" s="140" t="s">
        <v>1832</v>
      </c>
      <c r="E978" s="140">
        <v>53</v>
      </c>
      <c r="F978" s="140" t="s">
        <v>2168</v>
      </c>
      <c r="G978" s="140" t="s">
        <v>1667</v>
      </c>
      <c r="H978" s="140" t="s">
        <v>1638</v>
      </c>
      <c r="I978" s="140" t="s">
        <v>1648</v>
      </c>
      <c r="J978" s="140" t="s">
        <v>1640</v>
      </c>
      <c r="K978" s="140" t="s">
        <v>1641</v>
      </c>
      <c r="L978" s="140">
        <v>293</v>
      </c>
      <c r="M978" s="140" t="s">
        <v>1097</v>
      </c>
      <c r="N978" s="140" t="s">
        <v>1098</v>
      </c>
      <c r="O978" s="141" t="s">
        <v>1088</v>
      </c>
      <c r="P978" s="140" t="s">
        <v>1092</v>
      </c>
      <c r="Q978" s="140" t="s">
        <v>1664</v>
      </c>
      <c r="R978" s="140" t="s">
        <v>1665</v>
      </c>
      <c r="S978" s="140" t="s">
        <v>1666</v>
      </c>
      <c r="T978" s="140" t="s">
        <v>1664</v>
      </c>
      <c r="U978" s="140" t="s">
        <v>1665</v>
      </c>
      <c r="V978" s="140" t="s">
        <v>1666</v>
      </c>
      <c r="W978" s="140" t="s">
        <v>2506</v>
      </c>
      <c r="X978" s="140"/>
      <c r="Y978" s="138"/>
    </row>
    <row r="979" spans="2:25" ht="42.75" hidden="1" x14ac:dyDescent="0.45">
      <c r="B979" s="140">
        <v>677</v>
      </c>
      <c r="C979" s="140" t="s">
        <v>1662</v>
      </c>
      <c r="D979" s="140" t="s">
        <v>1832</v>
      </c>
      <c r="E979" s="140">
        <v>53</v>
      </c>
      <c r="F979" s="140" t="s">
        <v>2168</v>
      </c>
      <c r="G979" s="140" t="s">
        <v>1667</v>
      </c>
      <c r="H979" s="140" t="s">
        <v>1638</v>
      </c>
      <c r="I979" s="140" t="s">
        <v>1649</v>
      </c>
      <c r="J979" s="140" t="s">
        <v>1640</v>
      </c>
      <c r="K979" s="140" t="s">
        <v>1641</v>
      </c>
      <c r="L979" s="140">
        <v>401</v>
      </c>
      <c r="M979" s="140" t="s">
        <v>1097</v>
      </c>
      <c r="N979" s="140" t="s">
        <v>1098</v>
      </c>
      <c r="O979" s="141" t="s">
        <v>1088</v>
      </c>
      <c r="P979" s="140" t="s">
        <v>1092</v>
      </c>
      <c r="Q979" s="140" t="s">
        <v>1664</v>
      </c>
      <c r="R979" s="140" t="s">
        <v>1665</v>
      </c>
      <c r="S979" s="140" t="s">
        <v>1666</v>
      </c>
      <c r="T979" s="140" t="s">
        <v>1664</v>
      </c>
      <c r="U979" s="140" t="s">
        <v>1665</v>
      </c>
      <c r="V979" s="140" t="s">
        <v>1666</v>
      </c>
      <c r="W979" s="140" t="s">
        <v>2506</v>
      </c>
      <c r="X979" s="140"/>
      <c r="Y979" s="138"/>
    </row>
    <row r="980" spans="2:25" ht="42.75" hidden="1" x14ac:dyDescent="0.45">
      <c r="B980" s="140">
        <v>678</v>
      </c>
      <c r="C980" s="140" t="s">
        <v>1662</v>
      </c>
      <c r="D980" s="140" t="s">
        <v>1832</v>
      </c>
      <c r="E980" s="140">
        <v>53</v>
      </c>
      <c r="F980" s="140" t="s">
        <v>2168</v>
      </c>
      <c r="G980" s="140" t="s">
        <v>1667</v>
      </c>
      <c r="H980" s="140" t="s">
        <v>1638</v>
      </c>
      <c r="I980" s="140" t="s">
        <v>1650</v>
      </c>
      <c r="J980" s="140" t="s">
        <v>1640</v>
      </c>
      <c r="K980" s="140" t="s">
        <v>1641</v>
      </c>
      <c r="L980" s="140">
        <v>460</v>
      </c>
      <c r="M980" s="140" t="s">
        <v>1097</v>
      </c>
      <c r="N980" s="140" t="s">
        <v>1098</v>
      </c>
      <c r="O980" s="141" t="s">
        <v>1088</v>
      </c>
      <c r="P980" s="140" t="s">
        <v>1092</v>
      </c>
      <c r="Q980" s="140" t="s">
        <v>1664</v>
      </c>
      <c r="R980" s="140" t="s">
        <v>1665</v>
      </c>
      <c r="S980" s="140" t="s">
        <v>1666</v>
      </c>
      <c r="T980" s="140" t="s">
        <v>1664</v>
      </c>
      <c r="U980" s="140" t="s">
        <v>1665</v>
      </c>
      <c r="V980" s="140" t="s">
        <v>1666</v>
      </c>
      <c r="W980" s="140" t="s">
        <v>2506</v>
      </c>
      <c r="X980" s="140"/>
      <c r="Y980" s="138"/>
    </row>
    <row r="981" spans="2:25" ht="42.75" hidden="1" x14ac:dyDescent="0.45">
      <c r="B981" s="140">
        <v>679</v>
      </c>
      <c r="C981" s="140" t="s">
        <v>1662</v>
      </c>
      <c r="D981" s="140" t="s">
        <v>1832</v>
      </c>
      <c r="E981" s="140">
        <v>53</v>
      </c>
      <c r="F981" s="140" t="s">
        <v>2168</v>
      </c>
      <c r="G981" s="140" t="s">
        <v>1667</v>
      </c>
      <c r="H981" s="140" t="s">
        <v>1638</v>
      </c>
      <c r="I981" s="140" t="s">
        <v>1651</v>
      </c>
      <c r="J981" s="140" t="s">
        <v>1640</v>
      </c>
      <c r="K981" s="140" t="s">
        <v>1641</v>
      </c>
      <c r="L981" s="140">
        <v>592</v>
      </c>
      <c r="M981" s="140" t="s">
        <v>1097</v>
      </c>
      <c r="N981" s="140" t="s">
        <v>1098</v>
      </c>
      <c r="O981" s="141" t="s">
        <v>1088</v>
      </c>
      <c r="P981" s="140" t="s">
        <v>1092</v>
      </c>
      <c r="Q981" s="140" t="s">
        <v>1664</v>
      </c>
      <c r="R981" s="140" t="s">
        <v>1665</v>
      </c>
      <c r="S981" s="140" t="s">
        <v>1666</v>
      </c>
      <c r="T981" s="140" t="s">
        <v>1664</v>
      </c>
      <c r="U981" s="140" t="s">
        <v>1665</v>
      </c>
      <c r="V981" s="140" t="s">
        <v>1666</v>
      </c>
      <c r="W981" s="140" t="s">
        <v>2506</v>
      </c>
      <c r="X981" s="140"/>
      <c r="Y981" s="138"/>
    </row>
    <row r="982" spans="2:25" ht="42.75" hidden="1" x14ac:dyDescent="0.45">
      <c r="B982" s="140">
        <v>680</v>
      </c>
      <c r="C982" s="140" t="s">
        <v>1662</v>
      </c>
      <c r="D982" s="140" t="s">
        <v>1832</v>
      </c>
      <c r="E982" s="140">
        <v>53</v>
      </c>
      <c r="F982" s="140" t="s">
        <v>2168</v>
      </c>
      <c r="G982" s="140" t="s">
        <v>1667</v>
      </c>
      <c r="H982" s="140" t="s">
        <v>1638</v>
      </c>
      <c r="I982" s="140" t="s">
        <v>1652</v>
      </c>
      <c r="J982" s="140" t="s">
        <v>1640</v>
      </c>
      <c r="K982" s="140" t="s">
        <v>1641</v>
      </c>
      <c r="L982" s="140">
        <v>852</v>
      </c>
      <c r="M982" s="140" t="s">
        <v>1097</v>
      </c>
      <c r="N982" s="140" t="s">
        <v>1098</v>
      </c>
      <c r="O982" s="141" t="s">
        <v>1088</v>
      </c>
      <c r="P982" s="140" t="s">
        <v>1092</v>
      </c>
      <c r="Q982" s="140" t="s">
        <v>1664</v>
      </c>
      <c r="R982" s="140" t="s">
        <v>1665</v>
      </c>
      <c r="S982" s="140" t="s">
        <v>1666</v>
      </c>
      <c r="T982" s="140" t="s">
        <v>1664</v>
      </c>
      <c r="U982" s="140" t="s">
        <v>1665</v>
      </c>
      <c r="V982" s="140" t="s">
        <v>1666</v>
      </c>
      <c r="W982" s="140" t="s">
        <v>2506</v>
      </c>
      <c r="X982" s="140"/>
      <c r="Y982" s="138"/>
    </row>
    <row r="983" spans="2:25" ht="42.75" hidden="1" x14ac:dyDescent="0.45">
      <c r="B983" s="140">
        <v>681</v>
      </c>
      <c r="C983" s="140" t="s">
        <v>1662</v>
      </c>
      <c r="D983" s="140" t="s">
        <v>1832</v>
      </c>
      <c r="E983" s="140">
        <v>53</v>
      </c>
      <c r="F983" s="140" t="s">
        <v>2168</v>
      </c>
      <c r="G983" s="140" t="s">
        <v>1667</v>
      </c>
      <c r="H983" s="140" t="s">
        <v>1638</v>
      </c>
      <c r="I983" s="140" t="s">
        <v>1653</v>
      </c>
      <c r="J983" s="140" t="s">
        <v>1640</v>
      </c>
      <c r="K983" s="140" t="s">
        <v>1641</v>
      </c>
      <c r="L983" s="140">
        <v>1715</v>
      </c>
      <c r="M983" s="140" t="s">
        <v>1097</v>
      </c>
      <c r="N983" s="140" t="s">
        <v>1098</v>
      </c>
      <c r="O983" s="141" t="s">
        <v>1088</v>
      </c>
      <c r="P983" s="140" t="s">
        <v>1092</v>
      </c>
      <c r="Q983" s="140" t="s">
        <v>1664</v>
      </c>
      <c r="R983" s="140" t="s">
        <v>1665</v>
      </c>
      <c r="S983" s="140" t="s">
        <v>1666</v>
      </c>
      <c r="T983" s="140" t="s">
        <v>1664</v>
      </c>
      <c r="U983" s="140" t="s">
        <v>1665</v>
      </c>
      <c r="V983" s="140" t="s">
        <v>1666</v>
      </c>
      <c r="W983" s="140" t="s">
        <v>2506</v>
      </c>
      <c r="X983" s="140"/>
      <c r="Y983" s="138"/>
    </row>
    <row r="984" spans="2:25" ht="42.75" hidden="1" x14ac:dyDescent="0.45">
      <c r="B984" s="140">
        <v>682</v>
      </c>
      <c r="C984" s="140" t="s">
        <v>1662</v>
      </c>
      <c r="D984" s="140" t="s">
        <v>1832</v>
      </c>
      <c r="E984" s="140">
        <v>53</v>
      </c>
      <c r="F984" s="140" t="s">
        <v>2168</v>
      </c>
      <c r="G984" s="140" t="s">
        <v>1667</v>
      </c>
      <c r="H984" s="140" t="s">
        <v>1638</v>
      </c>
      <c r="I984" s="140" t="s">
        <v>1654</v>
      </c>
      <c r="J984" s="140" t="s">
        <v>1640</v>
      </c>
      <c r="K984" s="140" t="s">
        <v>1641</v>
      </c>
      <c r="L984" s="140">
        <v>2028</v>
      </c>
      <c r="M984" s="140" t="s">
        <v>1097</v>
      </c>
      <c r="N984" s="140" t="s">
        <v>1098</v>
      </c>
      <c r="O984" s="141" t="s">
        <v>1088</v>
      </c>
      <c r="P984" s="140" t="s">
        <v>1092</v>
      </c>
      <c r="Q984" s="140" t="s">
        <v>1664</v>
      </c>
      <c r="R984" s="140" t="s">
        <v>1665</v>
      </c>
      <c r="S984" s="140" t="s">
        <v>1666</v>
      </c>
      <c r="T984" s="140" t="s">
        <v>1664</v>
      </c>
      <c r="U984" s="140" t="s">
        <v>1665</v>
      </c>
      <c r="V984" s="140" t="s">
        <v>1666</v>
      </c>
      <c r="W984" s="140" t="s">
        <v>2506</v>
      </c>
      <c r="X984" s="140"/>
      <c r="Y984" s="138"/>
    </row>
    <row r="985" spans="2:25" ht="42.75" hidden="1" x14ac:dyDescent="0.45">
      <c r="B985" s="140">
        <v>683</v>
      </c>
      <c r="C985" s="140" t="s">
        <v>1662</v>
      </c>
      <c r="D985" s="140" t="s">
        <v>1832</v>
      </c>
      <c r="E985" s="140">
        <v>53</v>
      </c>
      <c r="F985" s="140" t="s">
        <v>2168</v>
      </c>
      <c r="G985" s="140" t="s">
        <v>1667</v>
      </c>
      <c r="H985" s="140" t="s">
        <v>1638</v>
      </c>
      <c r="I985" s="140" t="s">
        <v>1655</v>
      </c>
      <c r="J985" s="140" t="s">
        <v>1640</v>
      </c>
      <c r="K985" s="140" t="s">
        <v>1641</v>
      </c>
      <c r="L985" s="140">
        <v>3200</v>
      </c>
      <c r="M985" s="140" t="s">
        <v>1097</v>
      </c>
      <c r="N985" s="140" t="s">
        <v>1098</v>
      </c>
      <c r="O985" s="141" t="s">
        <v>1088</v>
      </c>
      <c r="P985" s="140" t="s">
        <v>1092</v>
      </c>
      <c r="Q985" s="140" t="s">
        <v>1664</v>
      </c>
      <c r="R985" s="140" t="s">
        <v>1665</v>
      </c>
      <c r="S985" s="140" t="s">
        <v>1666</v>
      </c>
      <c r="T985" s="140" t="s">
        <v>1664</v>
      </c>
      <c r="U985" s="140" t="s">
        <v>1665</v>
      </c>
      <c r="V985" s="140" t="s">
        <v>1666</v>
      </c>
      <c r="W985" s="140" t="s">
        <v>2506</v>
      </c>
      <c r="X985" s="140"/>
      <c r="Y985" s="138"/>
    </row>
    <row r="986" spans="2:25" ht="42.75" hidden="1" x14ac:dyDescent="0.45">
      <c r="B986" s="140">
        <v>684</v>
      </c>
      <c r="C986" s="140" t="s">
        <v>1662</v>
      </c>
      <c r="D986" s="140" t="s">
        <v>1832</v>
      </c>
      <c r="E986" s="140">
        <v>53</v>
      </c>
      <c r="F986" s="140" t="s">
        <v>2168</v>
      </c>
      <c r="G986" s="140" t="s">
        <v>1667</v>
      </c>
      <c r="H986" s="140" t="s">
        <v>1638</v>
      </c>
      <c r="I986" s="140" t="s">
        <v>1656</v>
      </c>
      <c r="J986" s="140" t="s">
        <v>1640</v>
      </c>
      <c r="K986" s="140" t="s">
        <v>1641</v>
      </c>
      <c r="L986" s="140">
        <v>4125</v>
      </c>
      <c r="M986" s="140" t="s">
        <v>1097</v>
      </c>
      <c r="N986" s="140" t="s">
        <v>1098</v>
      </c>
      <c r="O986" s="141" t="s">
        <v>1088</v>
      </c>
      <c r="P986" s="140" t="s">
        <v>1092</v>
      </c>
      <c r="Q986" s="140" t="s">
        <v>1664</v>
      </c>
      <c r="R986" s="140" t="s">
        <v>1665</v>
      </c>
      <c r="S986" s="140" t="s">
        <v>1666</v>
      </c>
      <c r="T986" s="140" t="s">
        <v>1664</v>
      </c>
      <c r="U986" s="140" t="s">
        <v>1665</v>
      </c>
      <c r="V986" s="140" t="s">
        <v>1666</v>
      </c>
      <c r="W986" s="140" t="s">
        <v>2506</v>
      </c>
      <c r="X986" s="140"/>
      <c r="Y986" s="138"/>
    </row>
    <row r="987" spans="2:25" ht="42.75" hidden="1" x14ac:dyDescent="0.45">
      <c r="B987" s="140">
        <v>685</v>
      </c>
      <c r="C987" s="140" t="s">
        <v>1662</v>
      </c>
      <c r="D987" s="140" t="s">
        <v>1832</v>
      </c>
      <c r="E987" s="140">
        <v>53</v>
      </c>
      <c r="F987" s="140" t="s">
        <v>2168</v>
      </c>
      <c r="G987" s="140" t="s">
        <v>1668</v>
      </c>
      <c r="H987" s="140" t="s">
        <v>1638</v>
      </c>
      <c r="I987" s="140" t="s">
        <v>1659</v>
      </c>
      <c r="J987" s="140" t="s">
        <v>1640</v>
      </c>
      <c r="K987" s="140" t="s">
        <v>1641</v>
      </c>
      <c r="L987" s="140">
        <v>78</v>
      </c>
      <c r="M987" s="140" t="s">
        <v>1097</v>
      </c>
      <c r="N987" s="140" t="s">
        <v>1098</v>
      </c>
      <c r="O987" s="141" t="s">
        <v>1088</v>
      </c>
      <c r="P987" s="140" t="s">
        <v>1092</v>
      </c>
      <c r="Q987" s="140" t="s">
        <v>1664</v>
      </c>
      <c r="R987" s="140" t="s">
        <v>1665</v>
      </c>
      <c r="S987" s="140" t="s">
        <v>1666</v>
      </c>
      <c r="T987" s="140" t="s">
        <v>1664</v>
      </c>
      <c r="U987" s="140" t="s">
        <v>1665</v>
      </c>
      <c r="V987" s="140" t="s">
        <v>1666</v>
      </c>
      <c r="W987" s="140" t="s">
        <v>2506</v>
      </c>
      <c r="X987" s="140"/>
      <c r="Y987" s="138"/>
    </row>
    <row r="988" spans="2:25" ht="42.75" hidden="1" x14ac:dyDescent="0.45">
      <c r="B988" s="140">
        <v>686</v>
      </c>
      <c r="C988" s="140" t="s">
        <v>1662</v>
      </c>
      <c r="D988" s="140" t="s">
        <v>1832</v>
      </c>
      <c r="E988" s="140">
        <v>53</v>
      </c>
      <c r="F988" s="140" t="s">
        <v>2168</v>
      </c>
      <c r="G988" s="140" t="s">
        <v>1668</v>
      </c>
      <c r="H988" s="140" t="s">
        <v>1638</v>
      </c>
      <c r="I988" s="140" t="s">
        <v>1660</v>
      </c>
      <c r="J988" s="140" t="s">
        <v>1640</v>
      </c>
      <c r="K988" s="140" t="s">
        <v>1641</v>
      </c>
      <c r="L988" s="140">
        <v>115</v>
      </c>
      <c r="M988" s="140" t="s">
        <v>1097</v>
      </c>
      <c r="N988" s="140" t="s">
        <v>1098</v>
      </c>
      <c r="O988" s="141" t="s">
        <v>1088</v>
      </c>
      <c r="P988" s="140" t="s">
        <v>1092</v>
      </c>
      <c r="Q988" s="140" t="s">
        <v>1664</v>
      </c>
      <c r="R988" s="140" t="s">
        <v>1665</v>
      </c>
      <c r="S988" s="140" t="s">
        <v>1666</v>
      </c>
      <c r="T988" s="140" t="s">
        <v>1664</v>
      </c>
      <c r="U988" s="140" t="s">
        <v>1665</v>
      </c>
      <c r="V988" s="140" t="s">
        <v>1666</v>
      </c>
      <c r="W988" s="140" t="s">
        <v>2506</v>
      </c>
      <c r="X988" s="140"/>
      <c r="Y988" s="138"/>
    </row>
    <row r="989" spans="2:25" ht="42.75" hidden="1" x14ac:dyDescent="0.45">
      <c r="B989" s="140">
        <v>687</v>
      </c>
      <c r="C989" s="140" t="s">
        <v>1662</v>
      </c>
      <c r="D989" s="140" t="s">
        <v>1832</v>
      </c>
      <c r="E989" s="140">
        <v>53</v>
      </c>
      <c r="F989" s="140" t="s">
        <v>2168</v>
      </c>
      <c r="G989" s="140" t="s">
        <v>1668</v>
      </c>
      <c r="H989" s="140" t="s">
        <v>1638</v>
      </c>
      <c r="I989" s="140" t="s">
        <v>1645</v>
      </c>
      <c r="J989" s="140" t="s">
        <v>1640</v>
      </c>
      <c r="K989" s="140" t="s">
        <v>1641</v>
      </c>
      <c r="L989" s="140">
        <v>160</v>
      </c>
      <c r="M989" s="140" t="s">
        <v>1097</v>
      </c>
      <c r="N989" s="140" t="s">
        <v>1098</v>
      </c>
      <c r="O989" s="141" t="s">
        <v>1088</v>
      </c>
      <c r="P989" s="140" t="s">
        <v>1092</v>
      </c>
      <c r="Q989" s="140" t="s">
        <v>1664</v>
      </c>
      <c r="R989" s="140" t="s">
        <v>1665</v>
      </c>
      <c r="S989" s="140" t="s">
        <v>1666</v>
      </c>
      <c r="T989" s="140" t="s">
        <v>1664</v>
      </c>
      <c r="U989" s="140" t="s">
        <v>1665</v>
      </c>
      <c r="V989" s="140" t="s">
        <v>1666</v>
      </c>
      <c r="W989" s="140" t="s">
        <v>2506</v>
      </c>
      <c r="X989" s="140"/>
      <c r="Y989" s="138"/>
    </row>
    <row r="990" spans="2:25" ht="42.75" hidden="1" x14ac:dyDescent="0.45">
      <c r="B990" s="140">
        <v>688</v>
      </c>
      <c r="C990" s="140" t="s">
        <v>1662</v>
      </c>
      <c r="D990" s="140" t="s">
        <v>1832</v>
      </c>
      <c r="E990" s="140">
        <v>53</v>
      </c>
      <c r="F990" s="140" t="s">
        <v>2168</v>
      </c>
      <c r="G990" s="140" t="s">
        <v>1668</v>
      </c>
      <c r="H990" s="140" t="s">
        <v>1638</v>
      </c>
      <c r="I990" s="140" t="s">
        <v>1646</v>
      </c>
      <c r="J990" s="140" t="s">
        <v>1640</v>
      </c>
      <c r="K990" s="140" t="s">
        <v>1641</v>
      </c>
      <c r="L990" s="140">
        <v>155</v>
      </c>
      <c r="M990" s="140" t="s">
        <v>1097</v>
      </c>
      <c r="N990" s="140" t="s">
        <v>1098</v>
      </c>
      <c r="O990" s="141" t="s">
        <v>1088</v>
      </c>
      <c r="P990" s="140" t="s">
        <v>1092</v>
      </c>
      <c r="Q990" s="140" t="s">
        <v>1664</v>
      </c>
      <c r="R990" s="140" t="s">
        <v>1665</v>
      </c>
      <c r="S990" s="140" t="s">
        <v>1666</v>
      </c>
      <c r="T990" s="140" t="s">
        <v>1664</v>
      </c>
      <c r="U990" s="140" t="s">
        <v>1665</v>
      </c>
      <c r="V990" s="140" t="s">
        <v>1666</v>
      </c>
      <c r="W990" s="140" t="s">
        <v>2506</v>
      </c>
      <c r="X990" s="140"/>
      <c r="Y990" s="138"/>
    </row>
    <row r="991" spans="2:25" ht="42.75" hidden="1" x14ac:dyDescent="0.45">
      <c r="B991" s="140">
        <v>689</v>
      </c>
      <c r="C991" s="140" t="s">
        <v>1662</v>
      </c>
      <c r="D991" s="140" t="s">
        <v>1832</v>
      </c>
      <c r="E991" s="140">
        <v>53</v>
      </c>
      <c r="F991" s="140" t="s">
        <v>2168</v>
      </c>
      <c r="G991" s="140" t="s">
        <v>1668</v>
      </c>
      <c r="H991" s="140" t="s">
        <v>1638</v>
      </c>
      <c r="I991" s="140" t="s">
        <v>1647</v>
      </c>
      <c r="J991" s="140" t="s">
        <v>1640</v>
      </c>
      <c r="K991" s="140" t="s">
        <v>1641</v>
      </c>
      <c r="L991" s="140">
        <v>181</v>
      </c>
      <c r="M991" s="140" t="s">
        <v>1097</v>
      </c>
      <c r="N991" s="140" t="s">
        <v>1098</v>
      </c>
      <c r="O991" s="141" t="s">
        <v>1088</v>
      </c>
      <c r="P991" s="140" t="s">
        <v>1092</v>
      </c>
      <c r="Q991" s="140" t="s">
        <v>1664</v>
      </c>
      <c r="R991" s="140" t="s">
        <v>1665</v>
      </c>
      <c r="S991" s="140" t="s">
        <v>1666</v>
      </c>
      <c r="T991" s="140" t="s">
        <v>1664</v>
      </c>
      <c r="U991" s="140" t="s">
        <v>1665</v>
      </c>
      <c r="V991" s="140" t="s">
        <v>1666</v>
      </c>
      <c r="W991" s="140" t="s">
        <v>2506</v>
      </c>
      <c r="X991" s="140"/>
      <c r="Y991" s="138"/>
    </row>
    <row r="992" spans="2:25" ht="42.75" hidden="1" x14ac:dyDescent="0.45">
      <c r="B992" s="140">
        <v>690</v>
      </c>
      <c r="C992" s="140" t="s">
        <v>1662</v>
      </c>
      <c r="D992" s="140" t="s">
        <v>1832</v>
      </c>
      <c r="E992" s="140">
        <v>53</v>
      </c>
      <c r="F992" s="140" t="s">
        <v>2168</v>
      </c>
      <c r="G992" s="140" t="s">
        <v>1668</v>
      </c>
      <c r="H992" s="140" t="s">
        <v>1638</v>
      </c>
      <c r="I992" s="140" t="s">
        <v>1648</v>
      </c>
      <c r="J992" s="140" t="s">
        <v>1640</v>
      </c>
      <c r="K992" s="140" t="s">
        <v>1641</v>
      </c>
      <c r="L992" s="140">
        <v>223</v>
      </c>
      <c r="M992" s="140" t="s">
        <v>1097</v>
      </c>
      <c r="N992" s="140" t="s">
        <v>1098</v>
      </c>
      <c r="O992" s="141" t="s">
        <v>1088</v>
      </c>
      <c r="P992" s="140" t="s">
        <v>1092</v>
      </c>
      <c r="Q992" s="140" t="s">
        <v>1664</v>
      </c>
      <c r="R992" s="140" t="s">
        <v>1665</v>
      </c>
      <c r="S992" s="140" t="s">
        <v>1666</v>
      </c>
      <c r="T992" s="140" t="s">
        <v>1664</v>
      </c>
      <c r="U992" s="140" t="s">
        <v>1665</v>
      </c>
      <c r="V992" s="140" t="s">
        <v>1666</v>
      </c>
      <c r="W992" s="140" t="s">
        <v>2506</v>
      </c>
      <c r="X992" s="140"/>
      <c r="Y992" s="138"/>
    </row>
    <row r="993" spans="2:25" ht="42.75" hidden="1" x14ac:dyDescent="0.45">
      <c r="B993" s="140">
        <v>691</v>
      </c>
      <c r="C993" s="140" t="s">
        <v>1662</v>
      </c>
      <c r="D993" s="140" t="s">
        <v>1832</v>
      </c>
      <c r="E993" s="140">
        <v>53</v>
      </c>
      <c r="F993" s="140" t="s">
        <v>2168</v>
      </c>
      <c r="G993" s="140" t="s">
        <v>1668</v>
      </c>
      <c r="H993" s="140" t="s">
        <v>1638</v>
      </c>
      <c r="I993" s="140" t="s">
        <v>1649</v>
      </c>
      <c r="J993" s="140" t="s">
        <v>1640</v>
      </c>
      <c r="K993" s="140" t="s">
        <v>1641</v>
      </c>
      <c r="L993" s="140">
        <v>289</v>
      </c>
      <c r="M993" s="140" t="s">
        <v>1097</v>
      </c>
      <c r="N993" s="140" t="s">
        <v>1098</v>
      </c>
      <c r="O993" s="141" t="s">
        <v>1088</v>
      </c>
      <c r="P993" s="140" t="s">
        <v>1092</v>
      </c>
      <c r="Q993" s="140" t="s">
        <v>1664</v>
      </c>
      <c r="R993" s="140" t="s">
        <v>1665</v>
      </c>
      <c r="S993" s="140" t="s">
        <v>1666</v>
      </c>
      <c r="T993" s="140" t="s">
        <v>1664</v>
      </c>
      <c r="U993" s="140" t="s">
        <v>1665</v>
      </c>
      <c r="V993" s="140" t="s">
        <v>1666</v>
      </c>
      <c r="W993" s="140" t="s">
        <v>2506</v>
      </c>
      <c r="X993" s="140"/>
      <c r="Y993" s="138"/>
    </row>
    <row r="994" spans="2:25" ht="42.75" hidden="1" x14ac:dyDescent="0.45">
      <c r="B994" s="140">
        <v>692</v>
      </c>
      <c r="C994" s="140" t="s">
        <v>1662</v>
      </c>
      <c r="D994" s="140" t="s">
        <v>1832</v>
      </c>
      <c r="E994" s="140">
        <v>53</v>
      </c>
      <c r="F994" s="140" t="s">
        <v>2168</v>
      </c>
      <c r="G994" s="140" t="s">
        <v>1668</v>
      </c>
      <c r="H994" s="140" t="s">
        <v>1638</v>
      </c>
      <c r="I994" s="140" t="s">
        <v>1650</v>
      </c>
      <c r="J994" s="140" t="s">
        <v>1640</v>
      </c>
      <c r="K994" s="140" t="s">
        <v>1641</v>
      </c>
      <c r="L994" s="140">
        <v>369</v>
      </c>
      <c r="M994" s="140" t="s">
        <v>1097</v>
      </c>
      <c r="N994" s="140" t="s">
        <v>1098</v>
      </c>
      <c r="O994" s="141" t="s">
        <v>1088</v>
      </c>
      <c r="P994" s="140" t="s">
        <v>1092</v>
      </c>
      <c r="Q994" s="140" t="s">
        <v>1664</v>
      </c>
      <c r="R994" s="140" t="s">
        <v>1665</v>
      </c>
      <c r="S994" s="140" t="s">
        <v>1666</v>
      </c>
      <c r="T994" s="140" t="s">
        <v>1664</v>
      </c>
      <c r="U994" s="140" t="s">
        <v>1665</v>
      </c>
      <c r="V994" s="140" t="s">
        <v>1666</v>
      </c>
      <c r="W994" s="140" t="s">
        <v>2506</v>
      </c>
      <c r="X994" s="140"/>
      <c r="Y994" s="138"/>
    </row>
    <row r="995" spans="2:25" ht="42.75" hidden="1" x14ac:dyDescent="0.45">
      <c r="B995" s="140">
        <v>693</v>
      </c>
      <c r="C995" s="140" t="s">
        <v>1662</v>
      </c>
      <c r="D995" s="140" t="s">
        <v>1832</v>
      </c>
      <c r="E995" s="140">
        <v>53</v>
      </c>
      <c r="F995" s="140" t="s">
        <v>2168</v>
      </c>
      <c r="G995" s="140" t="s">
        <v>1668</v>
      </c>
      <c r="H995" s="140" t="s">
        <v>1638</v>
      </c>
      <c r="I995" s="140" t="s">
        <v>1651</v>
      </c>
      <c r="J995" s="140" t="s">
        <v>1640</v>
      </c>
      <c r="K995" s="140" t="s">
        <v>1641</v>
      </c>
      <c r="L995" s="140">
        <v>496</v>
      </c>
      <c r="M995" s="140" t="s">
        <v>1097</v>
      </c>
      <c r="N995" s="140" t="s">
        <v>1098</v>
      </c>
      <c r="O995" s="141" t="s">
        <v>1088</v>
      </c>
      <c r="P995" s="140" t="s">
        <v>1092</v>
      </c>
      <c r="Q995" s="140" t="s">
        <v>1664</v>
      </c>
      <c r="R995" s="140" t="s">
        <v>1665</v>
      </c>
      <c r="S995" s="140" t="s">
        <v>1666</v>
      </c>
      <c r="T995" s="140" t="s">
        <v>1664</v>
      </c>
      <c r="U995" s="140" t="s">
        <v>1665</v>
      </c>
      <c r="V995" s="140" t="s">
        <v>1666</v>
      </c>
      <c r="W995" s="140" t="s">
        <v>2506</v>
      </c>
      <c r="X995" s="140"/>
      <c r="Y995" s="138"/>
    </row>
    <row r="996" spans="2:25" ht="42.75" hidden="1" x14ac:dyDescent="0.45">
      <c r="B996" s="140">
        <v>694</v>
      </c>
      <c r="C996" s="140" t="s">
        <v>1662</v>
      </c>
      <c r="D996" s="140" t="s">
        <v>1832</v>
      </c>
      <c r="E996" s="140">
        <v>53</v>
      </c>
      <c r="F996" s="140" t="s">
        <v>2168</v>
      </c>
      <c r="G996" s="140" t="s">
        <v>1668</v>
      </c>
      <c r="H996" s="140" t="s">
        <v>1638</v>
      </c>
      <c r="I996" s="140" t="s">
        <v>1652</v>
      </c>
      <c r="J996" s="140" t="s">
        <v>1640</v>
      </c>
      <c r="K996" s="140" t="s">
        <v>1641</v>
      </c>
      <c r="L996" s="140">
        <v>774</v>
      </c>
      <c r="M996" s="140" t="s">
        <v>1097</v>
      </c>
      <c r="N996" s="140" t="s">
        <v>1098</v>
      </c>
      <c r="O996" s="141" t="s">
        <v>1088</v>
      </c>
      <c r="P996" s="140" t="s">
        <v>1092</v>
      </c>
      <c r="Q996" s="140" t="s">
        <v>1664</v>
      </c>
      <c r="R996" s="140" t="s">
        <v>1665</v>
      </c>
      <c r="S996" s="140" t="s">
        <v>1666</v>
      </c>
      <c r="T996" s="140" t="s">
        <v>1664</v>
      </c>
      <c r="U996" s="140" t="s">
        <v>1665</v>
      </c>
      <c r="V996" s="140" t="s">
        <v>1666</v>
      </c>
      <c r="W996" s="140" t="s">
        <v>2506</v>
      </c>
      <c r="X996" s="140"/>
      <c r="Y996" s="138"/>
    </row>
    <row r="997" spans="2:25" ht="42.75" hidden="1" x14ac:dyDescent="0.45">
      <c r="B997" s="140">
        <v>695</v>
      </c>
      <c r="C997" s="140" t="s">
        <v>1662</v>
      </c>
      <c r="D997" s="140" t="s">
        <v>1832</v>
      </c>
      <c r="E997" s="140">
        <v>53</v>
      </c>
      <c r="F997" s="140" t="s">
        <v>2168</v>
      </c>
      <c r="G997" s="140" t="s">
        <v>1669</v>
      </c>
      <c r="H997" s="140" t="s">
        <v>1638</v>
      </c>
      <c r="I997" s="140" t="s">
        <v>1659</v>
      </c>
      <c r="J997" s="140" t="s">
        <v>1640</v>
      </c>
      <c r="K997" s="140" t="s">
        <v>1641</v>
      </c>
      <c r="L997" s="140">
        <v>73</v>
      </c>
      <c r="M997" s="140" t="s">
        <v>1097</v>
      </c>
      <c r="N997" s="140" t="s">
        <v>1098</v>
      </c>
      <c r="O997" s="141" t="s">
        <v>1088</v>
      </c>
      <c r="P997" s="140" t="s">
        <v>1092</v>
      </c>
      <c r="Q997" s="140" t="s">
        <v>1664</v>
      </c>
      <c r="R997" s="140" t="s">
        <v>1665</v>
      </c>
      <c r="S997" s="140" t="s">
        <v>1666</v>
      </c>
      <c r="T997" s="140" t="s">
        <v>1664</v>
      </c>
      <c r="U997" s="140" t="s">
        <v>1665</v>
      </c>
      <c r="V997" s="140" t="s">
        <v>1666</v>
      </c>
      <c r="W997" s="140" t="s">
        <v>2506</v>
      </c>
      <c r="X997" s="140"/>
      <c r="Y997" s="138"/>
    </row>
    <row r="998" spans="2:25" ht="42.75" hidden="1" x14ac:dyDescent="0.45">
      <c r="B998" s="140">
        <v>696</v>
      </c>
      <c r="C998" s="140" t="s">
        <v>1662</v>
      </c>
      <c r="D998" s="140" t="s">
        <v>1832</v>
      </c>
      <c r="E998" s="140">
        <v>53</v>
      </c>
      <c r="F998" s="140" t="s">
        <v>2168</v>
      </c>
      <c r="G998" s="140" t="s">
        <v>1669</v>
      </c>
      <c r="H998" s="140" t="s">
        <v>1638</v>
      </c>
      <c r="I998" s="140" t="s">
        <v>1660</v>
      </c>
      <c r="J998" s="140" t="s">
        <v>1640</v>
      </c>
      <c r="K998" s="140" t="s">
        <v>1641</v>
      </c>
      <c r="L998" s="140">
        <v>110</v>
      </c>
      <c r="M998" s="140" t="s">
        <v>1097</v>
      </c>
      <c r="N998" s="140" t="s">
        <v>1098</v>
      </c>
      <c r="O998" s="141" t="s">
        <v>1088</v>
      </c>
      <c r="P998" s="140" t="s">
        <v>1092</v>
      </c>
      <c r="Q998" s="140" t="s">
        <v>1664</v>
      </c>
      <c r="R998" s="140" t="s">
        <v>1665</v>
      </c>
      <c r="S998" s="140" t="s">
        <v>1666</v>
      </c>
      <c r="T998" s="140" t="s">
        <v>1664</v>
      </c>
      <c r="U998" s="140" t="s">
        <v>1665</v>
      </c>
      <c r="V998" s="140" t="s">
        <v>1666</v>
      </c>
      <c r="W998" s="140" t="s">
        <v>2506</v>
      </c>
      <c r="X998" s="140"/>
      <c r="Y998" s="138"/>
    </row>
    <row r="999" spans="2:25" ht="42.75" hidden="1" x14ac:dyDescent="0.45">
      <c r="B999" s="140">
        <v>697</v>
      </c>
      <c r="C999" s="140" t="s">
        <v>1662</v>
      </c>
      <c r="D999" s="140" t="s">
        <v>1832</v>
      </c>
      <c r="E999" s="140">
        <v>53</v>
      </c>
      <c r="F999" s="140" t="s">
        <v>2168</v>
      </c>
      <c r="G999" s="140" t="s">
        <v>1669</v>
      </c>
      <c r="H999" s="140" t="s">
        <v>1638</v>
      </c>
      <c r="I999" s="140" t="s">
        <v>1645</v>
      </c>
      <c r="J999" s="140" t="s">
        <v>1640</v>
      </c>
      <c r="K999" s="140" t="s">
        <v>1641</v>
      </c>
      <c r="L999" s="140">
        <v>150</v>
      </c>
      <c r="M999" s="140" t="s">
        <v>1097</v>
      </c>
      <c r="N999" s="140" t="s">
        <v>1098</v>
      </c>
      <c r="O999" s="141" t="s">
        <v>1088</v>
      </c>
      <c r="P999" s="140" t="s">
        <v>1092</v>
      </c>
      <c r="Q999" s="140" t="s">
        <v>1664</v>
      </c>
      <c r="R999" s="140" t="s">
        <v>1665</v>
      </c>
      <c r="S999" s="140" t="s">
        <v>1666</v>
      </c>
      <c r="T999" s="140" t="s">
        <v>1664</v>
      </c>
      <c r="U999" s="140" t="s">
        <v>1665</v>
      </c>
      <c r="V999" s="140" t="s">
        <v>1666</v>
      </c>
      <c r="W999" s="140" t="s">
        <v>2506</v>
      </c>
      <c r="X999" s="140"/>
      <c r="Y999" s="138"/>
    </row>
    <row r="1000" spans="2:25" ht="42.75" hidden="1" x14ac:dyDescent="0.45">
      <c r="B1000" s="140">
        <v>698</v>
      </c>
      <c r="C1000" s="140" t="s">
        <v>1662</v>
      </c>
      <c r="D1000" s="140" t="s">
        <v>1832</v>
      </c>
      <c r="E1000" s="140">
        <v>53</v>
      </c>
      <c r="F1000" s="140" t="s">
        <v>2168</v>
      </c>
      <c r="G1000" s="140" t="s">
        <v>1669</v>
      </c>
      <c r="H1000" s="140" t="s">
        <v>1638</v>
      </c>
      <c r="I1000" s="140" t="s">
        <v>1646</v>
      </c>
      <c r="J1000" s="140" t="s">
        <v>1640</v>
      </c>
      <c r="K1000" s="140" t="s">
        <v>1641</v>
      </c>
      <c r="L1000" s="140">
        <v>149</v>
      </c>
      <c r="M1000" s="140" t="s">
        <v>1097</v>
      </c>
      <c r="N1000" s="140" t="s">
        <v>1098</v>
      </c>
      <c r="O1000" s="141" t="s">
        <v>1088</v>
      </c>
      <c r="P1000" s="140" t="s">
        <v>1092</v>
      </c>
      <c r="Q1000" s="140" t="s">
        <v>1664</v>
      </c>
      <c r="R1000" s="140" t="s">
        <v>1665</v>
      </c>
      <c r="S1000" s="140" t="s">
        <v>1666</v>
      </c>
      <c r="T1000" s="140" t="s">
        <v>1664</v>
      </c>
      <c r="U1000" s="140" t="s">
        <v>1665</v>
      </c>
      <c r="V1000" s="140" t="s">
        <v>1666</v>
      </c>
      <c r="W1000" s="140" t="s">
        <v>2506</v>
      </c>
      <c r="X1000" s="140"/>
      <c r="Y1000" s="138"/>
    </row>
    <row r="1001" spans="2:25" ht="42.75" hidden="1" x14ac:dyDescent="0.45">
      <c r="B1001" s="140">
        <v>699</v>
      </c>
      <c r="C1001" s="140" t="s">
        <v>1662</v>
      </c>
      <c r="D1001" s="140" t="s">
        <v>1832</v>
      </c>
      <c r="E1001" s="140">
        <v>53</v>
      </c>
      <c r="F1001" s="140" t="s">
        <v>2168</v>
      </c>
      <c r="G1001" s="140" t="s">
        <v>1669</v>
      </c>
      <c r="H1001" s="140" t="s">
        <v>1638</v>
      </c>
      <c r="I1001" s="140" t="s">
        <v>1647</v>
      </c>
      <c r="J1001" s="140" t="s">
        <v>1640</v>
      </c>
      <c r="K1001" s="140" t="s">
        <v>1641</v>
      </c>
      <c r="L1001" s="140">
        <v>183</v>
      </c>
      <c r="M1001" s="140" t="s">
        <v>1097</v>
      </c>
      <c r="N1001" s="140" t="s">
        <v>1098</v>
      </c>
      <c r="O1001" s="141" t="s">
        <v>1088</v>
      </c>
      <c r="P1001" s="140" t="s">
        <v>1092</v>
      </c>
      <c r="Q1001" s="140" t="s">
        <v>1664</v>
      </c>
      <c r="R1001" s="140" t="s">
        <v>1665</v>
      </c>
      <c r="S1001" s="140" t="s">
        <v>1666</v>
      </c>
      <c r="T1001" s="140" t="s">
        <v>1664</v>
      </c>
      <c r="U1001" s="140" t="s">
        <v>1665</v>
      </c>
      <c r="V1001" s="140" t="s">
        <v>1666</v>
      </c>
      <c r="W1001" s="140" t="s">
        <v>2506</v>
      </c>
      <c r="X1001" s="140"/>
      <c r="Y1001" s="138"/>
    </row>
    <row r="1002" spans="2:25" ht="42.75" hidden="1" x14ac:dyDescent="0.45">
      <c r="B1002" s="140">
        <v>700</v>
      </c>
      <c r="C1002" s="140" t="s">
        <v>1662</v>
      </c>
      <c r="D1002" s="140" t="s">
        <v>1832</v>
      </c>
      <c r="E1002" s="140">
        <v>53</v>
      </c>
      <c r="F1002" s="140" t="s">
        <v>2168</v>
      </c>
      <c r="G1002" s="140" t="s">
        <v>1669</v>
      </c>
      <c r="H1002" s="140" t="s">
        <v>1638</v>
      </c>
      <c r="I1002" s="140" t="s">
        <v>1648</v>
      </c>
      <c r="J1002" s="140" t="s">
        <v>1640</v>
      </c>
      <c r="K1002" s="140" t="s">
        <v>1641</v>
      </c>
      <c r="L1002" s="140">
        <v>228</v>
      </c>
      <c r="M1002" s="140" t="s">
        <v>1097</v>
      </c>
      <c r="N1002" s="140" t="s">
        <v>1098</v>
      </c>
      <c r="O1002" s="141" t="s">
        <v>1088</v>
      </c>
      <c r="P1002" s="140" t="s">
        <v>1092</v>
      </c>
      <c r="Q1002" s="140" t="s">
        <v>1664</v>
      </c>
      <c r="R1002" s="140" t="s">
        <v>1665</v>
      </c>
      <c r="S1002" s="140" t="s">
        <v>1666</v>
      </c>
      <c r="T1002" s="140" t="s">
        <v>1664</v>
      </c>
      <c r="U1002" s="140" t="s">
        <v>1665</v>
      </c>
      <c r="V1002" s="140" t="s">
        <v>1666</v>
      </c>
      <c r="W1002" s="140" t="s">
        <v>2506</v>
      </c>
      <c r="X1002" s="140"/>
      <c r="Y1002" s="138"/>
    </row>
    <row r="1003" spans="2:25" ht="42.75" hidden="1" x14ac:dyDescent="0.45">
      <c r="B1003" s="140">
        <v>701</v>
      </c>
      <c r="C1003" s="140" t="s">
        <v>1662</v>
      </c>
      <c r="D1003" s="140" t="s">
        <v>1832</v>
      </c>
      <c r="E1003" s="140">
        <v>53</v>
      </c>
      <c r="F1003" s="140" t="s">
        <v>2168</v>
      </c>
      <c r="G1003" s="140" t="s">
        <v>1669</v>
      </c>
      <c r="H1003" s="140" t="s">
        <v>1638</v>
      </c>
      <c r="I1003" s="140" t="s">
        <v>1649</v>
      </c>
      <c r="J1003" s="140" t="s">
        <v>1640</v>
      </c>
      <c r="K1003" s="140" t="s">
        <v>1641</v>
      </c>
      <c r="L1003" s="140">
        <v>285</v>
      </c>
      <c r="M1003" s="140" t="s">
        <v>1097</v>
      </c>
      <c r="N1003" s="140" t="s">
        <v>1098</v>
      </c>
      <c r="O1003" s="141" t="s">
        <v>1088</v>
      </c>
      <c r="P1003" s="140" t="s">
        <v>1092</v>
      </c>
      <c r="Q1003" s="140" t="s">
        <v>1664</v>
      </c>
      <c r="R1003" s="140" t="s">
        <v>1665</v>
      </c>
      <c r="S1003" s="140" t="s">
        <v>1666</v>
      </c>
      <c r="T1003" s="140" t="s">
        <v>1664</v>
      </c>
      <c r="U1003" s="140" t="s">
        <v>1665</v>
      </c>
      <c r="V1003" s="140" t="s">
        <v>1666</v>
      </c>
      <c r="W1003" s="140" t="s">
        <v>2506</v>
      </c>
      <c r="X1003" s="140"/>
      <c r="Y1003" s="138"/>
    </row>
    <row r="1004" spans="2:25" ht="42.75" hidden="1" x14ac:dyDescent="0.45">
      <c r="B1004" s="140">
        <v>702</v>
      </c>
      <c r="C1004" s="140" t="s">
        <v>1662</v>
      </c>
      <c r="D1004" s="140" t="s">
        <v>1832</v>
      </c>
      <c r="E1004" s="140">
        <v>53</v>
      </c>
      <c r="F1004" s="140" t="s">
        <v>2168</v>
      </c>
      <c r="G1004" s="140" t="s">
        <v>1669</v>
      </c>
      <c r="H1004" s="140" t="s">
        <v>1638</v>
      </c>
      <c r="I1004" s="140" t="s">
        <v>1650</v>
      </c>
      <c r="J1004" s="140" t="s">
        <v>1640</v>
      </c>
      <c r="K1004" s="140" t="s">
        <v>1641</v>
      </c>
      <c r="L1004" s="140">
        <v>368</v>
      </c>
      <c r="M1004" s="140" t="s">
        <v>1097</v>
      </c>
      <c r="N1004" s="140" t="s">
        <v>1098</v>
      </c>
      <c r="O1004" s="141" t="s">
        <v>1088</v>
      </c>
      <c r="P1004" s="140" t="s">
        <v>1092</v>
      </c>
      <c r="Q1004" s="140" t="s">
        <v>1664</v>
      </c>
      <c r="R1004" s="140" t="s">
        <v>1665</v>
      </c>
      <c r="S1004" s="140" t="s">
        <v>1666</v>
      </c>
      <c r="T1004" s="140" t="s">
        <v>1664</v>
      </c>
      <c r="U1004" s="140" t="s">
        <v>1665</v>
      </c>
      <c r="V1004" s="140" t="s">
        <v>1666</v>
      </c>
      <c r="W1004" s="140" t="s">
        <v>2506</v>
      </c>
      <c r="X1004" s="140"/>
      <c r="Y1004" s="138"/>
    </row>
    <row r="1005" spans="2:25" ht="42.75" hidden="1" x14ac:dyDescent="0.45">
      <c r="B1005" s="140">
        <v>703</v>
      </c>
      <c r="C1005" s="140" t="s">
        <v>1662</v>
      </c>
      <c r="D1005" s="140" t="s">
        <v>1832</v>
      </c>
      <c r="E1005" s="140">
        <v>53</v>
      </c>
      <c r="F1005" s="140" t="s">
        <v>2168</v>
      </c>
      <c r="G1005" s="140" t="s">
        <v>1669</v>
      </c>
      <c r="H1005" s="140" t="s">
        <v>1638</v>
      </c>
      <c r="I1005" s="140" t="s">
        <v>1651</v>
      </c>
      <c r="J1005" s="140" t="s">
        <v>1640</v>
      </c>
      <c r="K1005" s="140" t="s">
        <v>1641</v>
      </c>
      <c r="L1005" s="140">
        <v>491</v>
      </c>
      <c r="M1005" s="140" t="s">
        <v>1097</v>
      </c>
      <c r="N1005" s="140" t="s">
        <v>1098</v>
      </c>
      <c r="O1005" s="141" t="s">
        <v>1088</v>
      </c>
      <c r="P1005" s="140" t="s">
        <v>1092</v>
      </c>
      <c r="Q1005" s="140" t="s">
        <v>1664</v>
      </c>
      <c r="R1005" s="140" t="s">
        <v>1665</v>
      </c>
      <c r="S1005" s="140" t="s">
        <v>1666</v>
      </c>
      <c r="T1005" s="140" t="s">
        <v>1664</v>
      </c>
      <c r="U1005" s="140" t="s">
        <v>1665</v>
      </c>
      <c r="V1005" s="140" t="s">
        <v>1666</v>
      </c>
      <c r="W1005" s="140" t="s">
        <v>2506</v>
      </c>
      <c r="X1005" s="140"/>
      <c r="Y1005" s="138"/>
    </row>
    <row r="1006" spans="2:25" ht="42.75" hidden="1" x14ac:dyDescent="0.45">
      <c r="B1006" s="140">
        <v>704</v>
      </c>
      <c r="C1006" s="140" t="s">
        <v>1662</v>
      </c>
      <c r="D1006" s="140" t="s">
        <v>1832</v>
      </c>
      <c r="E1006" s="140">
        <v>53</v>
      </c>
      <c r="F1006" s="140" t="s">
        <v>2168</v>
      </c>
      <c r="G1006" s="140" t="s">
        <v>1669</v>
      </c>
      <c r="H1006" s="140" t="s">
        <v>1638</v>
      </c>
      <c r="I1006" s="140" t="s">
        <v>1652</v>
      </c>
      <c r="J1006" s="140" t="s">
        <v>1640</v>
      </c>
      <c r="K1006" s="140" t="s">
        <v>1641</v>
      </c>
      <c r="L1006" s="140">
        <v>785</v>
      </c>
      <c r="M1006" s="140" t="s">
        <v>1097</v>
      </c>
      <c r="N1006" s="140" t="s">
        <v>1098</v>
      </c>
      <c r="O1006" s="141" t="s">
        <v>1088</v>
      </c>
      <c r="P1006" s="140" t="s">
        <v>1092</v>
      </c>
      <c r="Q1006" s="140" t="s">
        <v>1664</v>
      </c>
      <c r="R1006" s="140" t="s">
        <v>1665</v>
      </c>
      <c r="S1006" s="140" t="s">
        <v>1666</v>
      </c>
      <c r="T1006" s="140" t="s">
        <v>1664</v>
      </c>
      <c r="U1006" s="140" t="s">
        <v>1665</v>
      </c>
      <c r="V1006" s="140" t="s">
        <v>1666</v>
      </c>
      <c r="W1006" s="140" t="s">
        <v>2506</v>
      </c>
      <c r="X1006" s="140"/>
      <c r="Y1006" s="138"/>
    </row>
    <row r="1007" spans="2:25" ht="185.25" hidden="1" x14ac:dyDescent="0.45">
      <c r="B1007" s="140">
        <v>705</v>
      </c>
      <c r="C1007" s="140" t="s">
        <v>1587</v>
      </c>
      <c r="D1007" s="140" t="s">
        <v>1832</v>
      </c>
      <c r="E1007" s="140">
        <v>54</v>
      </c>
      <c r="F1007" s="140" t="s">
        <v>115</v>
      </c>
      <c r="G1007" s="140" t="s">
        <v>1588</v>
      </c>
      <c r="H1007" s="140" t="s">
        <v>1520</v>
      </c>
      <c r="I1007" s="140" t="s">
        <v>1589</v>
      </c>
      <c r="J1007" s="140" t="s">
        <v>1590</v>
      </c>
      <c r="K1007" s="140" t="s">
        <v>1400</v>
      </c>
      <c r="L1007" s="140">
        <v>85</v>
      </c>
      <c r="M1007" s="140" t="s">
        <v>1097</v>
      </c>
      <c r="N1007" s="140" t="s">
        <v>1098</v>
      </c>
      <c r="O1007" s="141" t="s">
        <v>1088</v>
      </c>
      <c r="P1007" s="140" t="s">
        <v>1092</v>
      </c>
      <c r="Q1007" s="140" t="s">
        <v>1591</v>
      </c>
      <c r="R1007" s="140" t="s">
        <v>1592</v>
      </c>
      <c r="S1007" s="140" t="s">
        <v>1593</v>
      </c>
      <c r="T1007" s="140" t="s">
        <v>1591</v>
      </c>
      <c r="U1007" s="140" t="s">
        <v>1592</v>
      </c>
      <c r="V1007" s="140" t="s">
        <v>1594</v>
      </c>
      <c r="W1007" s="140" t="s">
        <v>2506</v>
      </c>
      <c r="X1007" s="140"/>
      <c r="Y1007" s="138"/>
    </row>
    <row r="1008" spans="2:25" ht="185.25" hidden="1" x14ac:dyDescent="0.45">
      <c r="B1008" s="140">
        <v>706</v>
      </c>
      <c r="C1008" s="140" t="s">
        <v>1587</v>
      </c>
      <c r="D1008" s="140" t="s">
        <v>1832</v>
      </c>
      <c r="E1008" s="140">
        <v>54</v>
      </c>
      <c r="F1008" s="140" t="s">
        <v>115</v>
      </c>
      <c r="G1008" s="140" t="s">
        <v>1588</v>
      </c>
      <c r="H1008" s="140" t="s">
        <v>1520</v>
      </c>
      <c r="I1008" s="140" t="s">
        <v>1595</v>
      </c>
      <c r="J1008" s="140" t="s">
        <v>1590</v>
      </c>
      <c r="K1008" s="140" t="s">
        <v>1400</v>
      </c>
      <c r="L1008" s="140">
        <v>85.5</v>
      </c>
      <c r="M1008" s="140" t="s">
        <v>1097</v>
      </c>
      <c r="N1008" s="140" t="s">
        <v>1098</v>
      </c>
      <c r="O1008" s="141" t="s">
        <v>1088</v>
      </c>
      <c r="P1008" s="140" t="s">
        <v>1092</v>
      </c>
      <c r="Q1008" s="140" t="s">
        <v>1591</v>
      </c>
      <c r="R1008" s="140" t="s">
        <v>1592</v>
      </c>
      <c r="S1008" s="140" t="s">
        <v>1593</v>
      </c>
      <c r="T1008" s="140" t="s">
        <v>1591</v>
      </c>
      <c r="U1008" s="140" t="s">
        <v>1592</v>
      </c>
      <c r="V1008" s="140" t="s">
        <v>1594</v>
      </c>
      <c r="W1008" s="140" t="s">
        <v>2506</v>
      </c>
      <c r="X1008" s="140"/>
      <c r="Y1008" s="138"/>
    </row>
    <row r="1009" spans="2:25" ht="185.25" hidden="1" x14ac:dyDescent="0.45">
      <c r="B1009" s="140">
        <v>707</v>
      </c>
      <c r="C1009" s="140" t="s">
        <v>1587</v>
      </c>
      <c r="D1009" s="140" t="s">
        <v>1832</v>
      </c>
      <c r="E1009" s="140">
        <v>54</v>
      </c>
      <c r="F1009" s="140" t="s">
        <v>115</v>
      </c>
      <c r="G1009" s="140" t="s">
        <v>1588</v>
      </c>
      <c r="H1009" s="140" t="s">
        <v>1520</v>
      </c>
      <c r="I1009" s="140" t="s">
        <v>1596</v>
      </c>
      <c r="J1009" s="140" t="s">
        <v>1590</v>
      </c>
      <c r="K1009" s="140" t="s">
        <v>1400</v>
      </c>
      <c r="L1009" s="140">
        <v>89.4</v>
      </c>
      <c r="M1009" s="140" t="s">
        <v>1097</v>
      </c>
      <c r="N1009" s="140" t="s">
        <v>1098</v>
      </c>
      <c r="O1009" s="141" t="s">
        <v>1088</v>
      </c>
      <c r="P1009" s="140" t="s">
        <v>1092</v>
      </c>
      <c r="Q1009" s="140" t="s">
        <v>1591</v>
      </c>
      <c r="R1009" s="140" t="s">
        <v>1592</v>
      </c>
      <c r="S1009" s="140" t="s">
        <v>1593</v>
      </c>
      <c r="T1009" s="140" t="s">
        <v>1591</v>
      </c>
      <c r="U1009" s="140" t="s">
        <v>1592</v>
      </c>
      <c r="V1009" s="140" t="s">
        <v>1594</v>
      </c>
      <c r="W1009" s="140" t="s">
        <v>2506</v>
      </c>
      <c r="X1009" s="140"/>
      <c r="Y1009" s="138"/>
    </row>
    <row r="1010" spans="2:25" ht="185.25" hidden="1" x14ac:dyDescent="0.45">
      <c r="B1010" s="140">
        <v>708</v>
      </c>
      <c r="C1010" s="140" t="s">
        <v>1587</v>
      </c>
      <c r="D1010" s="140" t="s">
        <v>1832</v>
      </c>
      <c r="E1010" s="140">
        <v>54</v>
      </c>
      <c r="F1010" s="140" t="s">
        <v>115</v>
      </c>
      <c r="G1010" s="140" t="s">
        <v>1588</v>
      </c>
      <c r="H1010" s="140" t="s">
        <v>1520</v>
      </c>
      <c r="I1010" s="140" t="s">
        <v>1597</v>
      </c>
      <c r="J1010" s="140" t="s">
        <v>1590</v>
      </c>
      <c r="K1010" s="140" t="s">
        <v>1400</v>
      </c>
      <c r="L1010" s="140">
        <v>89.5</v>
      </c>
      <c r="M1010" s="140" t="s">
        <v>1097</v>
      </c>
      <c r="N1010" s="140" t="s">
        <v>1098</v>
      </c>
      <c r="O1010" s="141" t="s">
        <v>1088</v>
      </c>
      <c r="P1010" s="140" t="s">
        <v>1092</v>
      </c>
      <c r="Q1010" s="140" t="s">
        <v>1591</v>
      </c>
      <c r="R1010" s="140" t="s">
        <v>1592</v>
      </c>
      <c r="S1010" s="140" t="s">
        <v>1593</v>
      </c>
      <c r="T1010" s="140" t="s">
        <v>1591</v>
      </c>
      <c r="U1010" s="140" t="s">
        <v>1592</v>
      </c>
      <c r="V1010" s="140" t="s">
        <v>1594</v>
      </c>
      <c r="W1010" s="140" t="s">
        <v>2506</v>
      </c>
      <c r="X1010" s="140"/>
      <c r="Y1010" s="138"/>
    </row>
    <row r="1011" spans="2:25" ht="185.25" hidden="1" x14ac:dyDescent="0.45">
      <c r="B1011" s="140">
        <v>709</v>
      </c>
      <c r="C1011" s="140" t="s">
        <v>1587</v>
      </c>
      <c r="D1011" s="140" t="s">
        <v>1832</v>
      </c>
      <c r="E1011" s="140">
        <v>54</v>
      </c>
      <c r="F1011" s="140" t="s">
        <v>115</v>
      </c>
      <c r="G1011" s="140" t="s">
        <v>1588</v>
      </c>
      <c r="H1011" s="140" t="s">
        <v>1520</v>
      </c>
      <c r="I1011" s="140" t="s">
        <v>1598</v>
      </c>
      <c r="J1011" s="140" t="s">
        <v>1590</v>
      </c>
      <c r="K1011" s="140" t="s">
        <v>1400</v>
      </c>
      <c r="L1011" s="140" t="s">
        <v>1088</v>
      </c>
      <c r="M1011" s="140" t="s">
        <v>1097</v>
      </c>
      <c r="N1011" s="140" t="s">
        <v>1098</v>
      </c>
      <c r="O1011" s="141" t="s">
        <v>1088</v>
      </c>
      <c r="P1011" s="140" t="s">
        <v>1092</v>
      </c>
      <c r="Q1011" s="140" t="s">
        <v>1591</v>
      </c>
      <c r="R1011" s="140" t="s">
        <v>1592</v>
      </c>
      <c r="S1011" s="140" t="s">
        <v>1593</v>
      </c>
      <c r="T1011" s="140" t="s">
        <v>1591</v>
      </c>
      <c r="U1011" s="140" t="s">
        <v>1592</v>
      </c>
      <c r="V1011" s="140" t="s">
        <v>1594</v>
      </c>
      <c r="W1011" s="140" t="s">
        <v>2506</v>
      </c>
      <c r="X1011" s="140"/>
      <c r="Y1011" s="138"/>
    </row>
    <row r="1012" spans="2:25" ht="185.25" hidden="1" x14ac:dyDescent="0.45">
      <c r="B1012" s="140">
        <v>710</v>
      </c>
      <c r="C1012" s="140" t="s">
        <v>1587</v>
      </c>
      <c r="D1012" s="140" t="s">
        <v>1832</v>
      </c>
      <c r="E1012" s="140">
        <v>54</v>
      </c>
      <c r="F1012" s="140" t="s">
        <v>115</v>
      </c>
      <c r="G1012" s="140" t="s">
        <v>1588</v>
      </c>
      <c r="H1012" s="140" t="s">
        <v>1520</v>
      </c>
      <c r="I1012" s="140" t="s">
        <v>1599</v>
      </c>
      <c r="J1012" s="140" t="s">
        <v>1590</v>
      </c>
      <c r="K1012" s="140" t="s">
        <v>1400</v>
      </c>
      <c r="L1012" s="140">
        <v>89.9</v>
      </c>
      <c r="M1012" s="140" t="s">
        <v>1097</v>
      </c>
      <c r="N1012" s="140" t="s">
        <v>1098</v>
      </c>
      <c r="O1012" s="141" t="s">
        <v>1088</v>
      </c>
      <c r="P1012" s="140" t="s">
        <v>1092</v>
      </c>
      <c r="Q1012" s="140" t="s">
        <v>1591</v>
      </c>
      <c r="R1012" s="140" t="s">
        <v>1592</v>
      </c>
      <c r="S1012" s="140" t="s">
        <v>1593</v>
      </c>
      <c r="T1012" s="140" t="s">
        <v>1591</v>
      </c>
      <c r="U1012" s="140" t="s">
        <v>1592</v>
      </c>
      <c r="V1012" s="140" t="s">
        <v>1594</v>
      </c>
      <c r="W1012" s="140" t="s">
        <v>2506</v>
      </c>
      <c r="X1012" s="140"/>
      <c r="Y1012" s="138"/>
    </row>
    <row r="1013" spans="2:25" ht="185.25" hidden="1" x14ac:dyDescent="0.45">
      <c r="B1013" s="140">
        <v>711</v>
      </c>
      <c r="C1013" s="140" t="s">
        <v>1587</v>
      </c>
      <c r="D1013" s="140" t="s">
        <v>1832</v>
      </c>
      <c r="E1013" s="140">
        <v>54</v>
      </c>
      <c r="F1013" s="140" t="s">
        <v>115</v>
      </c>
      <c r="G1013" s="140" t="s">
        <v>1588</v>
      </c>
      <c r="H1013" s="140" t="s">
        <v>1520</v>
      </c>
      <c r="I1013" s="140" t="s">
        <v>1600</v>
      </c>
      <c r="J1013" s="140" t="s">
        <v>1590</v>
      </c>
      <c r="K1013" s="140" t="s">
        <v>1400</v>
      </c>
      <c r="L1013" s="140" t="s">
        <v>1088</v>
      </c>
      <c r="M1013" s="140" t="s">
        <v>1097</v>
      </c>
      <c r="N1013" s="140" t="s">
        <v>1098</v>
      </c>
      <c r="O1013" s="141" t="s">
        <v>1088</v>
      </c>
      <c r="P1013" s="140" t="s">
        <v>1092</v>
      </c>
      <c r="Q1013" s="140" t="s">
        <v>1591</v>
      </c>
      <c r="R1013" s="140" t="s">
        <v>1592</v>
      </c>
      <c r="S1013" s="140" t="s">
        <v>1593</v>
      </c>
      <c r="T1013" s="140" t="s">
        <v>1591</v>
      </c>
      <c r="U1013" s="140" t="s">
        <v>1592</v>
      </c>
      <c r="V1013" s="140" t="s">
        <v>1594</v>
      </c>
      <c r="W1013" s="140" t="s">
        <v>2506</v>
      </c>
      <c r="X1013" s="140"/>
      <c r="Y1013" s="138"/>
    </row>
    <row r="1014" spans="2:25" ht="185.25" hidden="1" x14ac:dyDescent="0.45">
      <c r="B1014" s="140">
        <v>712</v>
      </c>
      <c r="C1014" s="140" t="s">
        <v>1587</v>
      </c>
      <c r="D1014" s="140" t="s">
        <v>1832</v>
      </c>
      <c r="E1014" s="140">
        <v>54</v>
      </c>
      <c r="F1014" s="140" t="s">
        <v>115</v>
      </c>
      <c r="G1014" s="140" t="s">
        <v>1588</v>
      </c>
      <c r="H1014" s="140" t="s">
        <v>1520</v>
      </c>
      <c r="I1014" s="140" t="s">
        <v>1601</v>
      </c>
      <c r="J1014" s="140" t="s">
        <v>1590</v>
      </c>
      <c r="K1014" s="140" t="s">
        <v>1400</v>
      </c>
      <c r="L1014" s="140">
        <v>91.2</v>
      </c>
      <c r="M1014" s="140" t="s">
        <v>1097</v>
      </c>
      <c r="N1014" s="140" t="s">
        <v>1098</v>
      </c>
      <c r="O1014" s="141" t="s">
        <v>1088</v>
      </c>
      <c r="P1014" s="140" t="s">
        <v>1092</v>
      </c>
      <c r="Q1014" s="140" t="s">
        <v>1591</v>
      </c>
      <c r="R1014" s="140" t="s">
        <v>1592</v>
      </c>
      <c r="S1014" s="140" t="s">
        <v>1593</v>
      </c>
      <c r="T1014" s="140" t="s">
        <v>1591</v>
      </c>
      <c r="U1014" s="140" t="s">
        <v>1592</v>
      </c>
      <c r="V1014" s="140" t="s">
        <v>1594</v>
      </c>
      <c r="W1014" s="140" t="s">
        <v>2506</v>
      </c>
      <c r="X1014" s="140"/>
      <c r="Y1014" s="138"/>
    </row>
    <row r="1015" spans="2:25" ht="185.25" hidden="1" x14ac:dyDescent="0.45">
      <c r="B1015" s="140">
        <v>713</v>
      </c>
      <c r="C1015" s="140" t="s">
        <v>1587</v>
      </c>
      <c r="D1015" s="140" t="s">
        <v>1832</v>
      </c>
      <c r="E1015" s="140">
        <v>54</v>
      </c>
      <c r="F1015" s="140" t="s">
        <v>115</v>
      </c>
      <c r="G1015" s="140" t="s">
        <v>1588</v>
      </c>
      <c r="H1015" s="140" t="s">
        <v>1520</v>
      </c>
      <c r="I1015" s="140" t="s">
        <v>1602</v>
      </c>
      <c r="J1015" s="140" t="s">
        <v>1590</v>
      </c>
      <c r="K1015" s="140" t="s">
        <v>1400</v>
      </c>
      <c r="L1015" s="140">
        <v>91.5</v>
      </c>
      <c r="M1015" s="140" t="s">
        <v>1097</v>
      </c>
      <c r="N1015" s="140" t="s">
        <v>1098</v>
      </c>
      <c r="O1015" s="141" t="s">
        <v>1088</v>
      </c>
      <c r="P1015" s="140" t="s">
        <v>1092</v>
      </c>
      <c r="Q1015" s="140" t="s">
        <v>1591</v>
      </c>
      <c r="R1015" s="140" t="s">
        <v>1592</v>
      </c>
      <c r="S1015" s="140" t="s">
        <v>1593</v>
      </c>
      <c r="T1015" s="140" t="s">
        <v>1591</v>
      </c>
      <c r="U1015" s="140" t="s">
        <v>1592</v>
      </c>
      <c r="V1015" s="140" t="s">
        <v>1594</v>
      </c>
      <c r="W1015" s="140" t="s">
        <v>2506</v>
      </c>
      <c r="X1015" s="140"/>
      <c r="Y1015" s="138"/>
    </row>
    <row r="1016" spans="2:25" ht="185.25" hidden="1" x14ac:dyDescent="0.45">
      <c r="B1016" s="140">
        <v>714</v>
      </c>
      <c r="C1016" s="140" t="s">
        <v>1587</v>
      </c>
      <c r="D1016" s="140" t="s">
        <v>1832</v>
      </c>
      <c r="E1016" s="140">
        <v>54</v>
      </c>
      <c r="F1016" s="140" t="s">
        <v>115</v>
      </c>
      <c r="G1016" s="140" t="s">
        <v>1588</v>
      </c>
      <c r="H1016" s="140" t="s">
        <v>1520</v>
      </c>
      <c r="I1016" s="140" t="s">
        <v>1603</v>
      </c>
      <c r="J1016" s="140" t="s">
        <v>1590</v>
      </c>
      <c r="K1016" s="140" t="s">
        <v>1400</v>
      </c>
      <c r="L1016" s="140">
        <v>91.9</v>
      </c>
      <c r="M1016" s="140" t="s">
        <v>1097</v>
      </c>
      <c r="N1016" s="140" t="s">
        <v>1098</v>
      </c>
      <c r="O1016" s="141" t="s">
        <v>1088</v>
      </c>
      <c r="P1016" s="140" t="s">
        <v>1092</v>
      </c>
      <c r="Q1016" s="140" t="s">
        <v>1591</v>
      </c>
      <c r="R1016" s="140" t="s">
        <v>1592</v>
      </c>
      <c r="S1016" s="140" t="s">
        <v>1593</v>
      </c>
      <c r="T1016" s="140" t="s">
        <v>1591</v>
      </c>
      <c r="U1016" s="140" t="s">
        <v>1592</v>
      </c>
      <c r="V1016" s="140" t="s">
        <v>1594</v>
      </c>
      <c r="W1016" s="140" t="s">
        <v>2506</v>
      </c>
      <c r="X1016" s="140"/>
      <c r="Y1016" s="138"/>
    </row>
    <row r="1017" spans="2:25" ht="185.25" hidden="1" x14ac:dyDescent="0.45">
      <c r="B1017" s="140">
        <v>715</v>
      </c>
      <c r="C1017" s="140" t="s">
        <v>1587</v>
      </c>
      <c r="D1017" s="140" t="s">
        <v>1832</v>
      </c>
      <c r="E1017" s="140">
        <v>54</v>
      </c>
      <c r="F1017" s="140" t="s">
        <v>115</v>
      </c>
      <c r="G1017" s="140" t="s">
        <v>1588</v>
      </c>
      <c r="H1017" s="140" t="s">
        <v>1520</v>
      </c>
      <c r="I1017" s="140" t="s">
        <v>1604</v>
      </c>
      <c r="J1017" s="140" t="s">
        <v>1590</v>
      </c>
      <c r="K1017" s="140" t="s">
        <v>1400</v>
      </c>
      <c r="L1017" s="140">
        <v>92.2</v>
      </c>
      <c r="M1017" s="140" t="s">
        <v>1097</v>
      </c>
      <c r="N1017" s="140" t="s">
        <v>1098</v>
      </c>
      <c r="O1017" s="141" t="s">
        <v>1088</v>
      </c>
      <c r="P1017" s="140" t="s">
        <v>1092</v>
      </c>
      <c r="Q1017" s="140" t="s">
        <v>1591</v>
      </c>
      <c r="R1017" s="140" t="s">
        <v>1592</v>
      </c>
      <c r="S1017" s="140" t="s">
        <v>1593</v>
      </c>
      <c r="T1017" s="140" t="s">
        <v>1591</v>
      </c>
      <c r="U1017" s="140" t="s">
        <v>1592</v>
      </c>
      <c r="V1017" s="140" t="s">
        <v>1594</v>
      </c>
      <c r="W1017" s="140" t="s">
        <v>2506</v>
      </c>
      <c r="X1017" s="140"/>
      <c r="Y1017" s="138"/>
    </row>
    <row r="1018" spans="2:25" ht="185.25" hidden="1" x14ac:dyDescent="0.45">
      <c r="B1018" s="140">
        <v>716</v>
      </c>
      <c r="C1018" s="140" t="s">
        <v>1587</v>
      </c>
      <c r="D1018" s="140" t="s">
        <v>1832</v>
      </c>
      <c r="E1018" s="140">
        <v>54</v>
      </c>
      <c r="F1018" s="140" t="s">
        <v>115</v>
      </c>
      <c r="G1018" s="140" t="s">
        <v>1588</v>
      </c>
      <c r="H1018" s="140" t="s">
        <v>1520</v>
      </c>
      <c r="I1018" s="140" t="s">
        <v>1605</v>
      </c>
      <c r="J1018" s="140" t="s">
        <v>1590</v>
      </c>
      <c r="K1018" s="140" t="s">
        <v>1400</v>
      </c>
      <c r="L1018" s="140">
        <v>93.1</v>
      </c>
      <c r="M1018" s="140" t="s">
        <v>1097</v>
      </c>
      <c r="N1018" s="140" t="s">
        <v>1098</v>
      </c>
      <c r="O1018" s="141" t="s">
        <v>1088</v>
      </c>
      <c r="P1018" s="140" t="s">
        <v>1092</v>
      </c>
      <c r="Q1018" s="140" t="s">
        <v>1591</v>
      </c>
      <c r="R1018" s="140" t="s">
        <v>1592</v>
      </c>
      <c r="S1018" s="140" t="s">
        <v>1593</v>
      </c>
      <c r="T1018" s="140" t="s">
        <v>1591</v>
      </c>
      <c r="U1018" s="140" t="s">
        <v>1592</v>
      </c>
      <c r="V1018" s="140" t="s">
        <v>1594</v>
      </c>
      <c r="W1018" s="140" t="s">
        <v>2506</v>
      </c>
      <c r="X1018" s="140"/>
      <c r="Y1018" s="138"/>
    </row>
    <row r="1019" spans="2:25" ht="185.25" hidden="1" x14ac:dyDescent="0.45">
      <c r="B1019" s="140">
        <v>717</v>
      </c>
      <c r="C1019" s="140" t="s">
        <v>1587</v>
      </c>
      <c r="D1019" s="140" t="s">
        <v>1832</v>
      </c>
      <c r="E1019" s="140">
        <v>54</v>
      </c>
      <c r="F1019" s="140" t="s">
        <v>115</v>
      </c>
      <c r="G1019" s="140" t="s">
        <v>1588</v>
      </c>
      <c r="H1019" s="140" t="s">
        <v>1520</v>
      </c>
      <c r="I1019" s="140" t="s">
        <v>1606</v>
      </c>
      <c r="J1019" s="140" t="s">
        <v>1590</v>
      </c>
      <c r="K1019" s="140" t="s">
        <v>1400</v>
      </c>
      <c r="L1019" s="140">
        <v>93.8</v>
      </c>
      <c r="M1019" s="140" t="s">
        <v>1097</v>
      </c>
      <c r="N1019" s="140" t="s">
        <v>1098</v>
      </c>
      <c r="O1019" s="141" t="s">
        <v>1088</v>
      </c>
      <c r="P1019" s="140" t="s">
        <v>1092</v>
      </c>
      <c r="Q1019" s="140" t="s">
        <v>1591</v>
      </c>
      <c r="R1019" s="140" t="s">
        <v>1592</v>
      </c>
      <c r="S1019" s="140" t="s">
        <v>1593</v>
      </c>
      <c r="T1019" s="140" t="s">
        <v>1591</v>
      </c>
      <c r="U1019" s="140" t="s">
        <v>1592</v>
      </c>
      <c r="V1019" s="140" t="s">
        <v>1594</v>
      </c>
      <c r="W1019" s="140" t="s">
        <v>2506</v>
      </c>
      <c r="X1019" s="140"/>
      <c r="Y1019" s="138"/>
    </row>
    <row r="1020" spans="2:25" ht="185.25" hidden="1" x14ac:dyDescent="0.45">
      <c r="B1020" s="140">
        <v>718</v>
      </c>
      <c r="C1020" s="140" t="s">
        <v>1587</v>
      </c>
      <c r="D1020" s="140" t="s">
        <v>1832</v>
      </c>
      <c r="E1020" s="140">
        <v>54</v>
      </c>
      <c r="F1020" s="140" t="s">
        <v>115</v>
      </c>
      <c r="G1020" s="140" t="s">
        <v>1588</v>
      </c>
      <c r="H1020" s="140" t="s">
        <v>1520</v>
      </c>
      <c r="I1020" s="140" t="s">
        <v>1607</v>
      </c>
      <c r="J1020" s="140" t="s">
        <v>1590</v>
      </c>
      <c r="K1020" s="140" t="s">
        <v>1400</v>
      </c>
      <c r="L1020" s="140">
        <v>94</v>
      </c>
      <c r="M1020" s="140" t="s">
        <v>1097</v>
      </c>
      <c r="N1020" s="140" t="s">
        <v>1098</v>
      </c>
      <c r="O1020" s="141" t="s">
        <v>1088</v>
      </c>
      <c r="P1020" s="140" t="s">
        <v>1092</v>
      </c>
      <c r="Q1020" s="140" t="s">
        <v>1591</v>
      </c>
      <c r="R1020" s="140" t="s">
        <v>1592</v>
      </c>
      <c r="S1020" s="140" t="s">
        <v>1593</v>
      </c>
      <c r="T1020" s="140" t="s">
        <v>1591</v>
      </c>
      <c r="U1020" s="140" t="s">
        <v>1592</v>
      </c>
      <c r="V1020" s="140" t="s">
        <v>1594</v>
      </c>
      <c r="W1020" s="140" t="s">
        <v>2506</v>
      </c>
      <c r="X1020" s="140"/>
      <c r="Y1020" s="138"/>
    </row>
    <row r="1021" spans="2:25" ht="185.25" hidden="1" x14ac:dyDescent="0.45">
      <c r="B1021" s="140">
        <v>719</v>
      </c>
      <c r="C1021" s="140" t="s">
        <v>1587</v>
      </c>
      <c r="D1021" s="140" t="s">
        <v>1832</v>
      </c>
      <c r="E1021" s="140">
        <v>54</v>
      </c>
      <c r="F1021" s="140" t="s">
        <v>115</v>
      </c>
      <c r="G1021" s="140" t="s">
        <v>1588</v>
      </c>
      <c r="H1021" s="140" t="s">
        <v>1520</v>
      </c>
      <c r="I1021" s="140" t="s">
        <v>1608</v>
      </c>
      <c r="J1021" s="140" t="s">
        <v>1590</v>
      </c>
      <c r="K1021" s="140" t="s">
        <v>1400</v>
      </c>
      <c r="L1021" s="140">
        <v>94.3</v>
      </c>
      <c r="M1021" s="140" t="s">
        <v>1097</v>
      </c>
      <c r="N1021" s="140" t="s">
        <v>1098</v>
      </c>
      <c r="O1021" s="141" t="s">
        <v>1088</v>
      </c>
      <c r="P1021" s="140" t="s">
        <v>1092</v>
      </c>
      <c r="Q1021" s="140" t="s">
        <v>1591</v>
      </c>
      <c r="R1021" s="140" t="s">
        <v>1592</v>
      </c>
      <c r="S1021" s="140" t="s">
        <v>1593</v>
      </c>
      <c r="T1021" s="140" t="s">
        <v>1591</v>
      </c>
      <c r="U1021" s="140" t="s">
        <v>1592</v>
      </c>
      <c r="V1021" s="140" t="s">
        <v>1594</v>
      </c>
      <c r="W1021" s="140" t="s">
        <v>2506</v>
      </c>
      <c r="X1021" s="140"/>
      <c r="Y1021" s="138"/>
    </row>
    <row r="1022" spans="2:25" ht="185.25" hidden="1" x14ac:dyDescent="0.45">
      <c r="B1022" s="140">
        <v>720</v>
      </c>
      <c r="C1022" s="140" t="s">
        <v>1587</v>
      </c>
      <c r="D1022" s="140" t="s">
        <v>1832</v>
      </c>
      <c r="E1022" s="140">
        <v>54</v>
      </c>
      <c r="F1022" s="140" t="s">
        <v>115</v>
      </c>
      <c r="G1022" s="140" t="s">
        <v>1588</v>
      </c>
      <c r="H1022" s="140" t="s">
        <v>1520</v>
      </c>
      <c r="I1022" s="140" t="s">
        <v>1609</v>
      </c>
      <c r="J1022" s="140" t="s">
        <v>1590</v>
      </c>
      <c r="K1022" s="140" t="s">
        <v>1400</v>
      </c>
      <c r="L1022" s="140">
        <v>96.2</v>
      </c>
      <c r="M1022" s="140" t="s">
        <v>1097</v>
      </c>
      <c r="N1022" s="140" t="s">
        <v>1098</v>
      </c>
      <c r="O1022" s="141" t="s">
        <v>1088</v>
      </c>
      <c r="P1022" s="140" t="s">
        <v>1092</v>
      </c>
      <c r="Q1022" s="140" t="s">
        <v>1591</v>
      </c>
      <c r="R1022" s="140" t="s">
        <v>1592</v>
      </c>
      <c r="S1022" s="140" t="s">
        <v>1593</v>
      </c>
      <c r="T1022" s="140" t="s">
        <v>1591</v>
      </c>
      <c r="U1022" s="140" t="s">
        <v>1592</v>
      </c>
      <c r="V1022" s="140" t="s">
        <v>1594</v>
      </c>
      <c r="W1022" s="140" t="s">
        <v>2506</v>
      </c>
      <c r="X1022" s="140"/>
      <c r="Y1022" s="138"/>
    </row>
    <row r="1023" spans="2:25" ht="185.25" hidden="1" x14ac:dyDescent="0.45">
      <c r="B1023" s="140">
        <v>721</v>
      </c>
      <c r="C1023" s="140" t="s">
        <v>1587</v>
      </c>
      <c r="D1023" s="140" t="s">
        <v>1832</v>
      </c>
      <c r="E1023" s="140">
        <v>54</v>
      </c>
      <c r="F1023" s="140" t="s">
        <v>115</v>
      </c>
      <c r="G1023" s="140" t="s">
        <v>1610</v>
      </c>
      <c r="H1023" s="140" t="s">
        <v>1520</v>
      </c>
      <c r="I1023" s="140" t="s">
        <v>1589</v>
      </c>
      <c r="J1023" s="140" t="s">
        <v>1590</v>
      </c>
      <c r="K1023" s="140" t="s">
        <v>1400</v>
      </c>
      <c r="L1023" s="140">
        <v>84.8</v>
      </c>
      <c r="M1023" s="140" t="s">
        <v>1097</v>
      </c>
      <c r="N1023" s="140" t="s">
        <v>1098</v>
      </c>
      <c r="O1023" s="141" t="s">
        <v>1088</v>
      </c>
      <c r="P1023" s="140" t="s">
        <v>1092</v>
      </c>
      <c r="Q1023" s="140" t="s">
        <v>1591</v>
      </c>
      <c r="R1023" s="140" t="s">
        <v>1592</v>
      </c>
      <c r="S1023" s="140" t="s">
        <v>1593</v>
      </c>
      <c r="T1023" s="140" t="s">
        <v>1591</v>
      </c>
      <c r="U1023" s="140" t="s">
        <v>1592</v>
      </c>
      <c r="V1023" s="140" t="s">
        <v>1594</v>
      </c>
      <c r="W1023" s="140" t="s">
        <v>2506</v>
      </c>
      <c r="X1023" s="140"/>
      <c r="Y1023" s="138"/>
    </row>
    <row r="1024" spans="2:25" ht="185.25" hidden="1" x14ac:dyDescent="0.45">
      <c r="B1024" s="140">
        <v>722</v>
      </c>
      <c r="C1024" s="140" t="s">
        <v>1587</v>
      </c>
      <c r="D1024" s="140" t="s">
        <v>1832</v>
      </c>
      <c r="E1024" s="140">
        <v>54</v>
      </c>
      <c r="F1024" s="140" t="s">
        <v>115</v>
      </c>
      <c r="G1024" s="140" t="s">
        <v>1610</v>
      </c>
      <c r="H1024" s="140" t="s">
        <v>1520</v>
      </c>
      <c r="I1024" s="140" t="s">
        <v>1595</v>
      </c>
      <c r="J1024" s="140" t="s">
        <v>1590</v>
      </c>
      <c r="K1024" s="140" t="s">
        <v>1400</v>
      </c>
      <c r="L1024" s="140" t="s">
        <v>1088</v>
      </c>
      <c r="M1024" s="140" t="s">
        <v>1097</v>
      </c>
      <c r="N1024" s="140" t="s">
        <v>1098</v>
      </c>
      <c r="O1024" s="141" t="s">
        <v>1088</v>
      </c>
      <c r="P1024" s="140" t="s">
        <v>1092</v>
      </c>
      <c r="Q1024" s="140" t="s">
        <v>1591</v>
      </c>
      <c r="R1024" s="140" t="s">
        <v>1592</v>
      </c>
      <c r="S1024" s="140" t="s">
        <v>1593</v>
      </c>
      <c r="T1024" s="140" t="s">
        <v>1591</v>
      </c>
      <c r="U1024" s="140" t="s">
        <v>1592</v>
      </c>
      <c r="V1024" s="140" t="s">
        <v>1594</v>
      </c>
      <c r="W1024" s="140" t="s">
        <v>2506</v>
      </c>
      <c r="X1024" s="140"/>
      <c r="Y1024" s="138"/>
    </row>
    <row r="1025" spans="2:25" ht="185.25" hidden="1" x14ac:dyDescent="0.45">
      <c r="B1025" s="140">
        <v>723</v>
      </c>
      <c r="C1025" s="140" t="s">
        <v>1587</v>
      </c>
      <c r="D1025" s="140" t="s">
        <v>1832</v>
      </c>
      <c r="E1025" s="140">
        <v>54</v>
      </c>
      <c r="F1025" s="140" t="s">
        <v>115</v>
      </c>
      <c r="G1025" s="140" t="s">
        <v>1610</v>
      </c>
      <c r="H1025" s="140" t="s">
        <v>1520</v>
      </c>
      <c r="I1025" s="140" t="s">
        <v>1596</v>
      </c>
      <c r="J1025" s="140" t="s">
        <v>1590</v>
      </c>
      <c r="K1025" s="140" t="s">
        <v>1400</v>
      </c>
      <c r="L1025" s="140">
        <v>86.9</v>
      </c>
      <c r="M1025" s="140" t="s">
        <v>1097</v>
      </c>
      <c r="N1025" s="140" t="s">
        <v>1098</v>
      </c>
      <c r="O1025" s="141" t="s">
        <v>1088</v>
      </c>
      <c r="P1025" s="140" t="s">
        <v>1092</v>
      </c>
      <c r="Q1025" s="140" t="s">
        <v>1591</v>
      </c>
      <c r="R1025" s="140" t="s">
        <v>1592</v>
      </c>
      <c r="S1025" s="140" t="s">
        <v>1593</v>
      </c>
      <c r="T1025" s="140" t="s">
        <v>1591</v>
      </c>
      <c r="U1025" s="140" t="s">
        <v>1592</v>
      </c>
      <c r="V1025" s="140" t="s">
        <v>1594</v>
      </c>
      <c r="W1025" s="140" t="s">
        <v>2506</v>
      </c>
      <c r="X1025" s="140"/>
      <c r="Y1025" s="138"/>
    </row>
    <row r="1026" spans="2:25" ht="185.25" hidden="1" x14ac:dyDescent="0.45">
      <c r="B1026" s="140">
        <v>724</v>
      </c>
      <c r="C1026" s="140" t="s">
        <v>1587</v>
      </c>
      <c r="D1026" s="140" t="s">
        <v>1832</v>
      </c>
      <c r="E1026" s="140">
        <v>54</v>
      </c>
      <c r="F1026" s="140" t="s">
        <v>115</v>
      </c>
      <c r="G1026" s="140" t="s">
        <v>1610</v>
      </c>
      <c r="H1026" s="140" t="s">
        <v>1520</v>
      </c>
      <c r="I1026" s="140" t="s">
        <v>1597</v>
      </c>
      <c r="J1026" s="140" t="s">
        <v>1590</v>
      </c>
      <c r="K1026" s="140" t="s">
        <v>1400</v>
      </c>
      <c r="L1026" s="140">
        <v>88.6</v>
      </c>
      <c r="M1026" s="140" t="s">
        <v>1097</v>
      </c>
      <c r="N1026" s="140" t="s">
        <v>1098</v>
      </c>
      <c r="O1026" s="141" t="s">
        <v>1088</v>
      </c>
      <c r="P1026" s="140" t="s">
        <v>1092</v>
      </c>
      <c r="Q1026" s="140" t="s">
        <v>1591</v>
      </c>
      <c r="R1026" s="140" t="s">
        <v>1592</v>
      </c>
      <c r="S1026" s="140" t="s">
        <v>1593</v>
      </c>
      <c r="T1026" s="140" t="s">
        <v>1591</v>
      </c>
      <c r="U1026" s="140" t="s">
        <v>1592</v>
      </c>
      <c r="V1026" s="140" t="s">
        <v>1594</v>
      </c>
      <c r="W1026" s="140" t="s">
        <v>2506</v>
      </c>
      <c r="X1026" s="140"/>
      <c r="Y1026" s="138"/>
    </row>
    <row r="1027" spans="2:25" ht="185.25" hidden="1" x14ac:dyDescent="0.45">
      <c r="B1027" s="140">
        <v>725</v>
      </c>
      <c r="C1027" s="140" t="s">
        <v>1587</v>
      </c>
      <c r="D1027" s="140" t="s">
        <v>1832</v>
      </c>
      <c r="E1027" s="140">
        <v>54</v>
      </c>
      <c r="F1027" s="140" t="s">
        <v>115</v>
      </c>
      <c r="G1027" s="140" t="s">
        <v>1610</v>
      </c>
      <c r="H1027" s="140" t="s">
        <v>1520</v>
      </c>
      <c r="I1027" s="140" t="s">
        <v>1598</v>
      </c>
      <c r="J1027" s="140" t="s">
        <v>1590</v>
      </c>
      <c r="K1027" s="140" t="s">
        <v>1400</v>
      </c>
      <c r="L1027" s="140" t="s">
        <v>1088</v>
      </c>
      <c r="M1027" s="140" t="s">
        <v>1097</v>
      </c>
      <c r="N1027" s="140" t="s">
        <v>1098</v>
      </c>
      <c r="O1027" s="141" t="s">
        <v>1088</v>
      </c>
      <c r="P1027" s="140" t="s">
        <v>1092</v>
      </c>
      <c r="Q1027" s="140" t="s">
        <v>1591</v>
      </c>
      <c r="R1027" s="140" t="s">
        <v>1592</v>
      </c>
      <c r="S1027" s="140" t="s">
        <v>1593</v>
      </c>
      <c r="T1027" s="140" t="s">
        <v>1591</v>
      </c>
      <c r="U1027" s="140" t="s">
        <v>1592</v>
      </c>
      <c r="V1027" s="140" t="s">
        <v>1594</v>
      </c>
      <c r="W1027" s="140" t="s">
        <v>2506</v>
      </c>
      <c r="X1027" s="140"/>
      <c r="Y1027" s="138"/>
    </row>
    <row r="1028" spans="2:25" ht="185.25" hidden="1" x14ac:dyDescent="0.45">
      <c r="B1028" s="140">
        <v>726</v>
      </c>
      <c r="C1028" s="140" t="s">
        <v>1587</v>
      </c>
      <c r="D1028" s="140" t="s">
        <v>1832</v>
      </c>
      <c r="E1028" s="140">
        <v>54</v>
      </c>
      <c r="F1028" s="140" t="s">
        <v>115</v>
      </c>
      <c r="G1028" s="140" t="s">
        <v>1610</v>
      </c>
      <c r="H1028" s="140" t="s">
        <v>1520</v>
      </c>
      <c r="I1028" s="140" t="s">
        <v>1599</v>
      </c>
      <c r="J1028" s="140" t="s">
        <v>1590</v>
      </c>
      <c r="K1028" s="140" t="s">
        <v>1400</v>
      </c>
      <c r="L1028" s="140">
        <v>89.4</v>
      </c>
      <c r="M1028" s="140" t="s">
        <v>1097</v>
      </c>
      <c r="N1028" s="140" t="s">
        <v>1098</v>
      </c>
      <c r="O1028" s="141" t="s">
        <v>1088</v>
      </c>
      <c r="P1028" s="140" t="s">
        <v>1092</v>
      </c>
      <c r="Q1028" s="140" t="s">
        <v>1591</v>
      </c>
      <c r="R1028" s="140" t="s">
        <v>1592</v>
      </c>
      <c r="S1028" s="140" t="s">
        <v>1593</v>
      </c>
      <c r="T1028" s="140" t="s">
        <v>1591</v>
      </c>
      <c r="U1028" s="140" t="s">
        <v>1592</v>
      </c>
      <c r="V1028" s="140" t="s">
        <v>1594</v>
      </c>
      <c r="W1028" s="140" t="s">
        <v>2506</v>
      </c>
      <c r="X1028" s="140"/>
      <c r="Y1028" s="138"/>
    </row>
    <row r="1029" spans="2:25" ht="185.25" hidden="1" x14ac:dyDescent="0.45">
      <c r="B1029" s="140">
        <v>727</v>
      </c>
      <c r="C1029" s="140" t="s">
        <v>1587</v>
      </c>
      <c r="D1029" s="140" t="s">
        <v>1832</v>
      </c>
      <c r="E1029" s="140">
        <v>54</v>
      </c>
      <c r="F1029" s="140" t="s">
        <v>115</v>
      </c>
      <c r="G1029" s="140" t="s">
        <v>1610</v>
      </c>
      <c r="H1029" s="140" t="s">
        <v>1520</v>
      </c>
      <c r="I1029" s="140" t="s">
        <v>1600</v>
      </c>
      <c r="J1029" s="140" t="s">
        <v>1590</v>
      </c>
      <c r="K1029" s="140" t="s">
        <v>1400</v>
      </c>
      <c r="L1029" s="140" t="s">
        <v>1088</v>
      </c>
      <c r="M1029" s="140" t="s">
        <v>1097</v>
      </c>
      <c r="N1029" s="140" t="s">
        <v>1098</v>
      </c>
      <c r="O1029" s="141" t="s">
        <v>1088</v>
      </c>
      <c r="P1029" s="140" t="s">
        <v>1092</v>
      </c>
      <c r="Q1029" s="140" t="s">
        <v>1591</v>
      </c>
      <c r="R1029" s="140" t="s">
        <v>1592</v>
      </c>
      <c r="S1029" s="140" t="s">
        <v>1593</v>
      </c>
      <c r="T1029" s="140" t="s">
        <v>1591</v>
      </c>
      <c r="U1029" s="140" t="s">
        <v>1592</v>
      </c>
      <c r="V1029" s="140" t="s">
        <v>1594</v>
      </c>
      <c r="W1029" s="140" t="s">
        <v>2506</v>
      </c>
      <c r="X1029" s="140"/>
      <c r="Y1029" s="138"/>
    </row>
    <row r="1030" spans="2:25" ht="185.25" hidden="1" x14ac:dyDescent="0.45">
      <c r="B1030" s="140">
        <v>728</v>
      </c>
      <c r="C1030" s="140" t="s">
        <v>1587</v>
      </c>
      <c r="D1030" s="140" t="s">
        <v>1832</v>
      </c>
      <c r="E1030" s="140">
        <v>54</v>
      </c>
      <c r="F1030" s="140" t="s">
        <v>115</v>
      </c>
      <c r="G1030" s="140" t="s">
        <v>1610</v>
      </c>
      <c r="H1030" s="140" t="s">
        <v>1520</v>
      </c>
      <c r="I1030" s="140" t="s">
        <v>1601</v>
      </c>
      <c r="J1030" s="140" t="s">
        <v>1590</v>
      </c>
      <c r="K1030" s="140" t="s">
        <v>1400</v>
      </c>
      <c r="L1030" s="140">
        <v>91.9</v>
      </c>
      <c r="M1030" s="140" t="s">
        <v>1097</v>
      </c>
      <c r="N1030" s="140" t="s">
        <v>1098</v>
      </c>
      <c r="O1030" s="141" t="s">
        <v>1088</v>
      </c>
      <c r="P1030" s="140" t="s">
        <v>1092</v>
      </c>
      <c r="Q1030" s="140" t="s">
        <v>1591</v>
      </c>
      <c r="R1030" s="140" t="s">
        <v>1592</v>
      </c>
      <c r="S1030" s="140" t="s">
        <v>1593</v>
      </c>
      <c r="T1030" s="140" t="s">
        <v>1591</v>
      </c>
      <c r="U1030" s="140" t="s">
        <v>1592</v>
      </c>
      <c r="V1030" s="140" t="s">
        <v>1594</v>
      </c>
      <c r="W1030" s="140" t="s">
        <v>2506</v>
      </c>
      <c r="X1030" s="140"/>
      <c r="Y1030" s="138"/>
    </row>
    <row r="1031" spans="2:25" ht="185.25" hidden="1" x14ac:dyDescent="0.45">
      <c r="B1031" s="140">
        <v>729</v>
      </c>
      <c r="C1031" s="140" t="s">
        <v>1587</v>
      </c>
      <c r="D1031" s="140" t="s">
        <v>1832</v>
      </c>
      <c r="E1031" s="140">
        <v>54</v>
      </c>
      <c r="F1031" s="140" t="s">
        <v>115</v>
      </c>
      <c r="G1031" s="140" t="s">
        <v>1610</v>
      </c>
      <c r="H1031" s="140" t="s">
        <v>1520</v>
      </c>
      <c r="I1031" s="140" t="s">
        <v>1602</v>
      </c>
      <c r="J1031" s="140" t="s">
        <v>1590</v>
      </c>
      <c r="K1031" s="140" t="s">
        <v>1400</v>
      </c>
      <c r="L1031" s="140">
        <v>91.7</v>
      </c>
      <c r="M1031" s="140" t="s">
        <v>1097</v>
      </c>
      <c r="N1031" s="140" t="s">
        <v>1098</v>
      </c>
      <c r="O1031" s="141" t="s">
        <v>1088</v>
      </c>
      <c r="P1031" s="140" t="s">
        <v>1092</v>
      </c>
      <c r="Q1031" s="140" t="s">
        <v>1591</v>
      </c>
      <c r="R1031" s="140" t="s">
        <v>1592</v>
      </c>
      <c r="S1031" s="140" t="s">
        <v>1593</v>
      </c>
      <c r="T1031" s="140" t="s">
        <v>1591</v>
      </c>
      <c r="U1031" s="140" t="s">
        <v>1592</v>
      </c>
      <c r="V1031" s="140" t="s">
        <v>1594</v>
      </c>
      <c r="W1031" s="140" t="s">
        <v>2506</v>
      </c>
      <c r="X1031" s="140"/>
      <c r="Y1031" s="138"/>
    </row>
    <row r="1032" spans="2:25" ht="185.25" hidden="1" x14ac:dyDescent="0.45">
      <c r="B1032" s="140">
        <v>730</v>
      </c>
      <c r="C1032" s="140" t="s">
        <v>1587</v>
      </c>
      <c r="D1032" s="140" t="s">
        <v>1832</v>
      </c>
      <c r="E1032" s="140">
        <v>54</v>
      </c>
      <c r="F1032" s="140" t="s">
        <v>115</v>
      </c>
      <c r="G1032" s="140" t="s">
        <v>1610</v>
      </c>
      <c r="H1032" s="140" t="s">
        <v>1520</v>
      </c>
      <c r="I1032" s="140" t="s">
        <v>1603</v>
      </c>
      <c r="J1032" s="140" t="s">
        <v>1590</v>
      </c>
      <c r="K1032" s="140" t="s">
        <v>1400</v>
      </c>
      <c r="L1032" s="140">
        <v>92.5</v>
      </c>
      <c r="M1032" s="140" t="s">
        <v>1097</v>
      </c>
      <c r="N1032" s="140" t="s">
        <v>1098</v>
      </c>
      <c r="O1032" s="141" t="s">
        <v>1088</v>
      </c>
      <c r="P1032" s="140" t="s">
        <v>1092</v>
      </c>
      <c r="Q1032" s="140" t="s">
        <v>1591</v>
      </c>
      <c r="R1032" s="140" t="s">
        <v>1592</v>
      </c>
      <c r="S1032" s="140" t="s">
        <v>1593</v>
      </c>
      <c r="T1032" s="140" t="s">
        <v>1591</v>
      </c>
      <c r="U1032" s="140" t="s">
        <v>1592</v>
      </c>
      <c r="V1032" s="140" t="s">
        <v>1594</v>
      </c>
      <c r="W1032" s="140" t="s">
        <v>2506</v>
      </c>
      <c r="X1032" s="140"/>
      <c r="Y1032" s="138"/>
    </row>
    <row r="1033" spans="2:25" ht="185.25" hidden="1" x14ac:dyDescent="0.45">
      <c r="B1033" s="140">
        <v>731</v>
      </c>
      <c r="C1033" s="140" t="s">
        <v>1587</v>
      </c>
      <c r="D1033" s="140" t="s">
        <v>1832</v>
      </c>
      <c r="E1033" s="140">
        <v>54</v>
      </c>
      <c r="F1033" s="140" t="s">
        <v>115</v>
      </c>
      <c r="G1033" s="140" t="s">
        <v>1610</v>
      </c>
      <c r="H1033" s="140" t="s">
        <v>1520</v>
      </c>
      <c r="I1033" s="140" t="s">
        <v>1604</v>
      </c>
      <c r="J1033" s="140" t="s">
        <v>1590</v>
      </c>
      <c r="K1033" s="140" t="s">
        <v>1400</v>
      </c>
      <c r="L1033" s="140">
        <v>93.1</v>
      </c>
      <c r="M1033" s="140" t="s">
        <v>1097</v>
      </c>
      <c r="N1033" s="140" t="s">
        <v>1098</v>
      </c>
      <c r="O1033" s="141" t="s">
        <v>1088</v>
      </c>
      <c r="P1033" s="140" t="s">
        <v>1092</v>
      </c>
      <c r="Q1033" s="140" t="s">
        <v>1591</v>
      </c>
      <c r="R1033" s="140" t="s">
        <v>1592</v>
      </c>
      <c r="S1033" s="140" t="s">
        <v>1593</v>
      </c>
      <c r="T1033" s="140" t="s">
        <v>1591</v>
      </c>
      <c r="U1033" s="140" t="s">
        <v>1592</v>
      </c>
      <c r="V1033" s="140" t="s">
        <v>1594</v>
      </c>
      <c r="W1033" s="140" t="s">
        <v>2506</v>
      </c>
      <c r="X1033" s="140"/>
      <c r="Y1033" s="138"/>
    </row>
    <row r="1034" spans="2:25" ht="185.25" hidden="1" x14ac:dyDescent="0.45">
      <c r="B1034" s="140">
        <v>732</v>
      </c>
      <c r="C1034" s="140" t="s">
        <v>1587</v>
      </c>
      <c r="D1034" s="140" t="s">
        <v>1832</v>
      </c>
      <c r="E1034" s="140">
        <v>54</v>
      </c>
      <c r="F1034" s="140" t="s">
        <v>115</v>
      </c>
      <c r="G1034" s="140" t="s">
        <v>1610</v>
      </c>
      <c r="H1034" s="140" t="s">
        <v>1520</v>
      </c>
      <c r="I1034" s="140" t="s">
        <v>1605</v>
      </c>
      <c r="J1034" s="140" t="s">
        <v>1590</v>
      </c>
      <c r="K1034" s="140" t="s">
        <v>1400</v>
      </c>
      <c r="L1034" s="140">
        <v>94.1</v>
      </c>
      <c r="M1034" s="140" t="s">
        <v>1097</v>
      </c>
      <c r="N1034" s="140" t="s">
        <v>1098</v>
      </c>
      <c r="O1034" s="141" t="s">
        <v>1088</v>
      </c>
      <c r="P1034" s="140" t="s">
        <v>1092</v>
      </c>
      <c r="Q1034" s="140" t="s">
        <v>1591</v>
      </c>
      <c r="R1034" s="140" t="s">
        <v>1592</v>
      </c>
      <c r="S1034" s="140" t="s">
        <v>1593</v>
      </c>
      <c r="T1034" s="140" t="s">
        <v>1591</v>
      </c>
      <c r="U1034" s="140" t="s">
        <v>1592</v>
      </c>
      <c r="V1034" s="140" t="s">
        <v>1594</v>
      </c>
      <c r="W1034" s="140" t="s">
        <v>2506</v>
      </c>
      <c r="X1034" s="140"/>
      <c r="Y1034" s="138"/>
    </row>
    <row r="1035" spans="2:25" ht="185.25" hidden="1" x14ac:dyDescent="0.45">
      <c r="B1035" s="140">
        <v>733</v>
      </c>
      <c r="C1035" s="140" t="s">
        <v>1587</v>
      </c>
      <c r="D1035" s="140" t="s">
        <v>1832</v>
      </c>
      <c r="E1035" s="140">
        <v>54</v>
      </c>
      <c r="F1035" s="140" t="s">
        <v>115</v>
      </c>
      <c r="G1035" s="140" t="s">
        <v>1610</v>
      </c>
      <c r="H1035" s="140" t="s">
        <v>1520</v>
      </c>
      <c r="I1035" s="140" t="s">
        <v>1606</v>
      </c>
      <c r="J1035" s="140" t="s">
        <v>1590</v>
      </c>
      <c r="K1035" s="140" t="s">
        <v>1400</v>
      </c>
      <c r="L1035" s="140">
        <v>93.9</v>
      </c>
      <c r="M1035" s="140" t="s">
        <v>1097</v>
      </c>
      <c r="N1035" s="140" t="s">
        <v>1098</v>
      </c>
      <c r="O1035" s="141" t="s">
        <v>1088</v>
      </c>
      <c r="P1035" s="140" t="s">
        <v>1092</v>
      </c>
      <c r="Q1035" s="140" t="s">
        <v>1591</v>
      </c>
      <c r="R1035" s="140" t="s">
        <v>1592</v>
      </c>
      <c r="S1035" s="140" t="s">
        <v>1593</v>
      </c>
      <c r="T1035" s="140" t="s">
        <v>1591</v>
      </c>
      <c r="U1035" s="140" t="s">
        <v>1592</v>
      </c>
      <c r="V1035" s="140" t="s">
        <v>1594</v>
      </c>
      <c r="W1035" s="140" t="s">
        <v>2506</v>
      </c>
      <c r="X1035" s="140"/>
      <c r="Y1035" s="138"/>
    </row>
    <row r="1036" spans="2:25" ht="185.25" hidden="1" x14ac:dyDescent="0.45">
      <c r="B1036" s="140">
        <v>734</v>
      </c>
      <c r="C1036" s="140" t="s">
        <v>1587</v>
      </c>
      <c r="D1036" s="140" t="s">
        <v>1832</v>
      </c>
      <c r="E1036" s="140">
        <v>54</v>
      </c>
      <c r="F1036" s="140" t="s">
        <v>115</v>
      </c>
      <c r="G1036" s="140" t="s">
        <v>1610</v>
      </c>
      <c r="H1036" s="140" t="s">
        <v>1520</v>
      </c>
      <c r="I1036" s="140" t="s">
        <v>1607</v>
      </c>
      <c r="J1036" s="140" t="s">
        <v>1590</v>
      </c>
      <c r="K1036" s="140" t="s">
        <v>1400</v>
      </c>
      <c r="L1036" s="140">
        <v>94.5</v>
      </c>
      <c r="M1036" s="140" t="s">
        <v>1097</v>
      </c>
      <c r="N1036" s="140" t="s">
        <v>1098</v>
      </c>
      <c r="O1036" s="141" t="s">
        <v>1088</v>
      </c>
      <c r="P1036" s="140" t="s">
        <v>1092</v>
      </c>
      <c r="Q1036" s="140" t="s">
        <v>1591</v>
      </c>
      <c r="R1036" s="140" t="s">
        <v>1592</v>
      </c>
      <c r="S1036" s="140" t="s">
        <v>1593</v>
      </c>
      <c r="T1036" s="140" t="s">
        <v>1591</v>
      </c>
      <c r="U1036" s="140" t="s">
        <v>1592</v>
      </c>
      <c r="V1036" s="140" t="s">
        <v>1594</v>
      </c>
      <c r="W1036" s="140" t="s">
        <v>2506</v>
      </c>
      <c r="X1036" s="140"/>
      <c r="Y1036" s="138"/>
    </row>
    <row r="1037" spans="2:25" ht="185.25" hidden="1" x14ac:dyDescent="0.45">
      <c r="B1037" s="140">
        <v>735</v>
      </c>
      <c r="C1037" s="140" t="s">
        <v>1587</v>
      </c>
      <c r="D1037" s="140" t="s">
        <v>1832</v>
      </c>
      <c r="E1037" s="140">
        <v>54</v>
      </c>
      <c r="F1037" s="140" t="s">
        <v>115</v>
      </c>
      <c r="G1037" s="140" t="s">
        <v>1610</v>
      </c>
      <c r="H1037" s="140" t="s">
        <v>1520</v>
      </c>
      <c r="I1037" s="140" t="s">
        <v>1608</v>
      </c>
      <c r="J1037" s="140" t="s">
        <v>1590</v>
      </c>
      <c r="K1037" s="140" t="s">
        <v>1400</v>
      </c>
      <c r="L1037" s="140">
        <v>95.1</v>
      </c>
      <c r="M1037" s="140" t="s">
        <v>1097</v>
      </c>
      <c r="N1037" s="140" t="s">
        <v>1098</v>
      </c>
      <c r="O1037" s="141">
        <v>2750000</v>
      </c>
      <c r="P1037" s="140" t="s">
        <v>1092</v>
      </c>
      <c r="Q1037" s="140" t="s">
        <v>1591</v>
      </c>
      <c r="R1037" s="140" t="s">
        <v>1592</v>
      </c>
      <c r="S1037" s="140" t="s">
        <v>1593</v>
      </c>
      <c r="T1037" s="140" t="s">
        <v>1591</v>
      </c>
      <c r="U1037" s="140" t="s">
        <v>1592</v>
      </c>
      <c r="V1037" s="140" t="s">
        <v>1594</v>
      </c>
      <c r="W1037" s="140" t="s">
        <v>2506</v>
      </c>
      <c r="X1037" s="140" t="s">
        <v>2795</v>
      </c>
      <c r="Y1037" s="138"/>
    </row>
    <row r="1038" spans="2:25" ht="185.25" hidden="1" x14ac:dyDescent="0.45">
      <c r="B1038" s="140">
        <v>736</v>
      </c>
      <c r="C1038" s="140" t="s">
        <v>1587</v>
      </c>
      <c r="D1038" s="140" t="s">
        <v>1832</v>
      </c>
      <c r="E1038" s="140">
        <v>54</v>
      </c>
      <c r="F1038" s="140" t="s">
        <v>115</v>
      </c>
      <c r="G1038" s="140" t="s">
        <v>1610</v>
      </c>
      <c r="H1038" s="140" t="s">
        <v>1520</v>
      </c>
      <c r="I1038" s="140" t="s">
        <v>1609</v>
      </c>
      <c r="J1038" s="140" t="s">
        <v>1590</v>
      </c>
      <c r="K1038" s="140" t="s">
        <v>1400</v>
      </c>
      <c r="L1038" s="140">
        <v>96</v>
      </c>
      <c r="M1038" s="140" t="s">
        <v>1097</v>
      </c>
      <c r="N1038" s="140" t="s">
        <v>1098</v>
      </c>
      <c r="O1038" s="141" t="s">
        <v>1088</v>
      </c>
      <c r="P1038" s="140" t="s">
        <v>1092</v>
      </c>
      <c r="Q1038" s="140" t="s">
        <v>1591</v>
      </c>
      <c r="R1038" s="140" t="s">
        <v>1592</v>
      </c>
      <c r="S1038" s="140" t="s">
        <v>1593</v>
      </c>
      <c r="T1038" s="140" t="s">
        <v>1591</v>
      </c>
      <c r="U1038" s="140" t="s">
        <v>1592</v>
      </c>
      <c r="V1038" s="140" t="s">
        <v>1594</v>
      </c>
      <c r="W1038" s="140" t="s">
        <v>2506</v>
      </c>
      <c r="X1038" s="140"/>
      <c r="Y1038" s="138"/>
    </row>
    <row r="1039" spans="2:25" ht="185.25" hidden="1" x14ac:dyDescent="0.45">
      <c r="B1039" s="140">
        <v>737</v>
      </c>
      <c r="C1039" s="140" t="s">
        <v>1587</v>
      </c>
      <c r="D1039" s="140" t="s">
        <v>1832</v>
      </c>
      <c r="E1039" s="140">
        <v>54</v>
      </c>
      <c r="F1039" s="140" t="s">
        <v>115</v>
      </c>
      <c r="G1039" s="140" t="s">
        <v>1611</v>
      </c>
      <c r="H1039" s="140" t="s">
        <v>1520</v>
      </c>
      <c r="I1039" s="140" t="s">
        <v>1589</v>
      </c>
      <c r="J1039" s="140" t="s">
        <v>1590</v>
      </c>
      <c r="K1039" s="140" t="s">
        <v>1400</v>
      </c>
      <c r="L1039" s="140">
        <v>83.8</v>
      </c>
      <c r="M1039" s="140" t="s">
        <v>1097</v>
      </c>
      <c r="N1039" s="140" t="s">
        <v>1098</v>
      </c>
      <c r="O1039" s="141" t="s">
        <v>1088</v>
      </c>
      <c r="P1039" s="140" t="s">
        <v>1092</v>
      </c>
      <c r="Q1039" s="140" t="s">
        <v>1591</v>
      </c>
      <c r="R1039" s="140" t="s">
        <v>1592</v>
      </c>
      <c r="S1039" s="140" t="s">
        <v>1593</v>
      </c>
      <c r="T1039" s="140" t="s">
        <v>1591</v>
      </c>
      <c r="U1039" s="140" t="s">
        <v>1592</v>
      </c>
      <c r="V1039" s="140" t="s">
        <v>1594</v>
      </c>
      <c r="W1039" s="140" t="s">
        <v>2506</v>
      </c>
      <c r="X1039" s="140"/>
      <c r="Y1039" s="138"/>
    </row>
    <row r="1040" spans="2:25" ht="185.25" hidden="1" x14ac:dyDescent="0.45">
      <c r="B1040" s="140">
        <v>738</v>
      </c>
      <c r="C1040" s="140" t="s">
        <v>1587</v>
      </c>
      <c r="D1040" s="140" t="s">
        <v>1832</v>
      </c>
      <c r="E1040" s="140">
        <v>54</v>
      </c>
      <c r="F1040" s="140" t="s">
        <v>115</v>
      </c>
      <c r="G1040" s="140" t="s">
        <v>1611</v>
      </c>
      <c r="H1040" s="140" t="s">
        <v>1520</v>
      </c>
      <c r="I1040" s="140" t="s">
        <v>1595</v>
      </c>
      <c r="J1040" s="140" t="s">
        <v>1590</v>
      </c>
      <c r="K1040" s="140" t="s">
        <v>1400</v>
      </c>
      <c r="L1040" s="140" t="s">
        <v>1088</v>
      </c>
      <c r="M1040" s="140" t="s">
        <v>1097</v>
      </c>
      <c r="N1040" s="140" t="s">
        <v>1098</v>
      </c>
      <c r="O1040" s="141" t="s">
        <v>1088</v>
      </c>
      <c r="P1040" s="140" t="s">
        <v>1092</v>
      </c>
      <c r="Q1040" s="140" t="s">
        <v>1591</v>
      </c>
      <c r="R1040" s="140" t="s">
        <v>1592</v>
      </c>
      <c r="S1040" s="140" t="s">
        <v>1593</v>
      </c>
      <c r="T1040" s="140" t="s">
        <v>1591</v>
      </c>
      <c r="U1040" s="140" t="s">
        <v>1592</v>
      </c>
      <c r="V1040" s="140" t="s">
        <v>1594</v>
      </c>
      <c r="W1040" s="140" t="s">
        <v>2506</v>
      </c>
      <c r="X1040" s="140"/>
      <c r="Y1040" s="138"/>
    </row>
    <row r="1041" spans="2:25" ht="185.25" hidden="1" x14ac:dyDescent="0.45">
      <c r="B1041" s="140">
        <v>739</v>
      </c>
      <c r="C1041" s="140" t="s">
        <v>1587</v>
      </c>
      <c r="D1041" s="140" t="s">
        <v>1832</v>
      </c>
      <c r="E1041" s="140">
        <v>54</v>
      </c>
      <c r="F1041" s="140" t="s">
        <v>115</v>
      </c>
      <c r="G1041" s="140" t="s">
        <v>1611</v>
      </c>
      <c r="H1041" s="140" t="s">
        <v>1520</v>
      </c>
      <c r="I1041" s="140" t="s">
        <v>1596</v>
      </c>
      <c r="J1041" s="140" t="s">
        <v>1590</v>
      </c>
      <c r="K1041" s="140" t="s">
        <v>1400</v>
      </c>
      <c r="L1041" s="140">
        <v>87.2</v>
      </c>
      <c r="M1041" s="140" t="s">
        <v>1097</v>
      </c>
      <c r="N1041" s="140" t="s">
        <v>1098</v>
      </c>
      <c r="O1041" s="141" t="s">
        <v>1088</v>
      </c>
      <c r="P1041" s="140" t="s">
        <v>1092</v>
      </c>
      <c r="Q1041" s="140" t="s">
        <v>1591</v>
      </c>
      <c r="R1041" s="140" t="s">
        <v>1592</v>
      </c>
      <c r="S1041" s="140" t="s">
        <v>1593</v>
      </c>
      <c r="T1041" s="140" t="s">
        <v>1591</v>
      </c>
      <c r="U1041" s="140" t="s">
        <v>1592</v>
      </c>
      <c r="V1041" s="140" t="s">
        <v>1594</v>
      </c>
      <c r="W1041" s="140" t="s">
        <v>2506</v>
      </c>
      <c r="X1041" s="140"/>
      <c r="Y1041" s="138"/>
    </row>
    <row r="1042" spans="2:25" ht="185.25" hidden="1" x14ac:dyDescent="0.45">
      <c r="B1042" s="140">
        <v>740</v>
      </c>
      <c r="C1042" s="140" t="s">
        <v>1587</v>
      </c>
      <c r="D1042" s="140" t="s">
        <v>1832</v>
      </c>
      <c r="E1042" s="140">
        <v>54</v>
      </c>
      <c r="F1042" s="140" t="s">
        <v>115</v>
      </c>
      <c r="G1042" s="140" t="s">
        <v>1611</v>
      </c>
      <c r="H1042" s="140" t="s">
        <v>1520</v>
      </c>
      <c r="I1042" s="140" t="s">
        <v>1597</v>
      </c>
      <c r="J1042" s="140" t="s">
        <v>1590</v>
      </c>
      <c r="K1042" s="140" t="s">
        <v>1400</v>
      </c>
      <c r="L1042" s="140">
        <v>89.3</v>
      </c>
      <c r="M1042" s="140" t="s">
        <v>1097</v>
      </c>
      <c r="N1042" s="140" t="s">
        <v>1098</v>
      </c>
      <c r="O1042" s="141" t="s">
        <v>1088</v>
      </c>
      <c r="P1042" s="140" t="s">
        <v>1092</v>
      </c>
      <c r="Q1042" s="140" t="s">
        <v>1591</v>
      </c>
      <c r="R1042" s="140" t="s">
        <v>1592</v>
      </c>
      <c r="S1042" s="140" t="s">
        <v>1593</v>
      </c>
      <c r="T1042" s="140" t="s">
        <v>1591</v>
      </c>
      <c r="U1042" s="140" t="s">
        <v>1592</v>
      </c>
      <c r="V1042" s="140" t="s">
        <v>1594</v>
      </c>
      <c r="W1042" s="140" t="s">
        <v>2506</v>
      </c>
      <c r="X1042" s="140"/>
      <c r="Y1042" s="138"/>
    </row>
    <row r="1043" spans="2:25" ht="185.25" hidden="1" x14ac:dyDescent="0.45">
      <c r="B1043" s="140">
        <v>741</v>
      </c>
      <c r="C1043" s="140" t="s">
        <v>1587</v>
      </c>
      <c r="D1043" s="140" t="s">
        <v>1832</v>
      </c>
      <c r="E1043" s="140">
        <v>54</v>
      </c>
      <c r="F1043" s="140" t="s">
        <v>115</v>
      </c>
      <c r="G1043" s="140" t="s">
        <v>1611</v>
      </c>
      <c r="H1043" s="140" t="s">
        <v>1520</v>
      </c>
      <c r="I1043" s="140" t="s">
        <v>1598</v>
      </c>
      <c r="J1043" s="140" t="s">
        <v>1590</v>
      </c>
      <c r="K1043" s="140" t="s">
        <v>1400</v>
      </c>
      <c r="L1043" s="140" t="s">
        <v>1088</v>
      </c>
      <c r="M1043" s="140" t="s">
        <v>1097</v>
      </c>
      <c r="N1043" s="140" t="s">
        <v>1098</v>
      </c>
      <c r="O1043" s="141" t="s">
        <v>1088</v>
      </c>
      <c r="P1043" s="140" t="s">
        <v>1092</v>
      </c>
      <c r="Q1043" s="140" t="s">
        <v>1591</v>
      </c>
      <c r="R1043" s="140" t="s">
        <v>1592</v>
      </c>
      <c r="S1043" s="140" t="s">
        <v>1593</v>
      </c>
      <c r="T1043" s="140" t="s">
        <v>1591</v>
      </c>
      <c r="U1043" s="140" t="s">
        <v>1592</v>
      </c>
      <c r="V1043" s="140" t="s">
        <v>1594</v>
      </c>
      <c r="W1043" s="140" t="s">
        <v>2506</v>
      </c>
      <c r="X1043" s="140"/>
      <c r="Y1043" s="138"/>
    </row>
    <row r="1044" spans="2:25" ht="185.25" hidden="1" x14ac:dyDescent="0.45">
      <c r="B1044" s="140">
        <v>742</v>
      </c>
      <c r="C1044" s="140" t="s">
        <v>1587</v>
      </c>
      <c r="D1044" s="140" t="s">
        <v>1832</v>
      </c>
      <c r="E1044" s="140">
        <v>54</v>
      </c>
      <c r="F1044" s="140" t="s">
        <v>115</v>
      </c>
      <c r="G1044" s="140" t="s">
        <v>1611</v>
      </c>
      <c r="H1044" s="140" t="s">
        <v>1520</v>
      </c>
      <c r="I1044" s="140" t="s">
        <v>1599</v>
      </c>
      <c r="J1044" s="140" t="s">
        <v>1590</v>
      </c>
      <c r="K1044" s="140" t="s">
        <v>1400</v>
      </c>
      <c r="L1044" s="140">
        <v>89.3</v>
      </c>
      <c r="M1044" s="140" t="s">
        <v>1097</v>
      </c>
      <c r="N1044" s="140" t="s">
        <v>1098</v>
      </c>
      <c r="O1044" s="141" t="s">
        <v>1088</v>
      </c>
      <c r="P1044" s="140" t="s">
        <v>1092</v>
      </c>
      <c r="Q1044" s="140" t="s">
        <v>1591</v>
      </c>
      <c r="R1044" s="140" t="s">
        <v>1592</v>
      </c>
      <c r="S1044" s="140" t="s">
        <v>1593</v>
      </c>
      <c r="T1044" s="140" t="s">
        <v>1591</v>
      </c>
      <c r="U1044" s="140" t="s">
        <v>1592</v>
      </c>
      <c r="V1044" s="140" t="s">
        <v>1594</v>
      </c>
      <c r="W1044" s="140" t="s">
        <v>2506</v>
      </c>
      <c r="X1044" s="140"/>
      <c r="Y1044" s="138"/>
    </row>
    <row r="1045" spans="2:25" ht="185.25" hidden="1" x14ac:dyDescent="0.45">
      <c r="B1045" s="140">
        <v>743</v>
      </c>
      <c r="C1045" s="140" t="s">
        <v>1587</v>
      </c>
      <c r="D1045" s="140" t="s">
        <v>1832</v>
      </c>
      <c r="E1045" s="140">
        <v>54</v>
      </c>
      <c r="F1045" s="140" t="s">
        <v>115</v>
      </c>
      <c r="G1045" s="140" t="s">
        <v>1611</v>
      </c>
      <c r="H1045" s="140" t="s">
        <v>1520</v>
      </c>
      <c r="I1045" s="140" t="s">
        <v>1600</v>
      </c>
      <c r="J1045" s="140" t="s">
        <v>1590</v>
      </c>
      <c r="K1045" s="140" t="s">
        <v>1400</v>
      </c>
      <c r="L1045" s="140" t="s">
        <v>1088</v>
      </c>
      <c r="M1045" s="140" t="s">
        <v>1097</v>
      </c>
      <c r="N1045" s="140" t="s">
        <v>1098</v>
      </c>
      <c r="O1045" s="141" t="s">
        <v>1088</v>
      </c>
      <c r="P1045" s="140" t="s">
        <v>1092</v>
      </c>
      <c r="Q1045" s="140" t="s">
        <v>1591</v>
      </c>
      <c r="R1045" s="140" t="s">
        <v>1592</v>
      </c>
      <c r="S1045" s="140" t="s">
        <v>1593</v>
      </c>
      <c r="T1045" s="140" t="s">
        <v>1591</v>
      </c>
      <c r="U1045" s="140" t="s">
        <v>1592</v>
      </c>
      <c r="V1045" s="140" t="s">
        <v>1594</v>
      </c>
      <c r="W1045" s="140" t="s">
        <v>2506</v>
      </c>
      <c r="X1045" s="140"/>
      <c r="Y1045" s="138"/>
    </row>
    <row r="1046" spans="2:25" ht="185.25" hidden="1" x14ac:dyDescent="0.45">
      <c r="B1046" s="140">
        <v>744</v>
      </c>
      <c r="C1046" s="140" t="s">
        <v>1587</v>
      </c>
      <c r="D1046" s="140" t="s">
        <v>1832</v>
      </c>
      <c r="E1046" s="140">
        <v>54</v>
      </c>
      <c r="F1046" s="140" t="s">
        <v>115</v>
      </c>
      <c r="G1046" s="140" t="s">
        <v>1611</v>
      </c>
      <c r="H1046" s="140" t="s">
        <v>1520</v>
      </c>
      <c r="I1046" s="140" t="s">
        <v>1601</v>
      </c>
      <c r="J1046" s="140" t="s">
        <v>1590</v>
      </c>
      <c r="K1046" s="140" t="s">
        <v>1400</v>
      </c>
      <c r="L1046" s="140">
        <v>91.1</v>
      </c>
      <c r="M1046" s="140" t="s">
        <v>1097</v>
      </c>
      <c r="N1046" s="140" t="s">
        <v>1098</v>
      </c>
      <c r="O1046" s="141" t="s">
        <v>1088</v>
      </c>
      <c r="P1046" s="140" t="s">
        <v>1092</v>
      </c>
      <c r="Q1046" s="140" t="s">
        <v>1591</v>
      </c>
      <c r="R1046" s="140" t="s">
        <v>1592</v>
      </c>
      <c r="S1046" s="140" t="s">
        <v>1593</v>
      </c>
      <c r="T1046" s="140" t="s">
        <v>1591</v>
      </c>
      <c r="U1046" s="140" t="s">
        <v>1592</v>
      </c>
      <c r="V1046" s="140" t="s">
        <v>1594</v>
      </c>
      <c r="W1046" s="140" t="s">
        <v>2506</v>
      </c>
      <c r="X1046" s="140"/>
      <c r="Y1046" s="138"/>
    </row>
    <row r="1047" spans="2:25" ht="185.25" hidden="1" x14ac:dyDescent="0.45">
      <c r="B1047" s="140">
        <v>745</v>
      </c>
      <c r="C1047" s="140" t="s">
        <v>1587</v>
      </c>
      <c r="D1047" s="140" t="s">
        <v>1832</v>
      </c>
      <c r="E1047" s="140">
        <v>54</v>
      </c>
      <c r="F1047" s="140" t="s">
        <v>115</v>
      </c>
      <c r="G1047" s="140" t="s">
        <v>1611</v>
      </c>
      <c r="H1047" s="140" t="s">
        <v>1520</v>
      </c>
      <c r="I1047" s="140" t="s">
        <v>1602</v>
      </c>
      <c r="J1047" s="140" t="s">
        <v>1590</v>
      </c>
      <c r="K1047" s="140" t="s">
        <v>1400</v>
      </c>
      <c r="L1047" s="140">
        <v>91.1</v>
      </c>
      <c r="M1047" s="140" t="s">
        <v>1097</v>
      </c>
      <c r="N1047" s="140" t="s">
        <v>1098</v>
      </c>
      <c r="O1047" s="141" t="s">
        <v>1088</v>
      </c>
      <c r="P1047" s="140" t="s">
        <v>1092</v>
      </c>
      <c r="Q1047" s="140" t="s">
        <v>1591</v>
      </c>
      <c r="R1047" s="140" t="s">
        <v>1592</v>
      </c>
      <c r="S1047" s="140" t="s">
        <v>1593</v>
      </c>
      <c r="T1047" s="140" t="s">
        <v>1591</v>
      </c>
      <c r="U1047" s="140" t="s">
        <v>1592</v>
      </c>
      <c r="V1047" s="140" t="s">
        <v>1594</v>
      </c>
      <c r="W1047" s="140" t="s">
        <v>2506</v>
      </c>
      <c r="X1047" s="140"/>
      <c r="Y1047" s="138"/>
    </row>
    <row r="1048" spans="2:25" ht="185.25" hidden="1" x14ac:dyDescent="0.45">
      <c r="B1048" s="140">
        <v>746</v>
      </c>
      <c r="C1048" s="140" t="s">
        <v>1587</v>
      </c>
      <c r="D1048" s="140" t="s">
        <v>1832</v>
      </c>
      <c r="E1048" s="140">
        <v>54</v>
      </c>
      <c r="F1048" s="140" t="s">
        <v>115</v>
      </c>
      <c r="G1048" s="140" t="s">
        <v>1611</v>
      </c>
      <c r="H1048" s="140" t="s">
        <v>1520</v>
      </c>
      <c r="I1048" s="140" t="s">
        <v>1603</v>
      </c>
      <c r="J1048" s="140" t="s">
        <v>1590</v>
      </c>
      <c r="K1048" s="140" t="s">
        <v>1400</v>
      </c>
      <c r="L1048" s="140">
        <v>91.7</v>
      </c>
      <c r="M1048" s="140" t="s">
        <v>1097</v>
      </c>
      <c r="N1048" s="140" t="s">
        <v>1098</v>
      </c>
      <c r="O1048" s="141" t="s">
        <v>1088</v>
      </c>
      <c r="P1048" s="140" t="s">
        <v>1092</v>
      </c>
      <c r="Q1048" s="140" t="s">
        <v>1591</v>
      </c>
      <c r="R1048" s="140" t="s">
        <v>1592</v>
      </c>
      <c r="S1048" s="140" t="s">
        <v>1593</v>
      </c>
      <c r="T1048" s="140" t="s">
        <v>1591</v>
      </c>
      <c r="U1048" s="140" t="s">
        <v>1592</v>
      </c>
      <c r="V1048" s="140" t="s">
        <v>1594</v>
      </c>
      <c r="W1048" s="140" t="s">
        <v>2506</v>
      </c>
      <c r="X1048" s="140"/>
      <c r="Y1048" s="138"/>
    </row>
    <row r="1049" spans="2:25" ht="185.25" hidden="1" x14ac:dyDescent="0.45">
      <c r="B1049" s="140">
        <v>747</v>
      </c>
      <c r="C1049" s="140" t="s">
        <v>1587</v>
      </c>
      <c r="D1049" s="140" t="s">
        <v>1832</v>
      </c>
      <c r="E1049" s="140">
        <v>54</v>
      </c>
      <c r="F1049" s="140" t="s">
        <v>115</v>
      </c>
      <c r="G1049" s="140" t="s">
        <v>1611</v>
      </c>
      <c r="H1049" s="140" t="s">
        <v>1520</v>
      </c>
      <c r="I1049" s="140" t="s">
        <v>1604</v>
      </c>
      <c r="J1049" s="140" t="s">
        <v>1590</v>
      </c>
      <c r="K1049" s="140" t="s">
        <v>1400</v>
      </c>
      <c r="L1049" s="140">
        <v>92.5</v>
      </c>
      <c r="M1049" s="140" t="s">
        <v>1097</v>
      </c>
      <c r="N1049" s="140" t="s">
        <v>1098</v>
      </c>
      <c r="O1049" s="141" t="s">
        <v>1088</v>
      </c>
      <c r="P1049" s="140" t="s">
        <v>1092</v>
      </c>
      <c r="Q1049" s="140" t="s">
        <v>1591</v>
      </c>
      <c r="R1049" s="140" t="s">
        <v>1592</v>
      </c>
      <c r="S1049" s="140" t="s">
        <v>1593</v>
      </c>
      <c r="T1049" s="140" t="s">
        <v>1591</v>
      </c>
      <c r="U1049" s="140" t="s">
        <v>1592</v>
      </c>
      <c r="V1049" s="140" t="s">
        <v>1594</v>
      </c>
      <c r="W1049" s="140" t="s">
        <v>2506</v>
      </c>
      <c r="X1049" s="140"/>
      <c r="Y1049" s="138"/>
    </row>
    <row r="1050" spans="2:25" ht="185.25" hidden="1" x14ac:dyDescent="0.45">
      <c r="B1050" s="140">
        <v>748</v>
      </c>
      <c r="C1050" s="140" t="s">
        <v>1587</v>
      </c>
      <c r="D1050" s="140" t="s">
        <v>1832</v>
      </c>
      <c r="E1050" s="140">
        <v>54</v>
      </c>
      <c r="F1050" s="140" t="s">
        <v>115</v>
      </c>
      <c r="G1050" s="140" t="s">
        <v>1611</v>
      </c>
      <c r="H1050" s="140" t="s">
        <v>1520</v>
      </c>
      <c r="I1050" s="140" t="s">
        <v>1605</v>
      </c>
      <c r="J1050" s="140" t="s">
        <v>1590</v>
      </c>
      <c r="K1050" s="140" t="s">
        <v>1400</v>
      </c>
      <c r="L1050" s="140">
        <v>92.7</v>
      </c>
      <c r="M1050" s="140" t="s">
        <v>1097</v>
      </c>
      <c r="N1050" s="140" t="s">
        <v>1098</v>
      </c>
      <c r="O1050" s="141" t="s">
        <v>1088</v>
      </c>
      <c r="P1050" s="140" t="s">
        <v>1092</v>
      </c>
      <c r="Q1050" s="140" t="s">
        <v>1591</v>
      </c>
      <c r="R1050" s="140" t="s">
        <v>1592</v>
      </c>
      <c r="S1050" s="140" t="s">
        <v>1593</v>
      </c>
      <c r="T1050" s="140" t="s">
        <v>1591</v>
      </c>
      <c r="U1050" s="140" t="s">
        <v>1592</v>
      </c>
      <c r="V1050" s="140" t="s">
        <v>1594</v>
      </c>
      <c r="W1050" s="140" t="s">
        <v>2506</v>
      </c>
      <c r="X1050" s="140"/>
      <c r="Y1050" s="138"/>
    </row>
    <row r="1051" spans="2:25" ht="185.25" hidden="1" x14ac:dyDescent="0.45">
      <c r="B1051" s="140">
        <v>749</v>
      </c>
      <c r="C1051" s="140" t="s">
        <v>1587</v>
      </c>
      <c r="D1051" s="140" t="s">
        <v>1832</v>
      </c>
      <c r="E1051" s="140">
        <v>54</v>
      </c>
      <c r="F1051" s="140" t="s">
        <v>115</v>
      </c>
      <c r="G1051" s="140" t="s">
        <v>1611</v>
      </c>
      <c r="H1051" s="140" t="s">
        <v>1520</v>
      </c>
      <c r="I1051" s="140" t="s">
        <v>1606</v>
      </c>
      <c r="J1051" s="140" t="s">
        <v>1590</v>
      </c>
      <c r="K1051" s="140" t="s">
        <v>1400</v>
      </c>
      <c r="L1051" s="140">
        <v>93.2</v>
      </c>
      <c r="M1051" s="140" t="s">
        <v>1097</v>
      </c>
      <c r="N1051" s="140" t="s">
        <v>1098</v>
      </c>
      <c r="O1051" s="141" t="s">
        <v>1088</v>
      </c>
      <c r="P1051" s="140" t="s">
        <v>1092</v>
      </c>
      <c r="Q1051" s="140" t="s">
        <v>1591</v>
      </c>
      <c r="R1051" s="140" t="s">
        <v>1592</v>
      </c>
      <c r="S1051" s="140" t="s">
        <v>1593</v>
      </c>
      <c r="T1051" s="140" t="s">
        <v>1591</v>
      </c>
      <c r="U1051" s="140" t="s">
        <v>1592</v>
      </c>
      <c r="V1051" s="140" t="s">
        <v>1594</v>
      </c>
      <c r="W1051" s="140" t="s">
        <v>2506</v>
      </c>
      <c r="X1051" s="140"/>
      <c r="Y1051" s="138"/>
    </row>
    <row r="1052" spans="2:25" ht="185.25" hidden="1" x14ac:dyDescent="0.45">
      <c r="B1052" s="140">
        <v>750</v>
      </c>
      <c r="C1052" s="140" t="s">
        <v>1587</v>
      </c>
      <c r="D1052" s="140" t="s">
        <v>1832</v>
      </c>
      <c r="E1052" s="140">
        <v>54</v>
      </c>
      <c r="F1052" s="140" t="s">
        <v>115</v>
      </c>
      <c r="G1052" s="140" t="s">
        <v>1611</v>
      </c>
      <c r="H1052" s="140" t="s">
        <v>1520</v>
      </c>
      <c r="I1052" s="140" t="s">
        <v>1607</v>
      </c>
      <c r="J1052" s="140" t="s">
        <v>1590</v>
      </c>
      <c r="K1052" s="140" t="s">
        <v>1400</v>
      </c>
      <c r="L1052" s="140">
        <v>94.2</v>
      </c>
      <c r="M1052" s="140" t="s">
        <v>1097</v>
      </c>
      <c r="N1052" s="140" t="s">
        <v>1098</v>
      </c>
      <c r="O1052" s="141" t="s">
        <v>1088</v>
      </c>
      <c r="P1052" s="140" t="s">
        <v>1092</v>
      </c>
      <c r="Q1052" s="140" t="s">
        <v>1591</v>
      </c>
      <c r="R1052" s="140" t="s">
        <v>1592</v>
      </c>
      <c r="S1052" s="140" t="s">
        <v>1593</v>
      </c>
      <c r="T1052" s="140" t="s">
        <v>1591</v>
      </c>
      <c r="U1052" s="140" t="s">
        <v>1592</v>
      </c>
      <c r="V1052" s="140" t="s">
        <v>1594</v>
      </c>
      <c r="W1052" s="140" t="s">
        <v>2506</v>
      </c>
      <c r="X1052" s="140"/>
      <c r="Y1052" s="138"/>
    </row>
    <row r="1053" spans="2:25" ht="185.25" hidden="1" x14ac:dyDescent="0.45">
      <c r="B1053" s="140">
        <v>751</v>
      </c>
      <c r="C1053" s="140" t="s">
        <v>1587</v>
      </c>
      <c r="D1053" s="140" t="s">
        <v>1832</v>
      </c>
      <c r="E1053" s="140">
        <v>54</v>
      </c>
      <c r="F1053" s="140" t="s">
        <v>115</v>
      </c>
      <c r="G1053" s="140" t="s">
        <v>1611</v>
      </c>
      <c r="H1053" s="140" t="s">
        <v>1520</v>
      </c>
      <c r="I1053" s="140" t="s">
        <v>1608</v>
      </c>
      <c r="J1053" s="140" t="s">
        <v>1590</v>
      </c>
      <c r="K1053" s="140" t="s">
        <v>1400</v>
      </c>
      <c r="L1053" s="140">
        <v>93.9</v>
      </c>
      <c r="M1053" s="140" t="s">
        <v>1097</v>
      </c>
      <c r="N1053" s="140" t="s">
        <v>1098</v>
      </c>
      <c r="O1053" s="141" t="s">
        <v>1088</v>
      </c>
      <c r="P1053" s="140" t="s">
        <v>1092</v>
      </c>
      <c r="Q1053" s="140" t="s">
        <v>1591</v>
      </c>
      <c r="R1053" s="140" t="s">
        <v>1592</v>
      </c>
      <c r="S1053" s="140" t="s">
        <v>1593</v>
      </c>
      <c r="T1053" s="140" t="s">
        <v>1591</v>
      </c>
      <c r="U1053" s="140" t="s">
        <v>1592</v>
      </c>
      <c r="V1053" s="140" t="s">
        <v>1594</v>
      </c>
      <c r="W1053" s="140" t="s">
        <v>2506</v>
      </c>
      <c r="X1053" s="140"/>
      <c r="Y1053" s="138"/>
    </row>
    <row r="1054" spans="2:25" ht="185.25" hidden="1" x14ac:dyDescent="0.45">
      <c r="B1054" s="140">
        <v>752</v>
      </c>
      <c r="C1054" s="140" t="s">
        <v>1587</v>
      </c>
      <c r="D1054" s="140" t="s">
        <v>1832</v>
      </c>
      <c r="E1054" s="140">
        <v>54</v>
      </c>
      <c r="F1054" s="140" t="s">
        <v>115</v>
      </c>
      <c r="G1054" s="140" t="s">
        <v>1611</v>
      </c>
      <c r="H1054" s="140" t="s">
        <v>1520</v>
      </c>
      <c r="I1054" s="140" t="s">
        <v>1609</v>
      </c>
      <c r="J1054" s="140" t="s">
        <v>1590</v>
      </c>
      <c r="K1054" s="140" t="s">
        <v>1400</v>
      </c>
      <c r="L1054" s="140">
        <v>94.7</v>
      </c>
      <c r="M1054" s="140" t="s">
        <v>1097</v>
      </c>
      <c r="N1054" s="140" t="s">
        <v>1098</v>
      </c>
      <c r="O1054" s="141" t="s">
        <v>1088</v>
      </c>
      <c r="P1054" s="140" t="s">
        <v>1092</v>
      </c>
      <c r="Q1054" s="140" t="s">
        <v>1591</v>
      </c>
      <c r="R1054" s="140" t="s">
        <v>1592</v>
      </c>
      <c r="S1054" s="140" t="s">
        <v>1593</v>
      </c>
      <c r="T1054" s="140" t="s">
        <v>1591</v>
      </c>
      <c r="U1054" s="140" t="s">
        <v>1592</v>
      </c>
      <c r="V1054" s="140" t="s">
        <v>1594</v>
      </c>
      <c r="W1054" s="140" t="s">
        <v>2506</v>
      </c>
      <c r="X1054" s="140"/>
      <c r="Y1054" s="138"/>
    </row>
    <row r="1055" spans="2:25" ht="185.25" hidden="1" x14ac:dyDescent="0.45">
      <c r="B1055" s="140">
        <v>753</v>
      </c>
      <c r="C1055" s="140" t="s">
        <v>1587</v>
      </c>
      <c r="D1055" s="140" t="s">
        <v>1832</v>
      </c>
      <c r="E1055" s="140">
        <v>54</v>
      </c>
      <c r="F1055" s="140" t="s">
        <v>115</v>
      </c>
      <c r="G1055" s="140" t="s">
        <v>1612</v>
      </c>
      <c r="H1055" s="140" t="s">
        <v>1520</v>
      </c>
      <c r="I1055" s="140" t="s">
        <v>1589</v>
      </c>
      <c r="J1055" s="140" t="s">
        <v>1590</v>
      </c>
      <c r="K1055" s="140" t="s">
        <v>1400</v>
      </c>
      <c r="L1055" s="140">
        <v>86.2</v>
      </c>
      <c r="M1055" s="140" t="s">
        <v>1097</v>
      </c>
      <c r="N1055" s="140" t="s">
        <v>1098</v>
      </c>
      <c r="O1055" s="141" t="s">
        <v>1088</v>
      </c>
      <c r="P1055" s="140" t="s">
        <v>1092</v>
      </c>
      <c r="Q1055" s="140" t="s">
        <v>1591</v>
      </c>
      <c r="R1055" s="140" t="s">
        <v>1592</v>
      </c>
      <c r="S1055" s="140" t="s">
        <v>1593</v>
      </c>
      <c r="T1055" s="140" t="s">
        <v>1591</v>
      </c>
      <c r="U1055" s="140" t="s">
        <v>1592</v>
      </c>
      <c r="V1055" s="140" t="s">
        <v>1594</v>
      </c>
      <c r="W1055" s="140" t="s">
        <v>2506</v>
      </c>
      <c r="X1055" s="140"/>
      <c r="Y1055" s="138"/>
    </row>
    <row r="1056" spans="2:25" ht="185.25" hidden="1" x14ac:dyDescent="0.45">
      <c r="B1056" s="140">
        <v>754</v>
      </c>
      <c r="C1056" s="140" t="s">
        <v>1587</v>
      </c>
      <c r="D1056" s="140" t="s">
        <v>1832</v>
      </c>
      <c r="E1056" s="140">
        <v>54</v>
      </c>
      <c r="F1056" s="140" t="s">
        <v>115</v>
      </c>
      <c r="G1056" s="140" t="s">
        <v>1612</v>
      </c>
      <c r="H1056" s="140" t="s">
        <v>1520</v>
      </c>
      <c r="I1056" s="140" t="s">
        <v>1595</v>
      </c>
      <c r="J1056" s="140" t="s">
        <v>1590</v>
      </c>
      <c r="K1056" s="140" t="s">
        <v>1400</v>
      </c>
      <c r="L1056" s="140">
        <v>86.3</v>
      </c>
      <c r="M1056" s="140" t="s">
        <v>1097</v>
      </c>
      <c r="N1056" s="140" t="s">
        <v>1098</v>
      </c>
      <c r="O1056" s="141" t="s">
        <v>1088</v>
      </c>
      <c r="P1056" s="140" t="s">
        <v>1092</v>
      </c>
      <c r="Q1056" s="140" t="s">
        <v>1591</v>
      </c>
      <c r="R1056" s="140" t="s">
        <v>1592</v>
      </c>
      <c r="S1056" s="140" t="s">
        <v>1593</v>
      </c>
      <c r="T1056" s="140" t="s">
        <v>1591</v>
      </c>
      <c r="U1056" s="140" t="s">
        <v>1592</v>
      </c>
      <c r="V1056" s="140" t="s">
        <v>1594</v>
      </c>
      <c r="W1056" s="140" t="s">
        <v>2506</v>
      </c>
      <c r="X1056" s="140"/>
      <c r="Y1056" s="138"/>
    </row>
    <row r="1057" spans="2:25" ht="185.25" hidden="1" x14ac:dyDescent="0.45">
      <c r="B1057" s="140">
        <v>755</v>
      </c>
      <c r="C1057" s="140" t="s">
        <v>1587</v>
      </c>
      <c r="D1057" s="140" t="s">
        <v>1832</v>
      </c>
      <c r="E1057" s="140">
        <v>54</v>
      </c>
      <c r="F1057" s="140" t="s">
        <v>115</v>
      </c>
      <c r="G1057" s="140" t="s">
        <v>1612</v>
      </c>
      <c r="H1057" s="140" t="s">
        <v>1520</v>
      </c>
      <c r="I1057" s="140" t="s">
        <v>1596</v>
      </c>
      <c r="J1057" s="140" t="s">
        <v>1590</v>
      </c>
      <c r="K1057" s="140" t="s">
        <v>1400</v>
      </c>
      <c r="L1057" s="140">
        <v>90.2</v>
      </c>
      <c r="M1057" s="140" t="s">
        <v>1097</v>
      </c>
      <c r="N1057" s="140" t="s">
        <v>1098</v>
      </c>
      <c r="O1057" s="141" t="s">
        <v>1088</v>
      </c>
      <c r="P1057" s="140" t="s">
        <v>1092</v>
      </c>
      <c r="Q1057" s="140" t="s">
        <v>1591</v>
      </c>
      <c r="R1057" s="140" t="s">
        <v>1592</v>
      </c>
      <c r="S1057" s="140" t="s">
        <v>1593</v>
      </c>
      <c r="T1057" s="140" t="s">
        <v>1591</v>
      </c>
      <c r="U1057" s="140" t="s">
        <v>1592</v>
      </c>
      <c r="V1057" s="140" t="s">
        <v>1594</v>
      </c>
      <c r="W1057" s="140" t="s">
        <v>2506</v>
      </c>
      <c r="X1057" s="140"/>
      <c r="Y1057" s="138"/>
    </row>
    <row r="1058" spans="2:25" ht="185.25" hidden="1" x14ac:dyDescent="0.45">
      <c r="B1058" s="140">
        <v>756</v>
      </c>
      <c r="C1058" s="140" t="s">
        <v>1587</v>
      </c>
      <c r="D1058" s="140" t="s">
        <v>1832</v>
      </c>
      <c r="E1058" s="140">
        <v>54</v>
      </c>
      <c r="F1058" s="140" t="s">
        <v>115</v>
      </c>
      <c r="G1058" s="140" t="s">
        <v>1612</v>
      </c>
      <c r="H1058" s="140" t="s">
        <v>1520</v>
      </c>
      <c r="I1058" s="140" t="s">
        <v>1597</v>
      </c>
      <c r="J1058" s="140" t="s">
        <v>1590</v>
      </c>
      <c r="K1058" s="140" t="s">
        <v>1400</v>
      </c>
      <c r="L1058" s="140">
        <v>90.8</v>
      </c>
      <c r="M1058" s="140" t="s">
        <v>1097</v>
      </c>
      <c r="N1058" s="140" t="s">
        <v>1098</v>
      </c>
      <c r="O1058" s="141" t="s">
        <v>1088</v>
      </c>
      <c r="P1058" s="140" t="s">
        <v>1092</v>
      </c>
      <c r="Q1058" s="140" t="s">
        <v>1591</v>
      </c>
      <c r="R1058" s="140" t="s">
        <v>1592</v>
      </c>
      <c r="S1058" s="140" t="s">
        <v>1593</v>
      </c>
      <c r="T1058" s="140" t="s">
        <v>1591</v>
      </c>
      <c r="U1058" s="140" t="s">
        <v>1592</v>
      </c>
      <c r="V1058" s="140" t="s">
        <v>1594</v>
      </c>
      <c r="W1058" s="140" t="s">
        <v>2506</v>
      </c>
      <c r="X1058" s="140"/>
      <c r="Y1058" s="138"/>
    </row>
    <row r="1059" spans="2:25" ht="185.25" hidden="1" x14ac:dyDescent="0.45">
      <c r="B1059" s="140">
        <v>757</v>
      </c>
      <c r="C1059" s="140" t="s">
        <v>1587</v>
      </c>
      <c r="D1059" s="140" t="s">
        <v>1832</v>
      </c>
      <c r="E1059" s="140">
        <v>54</v>
      </c>
      <c r="F1059" s="140" t="s">
        <v>115</v>
      </c>
      <c r="G1059" s="140" t="s">
        <v>1612</v>
      </c>
      <c r="H1059" s="140" t="s">
        <v>1520</v>
      </c>
      <c r="I1059" s="140" t="s">
        <v>1598</v>
      </c>
      <c r="J1059" s="140" t="s">
        <v>1590</v>
      </c>
      <c r="K1059" s="140" t="s">
        <v>1400</v>
      </c>
      <c r="L1059" s="140" t="s">
        <v>1088</v>
      </c>
      <c r="M1059" s="140" t="s">
        <v>1097</v>
      </c>
      <c r="N1059" s="140" t="s">
        <v>1098</v>
      </c>
      <c r="O1059" s="141" t="s">
        <v>1088</v>
      </c>
      <c r="P1059" s="140" t="s">
        <v>1092</v>
      </c>
      <c r="Q1059" s="140" t="s">
        <v>1591</v>
      </c>
      <c r="R1059" s="140" t="s">
        <v>1592</v>
      </c>
      <c r="S1059" s="140" t="s">
        <v>1593</v>
      </c>
      <c r="T1059" s="140" t="s">
        <v>1591</v>
      </c>
      <c r="U1059" s="140" t="s">
        <v>1592</v>
      </c>
      <c r="V1059" s="140" t="s">
        <v>1594</v>
      </c>
      <c r="W1059" s="140" t="s">
        <v>2506</v>
      </c>
      <c r="X1059" s="140"/>
      <c r="Y1059" s="138"/>
    </row>
    <row r="1060" spans="2:25" ht="185.25" hidden="1" x14ac:dyDescent="0.45">
      <c r="B1060" s="140">
        <v>758</v>
      </c>
      <c r="C1060" s="140" t="s">
        <v>1587</v>
      </c>
      <c r="D1060" s="140" t="s">
        <v>1832</v>
      </c>
      <c r="E1060" s="140">
        <v>54</v>
      </c>
      <c r="F1060" s="140" t="s">
        <v>115</v>
      </c>
      <c r="G1060" s="140" t="s">
        <v>1612</v>
      </c>
      <c r="H1060" s="140" t="s">
        <v>1520</v>
      </c>
      <c r="I1060" s="140" t="s">
        <v>1599</v>
      </c>
      <c r="J1060" s="140" t="s">
        <v>1590</v>
      </c>
      <c r="K1060" s="140" t="s">
        <v>1400</v>
      </c>
      <c r="L1060" s="140">
        <v>90.9</v>
      </c>
      <c r="M1060" s="140" t="s">
        <v>1097</v>
      </c>
      <c r="N1060" s="140" t="s">
        <v>1098</v>
      </c>
      <c r="O1060" s="141" t="s">
        <v>1088</v>
      </c>
      <c r="P1060" s="140" t="s">
        <v>1092</v>
      </c>
      <c r="Q1060" s="140" t="s">
        <v>1591</v>
      </c>
      <c r="R1060" s="140" t="s">
        <v>1592</v>
      </c>
      <c r="S1060" s="140" t="s">
        <v>1593</v>
      </c>
      <c r="T1060" s="140" t="s">
        <v>1591</v>
      </c>
      <c r="U1060" s="140" t="s">
        <v>1592</v>
      </c>
      <c r="V1060" s="140" t="s">
        <v>1613</v>
      </c>
      <c r="W1060" s="140" t="s">
        <v>2506</v>
      </c>
      <c r="X1060" s="140"/>
      <c r="Y1060" s="138"/>
    </row>
    <row r="1061" spans="2:25" ht="185.25" hidden="1" x14ac:dyDescent="0.45">
      <c r="B1061" s="140">
        <v>759</v>
      </c>
      <c r="C1061" s="140" t="s">
        <v>1587</v>
      </c>
      <c r="D1061" s="140" t="s">
        <v>1832</v>
      </c>
      <c r="E1061" s="140">
        <v>54</v>
      </c>
      <c r="F1061" s="140" t="s">
        <v>115</v>
      </c>
      <c r="G1061" s="140" t="s">
        <v>1612</v>
      </c>
      <c r="H1061" s="140" t="s">
        <v>1520</v>
      </c>
      <c r="I1061" s="140" t="s">
        <v>1600</v>
      </c>
      <c r="J1061" s="140" t="s">
        <v>1590</v>
      </c>
      <c r="K1061" s="140" t="s">
        <v>1400</v>
      </c>
      <c r="L1061" s="140" t="s">
        <v>1088</v>
      </c>
      <c r="M1061" s="140" t="s">
        <v>1097</v>
      </c>
      <c r="N1061" s="140" t="s">
        <v>1098</v>
      </c>
      <c r="O1061" s="141" t="s">
        <v>1088</v>
      </c>
      <c r="P1061" s="140" t="s">
        <v>1092</v>
      </c>
      <c r="Q1061" s="140" t="s">
        <v>1591</v>
      </c>
      <c r="R1061" s="140" t="s">
        <v>1592</v>
      </c>
      <c r="S1061" s="140" t="s">
        <v>1593</v>
      </c>
      <c r="T1061" s="140" t="s">
        <v>1591</v>
      </c>
      <c r="U1061" s="140" t="s">
        <v>1592</v>
      </c>
      <c r="V1061" s="140" t="s">
        <v>1594</v>
      </c>
      <c r="W1061" s="140" t="s">
        <v>2506</v>
      </c>
      <c r="X1061" s="140"/>
      <c r="Y1061" s="138"/>
    </row>
    <row r="1062" spans="2:25" ht="185.25" hidden="1" x14ac:dyDescent="0.45">
      <c r="B1062" s="140">
        <v>760</v>
      </c>
      <c r="C1062" s="140" t="s">
        <v>1587</v>
      </c>
      <c r="D1062" s="140" t="s">
        <v>1832</v>
      </c>
      <c r="E1062" s="140">
        <v>54</v>
      </c>
      <c r="F1062" s="140" t="s">
        <v>115</v>
      </c>
      <c r="G1062" s="140" t="s">
        <v>1612</v>
      </c>
      <c r="H1062" s="140" t="s">
        <v>1520</v>
      </c>
      <c r="I1062" s="140" t="s">
        <v>1601</v>
      </c>
      <c r="J1062" s="140" t="s">
        <v>1590</v>
      </c>
      <c r="K1062" s="140" t="s">
        <v>1400</v>
      </c>
      <c r="L1062" s="140">
        <v>91.5</v>
      </c>
      <c r="M1062" s="140" t="s">
        <v>1097</v>
      </c>
      <c r="N1062" s="140" t="s">
        <v>1098</v>
      </c>
      <c r="O1062" s="141" t="s">
        <v>1088</v>
      </c>
      <c r="P1062" s="140" t="s">
        <v>1092</v>
      </c>
      <c r="Q1062" s="140" t="s">
        <v>1591</v>
      </c>
      <c r="R1062" s="140" t="s">
        <v>1592</v>
      </c>
      <c r="S1062" s="140" t="s">
        <v>1593</v>
      </c>
      <c r="T1062" s="140" t="s">
        <v>1591</v>
      </c>
      <c r="U1062" s="140" t="s">
        <v>1592</v>
      </c>
      <c r="V1062" s="140" t="s">
        <v>1594</v>
      </c>
      <c r="W1062" s="140" t="s">
        <v>2506</v>
      </c>
      <c r="X1062" s="140"/>
      <c r="Y1062" s="138"/>
    </row>
    <row r="1063" spans="2:25" ht="185.25" hidden="1" x14ac:dyDescent="0.45">
      <c r="B1063" s="140">
        <v>761</v>
      </c>
      <c r="C1063" s="140" t="s">
        <v>1587</v>
      </c>
      <c r="D1063" s="140" t="s">
        <v>1832</v>
      </c>
      <c r="E1063" s="140">
        <v>54</v>
      </c>
      <c r="F1063" s="140" t="s">
        <v>115</v>
      </c>
      <c r="G1063" s="140" t="s">
        <v>1612</v>
      </c>
      <c r="H1063" s="140" t="s">
        <v>1520</v>
      </c>
      <c r="I1063" s="140" t="s">
        <v>1602</v>
      </c>
      <c r="J1063" s="140" t="s">
        <v>1590</v>
      </c>
      <c r="K1063" s="140" t="s">
        <v>1400</v>
      </c>
      <c r="L1063" s="140">
        <v>92.4</v>
      </c>
      <c r="M1063" s="140" t="s">
        <v>1097</v>
      </c>
      <c r="N1063" s="140" t="s">
        <v>1098</v>
      </c>
      <c r="O1063" s="141" t="s">
        <v>1088</v>
      </c>
      <c r="P1063" s="140" t="s">
        <v>1092</v>
      </c>
      <c r="Q1063" s="140" t="s">
        <v>1591</v>
      </c>
      <c r="R1063" s="140" t="s">
        <v>1592</v>
      </c>
      <c r="S1063" s="140" t="s">
        <v>1593</v>
      </c>
      <c r="T1063" s="140" t="s">
        <v>1591</v>
      </c>
      <c r="U1063" s="140" t="s">
        <v>1592</v>
      </c>
      <c r="V1063" s="140" t="s">
        <v>1594</v>
      </c>
      <c r="W1063" s="140" t="s">
        <v>2506</v>
      </c>
      <c r="X1063" s="140"/>
      <c r="Y1063" s="138"/>
    </row>
    <row r="1064" spans="2:25" ht="185.25" hidden="1" x14ac:dyDescent="0.45">
      <c r="B1064" s="140">
        <v>762</v>
      </c>
      <c r="C1064" s="140" t="s">
        <v>1587</v>
      </c>
      <c r="D1064" s="140" t="s">
        <v>1832</v>
      </c>
      <c r="E1064" s="140">
        <v>54</v>
      </c>
      <c r="F1064" s="140" t="s">
        <v>115</v>
      </c>
      <c r="G1064" s="140" t="s">
        <v>1612</v>
      </c>
      <c r="H1064" s="140" t="s">
        <v>1520</v>
      </c>
      <c r="I1064" s="140" t="s">
        <v>1603</v>
      </c>
      <c r="J1064" s="140" t="s">
        <v>1590</v>
      </c>
      <c r="K1064" s="140" t="s">
        <v>1400</v>
      </c>
      <c r="L1064" s="140">
        <v>92.4</v>
      </c>
      <c r="M1064" s="140" t="s">
        <v>1097</v>
      </c>
      <c r="N1064" s="140" t="s">
        <v>1098</v>
      </c>
      <c r="O1064" s="141" t="s">
        <v>1088</v>
      </c>
      <c r="P1064" s="140" t="s">
        <v>1092</v>
      </c>
      <c r="Q1064" s="140" t="s">
        <v>1591</v>
      </c>
      <c r="R1064" s="140" t="s">
        <v>1592</v>
      </c>
      <c r="S1064" s="140" t="s">
        <v>1593</v>
      </c>
      <c r="T1064" s="140" t="s">
        <v>1591</v>
      </c>
      <c r="U1064" s="140" t="s">
        <v>1592</v>
      </c>
      <c r="V1064" s="140" t="s">
        <v>1594</v>
      </c>
      <c r="W1064" s="140" t="s">
        <v>2506</v>
      </c>
      <c r="X1064" s="140"/>
      <c r="Y1064" s="138"/>
    </row>
    <row r="1065" spans="2:25" ht="185.25" hidden="1" x14ac:dyDescent="0.45">
      <c r="B1065" s="140">
        <v>763</v>
      </c>
      <c r="C1065" s="140" t="s">
        <v>1587</v>
      </c>
      <c r="D1065" s="140" t="s">
        <v>1832</v>
      </c>
      <c r="E1065" s="140">
        <v>54</v>
      </c>
      <c r="F1065" s="140" t="s">
        <v>115</v>
      </c>
      <c r="G1065" s="140" t="s">
        <v>1612</v>
      </c>
      <c r="H1065" s="140" t="s">
        <v>1520</v>
      </c>
      <c r="I1065" s="140" t="s">
        <v>1604</v>
      </c>
      <c r="J1065" s="140" t="s">
        <v>1590</v>
      </c>
      <c r="K1065" s="140" t="s">
        <v>1400</v>
      </c>
      <c r="L1065" s="140">
        <v>93.1</v>
      </c>
      <c r="M1065" s="140" t="s">
        <v>1097</v>
      </c>
      <c r="N1065" s="140" t="s">
        <v>1098</v>
      </c>
      <c r="O1065" s="141" t="s">
        <v>1088</v>
      </c>
      <c r="P1065" s="140" t="s">
        <v>1092</v>
      </c>
      <c r="Q1065" s="140" t="s">
        <v>1591</v>
      </c>
      <c r="R1065" s="140" t="s">
        <v>1592</v>
      </c>
      <c r="S1065" s="140" t="s">
        <v>1593</v>
      </c>
      <c r="T1065" s="140" t="s">
        <v>1591</v>
      </c>
      <c r="U1065" s="140" t="s">
        <v>1592</v>
      </c>
      <c r="V1065" s="140" t="s">
        <v>1594</v>
      </c>
      <c r="W1065" s="140" t="s">
        <v>2506</v>
      </c>
      <c r="X1065" s="140"/>
      <c r="Y1065" s="138"/>
    </row>
    <row r="1066" spans="2:25" ht="185.25" hidden="1" x14ac:dyDescent="0.45">
      <c r="B1066" s="140">
        <v>764</v>
      </c>
      <c r="C1066" s="140" t="s">
        <v>1587</v>
      </c>
      <c r="D1066" s="140" t="s">
        <v>1832</v>
      </c>
      <c r="E1066" s="140">
        <v>54</v>
      </c>
      <c r="F1066" s="140" t="s">
        <v>115</v>
      </c>
      <c r="G1066" s="140" t="s">
        <v>1612</v>
      </c>
      <c r="H1066" s="140" t="s">
        <v>1520</v>
      </c>
      <c r="I1066" s="140" t="s">
        <v>1605</v>
      </c>
      <c r="J1066" s="140" t="s">
        <v>1590</v>
      </c>
      <c r="K1066" s="140" t="s">
        <v>1400</v>
      </c>
      <c r="L1066" s="140">
        <v>93.7</v>
      </c>
      <c r="M1066" s="140" t="s">
        <v>1097</v>
      </c>
      <c r="N1066" s="140" t="s">
        <v>1098</v>
      </c>
      <c r="O1066" s="141" t="s">
        <v>1088</v>
      </c>
      <c r="P1066" s="140" t="s">
        <v>1092</v>
      </c>
      <c r="Q1066" s="140" t="s">
        <v>1591</v>
      </c>
      <c r="R1066" s="140" t="s">
        <v>1592</v>
      </c>
      <c r="S1066" s="140" t="s">
        <v>1593</v>
      </c>
      <c r="T1066" s="140" t="s">
        <v>1591</v>
      </c>
      <c r="U1066" s="140" t="s">
        <v>1592</v>
      </c>
      <c r="V1066" s="140" t="s">
        <v>1594</v>
      </c>
      <c r="W1066" s="140" t="s">
        <v>2506</v>
      </c>
      <c r="X1066" s="140"/>
      <c r="Y1066" s="138"/>
    </row>
    <row r="1067" spans="2:25" ht="185.25" hidden="1" x14ac:dyDescent="0.45">
      <c r="B1067" s="140">
        <v>765</v>
      </c>
      <c r="C1067" s="140" t="s">
        <v>1587</v>
      </c>
      <c r="D1067" s="140" t="s">
        <v>1832</v>
      </c>
      <c r="E1067" s="140">
        <v>54</v>
      </c>
      <c r="F1067" s="140" t="s">
        <v>115</v>
      </c>
      <c r="G1067" s="140" t="s">
        <v>1612</v>
      </c>
      <c r="H1067" s="140" t="s">
        <v>1520</v>
      </c>
      <c r="I1067" s="140" t="s">
        <v>1606</v>
      </c>
      <c r="J1067" s="140" t="s">
        <v>1590</v>
      </c>
      <c r="K1067" s="140" t="s">
        <v>1400</v>
      </c>
      <c r="L1067" s="140">
        <v>94</v>
      </c>
      <c r="M1067" s="140" t="s">
        <v>1097</v>
      </c>
      <c r="N1067" s="140" t="s">
        <v>1098</v>
      </c>
      <c r="O1067" s="141" t="s">
        <v>1088</v>
      </c>
      <c r="P1067" s="140" t="s">
        <v>1092</v>
      </c>
      <c r="Q1067" s="140" t="s">
        <v>1591</v>
      </c>
      <c r="R1067" s="140" t="s">
        <v>1592</v>
      </c>
      <c r="S1067" s="140" t="s">
        <v>1593</v>
      </c>
      <c r="T1067" s="140" t="s">
        <v>1591</v>
      </c>
      <c r="U1067" s="140" t="s">
        <v>1592</v>
      </c>
      <c r="V1067" s="140" t="s">
        <v>1594</v>
      </c>
      <c r="W1067" s="140" t="s">
        <v>2506</v>
      </c>
      <c r="X1067" s="140"/>
      <c r="Y1067" s="138"/>
    </row>
    <row r="1068" spans="2:25" ht="185.25" hidden="1" x14ac:dyDescent="0.45">
      <c r="B1068" s="140">
        <v>766</v>
      </c>
      <c r="C1068" s="140" t="s">
        <v>1587</v>
      </c>
      <c r="D1068" s="140" t="s">
        <v>1832</v>
      </c>
      <c r="E1068" s="140">
        <v>54</v>
      </c>
      <c r="F1068" s="140" t="s">
        <v>115</v>
      </c>
      <c r="G1068" s="140" t="s">
        <v>1612</v>
      </c>
      <c r="H1068" s="140" t="s">
        <v>1520</v>
      </c>
      <c r="I1068" s="140" t="s">
        <v>1607</v>
      </c>
      <c r="J1068" s="140" t="s">
        <v>1590</v>
      </c>
      <c r="K1068" s="140" t="s">
        <v>1400</v>
      </c>
      <c r="L1068" s="140">
        <v>94.1</v>
      </c>
      <c r="M1068" s="140" t="s">
        <v>1097</v>
      </c>
      <c r="N1068" s="140" t="s">
        <v>1098</v>
      </c>
      <c r="O1068" s="141" t="s">
        <v>1088</v>
      </c>
      <c r="P1068" s="140" t="s">
        <v>1092</v>
      </c>
      <c r="Q1068" s="140" t="s">
        <v>1591</v>
      </c>
      <c r="R1068" s="140" t="s">
        <v>1592</v>
      </c>
      <c r="S1068" s="140" t="s">
        <v>1593</v>
      </c>
      <c r="T1068" s="140" t="s">
        <v>1591</v>
      </c>
      <c r="U1068" s="140" t="s">
        <v>1592</v>
      </c>
      <c r="V1068" s="140" t="s">
        <v>1594</v>
      </c>
      <c r="W1068" s="140" t="s">
        <v>2506</v>
      </c>
      <c r="X1068" s="140"/>
      <c r="Y1068" s="138"/>
    </row>
    <row r="1069" spans="2:25" ht="185.25" hidden="1" x14ac:dyDescent="0.45">
      <c r="B1069" s="140">
        <v>767</v>
      </c>
      <c r="C1069" s="140" t="s">
        <v>1587</v>
      </c>
      <c r="D1069" s="140" t="s">
        <v>1832</v>
      </c>
      <c r="E1069" s="140">
        <v>54</v>
      </c>
      <c r="F1069" s="140" t="s">
        <v>115</v>
      </c>
      <c r="G1069" s="140" t="s">
        <v>1612</v>
      </c>
      <c r="H1069" s="140" t="s">
        <v>1520</v>
      </c>
      <c r="I1069" s="140" t="s">
        <v>1608</v>
      </c>
      <c r="J1069" s="140" t="s">
        <v>1590</v>
      </c>
      <c r="K1069" s="140" t="s">
        <v>1400</v>
      </c>
      <c r="L1069" s="140">
        <v>94</v>
      </c>
      <c r="M1069" s="140" t="s">
        <v>1097</v>
      </c>
      <c r="N1069" s="140" t="s">
        <v>1098</v>
      </c>
      <c r="O1069" s="141" t="s">
        <v>1088</v>
      </c>
      <c r="P1069" s="140" t="s">
        <v>1092</v>
      </c>
      <c r="Q1069" s="140" t="s">
        <v>1591</v>
      </c>
      <c r="R1069" s="140" t="s">
        <v>1592</v>
      </c>
      <c r="S1069" s="140" t="s">
        <v>1593</v>
      </c>
      <c r="T1069" s="140" t="s">
        <v>1591</v>
      </c>
      <c r="U1069" s="140" t="s">
        <v>1592</v>
      </c>
      <c r="V1069" s="140" t="s">
        <v>1594</v>
      </c>
      <c r="W1069" s="140" t="s">
        <v>2506</v>
      </c>
      <c r="X1069" s="140"/>
      <c r="Y1069" s="138"/>
    </row>
    <row r="1070" spans="2:25" ht="185.25" hidden="1" x14ac:dyDescent="0.45">
      <c r="B1070" s="140">
        <v>768</v>
      </c>
      <c r="C1070" s="140" t="s">
        <v>1587</v>
      </c>
      <c r="D1070" s="140" t="s">
        <v>1832</v>
      </c>
      <c r="E1070" s="140">
        <v>54</v>
      </c>
      <c r="F1070" s="140" t="s">
        <v>115</v>
      </c>
      <c r="G1070" s="140" t="s">
        <v>1612</v>
      </c>
      <c r="H1070" s="140" t="s">
        <v>1520</v>
      </c>
      <c r="I1070" s="140" t="s">
        <v>1609</v>
      </c>
      <c r="J1070" s="140" t="s">
        <v>1590</v>
      </c>
      <c r="K1070" s="140" t="s">
        <v>1400</v>
      </c>
      <c r="L1070" s="140">
        <v>94.8</v>
      </c>
      <c r="M1070" s="140" t="s">
        <v>1097</v>
      </c>
      <c r="N1070" s="140" t="s">
        <v>1098</v>
      </c>
      <c r="O1070" s="141" t="s">
        <v>1088</v>
      </c>
      <c r="P1070" s="140" t="s">
        <v>1092</v>
      </c>
      <c r="Q1070" s="140" t="s">
        <v>1591</v>
      </c>
      <c r="R1070" s="140" t="s">
        <v>1592</v>
      </c>
      <c r="S1070" s="140" t="s">
        <v>1593</v>
      </c>
      <c r="T1070" s="140" t="s">
        <v>1591</v>
      </c>
      <c r="U1070" s="140" t="s">
        <v>1592</v>
      </c>
      <c r="V1070" s="140" t="s">
        <v>1594</v>
      </c>
      <c r="W1070" s="140" t="s">
        <v>2506</v>
      </c>
      <c r="X1070" s="140"/>
      <c r="Y1070" s="138"/>
    </row>
    <row r="1071" spans="2:25" ht="185.25" hidden="1" x14ac:dyDescent="0.45">
      <c r="B1071" s="140">
        <v>769</v>
      </c>
      <c r="C1071" s="140" t="s">
        <v>1587</v>
      </c>
      <c r="D1071" s="140" t="s">
        <v>1832</v>
      </c>
      <c r="E1071" s="140">
        <v>54</v>
      </c>
      <c r="F1071" s="140" t="s">
        <v>115</v>
      </c>
      <c r="G1071" s="140" t="s">
        <v>1614</v>
      </c>
      <c r="H1071" s="140" t="s">
        <v>1520</v>
      </c>
      <c r="I1071" s="140" t="s">
        <v>1589</v>
      </c>
      <c r="J1071" s="140" t="s">
        <v>1590</v>
      </c>
      <c r="K1071" s="140" t="s">
        <v>1400</v>
      </c>
      <c r="L1071" s="140">
        <v>87.3</v>
      </c>
      <c r="M1071" s="140" t="s">
        <v>1097</v>
      </c>
      <c r="N1071" s="140" t="s">
        <v>1098</v>
      </c>
      <c r="O1071" s="141" t="s">
        <v>1088</v>
      </c>
      <c r="P1071" s="140" t="s">
        <v>1092</v>
      </c>
      <c r="Q1071" s="140" t="s">
        <v>1591</v>
      </c>
      <c r="R1071" s="140" t="s">
        <v>1592</v>
      </c>
      <c r="S1071" s="140" t="s">
        <v>1593</v>
      </c>
      <c r="T1071" s="140" t="s">
        <v>1591</v>
      </c>
      <c r="U1071" s="140" t="s">
        <v>1592</v>
      </c>
      <c r="V1071" s="140" t="s">
        <v>1594</v>
      </c>
      <c r="W1071" s="140" t="s">
        <v>2506</v>
      </c>
      <c r="X1071" s="140"/>
      <c r="Y1071" s="138"/>
    </row>
    <row r="1072" spans="2:25" ht="185.25" hidden="1" x14ac:dyDescent="0.45">
      <c r="B1072" s="140">
        <v>770</v>
      </c>
      <c r="C1072" s="140" t="s">
        <v>1587</v>
      </c>
      <c r="D1072" s="140" t="s">
        <v>1832</v>
      </c>
      <c r="E1072" s="140">
        <v>54</v>
      </c>
      <c r="F1072" s="140" t="s">
        <v>115</v>
      </c>
      <c r="G1072" s="140" t="s">
        <v>1614</v>
      </c>
      <c r="H1072" s="140" t="s">
        <v>1520</v>
      </c>
      <c r="I1072" s="140" t="s">
        <v>1595</v>
      </c>
      <c r="J1072" s="140" t="s">
        <v>1590</v>
      </c>
      <c r="K1072" s="140" t="s">
        <v>1400</v>
      </c>
      <c r="L1072" s="140" t="s">
        <v>1088</v>
      </c>
      <c r="M1072" s="140" t="s">
        <v>1097</v>
      </c>
      <c r="N1072" s="140" t="s">
        <v>1098</v>
      </c>
      <c r="O1072" s="141" t="s">
        <v>1088</v>
      </c>
      <c r="P1072" s="140" t="s">
        <v>1092</v>
      </c>
      <c r="Q1072" s="140" t="s">
        <v>1591</v>
      </c>
      <c r="R1072" s="140" t="s">
        <v>1592</v>
      </c>
      <c r="S1072" s="140" t="s">
        <v>1593</v>
      </c>
      <c r="T1072" s="140" t="s">
        <v>1591</v>
      </c>
      <c r="U1072" s="140" t="s">
        <v>1592</v>
      </c>
      <c r="V1072" s="140" t="s">
        <v>1594</v>
      </c>
      <c r="W1072" s="140" t="s">
        <v>2506</v>
      </c>
      <c r="X1072" s="140"/>
      <c r="Y1072" s="138"/>
    </row>
    <row r="1073" spans="2:25" ht="185.25" hidden="1" x14ac:dyDescent="0.45">
      <c r="B1073" s="140">
        <v>771</v>
      </c>
      <c r="C1073" s="140" t="s">
        <v>1587</v>
      </c>
      <c r="D1073" s="140" t="s">
        <v>1832</v>
      </c>
      <c r="E1073" s="140">
        <v>54</v>
      </c>
      <c r="F1073" s="140" t="s">
        <v>115</v>
      </c>
      <c r="G1073" s="140" t="s">
        <v>1614</v>
      </c>
      <c r="H1073" s="140" t="s">
        <v>1520</v>
      </c>
      <c r="I1073" s="140" t="s">
        <v>1596</v>
      </c>
      <c r="J1073" s="140" t="s">
        <v>1590</v>
      </c>
      <c r="K1073" s="140" t="s">
        <v>1400</v>
      </c>
      <c r="L1073" s="140">
        <v>89.1</v>
      </c>
      <c r="M1073" s="140" t="s">
        <v>1097</v>
      </c>
      <c r="N1073" s="140" t="s">
        <v>1098</v>
      </c>
      <c r="O1073" s="141" t="s">
        <v>1088</v>
      </c>
      <c r="P1073" s="140" t="s">
        <v>1092</v>
      </c>
      <c r="Q1073" s="140" t="s">
        <v>1591</v>
      </c>
      <c r="R1073" s="140" t="s">
        <v>1592</v>
      </c>
      <c r="S1073" s="140" t="s">
        <v>1593</v>
      </c>
      <c r="T1073" s="140" t="s">
        <v>1591</v>
      </c>
      <c r="U1073" s="140" t="s">
        <v>1592</v>
      </c>
      <c r="V1073" s="140" t="s">
        <v>1594</v>
      </c>
      <c r="W1073" s="140" t="s">
        <v>2506</v>
      </c>
      <c r="X1073" s="140"/>
      <c r="Y1073" s="138"/>
    </row>
    <row r="1074" spans="2:25" ht="185.25" hidden="1" x14ac:dyDescent="0.45">
      <c r="B1074" s="140">
        <v>772</v>
      </c>
      <c r="C1074" s="140" t="s">
        <v>1587</v>
      </c>
      <c r="D1074" s="140" t="s">
        <v>1832</v>
      </c>
      <c r="E1074" s="140">
        <v>54</v>
      </c>
      <c r="F1074" s="140" t="s">
        <v>115</v>
      </c>
      <c r="G1074" s="140" t="s">
        <v>1614</v>
      </c>
      <c r="H1074" s="140" t="s">
        <v>1520</v>
      </c>
      <c r="I1074" s="140" t="s">
        <v>1597</v>
      </c>
      <c r="J1074" s="140" t="s">
        <v>1590</v>
      </c>
      <c r="K1074" s="140" t="s">
        <v>1400</v>
      </c>
      <c r="L1074" s="140">
        <v>90.2</v>
      </c>
      <c r="M1074" s="140" t="s">
        <v>1097</v>
      </c>
      <c r="N1074" s="140" t="s">
        <v>1098</v>
      </c>
      <c r="O1074" s="141" t="s">
        <v>1088</v>
      </c>
      <c r="P1074" s="140" t="s">
        <v>1092</v>
      </c>
      <c r="Q1074" s="140" t="s">
        <v>1591</v>
      </c>
      <c r="R1074" s="140" t="s">
        <v>1592</v>
      </c>
      <c r="S1074" s="140" t="s">
        <v>1593</v>
      </c>
      <c r="T1074" s="140" t="s">
        <v>1591</v>
      </c>
      <c r="U1074" s="140" t="s">
        <v>1592</v>
      </c>
      <c r="V1074" s="140" t="s">
        <v>1594</v>
      </c>
      <c r="W1074" s="140" t="s">
        <v>2506</v>
      </c>
      <c r="X1074" s="140"/>
      <c r="Y1074" s="138"/>
    </row>
    <row r="1075" spans="2:25" ht="185.25" hidden="1" x14ac:dyDescent="0.45">
      <c r="B1075" s="140">
        <v>773</v>
      </c>
      <c r="C1075" s="140" t="s">
        <v>1587</v>
      </c>
      <c r="D1075" s="140" t="s">
        <v>1832</v>
      </c>
      <c r="E1075" s="140">
        <v>54</v>
      </c>
      <c r="F1075" s="140" t="s">
        <v>115</v>
      </c>
      <c r="G1075" s="140" t="s">
        <v>1614</v>
      </c>
      <c r="H1075" s="140" t="s">
        <v>1520</v>
      </c>
      <c r="I1075" s="140" t="s">
        <v>1598</v>
      </c>
      <c r="J1075" s="140" t="s">
        <v>1590</v>
      </c>
      <c r="K1075" s="140" t="s">
        <v>1400</v>
      </c>
      <c r="L1075" s="140" t="s">
        <v>1088</v>
      </c>
      <c r="M1075" s="140" t="s">
        <v>1097</v>
      </c>
      <c r="N1075" s="140" t="s">
        <v>1098</v>
      </c>
      <c r="O1075" s="141" t="s">
        <v>1088</v>
      </c>
      <c r="P1075" s="140" t="s">
        <v>1092</v>
      </c>
      <c r="Q1075" s="140" t="s">
        <v>1591</v>
      </c>
      <c r="R1075" s="140" t="s">
        <v>1592</v>
      </c>
      <c r="S1075" s="140" t="s">
        <v>1593</v>
      </c>
      <c r="T1075" s="140" t="s">
        <v>1591</v>
      </c>
      <c r="U1075" s="140" t="s">
        <v>1592</v>
      </c>
      <c r="V1075" s="140" t="s">
        <v>1594</v>
      </c>
      <c r="W1075" s="140" t="s">
        <v>2506</v>
      </c>
      <c r="X1075" s="140"/>
      <c r="Y1075" s="138"/>
    </row>
    <row r="1076" spans="2:25" ht="185.25" hidden="1" x14ac:dyDescent="0.45">
      <c r="B1076" s="140">
        <v>774</v>
      </c>
      <c r="C1076" s="140" t="s">
        <v>1587</v>
      </c>
      <c r="D1076" s="140" t="s">
        <v>1832</v>
      </c>
      <c r="E1076" s="140">
        <v>54</v>
      </c>
      <c r="F1076" s="140" t="s">
        <v>115</v>
      </c>
      <c r="G1076" s="140" t="s">
        <v>1614</v>
      </c>
      <c r="H1076" s="140" t="s">
        <v>1520</v>
      </c>
      <c r="I1076" s="140" t="s">
        <v>1599</v>
      </c>
      <c r="J1076" s="140" t="s">
        <v>1590</v>
      </c>
      <c r="K1076" s="140" t="s">
        <v>1400</v>
      </c>
      <c r="L1076" s="140">
        <v>90.7</v>
      </c>
      <c r="M1076" s="140" t="s">
        <v>1097</v>
      </c>
      <c r="N1076" s="140" t="s">
        <v>1098</v>
      </c>
      <c r="O1076" s="141" t="s">
        <v>1088</v>
      </c>
      <c r="P1076" s="140" t="s">
        <v>1092</v>
      </c>
      <c r="Q1076" s="140" t="s">
        <v>1591</v>
      </c>
      <c r="R1076" s="140" t="s">
        <v>1592</v>
      </c>
      <c r="S1076" s="140" t="s">
        <v>1593</v>
      </c>
      <c r="T1076" s="140" t="s">
        <v>1591</v>
      </c>
      <c r="U1076" s="140" t="s">
        <v>1592</v>
      </c>
      <c r="V1076" s="140" t="s">
        <v>1594</v>
      </c>
      <c r="W1076" s="140" t="s">
        <v>2506</v>
      </c>
      <c r="X1076" s="140"/>
      <c r="Y1076" s="138"/>
    </row>
    <row r="1077" spans="2:25" ht="185.25" hidden="1" x14ac:dyDescent="0.45">
      <c r="B1077" s="140">
        <v>775</v>
      </c>
      <c r="C1077" s="140" t="s">
        <v>1587</v>
      </c>
      <c r="D1077" s="140" t="s">
        <v>1832</v>
      </c>
      <c r="E1077" s="140">
        <v>54</v>
      </c>
      <c r="F1077" s="140" t="s">
        <v>115</v>
      </c>
      <c r="G1077" s="140" t="s">
        <v>1614</v>
      </c>
      <c r="H1077" s="140" t="s">
        <v>1520</v>
      </c>
      <c r="I1077" s="140" t="s">
        <v>1600</v>
      </c>
      <c r="J1077" s="140" t="s">
        <v>1590</v>
      </c>
      <c r="K1077" s="140" t="s">
        <v>1400</v>
      </c>
      <c r="L1077" s="140" t="s">
        <v>1088</v>
      </c>
      <c r="M1077" s="140" t="s">
        <v>1097</v>
      </c>
      <c r="N1077" s="140" t="s">
        <v>1098</v>
      </c>
      <c r="O1077" s="141" t="s">
        <v>1088</v>
      </c>
      <c r="P1077" s="140" t="s">
        <v>1092</v>
      </c>
      <c r="Q1077" s="140" t="s">
        <v>1591</v>
      </c>
      <c r="R1077" s="140" t="s">
        <v>1592</v>
      </c>
      <c r="S1077" s="140" t="s">
        <v>1593</v>
      </c>
      <c r="T1077" s="140" t="s">
        <v>1591</v>
      </c>
      <c r="U1077" s="140" t="s">
        <v>1592</v>
      </c>
      <c r="V1077" s="140" t="s">
        <v>1594</v>
      </c>
      <c r="W1077" s="140" t="s">
        <v>2506</v>
      </c>
      <c r="X1077" s="140"/>
      <c r="Y1077" s="138"/>
    </row>
    <row r="1078" spans="2:25" ht="185.25" hidden="1" x14ac:dyDescent="0.45">
      <c r="B1078" s="140">
        <v>776</v>
      </c>
      <c r="C1078" s="140" t="s">
        <v>1587</v>
      </c>
      <c r="D1078" s="140" t="s">
        <v>1832</v>
      </c>
      <c r="E1078" s="140">
        <v>54</v>
      </c>
      <c r="F1078" s="140" t="s">
        <v>115</v>
      </c>
      <c r="G1078" s="140" t="s">
        <v>1614</v>
      </c>
      <c r="H1078" s="140" t="s">
        <v>1520</v>
      </c>
      <c r="I1078" s="140" t="s">
        <v>1601</v>
      </c>
      <c r="J1078" s="140" t="s">
        <v>1590</v>
      </c>
      <c r="K1078" s="140" t="s">
        <v>1400</v>
      </c>
      <c r="L1078" s="140">
        <v>92.8</v>
      </c>
      <c r="M1078" s="140" t="s">
        <v>1097</v>
      </c>
      <c r="N1078" s="140" t="s">
        <v>1098</v>
      </c>
      <c r="O1078" s="141" t="s">
        <v>1088</v>
      </c>
      <c r="P1078" s="140" t="s">
        <v>1092</v>
      </c>
      <c r="Q1078" s="140" t="s">
        <v>1591</v>
      </c>
      <c r="R1078" s="140" t="s">
        <v>1592</v>
      </c>
      <c r="S1078" s="140" t="s">
        <v>1593</v>
      </c>
      <c r="T1078" s="140" t="s">
        <v>1591</v>
      </c>
      <c r="U1078" s="140" t="s">
        <v>1592</v>
      </c>
      <c r="V1078" s="140" t="s">
        <v>1594</v>
      </c>
      <c r="W1078" s="140" t="s">
        <v>2506</v>
      </c>
      <c r="X1078" s="140"/>
      <c r="Y1078" s="138"/>
    </row>
    <row r="1079" spans="2:25" ht="185.25" hidden="1" x14ac:dyDescent="0.45">
      <c r="B1079" s="140">
        <v>777</v>
      </c>
      <c r="C1079" s="140" t="s">
        <v>1587</v>
      </c>
      <c r="D1079" s="140" t="s">
        <v>1832</v>
      </c>
      <c r="E1079" s="140">
        <v>54</v>
      </c>
      <c r="F1079" s="140" t="s">
        <v>115</v>
      </c>
      <c r="G1079" s="140" t="s">
        <v>1614</v>
      </c>
      <c r="H1079" s="140" t="s">
        <v>1520</v>
      </c>
      <c r="I1079" s="140" t="s">
        <v>1602</v>
      </c>
      <c r="J1079" s="140" t="s">
        <v>1590</v>
      </c>
      <c r="K1079" s="140" t="s">
        <v>1400</v>
      </c>
      <c r="L1079" s="140">
        <v>92.9</v>
      </c>
      <c r="M1079" s="140" t="s">
        <v>1097</v>
      </c>
      <c r="N1079" s="140" t="s">
        <v>1098</v>
      </c>
      <c r="O1079" s="141" t="s">
        <v>1088</v>
      </c>
      <c r="P1079" s="140" t="s">
        <v>1092</v>
      </c>
      <c r="Q1079" s="140" t="s">
        <v>1591</v>
      </c>
      <c r="R1079" s="140" t="s">
        <v>1592</v>
      </c>
      <c r="S1079" s="140" t="s">
        <v>1593</v>
      </c>
      <c r="T1079" s="140" t="s">
        <v>1591</v>
      </c>
      <c r="U1079" s="140" t="s">
        <v>1592</v>
      </c>
      <c r="V1079" s="140" t="s">
        <v>1594</v>
      </c>
      <c r="W1079" s="140" t="s">
        <v>2506</v>
      </c>
      <c r="X1079" s="140"/>
      <c r="Y1079" s="138"/>
    </row>
    <row r="1080" spans="2:25" ht="185.25" hidden="1" x14ac:dyDescent="0.45">
      <c r="B1080" s="140">
        <v>778</v>
      </c>
      <c r="C1080" s="140" t="s">
        <v>1587</v>
      </c>
      <c r="D1080" s="140" t="s">
        <v>1832</v>
      </c>
      <c r="E1080" s="140">
        <v>54</v>
      </c>
      <c r="F1080" s="140" t="s">
        <v>115</v>
      </c>
      <c r="G1080" s="140" t="s">
        <v>1614</v>
      </c>
      <c r="H1080" s="140" t="s">
        <v>1520</v>
      </c>
      <c r="I1080" s="140" t="s">
        <v>1603</v>
      </c>
      <c r="J1080" s="140" t="s">
        <v>1590</v>
      </c>
      <c r="K1080" s="140" t="s">
        <v>1400</v>
      </c>
      <c r="L1080" s="140">
        <v>93.3</v>
      </c>
      <c r="M1080" s="140" t="s">
        <v>1097</v>
      </c>
      <c r="N1080" s="140" t="s">
        <v>1098</v>
      </c>
      <c r="O1080" s="141">
        <v>1700000</v>
      </c>
      <c r="P1080" s="140" t="s">
        <v>1092</v>
      </c>
      <c r="Q1080" s="140" t="s">
        <v>1591</v>
      </c>
      <c r="R1080" s="140" t="s">
        <v>1592</v>
      </c>
      <c r="S1080" s="140" t="s">
        <v>1593</v>
      </c>
      <c r="T1080" s="140" t="s">
        <v>1591</v>
      </c>
      <c r="U1080" s="140" t="s">
        <v>1592</v>
      </c>
      <c r="V1080" s="140" t="s">
        <v>1594</v>
      </c>
      <c r="W1080" s="140" t="s">
        <v>2506</v>
      </c>
      <c r="X1080" s="140" t="s">
        <v>2795</v>
      </c>
      <c r="Y1080" s="138"/>
    </row>
    <row r="1081" spans="2:25" ht="185.25" hidden="1" x14ac:dyDescent="0.45">
      <c r="B1081" s="140">
        <v>779</v>
      </c>
      <c r="C1081" s="140" t="s">
        <v>1587</v>
      </c>
      <c r="D1081" s="140" t="s">
        <v>1832</v>
      </c>
      <c r="E1081" s="140">
        <v>54</v>
      </c>
      <c r="F1081" s="140" t="s">
        <v>115</v>
      </c>
      <c r="G1081" s="140" t="s">
        <v>1614</v>
      </c>
      <c r="H1081" s="140" t="s">
        <v>1520</v>
      </c>
      <c r="I1081" s="140" t="s">
        <v>1604</v>
      </c>
      <c r="J1081" s="140" t="s">
        <v>1590</v>
      </c>
      <c r="K1081" s="140" t="s">
        <v>1400</v>
      </c>
      <c r="L1081" s="140">
        <v>93.6</v>
      </c>
      <c r="M1081" s="140" t="s">
        <v>1097</v>
      </c>
      <c r="N1081" s="140" t="s">
        <v>1098</v>
      </c>
      <c r="O1081" s="141" t="s">
        <v>1088</v>
      </c>
      <c r="P1081" s="140" t="s">
        <v>1092</v>
      </c>
      <c r="Q1081" s="140" t="s">
        <v>1591</v>
      </c>
      <c r="R1081" s="140" t="s">
        <v>1592</v>
      </c>
      <c r="S1081" s="140" t="s">
        <v>1593</v>
      </c>
      <c r="T1081" s="140" t="s">
        <v>1591</v>
      </c>
      <c r="U1081" s="140" t="s">
        <v>1592</v>
      </c>
      <c r="V1081" s="140" t="s">
        <v>1594</v>
      </c>
      <c r="W1081" s="140" t="s">
        <v>2506</v>
      </c>
      <c r="X1081" s="140"/>
      <c r="Y1081" s="138"/>
    </row>
    <row r="1082" spans="2:25" ht="185.25" hidden="1" x14ac:dyDescent="0.45">
      <c r="B1082" s="140">
        <v>780</v>
      </c>
      <c r="C1082" s="140" t="s">
        <v>1587</v>
      </c>
      <c r="D1082" s="140" t="s">
        <v>1832</v>
      </c>
      <c r="E1082" s="140">
        <v>54</v>
      </c>
      <c r="F1082" s="140" t="s">
        <v>115</v>
      </c>
      <c r="G1082" s="140" t="s">
        <v>1614</v>
      </c>
      <c r="H1082" s="140" t="s">
        <v>1520</v>
      </c>
      <c r="I1082" s="140" t="s">
        <v>1605</v>
      </c>
      <c r="J1082" s="140" t="s">
        <v>1590</v>
      </c>
      <c r="K1082" s="140" t="s">
        <v>1400</v>
      </c>
      <c r="L1082" s="140">
        <v>94.7</v>
      </c>
      <c r="M1082" s="140" t="s">
        <v>1097</v>
      </c>
      <c r="N1082" s="140" t="s">
        <v>1098</v>
      </c>
      <c r="O1082" s="141" t="s">
        <v>1088</v>
      </c>
      <c r="P1082" s="140" t="s">
        <v>1092</v>
      </c>
      <c r="Q1082" s="140" t="s">
        <v>1591</v>
      </c>
      <c r="R1082" s="140" t="s">
        <v>1592</v>
      </c>
      <c r="S1082" s="140" t="s">
        <v>1593</v>
      </c>
      <c r="T1082" s="140" t="s">
        <v>1591</v>
      </c>
      <c r="U1082" s="140" t="s">
        <v>1592</v>
      </c>
      <c r="V1082" s="140" t="s">
        <v>1594</v>
      </c>
      <c r="W1082" s="140" t="s">
        <v>2506</v>
      </c>
      <c r="X1082" s="140"/>
      <c r="Y1082" s="138"/>
    </row>
    <row r="1083" spans="2:25" ht="185.25" hidden="1" x14ac:dyDescent="0.45">
      <c r="B1083" s="140">
        <v>781</v>
      </c>
      <c r="C1083" s="140" t="s">
        <v>1587</v>
      </c>
      <c r="D1083" s="140" t="s">
        <v>1832</v>
      </c>
      <c r="E1083" s="140">
        <v>54</v>
      </c>
      <c r="F1083" s="140" t="s">
        <v>115</v>
      </c>
      <c r="G1083" s="140" t="s">
        <v>1614</v>
      </c>
      <c r="H1083" s="140" t="s">
        <v>1520</v>
      </c>
      <c r="I1083" s="140" t="s">
        <v>1606</v>
      </c>
      <c r="J1083" s="140" t="s">
        <v>1590</v>
      </c>
      <c r="K1083" s="140" t="s">
        <v>1400</v>
      </c>
      <c r="L1083" s="140">
        <v>94.7</v>
      </c>
      <c r="M1083" s="140" t="s">
        <v>1097</v>
      </c>
      <c r="N1083" s="140" t="s">
        <v>1098</v>
      </c>
      <c r="O1083" s="141" t="s">
        <v>1088</v>
      </c>
      <c r="P1083" s="140" t="s">
        <v>1092</v>
      </c>
      <c r="Q1083" s="140" t="s">
        <v>1591</v>
      </c>
      <c r="R1083" s="140" t="s">
        <v>1592</v>
      </c>
      <c r="S1083" s="140" t="s">
        <v>1593</v>
      </c>
      <c r="T1083" s="140" t="s">
        <v>1591</v>
      </c>
      <c r="U1083" s="140" t="s">
        <v>1592</v>
      </c>
      <c r="V1083" s="140" t="s">
        <v>1594</v>
      </c>
      <c r="W1083" s="140" t="s">
        <v>2506</v>
      </c>
      <c r="X1083" s="140"/>
      <c r="Y1083" s="138"/>
    </row>
    <row r="1084" spans="2:25" ht="185.25" hidden="1" x14ac:dyDescent="0.45">
      <c r="B1084" s="140">
        <v>782</v>
      </c>
      <c r="C1084" s="140" t="s">
        <v>1587</v>
      </c>
      <c r="D1084" s="140" t="s">
        <v>1832</v>
      </c>
      <c r="E1084" s="140">
        <v>54</v>
      </c>
      <c r="F1084" s="140" t="s">
        <v>115</v>
      </c>
      <c r="G1084" s="140" t="s">
        <v>1614</v>
      </c>
      <c r="H1084" s="140" t="s">
        <v>1520</v>
      </c>
      <c r="I1084" s="140" t="s">
        <v>1607</v>
      </c>
      <c r="J1084" s="140" t="s">
        <v>1590</v>
      </c>
      <c r="K1084" s="140" t="s">
        <v>1400</v>
      </c>
      <c r="L1084" s="140">
        <v>94.9</v>
      </c>
      <c r="M1084" s="140" t="s">
        <v>1097</v>
      </c>
      <c r="N1084" s="140" t="s">
        <v>1098</v>
      </c>
      <c r="O1084" s="141" t="s">
        <v>1088</v>
      </c>
      <c r="P1084" s="140" t="s">
        <v>1092</v>
      </c>
      <c r="Q1084" s="140" t="s">
        <v>1591</v>
      </c>
      <c r="R1084" s="140" t="s">
        <v>1592</v>
      </c>
      <c r="S1084" s="140" t="s">
        <v>1593</v>
      </c>
      <c r="T1084" s="140" t="s">
        <v>1591</v>
      </c>
      <c r="U1084" s="140" t="s">
        <v>1592</v>
      </c>
      <c r="V1084" s="140" t="s">
        <v>1594</v>
      </c>
      <c r="W1084" s="140" t="s">
        <v>2506</v>
      </c>
      <c r="X1084" s="140"/>
      <c r="Y1084" s="138"/>
    </row>
    <row r="1085" spans="2:25" ht="185.25" hidden="1" x14ac:dyDescent="0.45">
      <c r="B1085" s="140">
        <v>783</v>
      </c>
      <c r="C1085" s="140" t="s">
        <v>1587</v>
      </c>
      <c r="D1085" s="140" t="s">
        <v>1832</v>
      </c>
      <c r="E1085" s="140">
        <v>54</v>
      </c>
      <c r="F1085" s="140" t="s">
        <v>115</v>
      </c>
      <c r="G1085" s="140" t="s">
        <v>1614</v>
      </c>
      <c r="H1085" s="140" t="s">
        <v>1520</v>
      </c>
      <c r="I1085" s="140" t="s">
        <v>1608</v>
      </c>
      <c r="J1085" s="140" t="s">
        <v>1590</v>
      </c>
      <c r="K1085" s="140" t="s">
        <v>1400</v>
      </c>
      <c r="L1085" s="140">
        <v>95.7</v>
      </c>
      <c r="M1085" s="140" t="s">
        <v>1097</v>
      </c>
      <c r="N1085" s="140" t="s">
        <v>1098</v>
      </c>
      <c r="O1085" s="141" t="s">
        <v>1088</v>
      </c>
      <c r="P1085" s="140" t="s">
        <v>1092</v>
      </c>
      <c r="Q1085" s="140" t="s">
        <v>1591</v>
      </c>
      <c r="R1085" s="140" t="s">
        <v>1592</v>
      </c>
      <c r="S1085" s="140" t="s">
        <v>1593</v>
      </c>
      <c r="T1085" s="140" t="s">
        <v>1591</v>
      </c>
      <c r="U1085" s="140" t="s">
        <v>1592</v>
      </c>
      <c r="V1085" s="140" t="s">
        <v>1594</v>
      </c>
      <c r="W1085" s="140" t="s">
        <v>2506</v>
      </c>
      <c r="X1085" s="140"/>
      <c r="Y1085" s="138"/>
    </row>
    <row r="1086" spans="2:25" ht="185.25" hidden="1" x14ac:dyDescent="0.45">
      <c r="B1086" s="140">
        <v>784</v>
      </c>
      <c r="C1086" s="140" t="s">
        <v>1587</v>
      </c>
      <c r="D1086" s="140" t="s">
        <v>1832</v>
      </c>
      <c r="E1086" s="140">
        <v>54</v>
      </c>
      <c r="F1086" s="140" t="s">
        <v>115</v>
      </c>
      <c r="G1086" s="140" t="s">
        <v>1614</v>
      </c>
      <c r="H1086" s="140" t="s">
        <v>1520</v>
      </c>
      <c r="I1086" s="140" t="s">
        <v>1609</v>
      </c>
      <c r="J1086" s="140" t="s">
        <v>1590</v>
      </c>
      <c r="K1086" s="140" t="s">
        <v>1400</v>
      </c>
      <c r="L1086" s="140">
        <v>96.3</v>
      </c>
      <c r="M1086" s="140" t="s">
        <v>1097</v>
      </c>
      <c r="N1086" s="140" t="s">
        <v>1098</v>
      </c>
      <c r="O1086" s="141" t="s">
        <v>1088</v>
      </c>
      <c r="P1086" s="140" t="s">
        <v>1092</v>
      </c>
      <c r="Q1086" s="140" t="s">
        <v>1591</v>
      </c>
      <c r="R1086" s="140" t="s">
        <v>1592</v>
      </c>
      <c r="S1086" s="140" t="s">
        <v>1593</v>
      </c>
      <c r="T1086" s="140" t="s">
        <v>1591</v>
      </c>
      <c r="U1086" s="140" t="s">
        <v>1592</v>
      </c>
      <c r="V1086" s="140" t="s">
        <v>1594</v>
      </c>
      <c r="W1086" s="140" t="s">
        <v>2506</v>
      </c>
      <c r="X1086" s="140"/>
      <c r="Y1086" s="138"/>
    </row>
    <row r="1087" spans="2:25" ht="185.25" hidden="1" x14ac:dyDescent="0.45">
      <c r="B1087" s="140">
        <v>785</v>
      </c>
      <c r="C1087" s="140" t="s">
        <v>1587</v>
      </c>
      <c r="D1087" s="140" t="s">
        <v>1832</v>
      </c>
      <c r="E1087" s="140">
        <v>54</v>
      </c>
      <c r="F1087" s="140" t="s">
        <v>115</v>
      </c>
      <c r="G1087" s="140" t="s">
        <v>1615</v>
      </c>
      <c r="H1087" s="140" t="s">
        <v>1520</v>
      </c>
      <c r="I1087" s="140" t="s">
        <v>1589</v>
      </c>
      <c r="J1087" s="140" t="s">
        <v>1590</v>
      </c>
      <c r="K1087" s="140" t="s">
        <v>1400</v>
      </c>
      <c r="L1087" s="140">
        <v>85.3</v>
      </c>
      <c r="M1087" s="140" t="s">
        <v>1097</v>
      </c>
      <c r="N1087" s="140" t="s">
        <v>1098</v>
      </c>
      <c r="O1087" s="141" t="s">
        <v>1088</v>
      </c>
      <c r="P1087" s="140" t="s">
        <v>1092</v>
      </c>
      <c r="Q1087" s="140" t="s">
        <v>1591</v>
      </c>
      <c r="R1087" s="140" t="s">
        <v>1592</v>
      </c>
      <c r="S1087" s="140" t="s">
        <v>1593</v>
      </c>
      <c r="T1087" s="140" t="s">
        <v>1591</v>
      </c>
      <c r="U1087" s="140" t="s">
        <v>1592</v>
      </c>
      <c r="V1087" s="140" t="s">
        <v>1594</v>
      </c>
      <c r="W1087" s="140" t="s">
        <v>2506</v>
      </c>
      <c r="X1087" s="140"/>
      <c r="Y1087" s="138"/>
    </row>
    <row r="1088" spans="2:25" ht="185.25" hidden="1" x14ac:dyDescent="0.45">
      <c r="B1088" s="140">
        <v>786</v>
      </c>
      <c r="C1088" s="140" t="s">
        <v>1587</v>
      </c>
      <c r="D1088" s="140" t="s">
        <v>1832</v>
      </c>
      <c r="E1088" s="140">
        <v>54</v>
      </c>
      <c r="F1088" s="140" t="s">
        <v>115</v>
      </c>
      <c r="G1088" s="140" t="s">
        <v>1615</v>
      </c>
      <c r="H1088" s="140" t="s">
        <v>1520</v>
      </c>
      <c r="I1088" s="140" t="s">
        <v>1595</v>
      </c>
      <c r="J1088" s="140" t="s">
        <v>1590</v>
      </c>
      <c r="K1088" s="140" t="s">
        <v>1400</v>
      </c>
      <c r="L1088" s="140" t="s">
        <v>1088</v>
      </c>
      <c r="M1088" s="140" t="s">
        <v>1097</v>
      </c>
      <c r="N1088" s="140" t="s">
        <v>1098</v>
      </c>
      <c r="O1088" s="141" t="s">
        <v>1088</v>
      </c>
      <c r="P1088" s="140" t="s">
        <v>1092</v>
      </c>
      <c r="Q1088" s="140" t="s">
        <v>1591</v>
      </c>
      <c r="R1088" s="140" t="s">
        <v>1592</v>
      </c>
      <c r="S1088" s="140" t="s">
        <v>1593</v>
      </c>
      <c r="T1088" s="140" t="s">
        <v>1591</v>
      </c>
      <c r="U1088" s="140" t="s">
        <v>1592</v>
      </c>
      <c r="V1088" s="140" t="s">
        <v>1594</v>
      </c>
      <c r="W1088" s="140" t="s">
        <v>2506</v>
      </c>
      <c r="X1088" s="140"/>
      <c r="Y1088" s="138"/>
    </row>
    <row r="1089" spans="2:25" ht="185.25" hidden="1" x14ac:dyDescent="0.45">
      <c r="B1089" s="140">
        <v>787</v>
      </c>
      <c r="C1089" s="140" t="s">
        <v>1587</v>
      </c>
      <c r="D1089" s="140" t="s">
        <v>1832</v>
      </c>
      <c r="E1089" s="140">
        <v>54</v>
      </c>
      <c r="F1089" s="140" t="s">
        <v>115</v>
      </c>
      <c r="G1089" s="140" t="s">
        <v>1615</v>
      </c>
      <c r="H1089" s="140" t="s">
        <v>1520</v>
      </c>
      <c r="I1089" s="140" t="s">
        <v>1596</v>
      </c>
      <c r="J1089" s="140" t="s">
        <v>1590</v>
      </c>
      <c r="K1089" s="140" t="s">
        <v>1400</v>
      </c>
      <c r="L1089" s="140" t="s">
        <v>1088</v>
      </c>
      <c r="M1089" s="140" t="s">
        <v>1097</v>
      </c>
      <c r="N1089" s="140" t="s">
        <v>1098</v>
      </c>
      <c r="O1089" s="141" t="s">
        <v>1088</v>
      </c>
      <c r="P1089" s="140" t="s">
        <v>1092</v>
      </c>
      <c r="Q1089" s="140" t="s">
        <v>1591</v>
      </c>
      <c r="R1089" s="140" t="s">
        <v>1592</v>
      </c>
      <c r="S1089" s="140" t="s">
        <v>1593</v>
      </c>
      <c r="T1089" s="140" t="s">
        <v>1591</v>
      </c>
      <c r="U1089" s="140" t="s">
        <v>1592</v>
      </c>
      <c r="V1089" s="140" t="s">
        <v>1594</v>
      </c>
      <c r="W1089" s="140" t="s">
        <v>2506</v>
      </c>
      <c r="X1089" s="140"/>
      <c r="Y1089" s="138"/>
    </row>
    <row r="1090" spans="2:25" ht="185.25" hidden="1" x14ac:dyDescent="0.45">
      <c r="B1090" s="140">
        <v>788</v>
      </c>
      <c r="C1090" s="140" t="s">
        <v>1587</v>
      </c>
      <c r="D1090" s="140" t="s">
        <v>1832</v>
      </c>
      <c r="E1090" s="140">
        <v>54</v>
      </c>
      <c r="F1090" s="140" t="s">
        <v>115</v>
      </c>
      <c r="G1090" s="140" t="s">
        <v>1615</v>
      </c>
      <c r="H1090" s="140" t="s">
        <v>1520</v>
      </c>
      <c r="I1090" s="140" t="s">
        <v>1597</v>
      </c>
      <c r="J1090" s="140" t="s">
        <v>1590</v>
      </c>
      <c r="K1090" s="140" t="s">
        <v>1400</v>
      </c>
      <c r="L1090" s="140">
        <v>90.4</v>
      </c>
      <c r="M1090" s="140" t="s">
        <v>1097</v>
      </c>
      <c r="N1090" s="140" t="s">
        <v>1098</v>
      </c>
      <c r="O1090" s="141" t="s">
        <v>1088</v>
      </c>
      <c r="P1090" s="140" t="s">
        <v>1092</v>
      </c>
      <c r="Q1090" s="140" t="s">
        <v>1591</v>
      </c>
      <c r="R1090" s="140" t="s">
        <v>1592</v>
      </c>
      <c r="S1090" s="140" t="s">
        <v>1593</v>
      </c>
      <c r="T1090" s="140" t="s">
        <v>1591</v>
      </c>
      <c r="U1090" s="140" t="s">
        <v>1592</v>
      </c>
      <c r="V1090" s="140" t="s">
        <v>1594</v>
      </c>
      <c r="W1090" s="140" t="s">
        <v>2506</v>
      </c>
      <c r="X1090" s="140"/>
      <c r="Y1090" s="138"/>
    </row>
    <row r="1091" spans="2:25" ht="185.25" hidden="1" x14ac:dyDescent="0.45">
      <c r="B1091" s="140">
        <v>789</v>
      </c>
      <c r="C1091" s="140" t="s">
        <v>1587</v>
      </c>
      <c r="D1091" s="140" t="s">
        <v>1832</v>
      </c>
      <c r="E1091" s="140">
        <v>54</v>
      </c>
      <c r="F1091" s="140" t="s">
        <v>115</v>
      </c>
      <c r="G1091" s="140" t="s">
        <v>1615</v>
      </c>
      <c r="H1091" s="140" t="s">
        <v>1520</v>
      </c>
      <c r="I1091" s="140" t="s">
        <v>1598</v>
      </c>
      <c r="J1091" s="140" t="s">
        <v>1590</v>
      </c>
      <c r="K1091" s="140" t="s">
        <v>1400</v>
      </c>
      <c r="L1091" s="140" t="s">
        <v>1088</v>
      </c>
      <c r="M1091" s="140" t="s">
        <v>1097</v>
      </c>
      <c r="N1091" s="140" t="s">
        <v>1098</v>
      </c>
      <c r="O1091" s="141" t="s">
        <v>1088</v>
      </c>
      <c r="P1091" s="140" t="s">
        <v>1092</v>
      </c>
      <c r="Q1091" s="140" t="s">
        <v>1591</v>
      </c>
      <c r="R1091" s="140" t="s">
        <v>1592</v>
      </c>
      <c r="S1091" s="140" t="s">
        <v>1593</v>
      </c>
      <c r="T1091" s="140" t="s">
        <v>1591</v>
      </c>
      <c r="U1091" s="140" t="s">
        <v>1592</v>
      </c>
      <c r="V1091" s="140" t="s">
        <v>1594</v>
      </c>
      <c r="W1091" s="140" t="s">
        <v>2506</v>
      </c>
      <c r="X1091" s="140"/>
      <c r="Y1091" s="138"/>
    </row>
    <row r="1092" spans="2:25" ht="185.25" hidden="1" x14ac:dyDescent="0.45">
      <c r="B1092" s="140">
        <v>790</v>
      </c>
      <c r="C1092" s="140" t="s">
        <v>1587</v>
      </c>
      <c r="D1092" s="140" t="s">
        <v>1832</v>
      </c>
      <c r="E1092" s="140">
        <v>54</v>
      </c>
      <c r="F1092" s="140" t="s">
        <v>115</v>
      </c>
      <c r="G1092" s="140" t="s">
        <v>1615</v>
      </c>
      <c r="H1092" s="140" t="s">
        <v>1520</v>
      </c>
      <c r="I1092" s="140" t="s">
        <v>1599</v>
      </c>
      <c r="J1092" s="140" t="s">
        <v>1590</v>
      </c>
      <c r="K1092" s="140" t="s">
        <v>1400</v>
      </c>
      <c r="L1092" s="140">
        <v>90.6</v>
      </c>
      <c r="M1092" s="140" t="s">
        <v>1097</v>
      </c>
      <c r="N1092" s="140" t="s">
        <v>1098</v>
      </c>
      <c r="O1092" s="141" t="s">
        <v>1088</v>
      </c>
      <c r="P1092" s="140" t="s">
        <v>1092</v>
      </c>
      <c r="Q1092" s="140" t="s">
        <v>1591</v>
      </c>
      <c r="R1092" s="140" t="s">
        <v>1592</v>
      </c>
      <c r="S1092" s="140" t="s">
        <v>1593</v>
      </c>
      <c r="T1092" s="140" t="s">
        <v>1591</v>
      </c>
      <c r="U1092" s="140" t="s">
        <v>1592</v>
      </c>
      <c r="V1092" s="140" t="s">
        <v>1594</v>
      </c>
      <c r="W1092" s="140" t="s">
        <v>2506</v>
      </c>
      <c r="X1092" s="140"/>
      <c r="Y1092" s="138"/>
    </row>
    <row r="1093" spans="2:25" ht="185.25" hidden="1" x14ac:dyDescent="0.45">
      <c r="B1093" s="140">
        <v>791</v>
      </c>
      <c r="C1093" s="140" t="s">
        <v>1587</v>
      </c>
      <c r="D1093" s="140" t="s">
        <v>1832</v>
      </c>
      <c r="E1093" s="140">
        <v>54</v>
      </c>
      <c r="F1093" s="140" t="s">
        <v>115</v>
      </c>
      <c r="G1093" s="140" t="s">
        <v>1615</v>
      </c>
      <c r="H1093" s="140" t="s">
        <v>1520</v>
      </c>
      <c r="I1093" s="140" t="s">
        <v>1600</v>
      </c>
      <c r="J1093" s="140" t="s">
        <v>1590</v>
      </c>
      <c r="K1093" s="140" t="s">
        <v>1400</v>
      </c>
      <c r="L1093" s="140" t="s">
        <v>1088</v>
      </c>
      <c r="M1093" s="140" t="s">
        <v>1097</v>
      </c>
      <c r="N1093" s="140" t="s">
        <v>1098</v>
      </c>
      <c r="O1093" s="141" t="s">
        <v>1088</v>
      </c>
      <c r="P1093" s="140" t="s">
        <v>1092</v>
      </c>
      <c r="Q1093" s="140" t="s">
        <v>1591</v>
      </c>
      <c r="R1093" s="140" t="s">
        <v>1592</v>
      </c>
      <c r="S1093" s="140" t="s">
        <v>1593</v>
      </c>
      <c r="T1093" s="140" t="s">
        <v>1591</v>
      </c>
      <c r="U1093" s="140" t="s">
        <v>1592</v>
      </c>
      <c r="V1093" s="140" t="s">
        <v>1594</v>
      </c>
      <c r="W1093" s="140" t="s">
        <v>2506</v>
      </c>
      <c r="X1093" s="140"/>
      <c r="Y1093" s="138"/>
    </row>
    <row r="1094" spans="2:25" ht="185.25" hidden="1" x14ac:dyDescent="0.45">
      <c r="B1094" s="140">
        <v>792</v>
      </c>
      <c r="C1094" s="140" t="s">
        <v>1587</v>
      </c>
      <c r="D1094" s="140" t="s">
        <v>1832</v>
      </c>
      <c r="E1094" s="140">
        <v>54</v>
      </c>
      <c r="F1094" s="140" t="s">
        <v>115</v>
      </c>
      <c r="G1094" s="140" t="s">
        <v>1615</v>
      </c>
      <c r="H1094" s="140" t="s">
        <v>1520</v>
      </c>
      <c r="I1094" s="140" t="s">
        <v>1601</v>
      </c>
      <c r="J1094" s="140" t="s">
        <v>1590</v>
      </c>
      <c r="K1094" s="140" t="s">
        <v>1400</v>
      </c>
      <c r="L1094" s="140">
        <v>92.2</v>
      </c>
      <c r="M1094" s="140" t="s">
        <v>1097</v>
      </c>
      <c r="N1094" s="140" t="s">
        <v>1098</v>
      </c>
      <c r="O1094" s="141" t="s">
        <v>1088</v>
      </c>
      <c r="P1094" s="140" t="s">
        <v>1092</v>
      </c>
      <c r="Q1094" s="140" t="s">
        <v>1591</v>
      </c>
      <c r="R1094" s="140" t="s">
        <v>1592</v>
      </c>
      <c r="S1094" s="140" t="s">
        <v>1593</v>
      </c>
      <c r="T1094" s="140" t="s">
        <v>1591</v>
      </c>
      <c r="U1094" s="140" t="s">
        <v>1592</v>
      </c>
      <c r="V1094" s="140" t="s">
        <v>1594</v>
      </c>
      <c r="W1094" s="140" t="s">
        <v>2506</v>
      </c>
      <c r="X1094" s="140"/>
      <c r="Y1094" s="138"/>
    </row>
    <row r="1095" spans="2:25" ht="185.25" hidden="1" x14ac:dyDescent="0.45">
      <c r="B1095" s="140">
        <v>793</v>
      </c>
      <c r="C1095" s="140" t="s">
        <v>1587</v>
      </c>
      <c r="D1095" s="140" t="s">
        <v>1832</v>
      </c>
      <c r="E1095" s="140">
        <v>54</v>
      </c>
      <c r="F1095" s="140" t="s">
        <v>115</v>
      </c>
      <c r="G1095" s="140" t="s">
        <v>1615</v>
      </c>
      <c r="H1095" s="140" t="s">
        <v>1520</v>
      </c>
      <c r="I1095" s="140" t="s">
        <v>1602</v>
      </c>
      <c r="J1095" s="140" t="s">
        <v>1590</v>
      </c>
      <c r="K1095" s="140" t="s">
        <v>1400</v>
      </c>
      <c r="L1095" s="140">
        <v>92.4</v>
      </c>
      <c r="M1095" s="140" t="s">
        <v>1097</v>
      </c>
      <c r="N1095" s="140" t="s">
        <v>1098</v>
      </c>
      <c r="O1095" s="141" t="s">
        <v>1088</v>
      </c>
      <c r="P1095" s="140" t="s">
        <v>1092</v>
      </c>
      <c r="Q1095" s="140" t="s">
        <v>1591</v>
      </c>
      <c r="R1095" s="140" t="s">
        <v>1592</v>
      </c>
      <c r="S1095" s="140" t="s">
        <v>1593</v>
      </c>
      <c r="T1095" s="140" t="s">
        <v>1591</v>
      </c>
      <c r="U1095" s="140" t="s">
        <v>1592</v>
      </c>
      <c r="V1095" s="140" t="s">
        <v>1594</v>
      </c>
      <c r="W1095" s="140" t="s">
        <v>2506</v>
      </c>
      <c r="X1095" s="140"/>
      <c r="Y1095" s="138"/>
    </row>
    <row r="1096" spans="2:25" ht="185.25" hidden="1" x14ac:dyDescent="0.45">
      <c r="B1096" s="140">
        <v>794</v>
      </c>
      <c r="C1096" s="140" t="s">
        <v>1587</v>
      </c>
      <c r="D1096" s="140" t="s">
        <v>1832</v>
      </c>
      <c r="E1096" s="140">
        <v>54</v>
      </c>
      <c r="F1096" s="140" t="s">
        <v>115</v>
      </c>
      <c r="G1096" s="140" t="s">
        <v>1615</v>
      </c>
      <c r="H1096" s="140" t="s">
        <v>1520</v>
      </c>
      <c r="I1096" s="140" t="s">
        <v>1603</v>
      </c>
      <c r="J1096" s="140" t="s">
        <v>1590</v>
      </c>
      <c r="K1096" s="140" t="s">
        <v>1400</v>
      </c>
      <c r="L1096" s="140">
        <v>93.2</v>
      </c>
      <c r="M1096" s="140" t="s">
        <v>1097</v>
      </c>
      <c r="N1096" s="140" t="s">
        <v>1098</v>
      </c>
      <c r="O1096" s="141" t="s">
        <v>1088</v>
      </c>
      <c r="P1096" s="140" t="s">
        <v>1092</v>
      </c>
      <c r="Q1096" s="140" t="s">
        <v>1591</v>
      </c>
      <c r="R1096" s="140" t="s">
        <v>1592</v>
      </c>
      <c r="S1096" s="140" t="s">
        <v>1593</v>
      </c>
      <c r="T1096" s="140" t="s">
        <v>1591</v>
      </c>
      <c r="U1096" s="140" t="s">
        <v>1592</v>
      </c>
      <c r="V1096" s="140" t="s">
        <v>1594</v>
      </c>
      <c r="W1096" s="140" t="s">
        <v>2506</v>
      </c>
      <c r="X1096" s="140"/>
      <c r="Y1096" s="138"/>
    </row>
    <row r="1097" spans="2:25" ht="185.25" hidden="1" x14ac:dyDescent="0.45">
      <c r="B1097" s="140">
        <v>795</v>
      </c>
      <c r="C1097" s="140" t="s">
        <v>1587</v>
      </c>
      <c r="D1097" s="140" t="s">
        <v>1832</v>
      </c>
      <c r="E1097" s="140">
        <v>54</v>
      </c>
      <c r="F1097" s="140" t="s">
        <v>115</v>
      </c>
      <c r="G1097" s="140" t="s">
        <v>1615</v>
      </c>
      <c r="H1097" s="140" t="s">
        <v>1520</v>
      </c>
      <c r="I1097" s="140" t="s">
        <v>1604</v>
      </c>
      <c r="J1097" s="140" t="s">
        <v>1590</v>
      </c>
      <c r="K1097" s="140" t="s">
        <v>1400</v>
      </c>
      <c r="L1097" s="140">
        <v>93.4</v>
      </c>
      <c r="M1097" s="140" t="s">
        <v>1097</v>
      </c>
      <c r="N1097" s="140" t="s">
        <v>1098</v>
      </c>
      <c r="O1097" s="141" t="s">
        <v>1088</v>
      </c>
      <c r="P1097" s="140" t="s">
        <v>1092</v>
      </c>
      <c r="Q1097" s="140" t="s">
        <v>1591</v>
      </c>
      <c r="R1097" s="140" t="s">
        <v>1592</v>
      </c>
      <c r="S1097" s="140" t="s">
        <v>1593</v>
      </c>
      <c r="T1097" s="140" t="s">
        <v>1591</v>
      </c>
      <c r="U1097" s="140" t="s">
        <v>1592</v>
      </c>
      <c r="V1097" s="140" t="s">
        <v>1594</v>
      </c>
      <c r="W1097" s="140" t="s">
        <v>2506</v>
      </c>
      <c r="X1097" s="140"/>
      <c r="Y1097" s="138"/>
    </row>
    <row r="1098" spans="2:25" ht="185.25" hidden="1" x14ac:dyDescent="0.45">
      <c r="B1098" s="140">
        <v>796</v>
      </c>
      <c r="C1098" s="140" t="s">
        <v>1587</v>
      </c>
      <c r="D1098" s="140" t="s">
        <v>1832</v>
      </c>
      <c r="E1098" s="140">
        <v>54</v>
      </c>
      <c r="F1098" s="140" t="s">
        <v>115</v>
      </c>
      <c r="G1098" s="140" t="s">
        <v>1615</v>
      </c>
      <c r="H1098" s="140" t="s">
        <v>1520</v>
      </c>
      <c r="I1098" s="140" t="s">
        <v>1605</v>
      </c>
      <c r="J1098" s="140" t="s">
        <v>1590</v>
      </c>
      <c r="K1098" s="140" t="s">
        <v>1400</v>
      </c>
      <c r="L1098" s="140">
        <v>93.7</v>
      </c>
      <c r="M1098" s="140" t="s">
        <v>1097</v>
      </c>
      <c r="N1098" s="140" t="s">
        <v>1098</v>
      </c>
      <c r="O1098" s="141" t="s">
        <v>1088</v>
      </c>
      <c r="P1098" s="140" t="s">
        <v>1092</v>
      </c>
      <c r="Q1098" s="140" t="s">
        <v>1591</v>
      </c>
      <c r="R1098" s="140" t="s">
        <v>1592</v>
      </c>
      <c r="S1098" s="140" t="s">
        <v>1593</v>
      </c>
      <c r="T1098" s="140" t="s">
        <v>1591</v>
      </c>
      <c r="U1098" s="140" t="s">
        <v>1592</v>
      </c>
      <c r="V1098" s="140" t="s">
        <v>1594</v>
      </c>
      <c r="W1098" s="140" t="s">
        <v>2506</v>
      </c>
      <c r="X1098" s="140"/>
      <c r="Y1098" s="138"/>
    </row>
    <row r="1099" spans="2:25" ht="185.25" hidden="1" x14ac:dyDescent="0.45">
      <c r="B1099" s="140">
        <v>797</v>
      </c>
      <c r="C1099" s="140" t="s">
        <v>1587</v>
      </c>
      <c r="D1099" s="140" t="s">
        <v>1832</v>
      </c>
      <c r="E1099" s="140">
        <v>54</v>
      </c>
      <c r="F1099" s="140" t="s">
        <v>115</v>
      </c>
      <c r="G1099" s="140" t="s">
        <v>1615</v>
      </c>
      <c r="H1099" s="140" t="s">
        <v>1520</v>
      </c>
      <c r="I1099" s="140" t="s">
        <v>1606</v>
      </c>
      <c r="J1099" s="140" t="s">
        <v>1590</v>
      </c>
      <c r="K1099" s="140" t="s">
        <v>1400</v>
      </c>
      <c r="L1099" s="140">
        <v>94.3</v>
      </c>
      <c r="M1099" s="140" t="s">
        <v>1097</v>
      </c>
      <c r="N1099" s="140" t="s">
        <v>1098</v>
      </c>
      <c r="O1099" s="141" t="s">
        <v>1088</v>
      </c>
      <c r="P1099" s="140" t="s">
        <v>1092</v>
      </c>
      <c r="Q1099" s="140" t="s">
        <v>1591</v>
      </c>
      <c r="R1099" s="140" t="s">
        <v>1592</v>
      </c>
      <c r="S1099" s="140" t="s">
        <v>1593</v>
      </c>
      <c r="T1099" s="140" t="s">
        <v>1591</v>
      </c>
      <c r="U1099" s="140" t="s">
        <v>1592</v>
      </c>
      <c r="V1099" s="140" t="s">
        <v>1594</v>
      </c>
      <c r="W1099" s="140" t="s">
        <v>2506</v>
      </c>
      <c r="X1099" s="140"/>
      <c r="Y1099" s="138"/>
    </row>
    <row r="1100" spans="2:25" ht="185.25" hidden="1" x14ac:dyDescent="0.45">
      <c r="B1100" s="140">
        <v>798</v>
      </c>
      <c r="C1100" s="140" t="s">
        <v>1587</v>
      </c>
      <c r="D1100" s="140" t="s">
        <v>1832</v>
      </c>
      <c r="E1100" s="140">
        <v>54</v>
      </c>
      <c r="F1100" s="140" t="s">
        <v>115</v>
      </c>
      <c r="G1100" s="140" t="s">
        <v>1615</v>
      </c>
      <c r="H1100" s="140" t="s">
        <v>1520</v>
      </c>
      <c r="I1100" s="140" t="s">
        <v>1607</v>
      </c>
      <c r="J1100" s="140" t="s">
        <v>1590</v>
      </c>
      <c r="K1100" s="140" t="s">
        <v>1400</v>
      </c>
      <c r="L1100" s="140">
        <v>94.8</v>
      </c>
      <c r="M1100" s="140" t="s">
        <v>1097</v>
      </c>
      <c r="N1100" s="140" t="s">
        <v>1098</v>
      </c>
      <c r="O1100" s="141" t="s">
        <v>1088</v>
      </c>
      <c r="P1100" s="140" t="s">
        <v>1092</v>
      </c>
      <c r="Q1100" s="140" t="s">
        <v>1591</v>
      </c>
      <c r="R1100" s="140" t="s">
        <v>1592</v>
      </c>
      <c r="S1100" s="140" t="s">
        <v>1593</v>
      </c>
      <c r="T1100" s="140" t="s">
        <v>1591</v>
      </c>
      <c r="U1100" s="140" t="s">
        <v>1592</v>
      </c>
      <c r="V1100" s="140" t="s">
        <v>1594</v>
      </c>
      <c r="W1100" s="140" t="s">
        <v>2506</v>
      </c>
      <c r="X1100" s="140"/>
      <c r="Y1100" s="138"/>
    </row>
    <row r="1101" spans="2:25" ht="185.25" hidden="1" x14ac:dyDescent="0.45">
      <c r="B1101" s="140">
        <v>799</v>
      </c>
      <c r="C1101" s="140" t="s">
        <v>1587</v>
      </c>
      <c r="D1101" s="140" t="s">
        <v>1832</v>
      </c>
      <c r="E1101" s="140">
        <v>54</v>
      </c>
      <c r="F1101" s="140" t="s">
        <v>115</v>
      </c>
      <c r="G1101" s="140" t="s">
        <v>1615</v>
      </c>
      <c r="H1101" s="140" t="s">
        <v>1520</v>
      </c>
      <c r="I1101" s="140" t="s">
        <v>1608</v>
      </c>
      <c r="J1101" s="140" t="s">
        <v>1590</v>
      </c>
      <c r="K1101" s="140" t="s">
        <v>1400</v>
      </c>
      <c r="L1101" s="140">
        <v>94.9</v>
      </c>
      <c r="M1101" s="140" t="s">
        <v>1097</v>
      </c>
      <c r="N1101" s="140" t="s">
        <v>1098</v>
      </c>
      <c r="O1101" s="141" t="s">
        <v>1088</v>
      </c>
      <c r="P1101" s="140" t="s">
        <v>1092</v>
      </c>
      <c r="Q1101" s="140" t="s">
        <v>1591</v>
      </c>
      <c r="R1101" s="140" t="s">
        <v>1592</v>
      </c>
      <c r="S1101" s="140" t="s">
        <v>1593</v>
      </c>
      <c r="T1101" s="140" t="s">
        <v>1591</v>
      </c>
      <c r="U1101" s="140" t="s">
        <v>1592</v>
      </c>
      <c r="V1101" s="140" t="s">
        <v>1594</v>
      </c>
      <c r="W1101" s="140" t="s">
        <v>2506</v>
      </c>
      <c r="X1101" s="140"/>
      <c r="Y1101" s="138"/>
    </row>
    <row r="1102" spans="2:25" ht="185.25" hidden="1" x14ac:dyDescent="0.45">
      <c r="B1102" s="140">
        <v>800</v>
      </c>
      <c r="C1102" s="140" t="s">
        <v>1587</v>
      </c>
      <c r="D1102" s="140" t="s">
        <v>1832</v>
      </c>
      <c r="E1102" s="140">
        <v>54</v>
      </c>
      <c r="F1102" s="140" t="s">
        <v>115</v>
      </c>
      <c r="G1102" s="140" t="s">
        <v>1615</v>
      </c>
      <c r="H1102" s="140" t="s">
        <v>1520</v>
      </c>
      <c r="I1102" s="140" t="s">
        <v>1609</v>
      </c>
      <c r="J1102" s="140" t="s">
        <v>1590</v>
      </c>
      <c r="K1102" s="140" t="s">
        <v>1400</v>
      </c>
      <c r="L1102" s="140">
        <v>95.3</v>
      </c>
      <c r="M1102" s="140" t="s">
        <v>1097</v>
      </c>
      <c r="N1102" s="140" t="s">
        <v>1098</v>
      </c>
      <c r="O1102" s="141" t="s">
        <v>1088</v>
      </c>
      <c r="P1102" s="140" t="s">
        <v>1092</v>
      </c>
      <c r="Q1102" s="140" t="s">
        <v>1591</v>
      </c>
      <c r="R1102" s="140" t="s">
        <v>1592</v>
      </c>
      <c r="S1102" s="140" t="s">
        <v>1593</v>
      </c>
      <c r="T1102" s="140" t="s">
        <v>1591</v>
      </c>
      <c r="U1102" s="140" t="s">
        <v>1592</v>
      </c>
      <c r="V1102" s="140" t="s">
        <v>1594</v>
      </c>
      <c r="W1102" s="140" t="s">
        <v>2506</v>
      </c>
      <c r="X1102" s="140"/>
      <c r="Y1102" s="138"/>
    </row>
    <row r="1103" spans="2:25" ht="99.75" hidden="1" x14ac:dyDescent="0.45">
      <c r="B1103" s="140">
        <v>867</v>
      </c>
      <c r="C1103" s="140" t="s">
        <v>1690</v>
      </c>
      <c r="D1103" s="140" t="s">
        <v>1832</v>
      </c>
      <c r="E1103" s="140">
        <v>74</v>
      </c>
      <c r="F1103" s="140" t="s">
        <v>2174</v>
      </c>
      <c r="G1103" s="140" t="s">
        <v>1691</v>
      </c>
      <c r="H1103" s="140" t="s">
        <v>1088</v>
      </c>
      <c r="I1103" s="140" t="s">
        <v>1088</v>
      </c>
      <c r="J1103" s="140" t="s">
        <v>1692</v>
      </c>
      <c r="K1103" s="140" t="s">
        <v>1693</v>
      </c>
      <c r="L1103" s="140">
        <v>2.5</v>
      </c>
      <c r="M1103" s="140" t="s">
        <v>1097</v>
      </c>
      <c r="N1103" s="140" t="s">
        <v>1098</v>
      </c>
      <c r="O1103" s="141" t="s">
        <v>1088</v>
      </c>
      <c r="P1103" s="140" t="s">
        <v>1092</v>
      </c>
      <c r="Q1103" s="140" t="s">
        <v>1694</v>
      </c>
      <c r="R1103" s="140" t="s">
        <v>1695</v>
      </c>
      <c r="S1103" s="140" t="s">
        <v>1696</v>
      </c>
      <c r="T1103" s="140" t="s">
        <v>1694</v>
      </c>
      <c r="U1103" s="140" t="s">
        <v>1695</v>
      </c>
      <c r="V1103" s="140" t="s">
        <v>1697</v>
      </c>
      <c r="W1103" s="140" t="s">
        <v>2506</v>
      </c>
      <c r="X1103" s="140"/>
      <c r="Y1103" s="138"/>
    </row>
    <row r="1104" spans="2:25" ht="99.75" hidden="1" x14ac:dyDescent="0.45">
      <c r="B1104" s="140">
        <v>868</v>
      </c>
      <c r="C1104" s="140" t="s">
        <v>1698</v>
      </c>
      <c r="D1104" s="140" t="s">
        <v>1832</v>
      </c>
      <c r="E1104" s="140">
        <v>74</v>
      </c>
      <c r="F1104" s="140" t="s">
        <v>2174</v>
      </c>
      <c r="G1104" s="140" t="s">
        <v>1691</v>
      </c>
      <c r="H1104" s="140" t="s">
        <v>1088</v>
      </c>
      <c r="I1104" s="140" t="s">
        <v>1088</v>
      </c>
      <c r="J1104" s="140" t="s">
        <v>1692</v>
      </c>
      <c r="K1104" s="140" t="s">
        <v>1693</v>
      </c>
      <c r="L1104" s="140">
        <v>0.8</v>
      </c>
      <c r="M1104" s="140" t="s">
        <v>1097</v>
      </c>
      <c r="N1104" s="140" t="s">
        <v>1098</v>
      </c>
      <c r="O1104" s="141" t="s">
        <v>1088</v>
      </c>
      <c r="P1104" s="140" t="s">
        <v>1092</v>
      </c>
      <c r="Q1104" s="140" t="s">
        <v>1694</v>
      </c>
      <c r="R1104" s="140" t="s">
        <v>1695</v>
      </c>
      <c r="S1104" s="140" t="s">
        <v>1696</v>
      </c>
      <c r="T1104" s="140" t="s">
        <v>1694</v>
      </c>
      <c r="U1104" s="140" t="s">
        <v>1695</v>
      </c>
      <c r="V1104" s="140" t="s">
        <v>1699</v>
      </c>
      <c r="W1104" s="140" t="s">
        <v>2506</v>
      </c>
      <c r="X1104" s="140"/>
      <c r="Y1104" s="138"/>
    </row>
    <row r="1105" spans="2:25" ht="270.75" hidden="1" x14ac:dyDescent="0.45">
      <c r="B1105" s="140">
        <v>869</v>
      </c>
      <c r="C1105" s="140" t="s">
        <v>1700</v>
      </c>
      <c r="D1105" s="140" t="s">
        <v>1832</v>
      </c>
      <c r="E1105" s="140">
        <v>74</v>
      </c>
      <c r="F1105" s="140" t="s">
        <v>2174</v>
      </c>
      <c r="G1105" s="140" t="s">
        <v>1691</v>
      </c>
      <c r="H1105" s="140" t="s">
        <v>1088</v>
      </c>
      <c r="I1105" s="140" t="s">
        <v>1088</v>
      </c>
      <c r="J1105" s="140" t="s">
        <v>1692</v>
      </c>
      <c r="K1105" s="140" t="s">
        <v>1693</v>
      </c>
      <c r="L1105" s="140">
        <v>0.74</v>
      </c>
      <c r="M1105" s="140" t="s">
        <v>1097</v>
      </c>
      <c r="N1105" s="140" t="s">
        <v>1098</v>
      </c>
      <c r="O1105" s="141" t="s">
        <v>1088</v>
      </c>
      <c r="P1105" s="140" t="s">
        <v>1092</v>
      </c>
      <c r="Q1105" s="140" t="s">
        <v>1701</v>
      </c>
      <c r="R1105" s="140" t="s">
        <v>1702</v>
      </c>
      <c r="S1105" s="140" t="s">
        <v>1703</v>
      </c>
      <c r="T1105" s="140" t="s">
        <v>1701</v>
      </c>
      <c r="U1105" s="140" t="s">
        <v>1702</v>
      </c>
      <c r="V1105" s="140" t="s">
        <v>1704</v>
      </c>
      <c r="W1105" s="140" t="s">
        <v>2506</v>
      </c>
      <c r="X1105" s="140"/>
      <c r="Y1105" s="138"/>
    </row>
    <row r="1106" spans="2:25" ht="99.75" hidden="1" x14ac:dyDescent="0.45">
      <c r="B1106" s="140">
        <v>870</v>
      </c>
      <c r="C1106" s="140" t="s">
        <v>1705</v>
      </c>
      <c r="D1106" s="140" t="s">
        <v>1832</v>
      </c>
      <c r="E1106" s="140">
        <v>74</v>
      </c>
      <c r="F1106" s="140" t="s">
        <v>2174</v>
      </c>
      <c r="G1106" s="140" t="s">
        <v>1706</v>
      </c>
      <c r="H1106" s="140" t="s">
        <v>1088</v>
      </c>
      <c r="I1106" s="140" t="s">
        <v>1088</v>
      </c>
      <c r="J1106" s="140" t="s">
        <v>1692</v>
      </c>
      <c r="K1106" s="140" t="s">
        <v>1693</v>
      </c>
      <c r="L1106" s="140">
        <v>2.6</v>
      </c>
      <c r="M1106" s="140" t="s">
        <v>1097</v>
      </c>
      <c r="N1106" s="140" t="s">
        <v>1098</v>
      </c>
      <c r="O1106" s="141" t="s">
        <v>1088</v>
      </c>
      <c r="P1106" s="140" t="s">
        <v>1092</v>
      </c>
      <c r="Q1106" s="140" t="s">
        <v>1694</v>
      </c>
      <c r="R1106" s="140" t="s">
        <v>1695</v>
      </c>
      <c r="S1106" s="140" t="s">
        <v>1696</v>
      </c>
      <c r="T1106" s="140" t="s">
        <v>1694</v>
      </c>
      <c r="U1106" s="140" t="s">
        <v>1695</v>
      </c>
      <c r="V1106" s="140" t="s">
        <v>1707</v>
      </c>
      <c r="W1106" s="140" t="s">
        <v>2506</v>
      </c>
      <c r="X1106" s="140"/>
      <c r="Y1106" s="138"/>
    </row>
    <row r="1107" spans="2:25" ht="270.75" hidden="1" x14ac:dyDescent="0.45">
      <c r="B1107" s="140">
        <v>871</v>
      </c>
      <c r="C1107" s="140" t="s">
        <v>1708</v>
      </c>
      <c r="D1107" s="140" t="s">
        <v>1832</v>
      </c>
      <c r="E1107" s="140">
        <v>74</v>
      </c>
      <c r="F1107" s="140" t="s">
        <v>2174</v>
      </c>
      <c r="G1107" s="140" t="s">
        <v>1706</v>
      </c>
      <c r="H1107" s="140" t="s">
        <v>1088</v>
      </c>
      <c r="I1107" s="140" t="s">
        <v>1088</v>
      </c>
      <c r="J1107" s="140" t="s">
        <v>1692</v>
      </c>
      <c r="K1107" s="140" t="s">
        <v>1693</v>
      </c>
      <c r="L1107" s="140">
        <v>1</v>
      </c>
      <c r="M1107" s="140" t="s">
        <v>1097</v>
      </c>
      <c r="N1107" s="140" t="s">
        <v>1098</v>
      </c>
      <c r="O1107" s="141" t="s">
        <v>1088</v>
      </c>
      <c r="P1107" s="140" t="s">
        <v>1092</v>
      </c>
      <c r="Q1107" s="140" t="s">
        <v>1701</v>
      </c>
      <c r="R1107" s="140" t="s">
        <v>1702</v>
      </c>
      <c r="S1107" s="140" t="s">
        <v>1703</v>
      </c>
      <c r="T1107" s="140" t="s">
        <v>1701</v>
      </c>
      <c r="U1107" s="140" t="s">
        <v>1702</v>
      </c>
      <c r="V1107" s="140" t="s">
        <v>1709</v>
      </c>
      <c r="W1107" s="140" t="s">
        <v>2506</v>
      </c>
      <c r="X1107" s="140"/>
      <c r="Y1107" s="138"/>
    </row>
    <row r="1108" spans="2:25" ht="99.75" hidden="1" x14ac:dyDescent="0.45">
      <c r="B1108" s="140">
        <v>873</v>
      </c>
      <c r="C1108" s="140" t="s">
        <v>1712</v>
      </c>
      <c r="D1108" s="140" t="s">
        <v>1832</v>
      </c>
      <c r="E1108" s="140">
        <v>74</v>
      </c>
      <c r="F1108" s="140" t="s">
        <v>2174</v>
      </c>
      <c r="G1108" s="140" t="s">
        <v>1706</v>
      </c>
      <c r="H1108" s="140" t="s">
        <v>1088</v>
      </c>
      <c r="I1108" s="140" t="s">
        <v>1088</v>
      </c>
      <c r="J1108" s="140" t="s">
        <v>1692</v>
      </c>
      <c r="K1108" s="140" t="s">
        <v>1693</v>
      </c>
      <c r="L1108" s="140">
        <v>2.5</v>
      </c>
      <c r="M1108" s="140" t="s">
        <v>1097</v>
      </c>
      <c r="N1108" s="140" t="s">
        <v>1098</v>
      </c>
      <c r="O1108" s="141" t="s">
        <v>1088</v>
      </c>
      <c r="P1108" s="140" t="s">
        <v>1092</v>
      </c>
      <c r="Q1108" s="140" t="s">
        <v>1694</v>
      </c>
      <c r="R1108" s="140" t="s">
        <v>1695</v>
      </c>
      <c r="S1108" s="140" t="s">
        <v>1696</v>
      </c>
      <c r="T1108" s="140" t="s">
        <v>1694</v>
      </c>
      <c r="U1108" s="140" t="s">
        <v>1695</v>
      </c>
      <c r="V1108" s="140" t="s">
        <v>1713</v>
      </c>
      <c r="W1108" s="140" t="s">
        <v>2506</v>
      </c>
      <c r="X1108" s="140"/>
      <c r="Y1108" s="138"/>
    </row>
    <row r="1109" spans="2:25" ht="57" hidden="1" x14ac:dyDescent="0.45">
      <c r="B1109" s="140">
        <v>874</v>
      </c>
      <c r="C1109" s="140" t="s">
        <v>1714</v>
      </c>
      <c r="D1109" s="140" t="s">
        <v>1832</v>
      </c>
      <c r="E1109" s="140">
        <v>75</v>
      </c>
      <c r="F1109" s="140" t="s">
        <v>2175</v>
      </c>
      <c r="G1109" s="140" t="s">
        <v>1088</v>
      </c>
      <c r="H1109" s="140" t="s">
        <v>1088</v>
      </c>
      <c r="I1109" s="140" t="s">
        <v>1088</v>
      </c>
      <c r="J1109" s="140" t="s">
        <v>1715</v>
      </c>
      <c r="K1109" s="140" t="s">
        <v>1716</v>
      </c>
      <c r="L1109" s="140">
        <v>2.1999999999999999E-2</v>
      </c>
      <c r="M1109" s="140" t="s">
        <v>1097</v>
      </c>
      <c r="N1109" s="140" t="s">
        <v>1098</v>
      </c>
      <c r="O1109" s="141" t="s">
        <v>1088</v>
      </c>
      <c r="P1109" s="140" t="s">
        <v>1092</v>
      </c>
      <c r="Q1109" s="140" t="s">
        <v>1717</v>
      </c>
      <c r="R1109" s="140" t="s">
        <v>1718</v>
      </c>
      <c r="S1109" s="140" t="s">
        <v>1719</v>
      </c>
      <c r="T1109" s="140" t="s">
        <v>1717</v>
      </c>
      <c r="U1109" s="140" t="s">
        <v>1718</v>
      </c>
      <c r="V1109" s="140" t="s">
        <v>1719</v>
      </c>
      <c r="W1109" s="140" t="s">
        <v>2506</v>
      </c>
      <c r="X1109" s="140"/>
      <c r="Y1109" s="138"/>
    </row>
    <row r="1110" spans="2:25" ht="28.5" hidden="1" x14ac:dyDescent="0.45">
      <c r="B1110" s="140">
        <v>875</v>
      </c>
      <c r="C1110" s="140" t="s">
        <v>1720</v>
      </c>
      <c r="D1110" s="140" t="s">
        <v>1832</v>
      </c>
      <c r="E1110" s="140">
        <v>75</v>
      </c>
      <c r="F1110" s="140" t="s">
        <v>2175</v>
      </c>
      <c r="G1110" s="140" t="s">
        <v>1721</v>
      </c>
      <c r="H1110" s="140" t="s">
        <v>1088</v>
      </c>
      <c r="I1110" s="140" t="s">
        <v>1088</v>
      </c>
      <c r="J1110" s="140" t="s">
        <v>1715</v>
      </c>
      <c r="K1110" s="140" t="s">
        <v>1716</v>
      </c>
      <c r="L1110" s="140" t="s">
        <v>1088</v>
      </c>
      <c r="M1110" s="140" t="s">
        <v>1097</v>
      </c>
      <c r="N1110" s="140" t="s">
        <v>1098</v>
      </c>
      <c r="O1110" s="141" t="s">
        <v>1088</v>
      </c>
      <c r="P1110" s="140" t="s">
        <v>1092</v>
      </c>
      <c r="Q1110" s="140" t="s">
        <v>1722</v>
      </c>
      <c r="R1110" s="140" t="s">
        <v>1723</v>
      </c>
      <c r="S1110" s="140" t="s">
        <v>1724</v>
      </c>
      <c r="T1110" s="140" t="s">
        <v>1722</v>
      </c>
      <c r="U1110" s="140" t="s">
        <v>1723</v>
      </c>
      <c r="V1110" s="140" t="s">
        <v>1724</v>
      </c>
      <c r="W1110" s="140" t="s">
        <v>2506</v>
      </c>
      <c r="X1110" s="140"/>
      <c r="Y1110" s="138"/>
    </row>
    <row r="1111" spans="2:25" ht="28.5" hidden="1" x14ac:dyDescent="0.45">
      <c r="B1111" s="140">
        <v>876</v>
      </c>
      <c r="C1111" s="140" t="s">
        <v>1720</v>
      </c>
      <c r="D1111" s="140" t="s">
        <v>1832</v>
      </c>
      <c r="E1111" s="140">
        <v>75</v>
      </c>
      <c r="F1111" s="140" t="s">
        <v>2175</v>
      </c>
      <c r="G1111" s="140" t="s">
        <v>1725</v>
      </c>
      <c r="H1111" s="140" t="s">
        <v>1088</v>
      </c>
      <c r="I1111" s="140" t="s">
        <v>1088</v>
      </c>
      <c r="J1111" s="140" t="s">
        <v>1715</v>
      </c>
      <c r="K1111" s="140" t="s">
        <v>1716</v>
      </c>
      <c r="L1111" s="140" t="s">
        <v>1088</v>
      </c>
      <c r="M1111" s="140" t="s">
        <v>1097</v>
      </c>
      <c r="N1111" s="140" t="s">
        <v>1098</v>
      </c>
      <c r="O1111" s="141" t="s">
        <v>1088</v>
      </c>
      <c r="P1111" s="140" t="s">
        <v>1092</v>
      </c>
      <c r="Q1111" s="140" t="s">
        <v>1722</v>
      </c>
      <c r="R1111" s="140" t="s">
        <v>1723</v>
      </c>
      <c r="S1111" s="140" t="s">
        <v>1724</v>
      </c>
      <c r="T1111" s="140" t="s">
        <v>1722</v>
      </c>
      <c r="U1111" s="140" t="s">
        <v>1723</v>
      </c>
      <c r="V1111" s="140" t="s">
        <v>1724</v>
      </c>
      <c r="W1111" s="140" t="s">
        <v>2506</v>
      </c>
      <c r="X1111" s="140"/>
      <c r="Y1111" s="138"/>
    </row>
  </sheetData>
  <sheetProtection algorithmName="SHA-512" hashValue="gCTttxt8FNqSwiJ+uNUCvvACnc/vD78Vdw8HLQ3dVgPINF+Sd9peJ8FVVPpoF2AGPS6mIAoMDtPYQpouxyhPlg==" saltValue="EZjdM0AF7tHoW5Zud/QR1A==" spinCount="100000" sheet="1" objects="1" scenarios="1"/>
  <mergeCells count="11">
    <mergeCell ref="W4:X5"/>
    <mergeCell ref="G4:I5"/>
    <mergeCell ref="Q5:S5"/>
    <mergeCell ref="T5:V5"/>
    <mergeCell ref="P5:P6"/>
    <mergeCell ref="P4:V4"/>
    <mergeCell ref="B4:B6"/>
    <mergeCell ref="C4:C6"/>
    <mergeCell ref="D4:F5"/>
    <mergeCell ref="J4:L5"/>
    <mergeCell ref="M4:O5"/>
  </mergeCells>
  <phoneticPr fontId="5"/>
  <pageMargins left="0.23622047244094491" right="0.23622047244094491" top="0.74803149606299213" bottom="0.74803149606299213" header="0.31496062992125984" footer="0.31496062992125984"/>
  <pageSetup paperSize="8" scale="34" fitToHeight="0" orientation="landscape" r:id="rId1"/>
  <ignoredErrors>
    <ignoredError sqref="B2"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F9AC7182675E24BAC9C8C910175BDC1" ma:contentTypeVersion="4" ma:contentTypeDescription="新しいドキュメントを作成します。" ma:contentTypeScope="" ma:versionID="71388bba6799561ddf03bfc16278a2aa">
  <xsd:schema xmlns:xsd="http://www.w3.org/2001/XMLSchema" xmlns:xs="http://www.w3.org/2001/XMLSchema" xmlns:p="http://schemas.microsoft.com/office/2006/metadata/properties" xmlns:ns2="c2fc286c-e233-4b34-ab13-d6fa372eb0ef" xmlns:ns3="b8c6ef0c-dc41-4134-828a-df4a1d7438e7" targetNamespace="http://schemas.microsoft.com/office/2006/metadata/properties" ma:root="true" ma:fieldsID="29fa99c154c14d9aa3759b8f27067000" ns2:_="" ns3:_="">
    <xsd:import namespace="c2fc286c-e233-4b34-ab13-d6fa372eb0ef"/>
    <xsd:import namespace="b8c6ef0c-dc41-4134-828a-df4a1d743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c286c-e233-4b34-ab13-d6fa372eb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c6ef0c-dc41-4134-828a-df4a1d7438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B7342E-82CC-45BC-8ECA-B3DE68B0A87C}">
  <ds:schemaRefs>
    <ds:schemaRef ds:uri="http://schemas.microsoft.com/sharepoint/v3/contenttype/forms"/>
  </ds:schemaRefs>
</ds:datastoreItem>
</file>

<file path=customXml/itemProps2.xml><?xml version="1.0" encoding="utf-8"?>
<ds:datastoreItem xmlns:ds="http://schemas.openxmlformats.org/officeDocument/2006/customXml" ds:itemID="{F3CC33B0-26ED-4B51-B25B-211C6738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c286c-e233-4b34-ab13-d6fa372eb0ef"/>
    <ds:schemaRef ds:uri="b8c6ef0c-dc41-4134-828a-df4a1d743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BA1C0-6CE3-4F97-B010-8E37715D36D2}">
  <ds:schemaRefs>
    <ds:schemaRef ds:uri="http://purl.org/dc/terms/"/>
    <ds:schemaRef ds:uri="http://schemas.microsoft.com/office/2006/documentManagement/types"/>
    <ds:schemaRef ds:uri="http://schemas.openxmlformats.org/package/2006/metadata/core-properties"/>
    <ds:schemaRef ds:uri="b8c6ef0c-dc41-4134-828a-df4a1d7438e7"/>
    <ds:schemaRef ds:uri="http://purl.org/dc/elements/1.1/"/>
    <ds:schemaRef ds:uri="http://schemas.microsoft.com/office/infopath/2007/PartnerControls"/>
    <ds:schemaRef ds:uri="http://schemas.microsoft.com/office/2006/metadata/properties"/>
    <ds:schemaRef ds:uri="c2fc286c-e233-4b34-ab13-d6fa372eb0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はじめに（※まずこちらをお読みください）</vt:lpstr>
      <vt:lpstr>目次</vt:lpstr>
      <vt:lpstr>1.1</vt:lpstr>
      <vt:lpstr>1.2(1)①</vt:lpstr>
      <vt:lpstr>1.2(1)②</vt:lpstr>
      <vt:lpstr>1.2(1)③</vt:lpstr>
      <vt:lpstr>1.2(1)④</vt:lpstr>
      <vt:lpstr>1.2(2)</vt:lpstr>
      <vt:lpstr>'1.2(1)①'!Print_Area</vt:lpstr>
      <vt:lpstr>'1.2(1)②'!Print_Area</vt:lpstr>
      <vt:lpstr>表紙!Print_Area</vt:lpstr>
      <vt:lpstr>'1.1'!Print_Titles</vt:lpstr>
      <vt:lpstr>'1.2(1)①'!Print_Titles</vt:lpstr>
      <vt:lpstr>'1.2(1)②'!Print_Titles</vt:lpstr>
      <vt:lpstr>'1.2(1)③'!Print_Titles</vt:lpstr>
      <vt:lpstr>'1.2(1)④'!Print_Titles</vt:lpstr>
      <vt:lpstr>'1.2(2)'!Print_Titles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0x0101001F9AC7182675E24BAC9C8C910175BDC1</vt:lpwstr>
  </property>
</Properties>
</file>