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EB254BF4-061D-423D-8E13-8CEC15F7A143}" xr6:coauthVersionLast="47" xr6:coauthVersionMax="47" xr10:uidLastSave="{00000000-0000-0000-0000-000000000000}"/>
  <bookViews>
    <workbookView xWindow="-9591" yWindow="2126" windowWidth="14400" windowHeight="7363" tabRatio="823" firstSheet="1" activeTab="2"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ｼｰﾄ0!$B$1:$C$1</definedName>
    <definedName name="_xlnm.Print_Area" localSheetId="3">ｼｰﾄ1!$A$1:$F$26</definedName>
    <definedName name="_xlnm.Print_Area" localSheetId="5">ｼｰﾄ3!$A$1:$L$69</definedName>
    <definedName name="_xlnm.Print_Area" localSheetId="6">ｼｰﾄ5!$A$1:$H$47</definedName>
    <definedName name="_xlnm.Print_Area" localSheetId="7">ｼｰﾄ6!$A$1:$V$73</definedName>
    <definedName name="_xlnm.Print_Area" localSheetId="0">集計1!$A$1:$AO$29</definedName>
    <definedName name="愛知県">ｼｰﾄ0!$W$6:$W$10</definedName>
    <definedName name="愛媛県">ｼｰﾄ0!$AL$6:$AL$10</definedName>
    <definedName name="茨城県">ｼｰﾄ0!$H$6:$H$10</definedName>
    <definedName name="岡山県">ｼｰﾄ0!$AG$6:$AG$10</definedName>
    <definedName name="沖縄県">ｼｰﾄ0!$AU$6:$AU$10</definedName>
    <definedName name="岩手県">ｼｰﾄ0!$C$6:$C$10</definedName>
    <definedName name="岐阜県">ｼｰﾄ0!$U$6:$U$10</definedName>
    <definedName name="宮崎県">ｼｰﾄ0!$AS$6:$AS$10</definedName>
    <definedName name="宮城県">ｼｰﾄ0!$D$6:$D$10</definedName>
    <definedName name="京都府">ｼｰﾄ0!$Z$6:$Z$10</definedName>
    <definedName name="熊本県">ｼｰﾄ0!$AQ$6:$AQ$10</definedName>
    <definedName name="群馬県">ｼｰﾄ0!$J$6:$J$10</definedName>
    <definedName name="広島県">ｼｰﾄ0!$AH$6:$AH$10</definedName>
    <definedName name="香川県">ｼｰﾄ0!$AK$6:$AK$10</definedName>
    <definedName name="高知県">ｼｰﾄ0!$AM$6:$AM$10</definedName>
    <definedName name="佐賀県">ｼｰﾄ0!$AO$6:$AO$10</definedName>
    <definedName name="埼玉県">ｼｰﾄ0!$K$6:$K$10</definedName>
    <definedName name="三重県">ｼｰﾄ0!$X$6:$X$10</definedName>
    <definedName name="山形県">ｼｰﾄ0!$F$6:$F$10</definedName>
    <definedName name="山口県">ｼｰﾄ0!$AI$6:$AI$10</definedName>
    <definedName name="山梨県">ｼｰﾄ0!$S$6:$S$10</definedName>
    <definedName name="滋賀県">ｼｰﾄ0!$Y$6:$Y$10</definedName>
    <definedName name="鹿児島県">ｼｰﾄ0!$AT$6:$AT$10</definedName>
    <definedName name="秋田県">ｼｰﾄ0!$E$6:$E$10</definedName>
    <definedName name="新潟県">ｼｰﾄ0!$O$6:$O$10</definedName>
    <definedName name="神奈川県">ｼｰﾄ0!$N$6:$N$10</definedName>
    <definedName name="青森県">ｼｰﾄ0!$B$6:$B$10</definedName>
    <definedName name="静岡県">ｼｰﾄ0!$V$6:$V$10</definedName>
    <definedName name="石川県">ｼｰﾄ0!$Q$6:$Q$10</definedName>
    <definedName name="千葉県">ｼｰﾄ0!$L$6:$L$10</definedName>
    <definedName name="大阪府">ｼｰﾄ0!$AA$6:$AA$10</definedName>
    <definedName name="大分県">ｼｰﾄ0!$AR$6:$AR$10</definedName>
    <definedName name="長崎県">ｼｰﾄ0!$AP$6:$AP$10</definedName>
    <definedName name="長野県">ｼｰﾄ0!$T$6:$T$10</definedName>
    <definedName name="鳥取県">ｼｰﾄ0!$AE$6:$AE$10</definedName>
    <definedName name="都道府県名">ｼｰﾄ0!#REF!</definedName>
    <definedName name="島根県">ｼｰﾄ0!$AF$6:$AF$10</definedName>
    <definedName name="東京都">ｼｰﾄ0!$M$6:$M$10</definedName>
    <definedName name="徳島県">ｼｰﾄ0!$AJ$6:$AJ$10</definedName>
    <definedName name="栃木県">ｼｰﾄ0!$I$6:$I$10</definedName>
    <definedName name="奈良県">ｼｰﾄ0!$AC$6:$AC$10</definedName>
    <definedName name="富山県">ｼｰﾄ0!$P$6:$P$10</definedName>
    <definedName name="福井県">ｼｰﾄ0!$R$6:$R$10</definedName>
    <definedName name="福岡県">ｼｰﾄ0!$AN$6:$AN$10</definedName>
    <definedName name="福島県">ｼｰﾄ0!$G$6:$G$10</definedName>
    <definedName name="兵庫県">ｼｰﾄ0!$AB$6:$AB$10</definedName>
    <definedName name="北海道">ｼｰﾄ0!#REF!</definedName>
    <definedName name="和歌山県">ｼｰﾄ0!$AD$6:$AD$10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28" l="1"/>
  <c r="I54" i="207"/>
  <c r="E55" i="207"/>
  <c r="S54" i="207"/>
  <c r="R54" i="207"/>
  <c r="Q54" i="207"/>
  <c r="P54" i="207"/>
  <c r="O54" i="207"/>
  <c r="N54" i="207"/>
  <c r="M54" i="207"/>
  <c r="L54" i="207"/>
  <c r="K54" i="207"/>
  <c r="J54" i="207"/>
  <c r="H54" i="207"/>
  <c r="G54" i="207"/>
  <c r="F54" i="207"/>
  <c r="E54" i="207"/>
  <c r="S48" i="207"/>
  <c r="R48" i="207"/>
  <c r="Q48" i="207"/>
  <c r="P48" i="207"/>
  <c r="O48" i="207"/>
  <c r="N48" i="207"/>
  <c r="M48" i="207"/>
  <c r="L48" i="207"/>
  <c r="K48" i="207"/>
  <c r="J48" i="207"/>
  <c r="I48" i="207"/>
  <c r="H48" i="207"/>
  <c r="G48" i="207"/>
  <c r="F48" i="207"/>
  <c r="E48" i="207"/>
  <c r="S42" i="207"/>
  <c r="R42" i="207"/>
  <c r="Q42" i="207"/>
  <c r="P42" i="207"/>
  <c r="O42" i="207"/>
  <c r="N42" i="207"/>
  <c r="M42" i="207"/>
  <c r="L42" i="207"/>
  <c r="K42" i="207"/>
  <c r="J42" i="207"/>
  <c r="I42" i="207"/>
  <c r="H42" i="207"/>
  <c r="G42" i="207"/>
  <c r="F42" i="207"/>
  <c r="E42" i="207"/>
  <c r="S36" i="207"/>
  <c r="R36" i="207"/>
  <c r="Q36" i="207"/>
  <c r="P36" i="207"/>
  <c r="O36" i="207"/>
  <c r="N36" i="207"/>
  <c r="M36" i="207"/>
  <c r="L36" i="207"/>
  <c r="K36" i="207"/>
  <c r="J36" i="207"/>
  <c r="I36" i="207"/>
  <c r="H36" i="207"/>
  <c r="G36" i="207"/>
  <c r="F36" i="207"/>
  <c r="E36" i="207"/>
  <c r="S30" i="207"/>
  <c r="R30" i="207"/>
  <c r="Q30" i="207"/>
  <c r="P30" i="207"/>
  <c r="O30" i="207"/>
  <c r="N30" i="207"/>
  <c r="M30" i="207"/>
  <c r="L30" i="207"/>
  <c r="K30" i="207"/>
  <c r="J30" i="207"/>
  <c r="I30" i="207"/>
  <c r="H30" i="207"/>
  <c r="G30" i="207"/>
  <c r="F30" i="207"/>
  <c r="E30" i="207"/>
  <c r="S24" i="207"/>
  <c r="R24" i="207"/>
  <c r="Q24" i="207"/>
  <c r="P24" i="207"/>
  <c r="O24" i="207"/>
  <c r="N24" i="207"/>
  <c r="M24" i="207"/>
  <c r="L24" i="207"/>
  <c r="K24" i="207"/>
  <c r="J24" i="207"/>
  <c r="I24" i="207"/>
  <c r="H24" i="207"/>
  <c r="G24" i="207"/>
  <c r="F24" i="207"/>
  <c r="E24" i="207"/>
  <c r="S18" i="207"/>
  <c r="R18" i="207"/>
  <c r="Q18" i="207"/>
  <c r="P18" i="207"/>
  <c r="O18" i="207"/>
  <c r="N18" i="207"/>
  <c r="M18" i="207"/>
  <c r="L18" i="207"/>
  <c r="K18" i="207"/>
  <c r="J18" i="207"/>
  <c r="I18" i="207"/>
  <c r="H18" i="207"/>
  <c r="G18" i="207"/>
  <c r="F18" i="207"/>
  <c r="E18" i="207"/>
  <c r="AO11" i="128"/>
  <c r="P59" i="207"/>
  <c r="D65" i="221"/>
  <c r="C65" i="221"/>
  <c r="D13" i="5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P57" i="207"/>
  <c r="Q57" i="207"/>
  <c r="R57" i="207"/>
  <c r="S57" i="207"/>
  <c r="E58" i="207"/>
  <c r="F58" i="207"/>
  <c r="G58" i="207"/>
  <c r="H58" i="207"/>
  <c r="I58" i="207"/>
  <c r="J58" i="207"/>
  <c r="K58" i="207"/>
  <c r="L58" i="207"/>
  <c r="M58" i="207"/>
  <c r="N58" i="207"/>
  <c r="O58" i="207"/>
  <c r="P58" i="207"/>
  <c r="Q58" i="207"/>
  <c r="R58" i="207"/>
  <c r="S58" i="207"/>
  <c r="E59" i="207"/>
  <c r="F59" i="207"/>
  <c r="G59" i="207"/>
  <c r="H59" i="207"/>
  <c r="I59" i="207"/>
  <c r="J59" i="207"/>
  <c r="K59" i="207"/>
  <c r="L59" i="207"/>
  <c r="M59" i="207"/>
  <c r="N59" i="207"/>
  <c r="O59" i="207"/>
  <c r="Q59" i="207"/>
  <c r="R59" i="207"/>
  <c r="S59" i="207"/>
  <c r="F55" i="207"/>
  <c r="G55" i="207"/>
  <c r="H55" i="207"/>
  <c r="I55" i="207"/>
  <c r="J55" i="207"/>
  <c r="K55" i="207"/>
  <c r="L55" i="207"/>
  <c r="M55" i="207"/>
  <c r="N55" i="207"/>
  <c r="O55" i="207"/>
  <c r="P55" i="207"/>
  <c r="Q55" i="207"/>
  <c r="R55" i="207"/>
  <c r="S55" i="207"/>
  <c r="S12" i="207"/>
  <c r="R12" i="207"/>
  <c r="Q12" i="207"/>
  <c r="F14" i="57"/>
  <c r="E14" i="57"/>
  <c r="D14" i="57"/>
  <c r="F13" i="57"/>
  <c r="E13" i="57"/>
  <c r="J60" i="207" l="1"/>
  <c r="G60" i="207"/>
  <c r="M60" i="207"/>
  <c r="L60" i="207"/>
  <c r="S60" i="207"/>
  <c r="O60" i="207"/>
  <c r="F60" i="207"/>
  <c r="E60" i="207"/>
  <c r="P60" i="207"/>
  <c r="K60" i="207"/>
  <c r="I60" i="207"/>
  <c r="H60" i="207"/>
  <c r="N60" i="207"/>
  <c r="R60" i="207"/>
  <c r="Q60" i="207"/>
  <c r="B49" i="207"/>
  <c r="B43" i="207"/>
  <c r="B37" i="207"/>
  <c r="B31" i="207"/>
  <c r="B25" i="207"/>
  <c r="B19" i="207"/>
  <c r="B13" i="207"/>
  <c r="B7" i="207"/>
  <c r="A3" i="207"/>
  <c r="F45" i="57"/>
  <c r="E45" i="57"/>
  <c r="D45" i="57"/>
  <c r="G44" i="57"/>
  <c r="G43" i="57"/>
  <c r="G42" i="57"/>
  <c r="G41" i="57"/>
  <c r="F36" i="57"/>
  <c r="AC11" i="128" s="1"/>
  <c r="E36" i="57"/>
  <c r="AB11" i="128" s="1"/>
  <c r="D36" i="57"/>
  <c r="AA11" i="128" s="1"/>
  <c r="G35" i="57"/>
  <c r="G34" i="57"/>
  <c r="G33" i="57"/>
  <c r="G32" i="57"/>
  <c r="B32" i="57"/>
  <c r="F28" i="57"/>
  <c r="E28" i="57"/>
  <c r="D28" i="57"/>
  <c r="F27" i="57"/>
  <c r="E27" i="57"/>
  <c r="D27" i="57"/>
  <c r="B5" i="57"/>
  <c r="H77" i="221"/>
  <c r="G77" i="221"/>
  <c r="F77" i="221"/>
  <c r="E77" i="221"/>
  <c r="A19" i="221"/>
  <c r="A18" i="221"/>
  <c r="A17" i="221"/>
  <c r="A15" i="221"/>
  <c r="A14" i="221"/>
  <c r="A13" i="221"/>
  <c r="A11" i="221"/>
  <c r="A10" i="221"/>
  <c r="A9" i="221"/>
  <c r="A7" i="221"/>
  <c r="A6" i="221"/>
  <c r="A5" i="221"/>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5" i="221" l="1"/>
  <c r="S11" i="128" s="1"/>
  <c r="H65" i="221"/>
  <c r="V11" i="128" s="1"/>
  <c r="G65" i="221"/>
  <c r="U11" i="128" s="1"/>
  <c r="F65" i="221"/>
  <c r="T11" i="128" s="1"/>
  <c r="G36" i="57"/>
  <c r="G45" i="57"/>
  <c r="I77" i="221"/>
  <c r="I65" i="221" l="1"/>
  <c r="Y11"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900-000001000000}">
      <text>
        <r>
          <rPr>
            <b/>
            <sz val="9"/>
            <color indexed="81"/>
            <rFont val="ＭＳ Ｐゴシック"/>
            <family val="3"/>
            <charset val="128"/>
          </rPr>
          <t>青森地区
62.165km
浪岡地区
4.294km</t>
        </r>
      </text>
    </comment>
    <comment ref="E5" authorId="0" shapeId="0" xr:uid="{00000000-0006-0000-0900-000002000000}">
      <text>
        <r>
          <rPr>
            <b/>
            <sz val="9"/>
            <color indexed="81"/>
            <rFont val="ＭＳ Ｐゴシック"/>
            <family val="3"/>
            <charset val="128"/>
          </rPr>
          <t xml:space="preserve">地区内に一級・二級が混在するため、面積算出不可
</t>
        </r>
      </text>
    </comment>
    <comment ref="F5" authorId="0" shapeId="0" xr:uid="{00000000-0006-0000-0900-000003000000}">
      <text>
        <r>
          <rPr>
            <b/>
            <sz val="9"/>
            <color indexed="81"/>
            <rFont val="ＭＳ Ｐゴシック"/>
            <family val="3"/>
            <charset val="128"/>
          </rPr>
          <t>この他1等水準点18点
青森地区
一等水準点　17点
一級水準点　48点
二級水準点　38点
浪岡地区
一等水準点　1点
一級水準点　4点</t>
        </r>
      </text>
    </comment>
  </commentList>
</comments>
</file>

<file path=xl/sharedStrings.xml><?xml version="1.0" encoding="utf-8"?>
<sst xmlns="http://schemas.openxmlformats.org/spreadsheetml/2006/main" count="756" uniqueCount="508">
  <si>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</si>
  <si>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</si>
  <si>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</si>
  <si>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</si>
  <si>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</si>
  <si>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</si>
  <si>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</si>
  <si>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</si>
  <si>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</si>
  <si>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</si>
  <si>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</si>
  <si>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</si>
  <si>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</si>
  <si>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</si>
  <si>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</si>
  <si>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</si>
  <si>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</si>
  <si>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</si>
  <si>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</si>
  <si>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</si>
  <si>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</si>
  <si>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</si>
  <si>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</si>
  <si>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</si>
  <si>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</si>
  <si>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</si>
  <si>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</si>
  <si>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</si>
  <si>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</si>
  <si>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</si>
  <si>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</si>
  <si>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</si>
  <si>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</si>
  <si>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</si>
  <si>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</si>
  <si>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</si>
  <si>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</si>
  <si>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</si>
  <si>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</si>
  <si>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</si>
  <si>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</si>
  <si>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</si>
  <si>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</si>
  <si>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</si>
  <si>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</si>
  <si>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</si>
  <si>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</si>
  <si>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</si>
  <si>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</si>
  <si>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</si>
  <si>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</si>
  <si>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</si>
  <si>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</si>
  <si>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</si>
  <si>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</si>
  <si>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</si>
  <si>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</si>
  <si>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</si>
  <si>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</si>
  <si>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</si>
  <si>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</si>
  <si>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水位の説明</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</si>
  <si>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</si>
  <si>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</si>
  <si>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</si>
  <si>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</si>
  <si>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</si>
  <si>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</si>
  <si>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</si>
  <si>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</si>
  <si>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</si>
  <si>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</si>
  <si>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</si>
  <si>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</si>
  <si>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</si>
  <si>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</si>
  <si>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</si>
  <si>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</si>
  <si>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</si>
  <si>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</si>
  <si>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</si>
  <si>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</si>
  <si>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</si>
  <si>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</si>
  <si>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</si>
  <si>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</si>
  <si>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</si>
  <si>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</si>
  <si>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</si>
  <si>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</si>
  <si>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</si>
  <si>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</si>
  <si>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</si>
  <si>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</si>
  <si>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</si>
  <si>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</si>
  <si>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</si>
  <si>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</si>
  <si>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</si>
  <si>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</si>
  <si>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</si>
  <si>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</si>
  <si>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</si>
  <si>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</si>
  <si>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</si>
  <si>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</si>
  <si>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</si>
  <si>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</si>
  <si>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</si>
  <si>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</si>
  <si>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</si>
  <si>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</si>
  <si>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</si>
  <si>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</si>
  <si>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</si>
  <si>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</si>
  <si>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</si>
  <si>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</si>
  <si>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</si>
  <si>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</si>
  <si>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</si>
  <si>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</si>
  <si>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</si>
  <si>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</si>
  <si>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</si>
  <si>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</si>
  <si>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</si>
  <si>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</si>
  <si>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</si>
  <si>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</si>
  <si>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</si>
  <si>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</si>
  <si>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</si>
  <si>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</si>
  <si>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</si>
  <si>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</si>
  <si>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</si>
  <si>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</si>
  <si>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</si>
  <si>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</si>
  <si>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</si>
  <si>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</si>
  <si>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</si>
  <si>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</si>
  <si>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</si>
  <si>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</si>
  <si>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</si>
  <si>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</si>
  <si>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</si>
  <si>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</si>
  <si>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</si>
  <si>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</si>
  <si>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</si>
  <si>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</si>
  <si>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</si>
  <si>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</si>
  <si>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</si>
  <si>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</si>
  <si>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</si>
  <si>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</si>
  <si>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</si>
  <si>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</si>
  <si>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</si>
  <si>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</si>
  <si>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</si>
  <si>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</si>
  <si>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</si>
  <si>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</si>
  <si>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</si>
  <si>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</si>
  <si>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</si>
  <si>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</si>
  <si>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</si>
  <si>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</si>
  <si>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</si>
  <si>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</si>
  <si>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</si>
  <si>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</si>
  <si>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</si>
  <si>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</si>
  <si>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</si>
  <si>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</si>
  <si>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</si>
  <si>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</si>
  <si>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</si>
  <si>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</si>
  <si>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</si>
  <si>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</si>
  <si>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</si>
  <si>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</si>
  <si>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</si>
  <si>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</si>
  <si>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</si>
  <si>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</si>
  <si>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</si>
  <si>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</si>
  <si>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</si>
  <si>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</si>
  <si>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</si>
  <si>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</si>
  <si>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</si>
  <si>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</si>
  <si>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</si>
  <si>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</si>
  <si>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</si>
  <si>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</si>
  <si>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</si>
  <si>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</si>
  <si>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</si>
  <si>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</si>
  <si>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</si>
  <si>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</si>
  <si>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</si>
  <si>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</si>
  <si>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</si>
  <si>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</si>
  <si>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</si>
  <si>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</si>
  <si>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</si>
  <si>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</si>
  <si>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</si>
  <si>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</si>
  <si>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</si>
  <si>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</si>
  <si>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</si>
  <si>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</si>
  <si>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</si>
  <si>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</si>
  <si>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</si>
  <si>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</si>
  <si>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</si>
  <si>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</si>
  <si>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</si>
  <si>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</si>
  <si>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</si>
  <si>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</si>
  <si>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</si>
  <si>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</si>
  <si>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</si>
  <si>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</si>
  <si>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</si>
  <si>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</si>
  <si>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</si>
  <si>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</si>
  <si>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</si>
  <si>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</si>
  <si>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</si>
  <si>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</si>
  <si>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</si>
  <si>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</si>
  <si>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</si>
  <si>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</si>
  <si>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</si>
  <si>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</si>
  <si>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</si>
  <si>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</si>
  <si>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</si>
  <si>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</si>
  <si>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</si>
  <si>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</si>
  <si>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</si>
  <si>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</si>
  <si>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</si>
  <si>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</si>
  <si>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</si>
  <si>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</si>
  <si>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</si>
  <si>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</si>
  <si>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</si>
  <si>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</si>
  <si>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</si>
  <si>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</si>
  <si>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</si>
  <si>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</si>
  <si>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</si>
  <si>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</si>
  <si>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</si>
  <si>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</si>
  <si>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</si>
  <si>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</si>
  <si>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</si>
  <si>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</si>
  <si>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</si>
  <si>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</si>
  <si>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</si>
  <si>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</si>
  <si>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</si>
  <si>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</si>
  <si>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</si>
  <si>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</si>
  <si>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</si>
  <si>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</si>
  <si>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</si>
  <si>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</si>
  <si>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</si>
  <si>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</si>
  <si>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</si>
  <si>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</si>
  <si>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</si>
  <si>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</si>
  <si>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</si>
  <si>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</si>
  <si>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</si>
  <si>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</si>
  <si>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</si>
  <si>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</si>
  <si>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</si>
  <si>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</si>
  <si>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</si>
  <si>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</si>
  <si>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</si>
  <si>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</si>
  <si>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</si>
  <si>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</si>
  <si>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</si>
  <si>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</si>
  <si>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</si>
  <si>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</si>
  <si>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</si>
  <si>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</si>
  <si>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</si>
  <si>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</si>
  <si>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</si>
  <si>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</si>
  <si>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</si>
  <si>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</si>
  <si>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</si>
  <si>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</si>
  <si>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</si>
  <si>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</si>
  <si>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</si>
  <si>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</si>
  <si>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</si>
  <si>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</si>
  <si>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</si>
  <si>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</si>
  <si>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</si>
  <si>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</si>
  <si>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</si>
  <si>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rPr>
        <sz val="10"/>
        <color theme="1"/>
        <rFont val="メイリオ"/>
        <family val="3"/>
        <charset val="128"/>
      </rPr>
      <t>※各シートの</t>
    </r>
    <r>
      <rPr>
        <b/>
        <sz val="10"/>
        <color rgb="FF33CCFF"/>
        <rFont val="メイリオ"/>
        <family val="3"/>
        <charset val="128"/>
      </rPr>
      <t>水色セル</t>
    </r>
    <r>
      <rPr>
        <sz val="10"/>
        <rFont val="メイリオ"/>
        <family val="3"/>
        <charset val="128"/>
      </rPr>
      <t>へのご記入をお願いします。</t>
    </r>
    <rPh sb="6" eb="8">
      <t>ミズイロ</t>
    </rPh>
    <rPh sb="13" eb="15">
      <t>キニュウ</t>
    </rPh>
    <rPh sb="17" eb="18">
      <t>ネガ</t>
    </rPh>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</si>
  <si>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</si>
  <si>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</si>
  <si>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</si>
  <si>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</si>
  <si>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</si>
  <si>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</si>
  <si>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</si>
  <si>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</si>
  <si>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</si>
  <si>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</si>
  <si>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</si>
  <si>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</si>
  <si>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</si>
  <si>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※令和4年度に水準測量が実施された場合に記入して下さい</t>
  </si>
  <si>
    <t>※令和4年度に調査対象地域以外で水準測量が実施された場合に記入して下さい</t>
    <rPh sb="13" eb="15">
      <t>イガイ</t>
    </rPh>
    <phoneticPr fontId="5"/>
  </si>
  <si>
    <t>※令和4年度末時点の観測井戸数を記入して下さい</t>
    <rPh sb="6" eb="7">
      <t>マツ</t>
    </rPh>
    <rPh sb="7" eb="9">
      <t>ジテン</t>
    </rPh>
    <rPh sb="10" eb="12">
      <t>カンソク</t>
    </rPh>
    <rPh sb="12" eb="14">
      <t>イド</t>
    </rPh>
    <rPh sb="14" eb="15">
      <t>スウ</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</si>
  <si>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</si>
  <si>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主要地域の地盤沈下等の状況（地域計）</t>
    <rPh sb="0" eb="2">
      <t>シュヨウ</t>
    </rPh>
    <rPh sb="14" eb="16">
      <t>チイキ</t>
    </rPh>
    <rPh sb="16" eb="17">
      <t>ケイ</t>
    </rPh>
    <phoneticPr fontId="4"/>
  </si>
  <si>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</si>
  <si>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</si>
  <si>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</si>
  <si>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</si>
  <si>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</si>
  <si>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</si>
  <si>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</si>
  <si>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</si>
  <si>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</si>
  <si>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</si>
  <si>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</si>
  <si>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</si>
  <si>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</si>
  <si>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</si>
  <si>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</si>
  <si>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</si>
  <si>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</si>
  <si>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</si>
  <si>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</si>
  <si>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</si>
  <si>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</si>
  <si>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</si>
  <si>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</si>
  <si>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</si>
  <si>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</si>
  <si>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</si>
  <si>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</si>
  <si>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</si>
  <si>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</si>
  <si>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</si>
  <si>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</si>
  <si>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</si>
  <si>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</si>
  <si>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</si>
  <si>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</si>
  <si>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</si>
  <si>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</si>
  <si>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</si>
  <si>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</si>
  <si>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</si>
  <si>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</si>
  <si>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</si>
  <si>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</si>
  <si>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</si>
  <si>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</si>
  <si>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</si>
  <si>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</si>
  <si>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</si>
  <si>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</si>
  <si>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</si>
  <si>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</si>
  <si>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</si>
  <si>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</si>
  <si>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</si>
  <si>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</si>
  <si>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</si>
  <si>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</si>
  <si>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</si>
  <si>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</si>
  <si>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</si>
  <si>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</si>
  <si>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</si>
  <si>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</si>
  <si>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</si>
  <si>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</si>
  <si>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</si>
  <si>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</si>
  <si>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</si>
  <si>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</si>
  <si>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</si>
  <si>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</si>
  <si>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</si>
  <si>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</si>
  <si>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</si>
  <si>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</si>
  <si>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</si>
  <si>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</si>
  <si>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</si>
  <si>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</si>
  <si>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</si>
  <si>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</si>
  <si>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</si>
  <si>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</si>
  <si>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</si>
  <si>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</si>
  <si>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</si>
  <si>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</si>
  <si>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</si>
  <si>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</si>
  <si>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</si>
  <si>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</si>
  <si>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</si>
  <si>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</si>
  <si>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</si>
  <si>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</si>
  <si>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</si>
  <si>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</si>
  <si>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</si>
  <si>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</si>
  <si>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</si>
  <si>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</si>
  <si>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</si>
  <si>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</si>
  <si>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</si>
  <si>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　Ａ　－　１</t>
  </si>
  <si>
    <t>　Ａ　－　２</t>
  </si>
  <si>
    <t>　Ａ　－　３</t>
  </si>
  <si>
    <t>青森市青柳１丁目</t>
  </si>
  <si>
    <t>　同　　　左</t>
  </si>
  <si>
    <t xml:space="preserve">   299～309</t>
  </si>
  <si>
    <t xml:space="preserve">    88～ 96</t>
  </si>
  <si>
    <t xml:space="preserve">    38～ 49</t>
  </si>
  <si>
    <t>　運　輸　省</t>
  </si>
  <si>
    <t>　青　森　県</t>
  </si>
  <si>
    <t>　青　森　市</t>
  </si>
  <si>
    <t>　被圧地下水</t>
  </si>
  <si>
    <t xml:space="preserve">  Ｓ47  4.4</t>
  </si>
  <si>
    <t xml:space="preserve">  Ｓ47  7.4</t>
  </si>
  <si>
    <t xml:space="preserve">  Ｓ47  2.9</t>
  </si>
  <si>
    <t>8.4（S50）</t>
  </si>
  <si>
    <t>10.0（S51）</t>
  </si>
  <si>
    <t>3.2（S55）</t>
  </si>
  <si>
    <t>青森市</t>
    <rPh sb="0" eb="3">
      <t>アオモリシ</t>
    </rPh>
    <phoneticPr fontId="4"/>
  </si>
  <si>
    <t>青森市公害防止条例及び青森市揚水設備以外の動力設備による地下水採取の届出に関する要綱による揚水ポンプ設置者からの地下水採取量報告書の届出</t>
    <phoneticPr fontId="4"/>
  </si>
  <si>
    <t>３．水準点番号41C、43Cについては、平成25年度に仮不動点の標高変動が確認されたため、</t>
    <phoneticPr fontId="4"/>
  </si>
  <si>
    <t>平成28年度に6048（青森市野内字菊川）を仮不動点として水準測量を再開した。</t>
    <phoneticPr fontId="4"/>
  </si>
  <si>
    <t>25A</t>
  </si>
  <si>
    <t>青森市沖館1丁目</t>
  </si>
  <si>
    <t>国土交通省東北地方整備局青森港湾事務所</t>
  </si>
  <si>
    <t>青森市</t>
  </si>
  <si>
    <t>S47～H19</t>
  </si>
  <si>
    <t>１．沈下量の基準点は、6048（所在地：青森市野内字菊川）（平成28年度から）</t>
    <rPh sb="6" eb="8">
      <t>キジュン</t>
    </rPh>
    <rPh sb="8" eb="9">
      <t>テン</t>
    </rPh>
    <rPh sb="30" eb="32">
      <t>ヘイセイ</t>
    </rPh>
    <rPh sb="34" eb="36">
      <t>ネンド</t>
    </rPh>
    <phoneticPr fontId="4"/>
  </si>
  <si>
    <t>２．測量の基準日：5月25日</t>
    <rPh sb="10" eb="11">
      <t>ガツ</t>
    </rPh>
    <rPh sb="13" eb="14">
      <t>ニチ</t>
    </rPh>
    <phoneticPr fontId="4"/>
  </si>
  <si>
    <t>R4</t>
    <phoneticPr fontId="4"/>
  </si>
  <si>
    <t>H28～R4</t>
    <phoneticPr fontId="4"/>
  </si>
  <si>
    <t>H30～R4</t>
    <phoneticPr fontId="4"/>
  </si>
  <si>
    <t>70A</t>
    <phoneticPr fontId="4"/>
  </si>
  <si>
    <t>70A</t>
    <phoneticPr fontId="4"/>
  </si>
  <si>
    <t>青森市浜田字玉川</t>
    <rPh sb="3" eb="5">
      <t>ハマダ</t>
    </rPh>
    <rPh sb="5" eb="6">
      <t>アザ</t>
    </rPh>
    <rPh sb="6" eb="8">
      <t>タマカワ</t>
    </rPh>
    <phoneticPr fontId="4"/>
  </si>
  <si>
    <t>百万
㎥/年</t>
    <phoneticPr fontId="4"/>
  </si>
  <si>
    <t>千㎥/日</t>
    <phoneticPr fontId="4"/>
  </si>
  <si>
    <t>◇　</t>
  </si>
  <si>
    <t>-</t>
  </si>
  <si>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</si>
  <si>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</si>
  <si>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</si>
  <si>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</si>
  <si>
    <t>青森平野</t>
  </si>
  <si>
    <t>都道府県名</t>
  </si>
  <si>
    <t>地域名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</si>
</sst>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6">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sz val="11"/>
      <name val="メイリオ"/>
      <family val="3"/>
      <charset val="128"/>
    </font>
    <font>
      <sz val="8"/>
      <name val="メイリオ"/>
      <family val="3"/>
      <charset val="128"/>
    </font>
    <font>
      <sz val="12"/>
      <name val="メイリオ"/>
      <family val="3"/>
      <charset val="128"/>
    </font>
    <font>
      <sz val="11"/>
      <color indexed="8"/>
      <name val="メイリオ"/>
      <family val="3"/>
      <charset val="128"/>
    </font>
    <font>
      <sz val="10"/>
      <color theme="1"/>
      <name val="メイリオ"/>
      <family val="3"/>
      <charset val="128"/>
    </font>
    <font>
      <b/>
      <sz val="10"/>
      <color theme="1"/>
      <name val="メイリオ"/>
      <family val="3"/>
      <charset val="128"/>
    </font>
    <font>
      <b/>
      <sz val="10"/>
      <color rgb="FF33CCFF"/>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b/>
      <sz val="8"/>
      <name val="メイリオ"/>
      <family val="3"/>
      <charset val="128"/>
    </font>
    <font>
      <b/>
      <sz val="20"/>
      <color rgb="FF000000"/>
      <name val="ＭＳ Ｐゴシック"/>
      <family val="3"/>
      <charset val="128"/>
    </font>
    <font>
      <b/>
      <sz val="12"/>
      <name val="メイリオ"/>
      <family val="3"/>
      <charset val="128"/>
    </font>
    <font>
      <b/>
      <sz val="18"/>
      <color rgb="FF000000"/>
      <name val="ＭＳ Ｐゴシック"/>
      <family val="3"/>
      <charset val="128"/>
    </font>
    <font>
      <sz val="11"/>
      <name val="游ゴシック"/>
      <family val="3"/>
      <charset val="128"/>
    </font>
    <font>
      <b/>
      <sz val="9"/>
      <color indexed="81"/>
      <name val="ＭＳ Ｐゴシック"/>
      <family val="3"/>
      <charset val="128"/>
    </font>
    <font>
      <sz val="7"/>
      <name val="メイリオ"/>
      <family val="3"/>
      <charset val="128"/>
    </font>
  </fonts>
  <fills count="39">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rgb="FF00000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2" applyNumberFormat="0" applyAlignment="0" applyProtection="0">
      <alignment vertical="center"/>
    </xf>
    <xf numFmtId="0" fontId="11" fillId="28" borderId="0" applyNumberFormat="0" applyBorder="0" applyAlignment="0" applyProtection="0">
      <alignment vertical="center"/>
    </xf>
    <xf numFmtId="0" fontId="6" fillId="29" borderId="33" applyNumberFormat="0" applyFont="0" applyAlignment="0" applyProtection="0">
      <alignment vertical="center"/>
    </xf>
    <xf numFmtId="0" fontId="12" fillId="0" borderId="34" applyNumberFormat="0" applyFill="0" applyAlignment="0" applyProtection="0">
      <alignment vertical="center"/>
    </xf>
    <xf numFmtId="0" fontId="13" fillId="30" borderId="0" applyNumberFormat="0" applyBorder="0" applyAlignment="0" applyProtection="0">
      <alignment vertical="center"/>
    </xf>
    <xf numFmtId="0" fontId="14" fillId="31"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32"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3" fillId="0" borderId="0"/>
    <xf numFmtId="0" fontId="44" fillId="0" borderId="0" applyNumberFormat="0" applyFill="0" applyBorder="0" applyAlignment="0" applyProtection="0">
      <alignment vertical="center"/>
    </xf>
    <xf numFmtId="0" fontId="43" fillId="0" borderId="0"/>
    <xf numFmtId="0" fontId="45" fillId="0" borderId="0" applyNumberFormat="0" applyFill="0" applyBorder="0" applyAlignment="0" applyProtection="0">
      <alignment vertical="top"/>
      <protection locked="0"/>
    </xf>
    <xf numFmtId="0" fontId="46" fillId="0" borderId="0">
      <alignment vertical="center"/>
    </xf>
  </cellStyleXfs>
  <cellXfs count="392">
    <xf numFmtId="0" fontId="0" fillId="0" borderId="0" xfId="0">
      <alignment vertical="center"/>
    </xf>
    <xf numFmtId="0" fontId="26" fillId="2" borderId="1" xfId="55" applyFont="1" applyFill="1" applyBorder="1" applyAlignment="1">
      <alignment horizontal="center" vertical="center" wrapText="1"/>
    </xf>
    <xf numFmtId="181" fontId="26" fillId="2" borderId="1" xfId="33" applyNumberFormat="1" applyFont="1" applyFill="1" applyBorder="1" applyAlignment="1" applyProtection="1">
      <alignment horizontal="center" vertical="center" wrapText="1"/>
    </xf>
    <xf numFmtId="182" fontId="26" fillId="2" borderId="1" xfId="55" applyNumberFormat="1" applyFont="1" applyFill="1" applyBorder="1" applyAlignment="1">
      <alignment horizontal="center" vertical="center" wrapText="1"/>
    </xf>
    <xf numFmtId="181" fontId="26" fillId="2" borderId="1" xfId="55" applyNumberFormat="1" applyFont="1" applyFill="1" applyBorder="1" applyAlignment="1">
      <alignment horizontal="center" vertical="center" wrapText="1"/>
    </xf>
    <xf numFmtId="181" fontId="26" fillId="2" borderId="6" xfId="55" applyNumberFormat="1" applyFont="1" applyFill="1" applyBorder="1" applyAlignment="1">
      <alignment horizontal="center" vertical="center" wrapText="1"/>
    </xf>
    <xf numFmtId="177" fontId="26" fillId="2" borderId="6" xfId="55" applyNumberFormat="1" applyFont="1" applyFill="1" applyBorder="1" applyAlignment="1">
      <alignment horizontal="center" vertical="center" wrapText="1"/>
    </xf>
    <xf numFmtId="0" fontId="26" fillId="2" borderId="6" xfId="55" applyFont="1" applyFill="1" applyBorder="1" applyAlignment="1">
      <alignment horizontal="center" vertical="center" wrapText="1"/>
    </xf>
    <xf numFmtId="0" fontId="26" fillId="35" borderId="0" xfId="0" applyFont="1" applyFill="1" applyProtection="1">
      <alignment vertical="center"/>
      <protection hidden="1"/>
    </xf>
    <xf numFmtId="0" fontId="26" fillId="35" borderId="0" xfId="0" applyFont="1" applyFill="1">
      <alignment vertical="center"/>
    </xf>
    <xf numFmtId="0" fontId="33" fillId="0" borderId="0" xfId="62" applyFont="1">
      <alignment vertical="center"/>
    </xf>
    <xf numFmtId="49" fontId="27" fillId="0" borderId="1" xfId="0" applyNumberFormat="1" applyFont="1" applyBorder="1">
      <alignment vertical="center"/>
    </xf>
    <xf numFmtId="0" fontId="27" fillId="0" borderId="5" xfId="0" applyFont="1" applyBorder="1" applyAlignment="1">
      <alignment vertical="center" wrapText="1"/>
    </xf>
    <xf numFmtId="0" fontId="27" fillId="0" borderId="1" xfId="0" applyFont="1" applyBorder="1">
      <alignment vertical="center"/>
    </xf>
    <xf numFmtId="0" fontId="34" fillId="0" borderId="5" xfId="0" applyFont="1" applyBorder="1" applyAlignment="1">
      <alignment horizontal="justify" vertical="center" wrapText="1"/>
    </xf>
    <xf numFmtId="0" fontId="34" fillId="34" borderId="6" xfId="0" applyFont="1" applyFill="1" applyBorder="1">
      <alignment vertical="center"/>
    </xf>
    <xf numFmtId="0" fontId="34" fillId="34" borderId="5" xfId="0" applyFont="1" applyFill="1" applyBorder="1">
      <alignment vertical="center"/>
    </xf>
    <xf numFmtId="0" fontId="34" fillId="37" borderId="5" xfId="0" applyFont="1" applyFill="1" applyBorder="1" applyAlignment="1">
      <alignment horizontal="justify" vertical="center" wrapText="1"/>
    </xf>
    <xf numFmtId="49" fontId="27" fillId="0" borderId="0" xfId="0" applyNumberFormat="1" applyFont="1">
      <alignment vertical="center"/>
    </xf>
    <xf numFmtId="0" fontId="34" fillId="0" borderId="0" xfId="0" applyFont="1" applyAlignment="1">
      <alignment horizontal="justify" vertical="center" wrapText="1"/>
    </xf>
    <xf numFmtId="0" fontId="34" fillId="0" borderId="0" xfId="0" applyFont="1">
      <alignment vertical="center"/>
    </xf>
    <xf numFmtId="0" fontId="27" fillId="0" borderId="0" xfId="0" applyFont="1" applyAlignment="1">
      <alignment horizontal="center" vertical="center"/>
    </xf>
    <xf numFmtId="0" fontId="27" fillId="0" borderId="0" xfId="0" applyFont="1">
      <alignment vertical="center"/>
    </xf>
    <xf numFmtId="0" fontId="34" fillId="34" borderId="1" xfId="0" applyFont="1" applyFill="1" applyBorder="1">
      <alignment vertical="center"/>
    </xf>
    <xf numFmtId="0" fontId="34" fillId="34" borderId="9" xfId="0" applyFont="1" applyFill="1" applyBorder="1">
      <alignment vertical="center"/>
    </xf>
    <xf numFmtId="0" fontId="34" fillId="0" borderId="6" xfId="0" applyFont="1" applyBorder="1">
      <alignment vertical="center"/>
    </xf>
    <xf numFmtId="0" fontId="34" fillId="0" borderId="9" xfId="0" applyFont="1" applyBorder="1" applyAlignment="1">
      <alignment horizontal="left" vertical="center"/>
    </xf>
    <xf numFmtId="0" fontId="34" fillId="34" borderId="9" xfId="0" applyFont="1" applyFill="1" applyBorder="1" applyAlignment="1">
      <alignment horizontal="left" vertical="center"/>
    </xf>
    <xf numFmtId="0" fontId="34" fillId="37" borderId="9" xfId="0" applyFont="1" applyFill="1" applyBorder="1" applyAlignment="1">
      <alignment horizontal="left" vertical="center"/>
    </xf>
    <xf numFmtId="0" fontId="27" fillId="0" borderId="0" xfId="0" applyFont="1" applyAlignment="1">
      <alignment horizontal="right" vertical="center"/>
    </xf>
    <xf numFmtId="0" fontId="34" fillId="35" borderId="0" xfId="0" applyFont="1" applyFill="1" applyAlignment="1">
      <alignment horizontal="left" vertical="center"/>
    </xf>
    <xf numFmtId="0" fontId="34" fillId="37" borderId="0" xfId="0" applyFont="1" applyFill="1" applyAlignment="1">
      <alignment horizontal="left" vertical="center"/>
    </xf>
    <xf numFmtId="0" fontId="34" fillId="0" borderId="0" xfId="0" applyFont="1" applyAlignment="1">
      <alignment horizontal="left" vertical="center"/>
    </xf>
    <xf numFmtId="0" fontId="30" fillId="0" borderId="0" xfId="55" applyFont="1" applyProtection="1">
      <alignmen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0" fillId="35" borderId="0" xfId="55" applyFont="1" applyFill="1" applyProtection="1">
      <alignment vertical="center"/>
      <protection locked="0"/>
    </xf>
    <xf numFmtId="0" fontId="32" fillId="0" borderId="0" xfId="55" applyFont="1" applyProtection="1">
      <alignment vertical="center"/>
      <protection locked="0"/>
    </xf>
    <xf numFmtId="0" fontId="27" fillId="0" borderId="0" xfId="55" applyFont="1" applyProtection="1">
      <alignment vertical="center"/>
      <protection locked="0"/>
    </xf>
    <xf numFmtId="49" fontId="30" fillId="0" borderId="0" xfId="55" applyNumberFormat="1" applyFont="1" applyAlignment="1" applyProtection="1">
      <alignment horizontal="center" vertical="center"/>
      <protection locked="0"/>
    </xf>
    <xf numFmtId="0" fontId="30" fillId="0" borderId="0" xfId="55" applyFont="1" applyAlignment="1" applyProtection="1">
      <alignment horizontal="center" vertical="center"/>
      <protection locked="0"/>
    </xf>
    <xf numFmtId="0" fontId="32" fillId="0" borderId="0" xfId="55" applyFont="1" applyAlignment="1" applyProtection="1">
      <alignment horizontal="left" vertical="center"/>
      <protection locked="0"/>
    </xf>
    <xf numFmtId="0" fontId="30" fillId="0" borderId="0" xfId="55" applyFont="1" applyAlignment="1" applyProtection="1">
      <alignment horizontal="left" vertical="center"/>
      <protection locked="0"/>
    </xf>
    <xf numFmtId="0" fontId="27" fillId="0" borderId="0" xfId="55" applyFont="1" applyAlignment="1" applyProtection="1">
      <alignment horizontal="left" vertical="center"/>
      <protection locked="0"/>
    </xf>
    <xf numFmtId="0" fontId="30" fillId="35" borderId="0" xfId="55" applyFont="1" applyFill="1" applyAlignment="1" applyProtection="1">
      <alignment horizontal="left" vertical="center"/>
      <protection locked="0"/>
    </xf>
    <xf numFmtId="0" fontId="27" fillId="0" borderId="0" xfId="55" applyFont="1" applyAlignment="1" applyProtection="1">
      <alignment horizontal="left" vertical="center" wrapText="1"/>
      <protection locked="0"/>
    </xf>
    <xf numFmtId="0" fontId="32" fillId="0" borderId="0" xfId="55" applyFont="1" applyAlignment="1" applyProtection="1">
      <alignment vertical="top" wrapText="1"/>
      <protection locked="0"/>
    </xf>
    <xf numFmtId="0" fontId="32" fillId="0" borderId="0" xfId="55" applyFont="1" applyAlignment="1" applyProtection="1">
      <alignment vertical="top"/>
      <protection locked="0"/>
    </xf>
    <xf numFmtId="178" fontId="26" fillId="35" borderId="52" xfId="60" applyNumberFormat="1" applyFont="1" applyFill="1" applyBorder="1" applyProtection="1">
      <alignment vertical="center"/>
      <protection locked="0"/>
    </xf>
    <xf numFmtId="0" fontId="27" fillId="35" borderId="6" xfId="55" applyFont="1" applyFill="1" applyBorder="1" applyAlignment="1">
      <alignment horizontal="centerContinuous" vertical="center" wrapText="1"/>
    </xf>
    <xf numFmtId="0" fontId="27" fillId="35" borderId="9" xfId="55" applyFont="1" applyFill="1" applyBorder="1" applyAlignment="1">
      <alignment horizontal="centerContinuous" vertical="center"/>
    </xf>
    <xf numFmtId="0" fontId="27" fillId="0" borderId="1" xfId="61" applyFont="1" applyBorder="1" applyAlignment="1">
      <alignment horizontal="center" vertical="center" wrapText="1"/>
    </xf>
    <xf numFmtId="0" fontId="27" fillId="0" borderId="19" xfId="55" applyFont="1" applyBorder="1" applyAlignment="1">
      <alignment vertical="center" wrapText="1"/>
    </xf>
    <xf numFmtId="0" fontId="30" fillId="0" borderId="0" xfId="61" applyFont="1" applyAlignment="1">
      <alignment horizontal="center" vertical="center"/>
    </xf>
    <xf numFmtId="0" fontId="27" fillId="0" borderId="21" xfId="55" applyFont="1" applyBorder="1">
      <alignment vertical="center"/>
    </xf>
    <xf numFmtId="0" fontId="30" fillId="0" borderId="15" xfId="61" applyFont="1" applyBorder="1" applyAlignment="1">
      <alignment horizontal="center" vertical="top"/>
    </xf>
    <xf numFmtId="0" fontId="27" fillId="35" borderId="4" xfId="55" applyFont="1" applyFill="1" applyBorder="1" applyAlignment="1">
      <alignment horizontal="center" vertical="center" wrapText="1"/>
    </xf>
    <xf numFmtId="0" fontId="27" fillId="35" borderId="20" xfId="55" applyFont="1" applyFill="1" applyBorder="1" applyAlignment="1">
      <alignment horizontal="center" vertical="center" wrapText="1"/>
    </xf>
    <xf numFmtId="0" fontId="30" fillId="0" borderId="0" xfId="55" applyFont="1">
      <alignment vertical="center"/>
    </xf>
    <xf numFmtId="0" fontId="32" fillId="0" borderId="15" xfId="55" applyFont="1" applyBorder="1" applyAlignment="1">
      <alignment horizontal="center" vertical="center"/>
    </xf>
    <xf numFmtId="0" fontId="30" fillId="0" borderId="0" xfId="61" applyFont="1" applyAlignment="1">
      <alignment horizontal="center" vertical="top"/>
    </xf>
    <xf numFmtId="0" fontId="30" fillId="35" borderId="15" xfId="55" applyFont="1" applyFill="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0" fillId="0" borderId="0" xfId="55" applyFont="1" applyAlignment="1">
      <alignment vertical="center" wrapText="1"/>
    </xf>
    <xf numFmtId="0" fontId="26" fillId="0" borderId="6" xfId="55" applyFont="1" applyBorder="1" applyAlignment="1">
      <alignment horizontal="center" vertical="top" wrapText="1"/>
    </xf>
    <xf numFmtId="0" fontId="48" fillId="0" borderId="0" xfId="55" applyFont="1" applyAlignment="1" applyProtection="1">
      <alignment horizontal="left" vertical="center"/>
      <protection locked="0"/>
    </xf>
    <xf numFmtId="180" fontId="27" fillId="0" borderId="0" xfId="55" applyNumberFormat="1" applyFont="1" applyProtection="1">
      <alignment vertical="center"/>
      <protection locked="0"/>
    </xf>
    <xf numFmtId="0" fontId="33" fillId="0" borderId="0" xfId="62" applyFont="1" applyProtection="1">
      <alignment vertical="center"/>
      <protection locked="0"/>
    </xf>
    <xf numFmtId="185" fontId="30" fillId="0" borderId="1" xfId="55" applyNumberFormat="1" applyFont="1" applyBorder="1" applyAlignment="1" applyProtection="1">
      <alignment horizontal="center" vertical="center"/>
      <protection locked="0"/>
    </xf>
    <xf numFmtId="0" fontId="48" fillId="0" borderId="0" xfId="62" applyFont="1" applyAlignment="1" applyProtection="1">
      <alignment horizontal="left" vertical="center"/>
      <protection locked="0"/>
    </xf>
    <xf numFmtId="0" fontId="33" fillId="36" borderId="0" xfId="62" applyFont="1" applyFill="1">
      <alignment vertical="center"/>
    </xf>
    <xf numFmtId="0" fontId="27" fillId="35" borderId="0" xfId="55" applyFont="1" applyFill="1" applyProtection="1">
      <alignment vertical="center"/>
      <protection locked="0"/>
    </xf>
    <xf numFmtId="0" fontId="29" fillId="35" borderId="0" xfId="60" applyFont="1" applyFill="1">
      <alignment vertical="center"/>
    </xf>
    <xf numFmtId="0" fontId="47" fillId="35" borderId="0" xfId="0" applyFont="1" applyFill="1" applyAlignment="1" applyProtection="1">
      <alignment horizontal="left" vertical="center"/>
      <protection locked="0"/>
    </xf>
    <xf numFmtId="0" fontId="29" fillId="35" borderId="0" xfId="60" applyFont="1" applyFill="1" applyProtection="1">
      <alignment vertical="center"/>
      <protection locked="0"/>
    </xf>
    <xf numFmtId="0" fontId="26" fillId="35" borderId="1" xfId="60" applyFont="1" applyFill="1" applyBorder="1" applyAlignment="1" applyProtection="1">
      <alignment horizontal="center" vertical="center" wrapText="1"/>
      <protection locked="0"/>
    </xf>
    <xf numFmtId="0" fontId="26" fillId="35" borderId="1" xfId="0" applyFont="1" applyFill="1" applyBorder="1" applyAlignment="1" applyProtection="1">
      <alignment horizontal="center" vertical="center" wrapText="1"/>
      <protection locked="0"/>
    </xf>
    <xf numFmtId="0" fontId="26" fillId="35" borderId="5" xfId="60" applyFont="1" applyFill="1" applyBorder="1" applyAlignment="1" applyProtection="1">
      <alignment horizontal="center" vertical="center" wrapText="1"/>
      <protection locked="0"/>
    </xf>
    <xf numFmtId="49" fontId="26" fillId="35" borderId="3" xfId="60" applyNumberFormat="1" applyFont="1" applyFill="1" applyBorder="1" applyProtection="1">
      <alignment vertical="center"/>
      <protection locked="0"/>
    </xf>
    <xf numFmtId="49" fontId="26" fillId="35" borderId="15" xfId="60" applyNumberFormat="1" applyFont="1" applyFill="1" applyBorder="1" applyProtection="1">
      <alignment vertical="center"/>
      <protection locked="0"/>
    </xf>
    <xf numFmtId="0" fontId="26" fillId="35" borderId="1" xfId="0" applyFont="1" applyFill="1" applyBorder="1" applyAlignment="1" applyProtection="1">
      <alignment horizontal="center" vertical="center"/>
      <protection locked="0"/>
    </xf>
    <xf numFmtId="49" fontId="26" fillId="35" borderId="1" xfId="60" applyNumberFormat="1" applyFont="1" applyFill="1" applyBorder="1" applyProtection="1">
      <alignment vertical="center"/>
      <protection locked="0"/>
    </xf>
    <xf numFmtId="49" fontId="26" fillId="35" borderId="5" xfId="60" applyNumberFormat="1" applyFont="1" applyFill="1" applyBorder="1" applyProtection="1">
      <alignment vertical="center"/>
      <protection locked="0"/>
    </xf>
    <xf numFmtId="49" fontId="26" fillId="35" borderId="2" xfId="60" applyNumberFormat="1" applyFont="1" applyFill="1" applyBorder="1" applyProtection="1">
      <alignment vertical="center"/>
      <protection locked="0"/>
    </xf>
    <xf numFmtId="178" fontId="26" fillId="35" borderId="2" xfId="60" applyNumberFormat="1" applyFont="1" applyFill="1" applyBorder="1" applyProtection="1">
      <alignment vertical="center"/>
      <protection locked="0"/>
    </xf>
    <xf numFmtId="0" fontId="26" fillId="35" borderId="1" xfId="0" applyFont="1" applyFill="1" applyBorder="1" applyAlignment="1" applyProtection="1">
      <alignment horizontal="center" vertical="center" shrinkToFit="1"/>
      <protection locked="0"/>
    </xf>
    <xf numFmtId="178" fontId="26" fillId="35" borderId="6" xfId="60" applyNumberFormat="1" applyFont="1" applyFill="1" applyBorder="1" applyProtection="1">
      <alignment vertical="center"/>
      <protection locked="0"/>
    </xf>
    <xf numFmtId="178" fontId="26" fillId="35" borderId="1" xfId="60" applyNumberFormat="1" applyFont="1" applyFill="1" applyBorder="1" applyProtection="1">
      <alignment vertical="center"/>
      <protection locked="0"/>
    </xf>
    <xf numFmtId="0" fontId="26" fillId="35" borderId="1" xfId="0" applyFont="1" applyFill="1" applyBorder="1" applyAlignment="1" applyProtection="1">
      <alignment horizontal="center" vertical="center" wrapText="1" shrinkToFit="1"/>
      <protection locked="0"/>
    </xf>
    <xf numFmtId="178" fontId="26" fillId="35" borderId="52" xfId="60" applyNumberFormat="1" applyFont="1" applyFill="1" applyBorder="1" applyAlignment="1" applyProtection="1">
      <alignment vertical="center" wrapText="1"/>
      <protection locked="0"/>
    </xf>
    <xf numFmtId="178" fontId="26" fillId="35" borderId="3" xfId="60" applyNumberFormat="1" applyFont="1" applyFill="1" applyBorder="1" applyProtection="1">
      <alignment vertical="center"/>
      <protection locked="0"/>
    </xf>
    <xf numFmtId="0" fontId="53" fillId="35" borderId="1" xfId="0" applyFont="1" applyFill="1" applyBorder="1">
      <alignment vertical="center"/>
    </xf>
    <xf numFmtId="178" fontId="26" fillId="35" borderId="4" xfId="60" applyNumberFormat="1" applyFont="1" applyFill="1" applyBorder="1" applyProtection="1">
      <alignment vertical="center"/>
      <protection locked="0"/>
    </xf>
    <xf numFmtId="178" fontId="26" fillId="35" borderId="13" xfId="60" applyNumberFormat="1" applyFont="1" applyFill="1" applyBorder="1" applyProtection="1">
      <alignment vertical="center"/>
      <protection locked="0"/>
    </xf>
    <xf numFmtId="178" fontId="26" fillId="35" borderId="60" xfId="60" applyNumberFormat="1" applyFont="1" applyFill="1" applyBorder="1" applyProtection="1">
      <alignment vertical="center"/>
      <protection locked="0"/>
    </xf>
    <xf numFmtId="177" fontId="26" fillId="35" borderId="15" xfId="60" applyNumberFormat="1" applyFont="1" applyFill="1" applyBorder="1" applyProtection="1">
      <alignment vertical="center"/>
      <protection locked="0"/>
    </xf>
    <xf numFmtId="0" fontId="29" fillId="35" borderId="1" xfId="60" applyFont="1" applyFill="1" applyBorder="1" applyAlignment="1" applyProtection="1">
      <alignment horizontal="center" vertical="center"/>
      <protection locked="0"/>
    </xf>
    <xf numFmtId="178" fontId="26" fillId="35" borderId="61" xfId="60" applyNumberFormat="1" applyFont="1" applyFill="1" applyBorder="1" applyProtection="1">
      <alignment vertical="center"/>
      <protection locked="0"/>
    </xf>
    <xf numFmtId="178" fontId="26" fillId="35" borderId="15" xfId="60" applyNumberFormat="1" applyFont="1" applyFill="1" applyBorder="1" applyProtection="1">
      <alignment vertical="center"/>
      <protection locked="0"/>
    </xf>
    <xf numFmtId="178" fontId="26" fillId="35" borderId="62" xfId="60" applyNumberFormat="1" applyFont="1" applyFill="1" applyBorder="1" applyProtection="1">
      <alignment vertical="center"/>
      <protection locked="0"/>
    </xf>
    <xf numFmtId="0" fontId="26" fillId="35" borderId="0" xfId="60" applyFont="1" applyFill="1">
      <alignment vertical="center"/>
    </xf>
    <xf numFmtId="0" fontId="26" fillId="35" borderId="0" xfId="60" applyFont="1" applyFill="1" applyProtection="1">
      <alignment vertical="center"/>
      <protection locked="0"/>
    </xf>
    <xf numFmtId="0" fontId="26" fillId="35" borderId="0" xfId="0" applyFont="1" applyFill="1" applyAlignment="1" applyProtection="1">
      <alignment horizontal="right" vertical="top"/>
      <protection locked="0"/>
    </xf>
    <xf numFmtId="0" fontId="26" fillId="35" borderId="0" xfId="0" applyFont="1" applyFill="1" applyAlignment="1" applyProtection="1">
      <alignment horizontal="left" vertical="center"/>
      <protection locked="0"/>
    </xf>
    <xf numFmtId="0" fontId="26" fillId="35" borderId="0" xfId="0" applyFont="1" applyFill="1" applyProtection="1">
      <alignment vertical="center"/>
      <protection locked="0"/>
    </xf>
    <xf numFmtId="0" fontId="29" fillId="35" borderId="0" xfId="0" applyFont="1" applyFill="1" applyAlignment="1" applyProtection="1">
      <alignment horizontal="left" vertical="center"/>
      <protection locked="0"/>
    </xf>
    <xf numFmtId="0" fontId="42" fillId="35" borderId="0" xfId="0" applyFont="1" applyFill="1" applyAlignment="1" applyProtection="1">
      <alignment horizontal="left" vertical="center"/>
      <protection locked="0"/>
    </xf>
    <xf numFmtId="0" fontId="26" fillId="35" borderId="0" xfId="57" applyFont="1" applyFill="1" applyProtection="1">
      <alignment vertical="center"/>
      <protection locked="0"/>
    </xf>
    <xf numFmtId="0" fontId="26" fillId="35" borderId="0" xfId="58" applyFont="1" applyFill="1" applyProtection="1">
      <alignment vertical="center"/>
      <protection locked="0"/>
    </xf>
    <xf numFmtId="49" fontId="26" fillId="35" borderId="1" xfId="58" applyNumberFormat="1" applyFont="1" applyFill="1" applyBorder="1" applyAlignment="1" applyProtection="1">
      <alignment horizontal="center" vertical="center" wrapText="1"/>
      <protection locked="0"/>
    </xf>
    <xf numFmtId="177" fontId="26" fillId="35" borderId="1" xfId="58" applyNumberFormat="1" applyFont="1" applyFill="1" applyBorder="1" applyAlignment="1" applyProtection="1">
      <alignment horizontal="center" vertical="center" wrapText="1"/>
      <protection locked="0"/>
    </xf>
    <xf numFmtId="0" fontId="26" fillId="35" borderId="5" xfId="0" applyFont="1" applyFill="1" applyBorder="1" applyAlignment="1" applyProtection="1">
      <alignment horizontal="center" vertical="center" wrapText="1"/>
      <protection locked="0"/>
    </xf>
    <xf numFmtId="177" fontId="26" fillId="35" borderId="1" xfId="58" applyNumberFormat="1" applyFont="1" applyFill="1" applyBorder="1" applyAlignment="1" applyProtection="1">
      <alignment horizontal="right" vertical="center" wrapText="1"/>
      <protection locked="0"/>
    </xf>
    <xf numFmtId="182" fontId="26" fillId="35" borderId="1" xfId="58" applyNumberFormat="1" applyFont="1" applyFill="1" applyBorder="1" applyAlignment="1" applyProtection="1">
      <alignment horizontal="right" vertical="center" wrapText="1"/>
      <protection locked="0"/>
    </xf>
    <xf numFmtId="49" fontId="26" fillId="35" borderId="0" xfId="58" applyNumberFormat="1" applyFont="1" applyFill="1" applyAlignment="1" applyProtection="1">
      <alignment horizontal="right" vertical="center"/>
      <protection locked="0"/>
    </xf>
    <xf numFmtId="0" fontId="31" fillId="35" borderId="11" xfId="57" applyFont="1" applyFill="1" applyBorder="1" applyAlignment="1">
      <alignment vertical="center" wrapText="1"/>
    </xf>
    <xf numFmtId="0" fontId="31" fillId="35" borderId="15" xfId="61" applyFont="1" applyFill="1" applyBorder="1" applyAlignment="1">
      <alignment horizontal="center" vertical="center"/>
    </xf>
    <xf numFmtId="0" fontId="31" fillId="35" borderId="58" xfId="61" applyFont="1" applyFill="1" applyBorder="1" applyAlignment="1">
      <alignment horizontal="center" vertical="center"/>
    </xf>
    <xf numFmtId="0" fontId="31" fillId="35" borderId="54" xfId="0" applyFont="1" applyFill="1" applyBorder="1" applyAlignment="1">
      <alignment horizontal="center" vertical="center"/>
    </xf>
    <xf numFmtId="0" fontId="31" fillId="35" borderId="55" xfId="0" applyFont="1" applyFill="1" applyBorder="1" applyAlignment="1">
      <alignment horizontal="center" vertical="center"/>
    </xf>
    <xf numFmtId="0" fontId="31" fillId="35" borderId="59" xfId="0" applyFont="1" applyFill="1" applyBorder="1" applyAlignment="1">
      <alignment horizontal="center" vertical="center"/>
    </xf>
    <xf numFmtId="0" fontId="31" fillId="35" borderId="57" xfId="0" applyFont="1" applyFill="1" applyBorder="1" applyAlignment="1">
      <alignment horizontal="center" vertical="center"/>
    </xf>
    <xf numFmtId="0" fontId="31" fillId="35" borderId="56" xfId="0" applyFont="1" applyFill="1" applyBorder="1" applyAlignment="1">
      <alignment horizontal="center" vertical="center"/>
    </xf>
    <xf numFmtId="180" fontId="40" fillId="35" borderId="1" xfId="58" applyNumberFormat="1" applyFont="1" applyFill="1" applyBorder="1" applyAlignment="1" applyProtection="1">
      <alignment horizontal="center" vertical="center" wrapText="1"/>
      <protection hidden="1"/>
    </xf>
    <xf numFmtId="0" fontId="26" fillId="35" borderId="12" xfId="0" applyFont="1" applyFill="1" applyBorder="1">
      <alignment vertical="center"/>
    </xf>
    <xf numFmtId="49" fontId="26" fillId="35" borderId="0" xfId="58" applyNumberFormat="1" applyFont="1" applyFill="1" applyAlignment="1">
      <alignment horizontal="left" vertical="center"/>
    </xf>
    <xf numFmtId="0" fontId="26" fillId="35" borderId="19" xfId="0" applyFont="1" applyFill="1" applyBorder="1" applyAlignment="1">
      <alignment horizontal="left" vertical="center" wrapText="1"/>
    </xf>
    <xf numFmtId="0" fontId="26" fillId="35" borderId="10" xfId="0" applyFont="1" applyFill="1" applyBorder="1" applyAlignment="1">
      <alignment horizontal="left" vertical="center" wrapText="1"/>
    </xf>
    <xf numFmtId="0" fontId="26" fillId="35" borderId="12" xfId="59" applyFont="1" applyFill="1" applyBorder="1">
      <alignment vertical="center"/>
    </xf>
    <xf numFmtId="0" fontId="26" fillId="35" borderId="0" xfId="59" applyFont="1" applyFill="1">
      <alignment vertical="center"/>
    </xf>
    <xf numFmtId="0" fontId="26" fillId="35" borderId="1" xfId="61" applyFont="1" applyFill="1" applyBorder="1" applyAlignment="1">
      <alignment horizontal="center" vertical="top" wrapText="1"/>
    </xf>
    <xf numFmtId="0" fontId="26" fillId="35" borderId="1" xfId="61" applyFont="1" applyFill="1" applyBorder="1" applyAlignment="1">
      <alignment horizontal="center" vertical="center"/>
    </xf>
    <xf numFmtId="0" fontId="26" fillId="35" borderId="0" xfId="61" applyFont="1" applyFill="1">
      <alignment vertical="center"/>
    </xf>
    <xf numFmtId="0" fontId="26" fillId="35" borderId="1" xfId="61" applyFont="1" applyFill="1" applyBorder="1">
      <alignment vertical="center"/>
    </xf>
    <xf numFmtId="49" fontId="26" fillId="35" borderId="1" xfId="60" applyNumberFormat="1" applyFont="1" applyFill="1" applyBorder="1" applyAlignment="1" applyProtection="1">
      <alignment horizontal="center" vertical="center" wrapText="1"/>
      <protection locked="0"/>
    </xf>
    <xf numFmtId="181" fontId="26" fillId="35" borderId="1" xfId="60" applyNumberFormat="1" applyFont="1" applyFill="1" applyBorder="1" applyAlignment="1" applyProtection="1">
      <alignment horizontal="center" vertical="center" wrapText="1"/>
      <protection locked="0"/>
    </xf>
    <xf numFmtId="180" fontId="26" fillId="35" borderId="1" xfId="60" applyNumberFormat="1" applyFont="1" applyFill="1" applyBorder="1" applyAlignment="1" applyProtection="1">
      <alignment horizontal="center" vertical="center" wrapText="1"/>
      <protection locked="0"/>
    </xf>
    <xf numFmtId="0" fontId="26" fillId="35" borderId="1" xfId="61" applyFont="1" applyFill="1" applyBorder="1" applyAlignment="1" applyProtection="1">
      <alignment horizontal="center" vertical="center"/>
      <protection locked="0"/>
    </xf>
    <xf numFmtId="0" fontId="26" fillId="35" borderId="1" xfId="61" applyFont="1" applyFill="1" applyBorder="1" applyAlignment="1" applyProtection="1">
      <alignment horizontal="center" vertical="center" wrapText="1"/>
      <protection locked="0"/>
    </xf>
    <xf numFmtId="0" fontId="28" fillId="35" borderId="1" xfId="59" applyFont="1" applyFill="1" applyBorder="1" applyAlignment="1">
      <alignment horizontal="center" vertical="center"/>
    </xf>
    <xf numFmtId="0" fontId="51" fillId="35" borderId="0" xfId="0" applyFont="1" applyFill="1" applyAlignment="1" applyProtection="1">
      <alignment horizontal="left" vertical="center"/>
      <protection locked="0"/>
    </xf>
    <xf numFmtId="0" fontId="28" fillId="35" borderId="0" xfId="0" applyFont="1" applyFill="1" applyAlignment="1" applyProtection="1">
      <alignment horizontal="left" vertical="center"/>
      <protection locked="0"/>
    </xf>
    <xf numFmtId="0" fontId="26" fillId="35" borderId="1" xfId="57" applyFont="1" applyFill="1" applyBorder="1" applyAlignment="1" applyProtection="1">
      <alignment horizontal="center" vertical="center"/>
      <protection locked="0"/>
    </xf>
    <xf numFmtId="0" fontId="26" fillId="35" borderId="1" xfId="57" applyFont="1" applyFill="1" applyBorder="1" applyAlignment="1" applyProtection="1">
      <alignment horizontal="center" vertical="center" wrapText="1"/>
      <protection locked="0"/>
    </xf>
    <xf numFmtId="0" fontId="26" fillId="35" borderId="1" xfId="57" applyFont="1" applyFill="1" applyBorder="1" applyProtection="1">
      <alignment vertical="center"/>
      <protection locked="0"/>
    </xf>
    <xf numFmtId="0" fontId="26" fillId="35" borderId="52" xfId="57" applyFont="1" applyFill="1" applyBorder="1" applyProtection="1">
      <alignment vertical="center"/>
      <protection locked="0"/>
    </xf>
    <xf numFmtId="182" fontId="26" fillId="35" borderId="2" xfId="33" applyNumberFormat="1" applyFont="1" applyFill="1" applyBorder="1" applyAlignment="1" applyProtection="1">
      <alignment horizontal="right" vertical="center"/>
      <protection locked="0"/>
    </xf>
    <xf numFmtId="182" fontId="26" fillId="35" borderId="1" xfId="33" applyNumberFormat="1" applyFont="1" applyFill="1" applyBorder="1" applyAlignment="1" applyProtection="1">
      <alignment horizontal="right" vertical="center"/>
      <protection locked="0"/>
    </xf>
    <xf numFmtId="0" fontId="26" fillId="35" borderId="1" xfId="33" quotePrefix="1" applyNumberFormat="1" applyFont="1" applyFill="1" applyBorder="1" applyAlignment="1" applyProtection="1">
      <alignment horizontal="right" vertical="center"/>
      <protection locked="0"/>
    </xf>
    <xf numFmtId="3" fontId="26" fillId="35" borderId="1" xfId="33" applyNumberFormat="1" applyFont="1" applyFill="1" applyBorder="1" applyAlignment="1" applyProtection="1">
      <alignment horizontal="center" vertical="center"/>
      <protection locked="0"/>
    </xf>
    <xf numFmtId="176" fontId="26" fillId="35" borderId="1" xfId="33" applyNumberFormat="1" applyFont="1" applyFill="1" applyBorder="1" applyAlignment="1" applyProtection="1">
      <alignment horizontal="center" vertical="center"/>
      <protection locked="0"/>
    </xf>
    <xf numFmtId="182" fontId="26" fillId="35" borderId="4" xfId="33" applyNumberFormat="1" applyFont="1" applyFill="1" applyBorder="1" applyAlignment="1" applyProtection="1">
      <alignment horizontal="right" vertical="center"/>
      <protection locked="0"/>
    </xf>
    <xf numFmtId="182" fontId="26" fillId="35" borderId="3" xfId="33" applyNumberFormat="1" applyFont="1" applyFill="1" applyBorder="1" applyAlignment="1" applyProtection="1">
      <alignment horizontal="right" vertical="center"/>
      <protection locked="0"/>
    </xf>
    <xf numFmtId="0" fontId="26" fillId="35" borderId="1" xfId="56" applyFont="1" applyFill="1" applyBorder="1" applyAlignment="1" applyProtection="1">
      <alignment horizontal="right" vertical="center"/>
      <protection locked="0"/>
    </xf>
    <xf numFmtId="0" fontId="26" fillId="35" borderId="0" xfId="57" applyFont="1" applyFill="1" applyAlignment="1" applyProtection="1">
      <alignment horizontal="center" vertical="center"/>
      <protection locked="0"/>
    </xf>
    <xf numFmtId="184" fontId="26" fillId="35" borderId="1" xfId="0" applyNumberFormat="1" applyFont="1" applyFill="1" applyBorder="1" applyAlignment="1" applyProtection="1">
      <alignment horizontal="right" vertical="center" wrapText="1"/>
      <protection hidden="1"/>
    </xf>
    <xf numFmtId="183" fontId="26" fillId="35" borderId="1" xfId="0" applyNumberFormat="1" applyFont="1" applyFill="1" applyBorder="1" applyAlignment="1" applyProtection="1">
      <alignment horizontal="right" vertical="center" wrapText="1"/>
      <protection hidden="1"/>
    </xf>
    <xf numFmtId="0" fontId="28" fillId="35" borderId="0" xfId="57" applyFont="1" applyFill="1" applyProtection="1">
      <alignment vertical="center"/>
      <protection locked="0"/>
    </xf>
    <xf numFmtId="184" fontId="26" fillId="38" borderId="1" xfId="0" applyNumberFormat="1" applyFont="1" applyFill="1" applyBorder="1" applyAlignment="1" applyProtection="1">
      <alignment horizontal="right" vertical="center" wrapText="1"/>
      <protection hidden="1"/>
    </xf>
    <xf numFmtId="183" fontId="26" fillId="38" borderId="1" xfId="0" applyNumberFormat="1" applyFont="1" applyFill="1" applyBorder="1" applyAlignment="1" applyProtection="1">
      <alignment horizontal="right" vertical="center" wrapText="1"/>
      <protection hidden="1"/>
    </xf>
    <xf numFmtId="0" fontId="26" fillId="35" borderId="7" xfId="0" applyFont="1" applyFill="1" applyBorder="1" applyAlignment="1" applyProtection="1">
      <alignment horizontal="right" vertical="center" wrapText="1"/>
      <protection locked="0"/>
    </xf>
    <xf numFmtId="0" fontId="26" fillId="38" borderId="1" xfId="0" applyFont="1" applyFill="1" applyBorder="1" applyAlignment="1" applyProtection="1">
      <alignment horizontal="right" vertical="center" wrapText="1"/>
      <protection hidden="1"/>
    </xf>
    <xf numFmtId="0" fontId="26" fillId="35" borderId="1" xfId="0" applyFont="1" applyFill="1" applyBorder="1" applyAlignment="1" applyProtection="1">
      <alignment horizontal="right" vertical="center" wrapText="1"/>
      <protection hidden="1"/>
    </xf>
    <xf numFmtId="0" fontId="26" fillId="35" borderId="0" xfId="0" applyFont="1" applyFill="1" applyAlignment="1" applyProtection="1">
      <alignment horizontal="right" vertical="center" wrapText="1"/>
      <protection hidden="1"/>
    </xf>
    <xf numFmtId="0" fontId="26" fillId="35" borderId="0" xfId="0" applyFont="1" applyFill="1" applyAlignment="1" applyProtection="1">
      <alignment vertical="center" textRotation="255"/>
      <protection locked="0"/>
    </xf>
    <xf numFmtId="179" fontId="26" fillId="35" borderId="0" xfId="0" applyNumberFormat="1" applyFont="1" applyFill="1" applyProtection="1">
      <alignment vertical="center"/>
      <protection locked="0"/>
    </xf>
    <xf numFmtId="0" fontId="26" fillId="35" borderId="6" xfId="0" applyFont="1" applyFill="1" applyBorder="1" applyAlignment="1" applyProtection="1">
      <alignment horizontal="centerContinuous" vertical="center" wrapText="1"/>
      <protection locked="0" hidden="1"/>
    </xf>
    <xf numFmtId="0" fontId="26" fillId="35" borderId="9" xfId="0" applyFont="1" applyFill="1" applyBorder="1" applyAlignment="1" applyProtection="1">
      <alignment horizontal="centerContinuous" vertical="center" wrapText="1"/>
      <protection locked="0" hidden="1"/>
    </xf>
    <xf numFmtId="0" fontId="26" fillId="35" borderId="5" xfId="0" applyFont="1" applyFill="1" applyBorder="1" applyAlignment="1" applyProtection="1">
      <alignment horizontal="centerContinuous" vertical="center" wrapText="1"/>
      <protection locked="0" hidden="1"/>
    </xf>
    <xf numFmtId="0" fontId="26" fillId="35" borderId="1" xfId="0" applyFont="1" applyFill="1" applyBorder="1" applyAlignment="1" applyProtection="1">
      <alignment horizontal="centerContinuous" vertical="center" wrapText="1"/>
      <protection locked="0" hidden="1"/>
    </xf>
    <xf numFmtId="179" fontId="26" fillId="35" borderId="17" xfId="0" applyNumberFormat="1" applyFont="1" applyFill="1" applyBorder="1" applyAlignment="1" applyProtection="1">
      <alignment horizontal="center" vertical="center" wrapText="1"/>
      <protection locked="0" hidden="1"/>
    </xf>
    <xf numFmtId="0" fontId="26" fillId="35" borderId="3" xfId="0" applyFont="1" applyFill="1" applyBorder="1" applyAlignment="1" applyProtection="1">
      <alignment horizontal="centerContinuous" vertical="center" wrapText="1"/>
      <protection locked="0" hidden="1"/>
    </xf>
    <xf numFmtId="0" fontId="26" fillId="35" borderId="0" xfId="0" applyFont="1" applyFill="1" applyAlignment="1" applyProtection="1">
      <alignment horizontal="centerContinuous" vertical="center"/>
      <protection locked="0"/>
    </xf>
    <xf numFmtId="0" fontId="26" fillId="35" borderId="44" xfId="0" applyFont="1" applyFill="1" applyBorder="1" applyAlignment="1" applyProtection="1">
      <alignment horizontal="centerContinuous" vertical="center"/>
      <protection locked="0"/>
    </xf>
    <xf numFmtId="179" fontId="26" fillId="35" borderId="1" xfId="0" applyNumberFormat="1" applyFont="1" applyFill="1" applyBorder="1" applyAlignment="1" applyProtection="1">
      <alignment horizontal="center" vertical="center" wrapText="1"/>
      <protection locked="0" hidden="1"/>
    </xf>
    <xf numFmtId="0" fontId="26" fillId="35" borderId="0" xfId="0" applyFont="1" applyFill="1" applyAlignment="1" applyProtection="1">
      <alignment horizontal="center" vertical="center" wrapText="1"/>
      <protection locked="0" hidden="1"/>
    </xf>
    <xf numFmtId="0" fontId="26" fillId="35" borderId="8" xfId="0" applyFont="1" applyFill="1" applyBorder="1" applyAlignment="1" applyProtection="1">
      <alignment horizontal="center" vertical="center"/>
      <protection locked="0" hidden="1"/>
    </xf>
    <xf numFmtId="0" fontId="26" fillId="35" borderId="8" xfId="0" applyFont="1" applyFill="1" applyBorder="1" applyAlignment="1" applyProtection="1">
      <alignment horizontal="center" vertical="center" wrapText="1"/>
      <protection locked="0" hidden="1"/>
    </xf>
    <xf numFmtId="49" fontId="26" fillId="35" borderId="1" xfId="0" applyNumberFormat="1" applyFont="1" applyFill="1" applyBorder="1" applyAlignment="1" applyProtection="1">
      <alignment horizontal="center" vertical="center" wrapText="1"/>
      <protection locked="0"/>
    </xf>
    <xf numFmtId="180" fontId="26" fillId="35" borderId="0" xfId="0" applyNumberFormat="1" applyFont="1" applyFill="1" applyProtection="1">
      <alignment vertical="center"/>
      <protection locked="0"/>
    </xf>
    <xf numFmtId="0" fontId="26" fillId="35" borderId="3" xfId="0" applyFont="1" applyFill="1" applyBorder="1" applyAlignment="1" applyProtection="1">
      <alignment horizontal="center" vertical="center" wrapText="1"/>
      <protection locked="0"/>
    </xf>
    <xf numFmtId="0" fontId="26" fillId="35" borderId="16" xfId="0" applyFont="1" applyFill="1" applyBorder="1" applyAlignment="1" applyProtection="1">
      <alignment horizontal="center" vertical="center" wrapText="1"/>
      <protection locked="0"/>
    </xf>
    <xf numFmtId="49" fontId="26" fillId="35" borderId="3" xfId="0" applyNumberFormat="1" applyFont="1" applyFill="1" applyBorder="1" applyAlignment="1" applyProtection="1">
      <alignment horizontal="center" vertical="center" wrapText="1"/>
      <protection locked="0"/>
    </xf>
    <xf numFmtId="0" fontId="26" fillId="35" borderId="9" xfId="0" applyFont="1" applyFill="1" applyBorder="1" applyProtection="1">
      <alignment vertical="center"/>
      <protection locked="0"/>
    </xf>
    <xf numFmtId="0" fontId="26" fillId="35" borderId="2" xfId="0" applyFont="1" applyFill="1" applyBorder="1" applyProtection="1">
      <alignment vertical="center"/>
      <protection locked="0"/>
    </xf>
    <xf numFmtId="179" fontId="26" fillId="35" borderId="6" xfId="0" applyNumberFormat="1" applyFont="1" applyFill="1" applyBorder="1" applyProtection="1">
      <alignment vertical="center"/>
      <protection locked="0"/>
    </xf>
    <xf numFmtId="179" fontId="26" fillId="35" borderId="9" xfId="0" applyNumberFormat="1" applyFont="1" applyFill="1" applyBorder="1" applyProtection="1">
      <alignment vertical="center"/>
      <protection locked="0"/>
    </xf>
    <xf numFmtId="0" fontId="26" fillId="35" borderId="19" xfId="0" applyFont="1" applyFill="1" applyBorder="1" applyProtection="1">
      <alignment vertical="center"/>
      <protection locked="0"/>
    </xf>
    <xf numFmtId="0" fontId="26" fillId="35" borderId="5" xfId="0" applyFont="1" applyFill="1" applyBorder="1" applyProtection="1">
      <alignment vertical="center"/>
      <protection locked="0"/>
    </xf>
    <xf numFmtId="0" fontId="26" fillId="35" borderId="0" xfId="0" applyFont="1" applyFill="1" applyAlignment="1" applyProtection="1">
      <alignment horizontal="center" vertical="center"/>
      <protection locked="0"/>
    </xf>
    <xf numFmtId="179" fontId="26" fillId="35" borderId="6" xfId="0" applyNumberFormat="1" applyFont="1" applyFill="1" applyBorder="1" applyAlignment="1" applyProtection="1">
      <alignment horizontal="center" vertical="center" wrapText="1"/>
      <protection locked="0"/>
    </xf>
    <xf numFmtId="0" fontId="26" fillId="35" borderId="9" xfId="0" applyFont="1" applyFill="1" applyBorder="1" applyAlignment="1" applyProtection="1">
      <alignment horizontal="center" vertical="center" wrapText="1"/>
      <protection locked="0"/>
    </xf>
    <xf numFmtId="179" fontId="26" fillId="35" borderId="9" xfId="0" applyNumberFormat="1" applyFont="1" applyFill="1" applyBorder="1" applyAlignment="1" applyProtection="1">
      <alignment horizontal="center" vertical="center" wrapText="1"/>
      <protection locked="0"/>
    </xf>
    <xf numFmtId="185" fontId="26" fillId="35" borderId="1" xfId="0" applyNumberFormat="1" applyFont="1" applyFill="1" applyBorder="1" applyAlignment="1" applyProtection="1">
      <alignment horizontal="center" vertical="center" wrapText="1"/>
      <protection locked="0"/>
    </xf>
    <xf numFmtId="187" fontId="55" fillId="35" borderId="1" xfId="0" applyNumberFormat="1" applyFont="1" applyFill="1" applyBorder="1" applyAlignment="1" applyProtection="1">
      <alignment horizontal="center" vertical="center" wrapText="1"/>
      <protection locked="0"/>
    </xf>
    <xf numFmtId="187" fontId="26" fillId="35" borderId="1" xfId="0" applyNumberFormat="1" applyFont="1" applyFill="1" applyBorder="1" applyAlignment="1" applyProtection="1">
      <alignment horizontal="center" vertical="center" wrapText="1"/>
      <protection locked="0"/>
    </xf>
    <xf numFmtId="179" fontId="26" fillId="35" borderId="1" xfId="0" applyNumberFormat="1" applyFont="1" applyFill="1" applyBorder="1" applyAlignment="1">
      <alignment horizontal="center" vertical="center" wrapText="1"/>
    </xf>
    <xf numFmtId="181" fontId="55" fillId="35" borderId="1" xfId="0" applyNumberFormat="1" applyFont="1" applyFill="1" applyBorder="1" applyAlignment="1">
      <alignment horizontal="center" vertical="center" wrapText="1"/>
    </xf>
    <xf numFmtId="181" fontId="26" fillId="35" borderId="1" xfId="0" applyNumberFormat="1" applyFont="1" applyFill="1" applyBorder="1" applyAlignment="1">
      <alignment horizontal="center" vertical="center" wrapText="1"/>
    </xf>
    <xf numFmtId="186" fontId="55" fillId="35" borderId="1" xfId="0" applyNumberFormat="1" applyFont="1" applyFill="1" applyBorder="1" applyAlignment="1">
      <alignment horizontal="center" vertical="center" wrapText="1"/>
    </xf>
    <xf numFmtId="186" fontId="26" fillId="35" borderId="1" xfId="0" applyNumberFormat="1" applyFont="1" applyFill="1" applyBorder="1" applyAlignment="1">
      <alignment horizontal="center" vertical="center" wrapText="1"/>
    </xf>
    <xf numFmtId="179" fontId="26" fillId="35" borderId="1" xfId="0" applyNumberFormat="1" applyFont="1" applyFill="1" applyBorder="1" applyAlignment="1" applyProtection="1">
      <alignment horizontal="center" vertical="center" wrapText="1"/>
      <protection locked="0"/>
    </xf>
    <xf numFmtId="181" fontId="55" fillId="35" borderId="1" xfId="0" applyNumberFormat="1" applyFont="1" applyFill="1" applyBorder="1" applyAlignment="1" applyProtection="1">
      <alignment horizontal="center" vertical="center" wrapText="1"/>
      <protection locked="0"/>
    </xf>
    <xf numFmtId="181" fontId="26" fillId="35" borderId="1" xfId="0" applyNumberFormat="1" applyFont="1" applyFill="1" applyBorder="1" applyAlignment="1" applyProtection="1">
      <alignment horizontal="center" vertical="center" wrapText="1"/>
      <protection locked="0"/>
    </xf>
    <xf numFmtId="186" fontId="55" fillId="35" borderId="1" xfId="0" applyNumberFormat="1" applyFont="1" applyFill="1" applyBorder="1" applyAlignment="1" applyProtection="1">
      <alignment horizontal="center" vertical="center" wrapText="1"/>
      <protection locked="0"/>
    </xf>
    <xf numFmtId="186" fontId="26" fillId="35" borderId="1" xfId="0" applyNumberFormat="1" applyFont="1" applyFill="1" applyBorder="1" applyAlignment="1" applyProtection="1">
      <alignment horizontal="center" vertical="center" wrapText="1"/>
      <protection locked="0"/>
    </xf>
    <xf numFmtId="181" fontId="26" fillId="35" borderId="3" xfId="0" applyNumberFormat="1" applyFont="1" applyFill="1" applyBorder="1" applyAlignment="1" applyProtection="1">
      <alignment horizontal="center" vertical="center" wrapText="1"/>
      <protection locked="0"/>
    </xf>
    <xf numFmtId="181" fontId="55" fillId="35" borderId="3" xfId="0" applyNumberFormat="1" applyFont="1" applyFill="1" applyBorder="1" applyAlignment="1" applyProtection="1">
      <alignment horizontal="center" vertical="center" wrapText="1"/>
      <protection locked="0"/>
    </xf>
    <xf numFmtId="0" fontId="33" fillId="0" borderId="1" xfId="62" applyFont="1" applyBorder="1">
      <alignment vertical="center"/>
    </xf>
    <xf numFmtId="0" fontId="30" fillId="0" borderId="18" xfId="55" applyFont="1" applyBorder="1" applyAlignment="1">
      <alignment horizontal="center" vertical="center" wrapText="1"/>
    </xf>
    <xf numFmtId="0" fontId="30" fillId="0" borderId="12" xfId="55" applyFont="1" applyBorder="1" applyAlignment="1">
      <alignment horizontal="center" vertical="center" wrapText="1"/>
    </xf>
    <xf numFmtId="0" fontId="32" fillId="0" borderId="6" xfId="55" applyFont="1" applyBorder="1" applyAlignment="1">
      <alignment horizontal="center" vertical="center" wrapText="1"/>
    </xf>
    <xf numFmtId="0" fontId="32" fillId="0" borderId="9" xfId="55" applyFont="1" applyBorder="1" applyAlignment="1">
      <alignment horizontal="center" vertical="center" wrapText="1"/>
    </xf>
    <xf numFmtId="0" fontId="27" fillId="35" borderId="2" xfId="55" applyFont="1" applyFill="1" applyBorder="1" applyAlignment="1">
      <alignment horizontal="center" vertical="center" wrapText="1"/>
    </xf>
    <xf numFmtId="0" fontId="27" fillId="35" borderId="4" xfId="55" applyFont="1" applyFill="1" applyBorder="1" applyAlignment="1">
      <alignment horizontal="center" vertical="center" wrapText="1"/>
    </xf>
    <xf numFmtId="0" fontId="27" fillId="35" borderId="3" xfId="55" applyFont="1" applyFill="1" applyBorder="1" applyAlignment="1">
      <alignment horizontal="center" vertical="center" wrapText="1"/>
    </xf>
    <xf numFmtId="0" fontId="30" fillId="0" borderId="2" xfId="55" applyFont="1" applyBorder="1" applyAlignment="1">
      <alignment horizontal="center" vertical="center" wrapText="1"/>
    </xf>
    <xf numFmtId="0" fontId="30" fillId="0" borderId="4" xfId="55" applyFont="1" applyBorder="1" applyAlignment="1">
      <alignment horizontal="center" vertical="center" wrapText="1"/>
    </xf>
    <xf numFmtId="0" fontId="30" fillId="0" borderId="3" xfId="55" applyFont="1" applyBorder="1" applyAlignment="1">
      <alignment horizontal="center" vertical="center" wrapText="1"/>
    </xf>
    <xf numFmtId="0" fontId="27" fillId="0" borderId="2" xfId="55" applyFont="1" applyBorder="1" applyAlignment="1">
      <alignment horizontal="center" vertical="center" wrapText="1"/>
    </xf>
    <xf numFmtId="0" fontId="27" fillId="0" borderId="4" xfId="55" applyFont="1" applyBorder="1" applyAlignment="1">
      <alignment horizontal="center" vertical="center" wrapText="1"/>
    </xf>
    <xf numFmtId="0" fontId="27" fillId="0" borderId="3" xfId="55" applyFont="1" applyBorder="1" applyAlignment="1">
      <alignment horizontal="center" vertical="center" wrapText="1"/>
    </xf>
    <xf numFmtId="0" fontId="27" fillId="0" borderId="18" xfId="55" applyFont="1" applyBorder="1" applyAlignment="1">
      <alignment horizontal="center" vertical="center" wrapText="1"/>
    </xf>
    <xf numFmtId="0" fontId="27" fillId="0" borderId="12" xfId="55"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32" fillId="0" borderId="18" xfId="55" applyFont="1" applyBorder="1" applyAlignment="1">
      <alignment horizontal="center" vertical="center"/>
    </xf>
    <xf numFmtId="0" fontId="32" fillId="0" borderId="19" xfId="55"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Alignment="1">
      <alignment horizontal="center" vertical="center"/>
    </xf>
    <xf numFmtId="0" fontId="32" fillId="0" borderId="20" xfId="0" applyFont="1" applyBorder="1" applyAlignment="1">
      <alignment horizontal="center" vertical="center"/>
    </xf>
    <xf numFmtId="0" fontId="32" fillId="0" borderId="1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179" fontId="31" fillId="0" borderId="2" xfId="55" applyNumberFormat="1" applyFont="1" applyBorder="1" applyAlignment="1">
      <alignment horizontal="center" vertical="center" wrapText="1"/>
    </xf>
    <xf numFmtId="179" fontId="31" fillId="0" borderId="4" xfId="55" applyNumberFormat="1" applyFont="1" applyBorder="1" applyAlignment="1">
      <alignment horizontal="center" vertical="center" wrapText="1"/>
    </xf>
    <xf numFmtId="179" fontId="31" fillId="0" borderId="3" xfId="55" applyNumberFormat="1" applyFont="1" applyBorder="1" applyAlignment="1">
      <alignment horizontal="center" vertical="center" wrapText="1"/>
    </xf>
    <xf numFmtId="0" fontId="30" fillId="0" borderId="2" xfId="55" applyFont="1" applyBorder="1" applyAlignment="1">
      <alignment horizontal="center" vertical="center"/>
    </xf>
    <xf numFmtId="0" fontId="30" fillId="0" borderId="4" xfId="55" applyFont="1" applyBorder="1" applyAlignment="1">
      <alignment horizontal="center" vertical="center"/>
    </xf>
    <xf numFmtId="0" fontId="30" fillId="0" borderId="3" xfId="55" applyFont="1" applyBorder="1" applyAlignment="1">
      <alignment horizontal="center" vertical="center"/>
    </xf>
    <xf numFmtId="0" fontId="31" fillId="35" borderId="2" xfId="55" applyFont="1" applyFill="1" applyBorder="1" applyAlignment="1">
      <alignment horizontal="center" vertical="center" wrapText="1"/>
    </xf>
    <xf numFmtId="0" fontId="31" fillId="35" borderId="3" xfId="55" applyFont="1" applyFill="1" applyBorder="1" applyAlignment="1">
      <alignment horizontal="center" vertical="center" wrapText="1"/>
    </xf>
    <xf numFmtId="0" fontId="31" fillId="35" borderId="4" xfId="55" applyFont="1" applyFill="1" applyBorder="1" applyAlignment="1">
      <alignment horizontal="center" vertical="top" wrapText="1"/>
    </xf>
    <xf numFmtId="0" fontId="31" fillId="35" borderId="3" xfId="55" applyFont="1" applyFill="1" applyBorder="1" applyAlignment="1">
      <alignment horizontal="center" vertical="top" wrapText="1"/>
    </xf>
    <xf numFmtId="0" fontId="30" fillId="0" borderId="2" xfId="55" applyFont="1" applyBorder="1" applyAlignment="1">
      <alignment horizontal="center" vertical="center" textRotation="255"/>
    </xf>
    <xf numFmtId="0" fontId="30" fillId="0" borderId="4" xfId="55" applyFont="1" applyBorder="1" applyAlignment="1">
      <alignment horizontal="center" vertical="center" textRotation="255"/>
    </xf>
    <xf numFmtId="0" fontId="30" fillId="0" borderId="3" xfId="55" applyFont="1" applyBorder="1" applyAlignment="1">
      <alignment horizontal="center" vertical="center" textRotation="255"/>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27" fillId="0" borderId="19" xfId="55" applyFont="1" applyBorder="1" applyAlignment="1">
      <alignment horizontal="center" vertical="center" wrapText="1"/>
    </xf>
    <xf numFmtId="0" fontId="27" fillId="0" borderId="13" xfId="55" applyFont="1" applyBorder="1" applyAlignment="1">
      <alignment horizontal="center" vertical="center" wrapText="1"/>
    </xf>
    <xf numFmtId="0" fontId="27" fillId="0" borderId="21" xfId="55" applyFont="1" applyBorder="1" applyAlignment="1">
      <alignment horizontal="center" vertical="center"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18" xfId="55" applyFont="1" applyBorder="1" applyAlignment="1">
      <alignment horizontal="center" vertical="center" wrapText="1"/>
    </xf>
    <xf numFmtId="0" fontId="32" fillId="0" borderId="19" xfId="55" applyFont="1" applyBorder="1" applyAlignment="1">
      <alignment horizontal="center" vertical="center" wrapText="1"/>
    </xf>
    <xf numFmtId="0" fontId="32" fillId="0" borderId="13" xfId="55" applyFont="1" applyBorder="1" applyAlignment="1">
      <alignment horizontal="center" vertical="center" wrapText="1"/>
    </xf>
    <xf numFmtId="0" fontId="32" fillId="0" borderId="21" xfId="55" applyFont="1" applyBorder="1" applyAlignment="1">
      <alignment horizontal="center" vertical="center" wrapText="1"/>
    </xf>
    <xf numFmtId="179" fontId="27" fillId="0" borderId="2" xfId="55" applyNumberFormat="1" applyFont="1" applyBorder="1" applyAlignment="1">
      <alignment horizontal="center" vertical="center" wrapText="1"/>
    </xf>
    <xf numFmtId="179" fontId="27" fillId="0" borderId="4" xfId="55" applyNumberFormat="1" applyFont="1" applyBorder="1" applyAlignment="1">
      <alignment horizontal="center" vertical="center" wrapText="1"/>
    </xf>
    <xf numFmtId="179" fontId="27" fillId="0" borderId="3" xfId="55" applyNumberFormat="1" applyFont="1" applyBorder="1" applyAlignment="1">
      <alignment horizontal="center" vertical="center" wrapText="1"/>
    </xf>
    <xf numFmtId="0" fontId="32" fillId="0" borderId="9" xfId="55" applyFont="1" applyBorder="1" applyAlignment="1">
      <alignment horizontal="center" vertical="center"/>
    </xf>
    <xf numFmtId="0" fontId="32" fillId="0" borderId="6" xfId="55" applyFont="1" applyBorder="1" applyAlignment="1">
      <alignment horizontal="center" vertical="center"/>
    </xf>
    <xf numFmtId="0" fontId="32" fillId="0" borderId="5" xfId="55" applyFont="1" applyBorder="1" applyAlignment="1">
      <alignment horizontal="center" vertical="center"/>
    </xf>
    <xf numFmtId="0" fontId="27" fillId="0" borderId="0" xfId="55" applyFont="1" applyAlignment="1" applyProtection="1">
      <alignment vertical="center" shrinkToFit="1"/>
      <protection locked="0"/>
    </xf>
    <xf numFmtId="0" fontId="30" fillId="0" borderId="0" xfId="55" applyFont="1" applyAlignment="1" applyProtection="1">
      <alignment vertical="center" shrinkToFit="1"/>
      <protection locked="0"/>
    </xf>
    <xf numFmtId="0" fontId="38" fillId="0" borderId="0" xfId="55" applyFont="1" applyProtection="1">
      <alignment vertical="center"/>
      <protection locked="0"/>
    </xf>
    <xf numFmtId="0" fontId="30" fillId="0" borderId="0" xfId="55" applyFont="1" applyProtection="1">
      <alignment vertical="center"/>
      <protection locked="0"/>
    </xf>
    <xf numFmtId="0" fontId="27" fillId="0" borderId="2" xfId="55" applyFont="1" applyBorder="1" applyAlignment="1">
      <alignment horizontal="center" vertical="top" wrapText="1"/>
    </xf>
    <xf numFmtId="0" fontId="27" fillId="0" borderId="4" xfId="55" applyFont="1" applyBorder="1" applyAlignment="1">
      <alignment horizontal="center" vertical="top" wrapText="1"/>
    </xf>
    <xf numFmtId="0" fontId="27" fillId="0" borderId="3" xfId="55" applyFont="1" applyBorder="1" applyAlignment="1">
      <alignment horizontal="center" vertical="top" wrapText="1"/>
    </xf>
    <xf numFmtId="0" fontId="27" fillId="0" borderId="4" xfId="55" applyFont="1" applyBorder="1" applyAlignment="1">
      <alignment horizontal="center" vertical="center"/>
    </xf>
    <xf numFmtId="0" fontId="35" fillId="0" borderId="1" xfId="0" applyFont="1" applyBorder="1" applyAlignment="1">
      <alignment horizontal="center" vertical="center"/>
    </xf>
    <xf numFmtId="0" fontId="35" fillId="0" borderId="6" xfId="0" applyFont="1" applyBorder="1" applyAlignment="1">
      <alignment horizontal="center" vertical="center"/>
    </xf>
    <xf numFmtId="0" fontId="35" fillId="0" borderId="9" xfId="0" applyFont="1" applyBorder="1" applyAlignment="1">
      <alignment horizontal="center" vertical="center"/>
    </xf>
    <xf numFmtId="0" fontId="35" fillId="0" borderId="5" xfId="0" applyFont="1" applyBorder="1" applyAlignment="1">
      <alignment horizontal="center" vertical="center"/>
    </xf>
    <xf numFmtId="0" fontId="34" fillId="34" borderId="6" xfId="0" applyFont="1" applyFill="1" applyBorder="1" applyAlignment="1">
      <alignment horizontal="left" vertical="center"/>
    </xf>
    <xf numFmtId="0" fontId="34" fillId="34" borderId="5" xfId="0" applyFont="1" applyFill="1" applyBorder="1" applyAlignment="1">
      <alignment horizontal="left" vertical="center"/>
    </xf>
    <xf numFmtId="0" fontId="26" fillId="35" borderId="6" xfId="57" applyFont="1" applyFill="1" applyBorder="1" applyAlignment="1" applyProtection="1">
      <alignment horizontal="center" vertical="center"/>
      <protection locked="0"/>
    </xf>
    <xf numFmtId="0" fontId="26" fillId="35" borderId="5" xfId="57" applyFont="1" applyFill="1" applyBorder="1" applyAlignment="1" applyProtection="1">
      <alignment horizontal="center" vertical="center"/>
      <protection locked="0"/>
    </xf>
    <xf numFmtId="0" fontId="26" fillId="35" borderId="3" xfId="0" applyFont="1" applyFill="1" applyBorder="1" applyAlignment="1" applyProtection="1">
      <alignment horizontal="center" vertical="center"/>
      <protection locked="0"/>
    </xf>
    <xf numFmtId="0" fontId="26" fillId="35" borderId="1" xfId="0" applyFont="1" applyFill="1" applyBorder="1" applyAlignment="1" applyProtection="1">
      <alignment horizontal="center" vertical="center"/>
      <protection locked="0"/>
    </xf>
    <xf numFmtId="0" fontId="26" fillId="35" borderId="12" xfId="0" applyFont="1" applyFill="1" applyBorder="1" applyAlignment="1" applyProtection="1">
      <alignment horizontal="left" vertical="center" wrapText="1"/>
      <protection locked="0"/>
    </xf>
    <xf numFmtId="0" fontId="26" fillId="35" borderId="0" xfId="0" applyFont="1" applyFill="1" applyAlignment="1" applyProtection="1">
      <alignment horizontal="left" vertical="center" wrapText="1"/>
      <protection locked="0"/>
    </xf>
    <xf numFmtId="0" fontId="26" fillId="35" borderId="20" xfId="0" applyFont="1" applyFill="1" applyBorder="1" applyAlignment="1" applyProtection="1">
      <alignment horizontal="left" vertical="center" wrapText="1"/>
      <protection locked="0"/>
    </xf>
    <xf numFmtId="0" fontId="26" fillId="35" borderId="12" xfId="60" applyFont="1" applyFill="1" applyBorder="1" applyAlignment="1" applyProtection="1">
      <alignment horizontal="left" vertical="center" wrapText="1"/>
      <protection locked="0"/>
    </xf>
    <xf numFmtId="0" fontId="26" fillId="35" borderId="13" xfId="0" applyFont="1" applyFill="1" applyBorder="1" applyAlignment="1" applyProtection="1">
      <alignment horizontal="left" vertical="center" wrapText="1"/>
      <protection locked="0"/>
    </xf>
    <xf numFmtId="0" fontId="26" fillId="35" borderId="21" xfId="0" applyFont="1" applyFill="1" applyBorder="1" applyAlignment="1" applyProtection="1">
      <alignment horizontal="left" vertical="center" wrapText="1"/>
      <protection locked="0"/>
    </xf>
    <xf numFmtId="0" fontId="26" fillId="35" borderId="15" xfId="0" applyFont="1" applyFill="1" applyBorder="1" applyAlignment="1" applyProtection="1">
      <alignment horizontal="left" vertical="center" wrapText="1"/>
      <protection locked="0"/>
    </xf>
    <xf numFmtId="0" fontId="26" fillId="35" borderId="2" xfId="0" applyFont="1" applyFill="1" applyBorder="1" applyAlignment="1" applyProtection="1">
      <alignment horizontal="center" vertical="center"/>
      <protection locked="0"/>
    </xf>
    <xf numFmtId="49" fontId="26" fillId="35" borderId="23" xfId="60" applyNumberFormat="1" applyFont="1" applyFill="1" applyBorder="1" applyAlignment="1" applyProtection="1">
      <alignment horizontal="center" vertical="center" wrapText="1"/>
      <protection locked="0"/>
    </xf>
    <xf numFmtId="49" fontId="26" fillId="35" borderId="24" xfId="60" applyNumberFormat="1" applyFont="1" applyFill="1" applyBorder="1" applyAlignment="1" applyProtection="1">
      <alignment horizontal="center" vertical="center" wrapText="1"/>
      <protection locked="0"/>
    </xf>
    <xf numFmtId="49" fontId="26" fillId="35" borderId="25" xfId="60" applyNumberFormat="1" applyFont="1" applyFill="1" applyBorder="1" applyAlignment="1" applyProtection="1">
      <alignment horizontal="center" vertical="center" wrapText="1"/>
      <protection locked="0"/>
    </xf>
    <xf numFmtId="49" fontId="26" fillId="35" borderId="26" xfId="60" applyNumberFormat="1" applyFont="1" applyFill="1" applyBorder="1" applyAlignment="1" applyProtection="1">
      <alignment horizontal="center" vertical="center" wrapText="1"/>
      <protection locked="0"/>
    </xf>
    <xf numFmtId="49" fontId="26" fillId="35" borderId="45" xfId="60" applyNumberFormat="1" applyFont="1" applyFill="1" applyBorder="1" applyAlignment="1" applyProtection="1">
      <alignment horizontal="center" vertical="center" wrapText="1"/>
      <protection locked="0"/>
    </xf>
    <xf numFmtId="0" fontId="26" fillId="35" borderId="12" xfId="60" applyFont="1" applyFill="1" applyBorder="1" applyAlignment="1" applyProtection="1">
      <alignment horizontal="center" vertical="center" textRotation="255"/>
      <protection locked="0"/>
    </xf>
    <xf numFmtId="0" fontId="26" fillId="35" borderId="4" xfId="60" applyFont="1" applyFill="1" applyBorder="1" applyAlignment="1" applyProtection="1">
      <alignment horizontal="center" vertical="center" textRotation="255"/>
      <protection locked="0"/>
    </xf>
    <xf numFmtId="0" fontId="26" fillId="35" borderId="3" xfId="60" applyFont="1" applyFill="1" applyBorder="1" applyAlignment="1" applyProtection="1">
      <alignment horizontal="center" vertical="center" textRotation="255"/>
      <protection locked="0"/>
    </xf>
    <xf numFmtId="0" fontId="26" fillId="35" borderId="18" xfId="0" applyFont="1" applyFill="1" applyBorder="1" applyAlignment="1" applyProtection="1">
      <alignment horizontal="left" vertical="center" wrapText="1"/>
      <protection locked="0"/>
    </xf>
    <xf numFmtId="0" fontId="26" fillId="35" borderId="10" xfId="0" applyFont="1" applyFill="1" applyBorder="1" applyAlignment="1" applyProtection="1">
      <alignment horizontal="left" vertical="center" wrapText="1"/>
      <protection locked="0"/>
    </xf>
    <xf numFmtId="49" fontId="26" fillId="35" borderId="6" xfId="58" applyNumberFormat="1" applyFont="1" applyFill="1" applyBorder="1" applyAlignment="1" applyProtection="1">
      <alignment horizontal="center" vertical="center" wrapText="1"/>
      <protection locked="0"/>
    </xf>
    <xf numFmtId="49" fontId="26" fillId="35" borderId="5" xfId="58" applyNumberFormat="1" applyFont="1" applyFill="1" applyBorder="1" applyAlignment="1" applyProtection="1">
      <alignment horizontal="center" vertical="center" wrapText="1"/>
      <protection locked="0"/>
    </xf>
    <xf numFmtId="0" fontId="26" fillId="35" borderId="12" xfId="58" applyFont="1" applyFill="1" applyBorder="1" applyAlignment="1" applyProtection="1">
      <alignment horizontal="left" vertical="center" wrapText="1"/>
      <protection locked="0"/>
    </xf>
    <xf numFmtId="0" fontId="26" fillId="35" borderId="13" xfId="58" applyFont="1" applyFill="1" applyBorder="1" applyAlignment="1" applyProtection="1">
      <alignment horizontal="left" vertical="center" wrapText="1"/>
      <protection locked="0"/>
    </xf>
    <xf numFmtId="0" fontId="26" fillId="35" borderId="6" xfId="0" applyFont="1" applyFill="1" applyBorder="1" applyAlignment="1" applyProtection="1">
      <alignment horizontal="center" vertical="center" wrapText="1"/>
      <protection locked="0"/>
    </xf>
    <xf numFmtId="0" fontId="26" fillId="35" borderId="5" xfId="0" applyFont="1" applyFill="1" applyBorder="1" applyAlignment="1" applyProtection="1">
      <alignment horizontal="center" vertical="center" wrapText="1"/>
      <protection locked="0"/>
    </xf>
    <xf numFmtId="0" fontId="26" fillId="35" borderId="2" xfId="58" applyFont="1" applyFill="1" applyBorder="1" applyAlignment="1" applyProtection="1">
      <alignment horizontal="center" textRotation="255"/>
      <protection locked="0"/>
    </xf>
    <xf numFmtId="0" fontId="26" fillId="35" borderId="4" xfId="58" applyFont="1" applyFill="1" applyBorder="1" applyAlignment="1" applyProtection="1">
      <alignment horizontal="center" textRotation="255"/>
      <protection locked="0"/>
    </xf>
    <xf numFmtId="0" fontId="26" fillId="35" borderId="4" xfId="58" applyFont="1" applyFill="1" applyBorder="1" applyAlignment="1" applyProtection="1">
      <alignment horizontal="center" vertical="top"/>
      <protection locked="0"/>
    </xf>
    <xf numFmtId="0" fontId="26" fillId="35" borderId="3" xfId="58" applyFont="1" applyFill="1" applyBorder="1" applyAlignment="1" applyProtection="1">
      <alignment horizontal="center" vertical="top"/>
      <protection locked="0"/>
    </xf>
    <xf numFmtId="49" fontId="26" fillId="35" borderId="18" xfId="58" applyNumberFormat="1" applyFont="1" applyFill="1" applyBorder="1" applyAlignment="1" applyProtection="1">
      <alignment horizontal="left" vertical="center" wrapText="1"/>
      <protection locked="0"/>
    </xf>
    <xf numFmtId="0" fontId="26" fillId="35" borderId="19" xfId="0" applyFont="1" applyFill="1" applyBorder="1" applyAlignment="1" applyProtection="1">
      <alignment horizontal="left" vertical="center" wrapText="1"/>
      <protection locked="0"/>
    </xf>
    <xf numFmtId="0" fontId="26" fillId="35" borderId="1" xfId="61" applyFont="1" applyFill="1" applyBorder="1" applyAlignment="1">
      <alignment horizontal="center" vertical="center"/>
    </xf>
    <xf numFmtId="180" fontId="41" fillId="35" borderId="1" xfId="61" applyNumberFormat="1" applyFont="1" applyFill="1" applyBorder="1" applyAlignment="1" applyProtection="1">
      <alignment horizontal="center" vertical="center" wrapText="1"/>
      <protection hidden="1"/>
    </xf>
    <xf numFmtId="0" fontId="26" fillId="35" borderId="12" xfId="59" applyFont="1" applyFill="1" applyBorder="1" applyAlignment="1">
      <alignment horizontal="left" vertical="center" wrapText="1"/>
    </xf>
    <xf numFmtId="0" fontId="26" fillId="35" borderId="0" xfId="0" applyFont="1" applyFill="1" applyAlignment="1">
      <alignment horizontal="left" vertical="center" wrapText="1"/>
    </xf>
    <xf numFmtId="0" fontId="26" fillId="35" borderId="20" xfId="0" applyFont="1" applyFill="1" applyBorder="1" applyAlignment="1">
      <alignment horizontal="left" vertical="center" wrapText="1"/>
    </xf>
    <xf numFmtId="0" fontId="26" fillId="35" borderId="13" xfId="59" applyFont="1" applyFill="1" applyBorder="1" applyAlignment="1">
      <alignment horizontal="left" vertical="center" wrapText="1"/>
    </xf>
    <xf numFmtId="0" fontId="26" fillId="35" borderId="21" xfId="0" applyFont="1" applyFill="1" applyBorder="1" applyAlignment="1">
      <alignment horizontal="left" vertical="center" wrapText="1"/>
    </xf>
    <xf numFmtId="0" fontId="26" fillId="35" borderId="15" xfId="0" applyFont="1" applyFill="1" applyBorder="1" applyAlignment="1">
      <alignment horizontal="left" vertical="center" wrapText="1"/>
    </xf>
    <xf numFmtId="0" fontId="49" fillId="35" borderId="49" xfId="57" applyFont="1" applyFill="1" applyBorder="1" applyAlignment="1">
      <alignment horizontal="left" vertical="center" wrapText="1"/>
    </xf>
    <xf numFmtId="0" fontId="49" fillId="35" borderId="50" xfId="57" applyFont="1" applyFill="1" applyBorder="1" applyAlignment="1">
      <alignment horizontal="left" vertical="center" wrapText="1"/>
    </xf>
    <xf numFmtId="0" fontId="49" fillId="35" borderId="51" xfId="57" applyFont="1" applyFill="1" applyBorder="1" applyAlignment="1">
      <alignment horizontal="left" vertical="center" wrapText="1"/>
    </xf>
    <xf numFmtId="0" fontId="49" fillId="35" borderId="27" xfId="57" applyFont="1" applyFill="1" applyBorder="1" applyAlignment="1">
      <alignment horizontal="center" vertical="top" wrapText="1"/>
    </xf>
    <xf numFmtId="0" fontId="49" fillId="35" borderId="12" xfId="57" applyFont="1" applyFill="1" applyBorder="1" applyAlignment="1">
      <alignment horizontal="center" vertical="top" wrapText="1"/>
    </xf>
    <xf numFmtId="0" fontId="49" fillId="35" borderId="28" xfId="57" applyFont="1" applyFill="1" applyBorder="1" applyAlignment="1">
      <alignment horizontal="center" vertical="top" wrapText="1"/>
    </xf>
    <xf numFmtId="0" fontId="31" fillId="35" borderId="48" xfId="57" applyFont="1" applyFill="1" applyBorder="1" applyAlignment="1">
      <alignment horizontal="center" vertical="center" wrapText="1"/>
    </xf>
    <xf numFmtId="0" fontId="31" fillId="35" borderId="29" xfId="57" applyFont="1" applyFill="1" applyBorder="1" applyAlignment="1">
      <alignment horizontal="center" vertical="center" wrapText="1"/>
    </xf>
    <xf numFmtId="0" fontId="31" fillId="35" borderId="11" xfId="57" applyFont="1" applyFill="1" applyBorder="1" applyAlignment="1">
      <alignment horizontal="center" vertical="center" wrapText="1"/>
    </xf>
    <xf numFmtId="0" fontId="31" fillId="35" borderId="30" xfId="57" applyFont="1" applyFill="1" applyBorder="1" applyAlignment="1">
      <alignment horizontal="center" vertical="center" wrapText="1"/>
    </xf>
    <xf numFmtId="0" fontId="31" fillId="35" borderId="31" xfId="57" applyFont="1" applyFill="1" applyBorder="1" applyAlignment="1">
      <alignment horizontal="center" vertical="center" wrapText="1"/>
    </xf>
    <xf numFmtId="0" fontId="31" fillId="35" borderId="46" xfId="57" applyFont="1" applyFill="1" applyBorder="1" applyAlignment="1">
      <alignment horizontal="center" vertical="center" wrapText="1"/>
    </xf>
    <xf numFmtId="0" fontId="31" fillId="35" borderId="47" xfId="57" applyFont="1" applyFill="1" applyBorder="1" applyAlignment="1">
      <alignment horizontal="center" vertical="center" wrapText="1"/>
    </xf>
    <xf numFmtId="0" fontId="31" fillId="35" borderId="2" xfId="57" applyFont="1" applyFill="1" applyBorder="1" applyAlignment="1">
      <alignment horizontal="center" vertical="center" wrapText="1"/>
    </xf>
    <xf numFmtId="0" fontId="31" fillId="35" borderId="14" xfId="57" applyFont="1" applyFill="1" applyBorder="1" applyAlignment="1">
      <alignment horizontal="center" vertical="center" wrapText="1"/>
    </xf>
    <xf numFmtId="0" fontId="31" fillId="35" borderId="29" xfId="61" applyFont="1" applyFill="1" applyBorder="1" applyAlignment="1">
      <alignment horizontal="center" vertical="center" wrapText="1"/>
    </xf>
    <xf numFmtId="0" fontId="31" fillId="35" borderId="11" xfId="61" applyFont="1" applyFill="1" applyBorder="1" applyAlignment="1">
      <alignment horizontal="center" vertical="center"/>
    </xf>
    <xf numFmtId="0" fontId="31" fillId="35" borderId="29" xfId="0" applyFont="1" applyFill="1" applyBorder="1" applyAlignment="1">
      <alignment horizontal="center" vertical="center" wrapText="1"/>
    </xf>
    <xf numFmtId="0" fontId="31" fillId="35" borderId="53" xfId="0" applyFont="1" applyFill="1" applyBorder="1" applyAlignment="1">
      <alignment horizontal="center" vertical="center"/>
    </xf>
    <xf numFmtId="0" fontId="26" fillId="35" borderId="1" xfId="57" applyFont="1" applyFill="1" applyBorder="1" applyAlignment="1" applyProtection="1">
      <alignment horizontal="center" vertical="center"/>
      <protection locked="0"/>
    </xf>
    <xf numFmtId="0" fontId="26" fillId="35" borderId="1" xfId="57" applyFont="1" applyFill="1" applyBorder="1" applyAlignment="1" applyProtection="1">
      <alignment horizontal="center" vertical="center" wrapText="1"/>
      <protection locked="0"/>
    </xf>
    <xf numFmtId="0" fontId="26" fillId="35" borderId="2" xfId="57" applyFont="1" applyFill="1" applyBorder="1" applyAlignment="1" applyProtection="1">
      <alignment horizontal="center" vertical="center"/>
      <protection locked="0"/>
    </xf>
    <xf numFmtId="0" fontId="26" fillId="35" borderId="3" xfId="57" applyFont="1" applyFill="1" applyBorder="1" applyAlignment="1" applyProtection="1">
      <alignment horizontal="center" vertical="center"/>
      <protection locked="0"/>
    </xf>
    <xf numFmtId="0" fontId="26" fillId="35" borderId="2" xfId="57" applyFont="1" applyFill="1" applyBorder="1" applyAlignment="1" applyProtection="1">
      <alignment horizontal="center" vertical="center" wrapText="1"/>
      <protection locked="0"/>
    </xf>
    <xf numFmtId="0" fontId="26" fillId="35" borderId="3" xfId="57" applyFont="1" applyFill="1" applyBorder="1" applyAlignment="1" applyProtection="1">
      <alignment horizontal="center" vertical="center" wrapText="1"/>
      <protection locked="0"/>
    </xf>
    <xf numFmtId="0" fontId="26" fillId="35" borderId="2" xfId="0" applyFont="1" applyFill="1" applyBorder="1" applyAlignment="1" applyProtection="1">
      <alignment horizontal="center" vertical="center"/>
      <protection hidden="1"/>
    </xf>
    <xf numFmtId="0" fontId="26" fillId="35" borderId="4" xfId="0" applyFont="1" applyFill="1" applyBorder="1" applyAlignment="1" applyProtection="1">
      <alignment horizontal="center" vertical="center"/>
      <protection hidden="1"/>
    </xf>
    <xf numFmtId="0" fontId="26" fillId="35" borderId="3" xfId="0" applyFont="1" applyFill="1" applyBorder="1" applyAlignment="1" applyProtection="1">
      <alignment horizontal="center" vertical="center"/>
      <protection hidden="1"/>
    </xf>
    <xf numFmtId="0" fontId="26" fillId="35" borderId="9" xfId="57" applyFont="1" applyFill="1" applyBorder="1" applyAlignment="1" applyProtection="1">
      <alignment horizontal="center" vertical="center"/>
      <protection locked="0"/>
    </xf>
    <xf numFmtId="0" fontId="28" fillId="35" borderId="1" xfId="57" applyFont="1" applyFill="1" applyBorder="1" applyAlignment="1" applyProtection="1">
      <alignment horizontal="center" vertical="center" wrapText="1"/>
      <protection locked="0"/>
    </xf>
    <xf numFmtId="0" fontId="26" fillId="35" borderId="2" xfId="56" applyFont="1" applyFill="1" applyBorder="1" applyAlignment="1" applyProtection="1">
      <alignment horizontal="center" vertical="center"/>
      <protection locked="0"/>
    </xf>
    <xf numFmtId="0" fontId="26" fillId="35" borderId="4" xfId="56" applyFont="1" applyFill="1" applyBorder="1" applyAlignment="1" applyProtection="1">
      <alignment horizontal="center" vertical="center"/>
      <protection locked="0"/>
    </xf>
    <xf numFmtId="0" fontId="26" fillId="35" borderId="3" xfId="56" applyFont="1" applyFill="1" applyBorder="1" applyAlignment="1" applyProtection="1">
      <alignment horizontal="center" vertical="center"/>
      <protection locked="0"/>
    </xf>
    <xf numFmtId="0" fontId="26" fillId="35" borderId="42" xfId="0" applyFont="1" applyFill="1" applyBorder="1" applyAlignment="1" applyProtection="1">
      <alignment horizontal="center" vertical="center"/>
      <protection locked="0"/>
    </xf>
    <xf numFmtId="0" fontId="26" fillId="35" borderId="43" xfId="0" applyFont="1" applyFill="1" applyBorder="1" applyAlignment="1" applyProtection="1">
      <alignment horizontal="center" vertical="center"/>
      <protection locked="0"/>
    </xf>
    <xf numFmtId="0" fontId="26" fillId="35" borderId="22" xfId="0" applyFont="1" applyFill="1" applyBorder="1" applyAlignment="1" applyProtection="1">
      <alignment horizontal="center" vertical="center"/>
      <protection locked="0"/>
    </xf>
    <xf numFmtId="0" fontId="26" fillId="35" borderId="2" xfId="0" applyFont="1" applyFill="1" applyBorder="1" applyAlignment="1" applyProtection="1">
      <alignment horizontal="center" vertical="center" textRotation="255"/>
      <protection locked="0" hidden="1"/>
    </xf>
    <xf numFmtId="0" fontId="26" fillId="35" borderId="4" xfId="0" applyFont="1" applyFill="1" applyBorder="1" applyAlignment="1" applyProtection="1">
      <alignment horizontal="center" vertical="center" textRotation="255"/>
      <protection locked="0" hidden="1"/>
    </xf>
    <xf numFmtId="0" fontId="26" fillId="35" borderId="3" xfId="0" applyFont="1" applyFill="1" applyBorder="1" applyAlignment="1" applyProtection="1">
      <alignment horizontal="center" vertical="center" textRotation="255"/>
      <protection locked="0" hidden="1"/>
    </xf>
    <xf numFmtId="0" fontId="26" fillId="35" borderId="2" xfId="0" applyFont="1" applyFill="1" applyBorder="1" applyAlignment="1" applyProtection="1">
      <alignment horizontal="center" vertical="center" textRotation="255" wrapText="1"/>
      <protection locked="0"/>
    </xf>
    <xf numFmtId="0" fontId="26" fillId="35" borderId="4" xfId="0" applyFont="1" applyFill="1" applyBorder="1" applyAlignment="1" applyProtection="1">
      <alignment horizontal="center" vertical="center" textRotation="255" wrapText="1"/>
      <protection locked="0"/>
    </xf>
    <xf numFmtId="0" fontId="26" fillId="35" borderId="3" xfId="0" applyFont="1" applyFill="1" applyBorder="1" applyAlignment="1" applyProtection="1">
      <alignment horizontal="center" vertical="center" textRotation="255" wrapText="1"/>
      <protection locked="0"/>
    </xf>
    <xf numFmtId="0" fontId="26" fillId="35" borderId="41"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5" xfId="0" applyFont="1" applyFill="1" applyBorder="1" applyAlignment="1" applyProtection="1">
      <alignment horizontal="center" vertical="center"/>
      <protection locked="0"/>
    </xf>
    <xf numFmtId="0" fontId="26" fillId="35" borderId="2" xfId="0" applyFont="1" applyFill="1" applyBorder="1" applyAlignment="1" applyProtection="1">
      <alignment horizontal="center" vertical="center" wrapText="1"/>
      <protection locked="0" hidden="1"/>
    </xf>
    <xf numFmtId="0" fontId="26" fillId="35" borderId="4" xfId="0" applyFont="1" applyFill="1" applyBorder="1" applyAlignment="1" applyProtection="1">
      <alignment horizontal="center" vertical="center" wrapText="1"/>
      <protection locked="0" hidden="1"/>
    </xf>
    <xf numFmtId="0" fontId="26" fillId="35" borderId="3" xfId="0" applyFont="1" applyFill="1" applyBorder="1" applyAlignment="1" applyProtection="1">
      <alignment horizontal="center" vertical="center" wrapText="1"/>
      <protection locked="0" hidden="1"/>
    </xf>
    <xf numFmtId="0" fontId="26" fillId="35" borderId="1" xfId="0" applyFont="1" applyFill="1" applyBorder="1" applyAlignment="1" applyProtection="1">
      <alignment horizontal="center" vertical="center" textRotation="255" wrapText="1"/>
      <protection locked="0" hidden="1"/>
    </xf>
    <xf numFmtId="0" fontId="26" fillId="35" borderId="14" xfId="0" applyFont="1" applyFill="1" applyBorder="1" applyAlignment="1" applyProtection="1">
      <alignment horizontal="center" vertical="center" wrapText="1"/>
      <protection locked="0" hidden="1"/>
    </xf>
    <xf numFmtId="0" fontId="26" fillId="35" borderId="2" xfId="0" applyFont="1" applyFill="1" applyBorder="1" applyAlignment="1" applyProtection="1">
      <alignment horizontal="center" vertical="center" textRotation="255"/>
      <protection locked="0"/>
    </xf>
    <xf numFmtId="0" fontId="0" fillId="35" borderId="4" xfId="0" applyFill="1" applyBorder="1" applyAlignment="1" applyProtection="1">
      <alignment horizontal="center" vertical="center" textRotation="255"/>
      <protection locked="0"/>
    </xf>
    <xf numFmtId="0" fontId="0" fillId="35" borderId="3" xfId="0" applyFill="1" applyBorder="1" applyAlignment="1" applyProtection="1">
      <alignment horizontal="center" vertical="center" textRotation="255"/>
      <protection locked="0"/>
    </xf>
    <xf numFmtId="0" fontId="26" fillId="35" borderId="4" xfId="0" applyFont="1" applyFill="1" applyBorder="1" applyAlignment="1" applyProtection="1">
      <alignment horizontal="center" vertical="center"/>
      <protection locked="0"/>
    </xf>
    <xf numFmtId="0" fontId="26" fillId="35" borderId="6" xfId="0" applyFont="1" applyFill="1" applyBorder="1" applyAlignment="1" applyProtection="1">
      <alignment horizontal="left" vertical="center" wrapText="1"/>
      <protection locked="0"/>
    </xf>
    <xf numFmtId="0" fontId="26" fillId="35" borderId="9" xfId="0" applyFont="1" applyFill="1" applyBorder="1" applyAlignment="1" applyProtection="1">
      <alignment horizontal="left" vertical="center" wrapText="1"/>
      <protection locked="0"/>
    </xf>
    <xf numFmtId="0" fontId="26" fillId="35" borderId="5" xfId="0" applyFont="1" applyFill="1" applyBorder="1" applyAlignment="1" applyProtection="1">
      <alignment horizontal="left" vertical="center" wrapText="1"/>
      <protection locked="0"/>
    </xf>
    <xf numFmtId="0" fontId="26" fillId="35" borderId="0" xfId="0" applyFont="1" applyFill="1" applyAlignment="1" applyProtection="1">
      <alignment horizontal="center" vertical="center" wrapText="1"/>
      <protection locked="0"/>
    </xf>
    <xf numFmtId="0" fontId="26" fillId="35" borderId="0" xfId="0" applyFont="1" applyFill="1" applyAlignment="1" applyProtection="1">
      <alignment horizontal="center" vertical="center"/>
      <protection locked="0"/>
    </xf>
    <xf numFmtId="0" fontId="0" fillId="35" borderId="4" xfId="0" applyFill="1" applyBorder="1" applyAlignment="1" applyProtection="1">
      <alignment horizontal="center" vertical="center" textRotation="255" wrapText="1"/>
      <protection locked="0"/>
    </xf>
    <xf numFmtId="0" fontId="0" fillId="35" borderId="3" xfId="0" applyFill="1" applyBorder="1" applyAlignment="1" applyProtection="1">
      <alignment horizontal="center" vertical="center" textRotation="255" wrapText="1"/>
      <protection locked="0"/>
    </xf>
    <xf numFmtId="0" fontId="0" fillId="35" borderId="14" xfId="0" applyFill="1" applyBorder="1" applyAlignment="1" applyProtection="1">
      <alignment horizontal="center" vertical="center" textRotation="255"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00000000-0005-0000-0000-00001E000000}"/>
    <cellStyle name="ハイパーリンク 3" xfId="69" xr:uid="{00000000-0005-0000-0000-00001F000000}"/>
    <cellStyle name="メモ 2" xfId="28" xr:uid="{00000000-0005-0000-0000-000020000000}"/>
    <cellStyle name="リンク セル 2" xfId="29" xr:uid="{00000000-0005-0000-0000-000021000000}"/>
    <cellStyle name="悪い 2" xfId="30" xr:uid="{00000000-0005-0000-0000-000022000000}"/>
    <cellStyle name="計算 2" xfId="31" xr:uid="{00000000-0005-0000-0000-000023000000}"/>
    <cellStyle name="警告文 2" xfId="32" xr:uid="{00000000-0005-0000-0000-000024000000}"/>
    <cellStyle name="桁区切り" xfId="33" builtinId="6"/>
    <cellStyle name="桁区切り 2" xfId="34" xr:uid="{00000000-0005-0000-0000-000026000000}"/>
    <cellStyle name="桁区切り 3" xfId="35" xr:uid="{00000000-0005-0000-0000-000027000000}"/>
    <cellStyle name="桁区切り 4" xfId="36" xr:uid="{00000000-0005-0000-0000-000028000000}"/>
    <cellStyle name="桁区切り 5" xfId="37" xr:uid="{00000000-0005-0000-0000-000029000000}"/>
    <cellStyle name="見出し 1 2" xfId="38" xr:uid="{00000000-0005-0000-0000-00002A000000}"/>
    <cellStyle name="見出し 2 2" xfId="39" xr:uid="{00000000-0005-0000-0000-00002B000000}"/>
    <cellStyle name="見出し 3 2" xfId="40" xr:uid="{00000000-0005-0000-0000-00002C000000}"/>
    <cellStyle name="見出し 4 2" xfId="41" xr:uid="{00000000-0005-0000-0000-00002D000000}"/>
    <cellStyle name="集計 2" xfId="42" xr:uid="{00000000-0005-0000-0000-00002E000000}"/>
    <cellStyle name="出力 2" xfId="43" xr:uid="{00000000-0005-0000-0000-00002F000000}"/>
    <cellStyle name="説明文 2" xfId="44" xr:uid="{00000000-0005-0000-0000-000030000000}"/>
    <cellStyle name="入力 2" xfId="45" xr:uid="{00000000-0005-0000-0000-000031000000}"/>
    <cellStyle name="標準" xfId="0" builtinId="0"/>
    <cellStyle name="標準 10" xfId="72" xr:uid="{00000000-0005-0000-0000-000033000000}"/>
    <cellStyle name="標準 2" xfId="46" xr:uid="{00000000-0005-0000-0000-000034000000}"/>
    <cellStyle name="標準 2 2" xfId="47" xr:uid="{00000000-0005-0000-0000-000035000000}"/>
    <cellStyle name="標準 2 3" xfId="48" xr:uid="{00000000-0005-0000-0000-000036000000}"/>
    <cellStyle name="標準 2 4" xfId="66" xr:uid="{00000000-0005-0000-0000-000037000000}"/>
    <cellStyle name="標準 2 4 2" xfId="70" xr:uid="{00000000-0005-0000-0000-000038000000}"/>
    <cellStyle name="標準 3" xfId="49" xr:uid="{00000000-0005-0000-0000-000039000000}"/>
    <cellStyle name="標準 4" xfId="50" xr:uid="{00000000-0005-0000-0000-00003A000000}"/>
    <cellStyle name="標準 5" xfId="51" xr:uid="{00000000-0005-0000-0000-00003B000000}"/>
    <cellStyle name="標準 6" xfId="52" xr:uid="{00000000-0005-0000-0000-00003C000000}"/>
    <cellStyle name="標準 7" xfId="53" xr:uid="{00000000-0005-0000-0000-00003D000000}"/>
    <cellStyle name="標準 8" xfId="54" xr:uid="{00000000-0005-0000-0000-00003E000000}"/>
    <cellStyle name="標準 9" xfId="64" xr:uid="{00000000-0005-0000-0000-00003F000000}"/>
    <cellStyle name="標準 9 2" xfId="68" xr:uid="{00000000-0005-0000-0000-000040000000}"/>
    <cellStyle name="標準_17年度　概況様式集(18年度参考用)" xfId="55" xr:uid="{00000000-0005-0000-0000-000041000000}"/>
    <cellStyle name="標準_テンプレート案060809" xfId="56" xr:uid="{00000000-0005-0000-0000-000042000000}"/>
    <cellStyle name="標準_回答　地盤沈下の概況様式（国提出）　差替え" xfId="57" xr:uid="{00000000-0005-0000-0000-000043000000}"/>
    <cellStyle name="標準_関東平野南部（東京都）" xfId="58" xr:uid="{00000000-0005-0000-0000-000044000000}"/>
    <cellStyle name="標準_関東平野北部（栃木県）" xfId="59" xr:uid="{00000000-0005-0000-0000-000045000000}"/>
    <cellStyle name="標準_青森平野" xfId="60" xr:uid="{00000000-0005-0000-0000-000046000000}"/>
    <cellStyle name="標準_地盤沈下の概況様式" xfId="61" xr:uid="{00000000-0005-0000-0000-000047000000}"/>
    <cellStyle name="標準_調査票（enquete）" xfId="62" xr:uid="{00000000-0005-0000-0000-000048000000}"/>
    <cellStyle name="良い 2" xfId="63" xr:uid="{00000000-0005-0000-0000-000049000000}"/>
  </cellStyles>
  <dxfs count="5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
      <font>
        <b val="0"/>
        <i val="0"/>
        <strike val="0"/>
        <condense val="0"/>
        <extend val="0"/>
        <outline val="0"/>
        <shadow val="0"/>
        <u val="none"/>
        <vertAlign val="baseline"/>
        <sz val="11"/>
        <color indexed="8"/>
        <name val="メイリオ"/>
        <scheme val="none"/>
      </font>
      <numFmt numFmtId="0" formatCode="Genera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212271</xdr:colOff>
      <xdr:row>32</xdr:row>
      <xdr:rowOff>342901</xdr:rowOff>
    </xdr:from>
    <xdr:to>
      <xdr:col>6</xdr:col>
      <xdr:colOff>998311</xdr:colOff>
      <xdr:row>33</xdr:row>
      <xdr:rowOff>97972</xdr:rowOff>
    </xdr:to>
    <xdr:sp macro="" textlink="" fLocksText="0">
      <xdr:nvSpPr>
        <xdr:cNvPr id="9" name="正方形/長方形 1">
          <a:extLst>
            <a:ext uri="{FF2B5EF4-FFF2-40B4-BE49-F238E27FC236}">
              <a16:creationId xmlns:a16="http://schemas.microsoft.com/office/drawing/2014/main" id="{00000000-0008-0000-0600-000009000000}"/>
            </a:ext>
          </a:extLst>
        </xdr:cNvPr>
        <xdr:cNvSpPr/>
      </xdr:nvSpPr>
      <xdr:spPr>
        <a:xfrm>
          <a:off x="2465009" y="7962901"/>
          <a:ext cx="4074433" cy="117928"/>
        </a:xfrm>
        <a:prstGeom prst="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t"/>
        <a:lstStyle/>
        <a:p>
          <a:pPr algn="l">
            <a:lnSpc>
              <a:spcPts val="1300"/>
            </a:lnSpc>
          </a:pPr>
          <a:r>
            <a:rPr lang="en-US" altLang="ja-JP" sz="1100"/>
            <a:t>H15</a:t>
          </a:r>
          <a:r>
            <a:rPr lang="ja-JP" altLang="en-US" sz="1100"/>
            <a:t>以降に全観測井戸を埋め戻したため、現在は観測井戸なし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165100</xdr:colOff>
      <xdr:row>1</xdr:row>
      <xdr:rowOff>31750</xdr:rowOff>
    </xdr:from>
    <xdr:to>
      <xdr:col>17</xdr:col>
      <xdr:colOff>355600</xdr:colOff>
      <xdr:row>3</xdr:row>
      <xdr:rowOff>31750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7652658" y="257629"/>
          <a:ext cx="1395185" cy="377371"/>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7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7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5:AU10" totalsRowShown="0" headerRowDxfId="52" dataDxfId="51" headerRowCellStyle="標準_調査票（enquete）" dataCellStyle="標準_調査票（enquete）">
  <autoFilter ref="B5:AU10" xr:uid="{00000000-0009-0000-0100-000001000000}"/>
  <tableColumns count="46">
    <tableColumn id="2" xr3:uid="{00000000-0010-0000-0000-000002000000}" name="青森県" dataDxfId="50" dataCellStyle="標準_調査票（enquete）"/>
    <tableColumn id="3" xr3:uid="{00000000-0010-0000-0000-000003000000}" name="岩手県" dataDxfId="49" dataCellStyle="標準_調査票（enquete）"/>
    <tableColumn id="4" xr3:uid="{00000000-0010-0000-0000-000004000000}" name="宮城県" dataDxfId="48" dataCellStyle="標準_調査票（enquete）"/>
    <tableColumn id="5" xr3:uid="{00000000-0010-0000-0000-000005000000}" name="秋田県" dataDxfId="47" dataCellStyle="標準_調査票（enquete）"/>
    <tableColumn id="6" xr3:uid="{00000000-0010-0000-0000-000006000000}" name="山形県" dataDxfId="46" dataCellStyle="標準_調査票（enquete）"/>
    <tableColumn id="7" xr3:uid="{00000000-0010-0000-0000-000007000000}" name="福島県" dataDxfId="45" dataCellStyle="標準_調査票（enquete）"/>
    <tableColumn id="8" xr3:uid="{00000000-0010-0000-0000-000008000000}" name="茨城県" dataDxfId="44" dataCellStyle="標準_調査票（enquete）"/>
    <tableColumn id="9" xr3:uid="{00000000-0010-0000-0000-000009000000}" name="栃木県" dataDxfId="43" dataCellStyle="標準_調査票（enquete）"/>
    <tableColumn id="10" xr3:uid="{00000000-0010-0000-0000-00000A000000}" name="群馬県" dataDxfId="42" dataCellStyle="標準_調査票（enquete）"/>
    <tableColumn id="11" xr3:uid="{00000000-0010-0000-0000-00000B000000}" name="埼玉県" dataDxfId="41" dataCellStyle="標準_調査票（enquete）"/>
    <tableColumn id="12" xr3:uid="{00000000-0010-0000-0000-00000C000000}" name="千葉県" dataDxfId="40" dataCellStyle="標準_調査票（enquete）"/>
    <tableColumn id="13" xr3:uid="{00000000-0010-0000-0000-00000D000000}" name="東京都" dataDxfId="39" dataCellStyle="標準_調査票（enquete）"/>
    <tableColumn id="14" xr3:uid="{00000000-0010-0000-0000-00000E000000}" name="神奈川県" dataDxfId="38" dataCellStyle="標準_調査票（enquete）"/>
    <tableColumn id="15" xr3:uid="{00000000-0010-0000-0000-00000F000000}" name="新潟県" dataDxfId="37" dataCellStyle="標準_調査票（enquete）"/>
    <tableColumn id="16" xr3:uid="{00000000-0010-0000-0000-000010000000}" name="富山県" dataDxfId="36" dataCellStyle="標準_調査票（enquete）"/>
    <tableColumn id="17" xr3:uid="{00000000-0010-0000-0000-000011000000}" name="石川県" dataDxfId="35" dataCellStyle="標準_調査票（enquete）"/>
    <tableColumn id="18" xr3:uid="{00000000-0010-0000-0000-000012000000}" name="福井県" dataDxfId="34" dataCellStyle="標準_調査票（enquete）"/>
    <tableColumn id="19" xr3:uid="{00000000-0010-0000-0000-000013000000}" name="山梨県" dataDxfId="33" dataCellStyle="標準_調査票（enquete）"/>
    <tableColumn id="20" xr3:uid="{00000000-0010-0000-0000-000014000000}" name="長野県" dataDxfId="32" dataCellStyle="標準_調査票（enquete）"/>
    <tableColumn id="21" xr3:uid="{00000000-0010-0000-0000-000015000000}" name="岐阜県" dataDxfId="31" dataCellStyle="標準_調査票（enquete）"/>
    <tableColumn id="22" xr3:uid="{00000000-0010-0000-0000-000016000000}" name="静岡県" dataDxfId="30" dataCellStyle="標準_調査票（enquete）"/>
    <tableColumn id="23" xr3:uid="{00000000-0010-0000-0000-000017000000}" name="愛知県" dataDxfId="29" dataCellStyle="標準_調査票（enquete）"/>
    <tableColumn id="24" xr3:uid="{00000000-0010-0000-0000-000018000000}" name="三重県" dataDxfId="28" dataCellStyle="標準_調査票（enquete）"/>
    <tableColumn id="25" xr3:uid="{00000000-0010-0000-0000-000019000000}" name="滋賀県" dataDxfId="27" dataCellStyle="標準_調査票（enquete）"/>
    <tableColumn id="26" xr3:uid="{00000000-0010-0000-0000-00001A000000}" name="京都府" dataDxfId="26" dataCellStyle="標準_調査票（enquete）"/>
    <tableColumn id="27" xr3:uid="{00000000-0010-0000-0000-00001B000000}" name="大阪府" dataDxfId="25" dataCellStyle="標準_調査票（enquete）"/>
    <tableColumn id="28" xr3:uid="{00000000-0010-0000-0000-00001C000000}" name="兵庫県" dataDxfId="24" dataCellStyle="標準_調査票（enquete）"/>
    <tableColumn id="29" xr3:uid="{00000000-0010-0000-0000-00001D000000}" name="奈良県" dataDxfId="23" dataCellStyle="標準_調査票（enquete）"/>
    <tableColumn id="30" xr3:uid="{00000000-0010-0000-0000-00001E000000}" name="和歌山県" dataDxfId="22" dataCellStyle="標準_調査票（enquete）"/>
    <tableColumn id="31" xr3:uid="{00000000-0010-0000-0000-00001F000000}" name="鳥取県" dataDxfId="21" dataCellStyle="標準_調査票（enquete）"/>
    <tableColumn id="32" xr3:uid="{00000000-0010-0000-0000-000020000000}" name="島根県" dataDxfId="20" dataCellStyle="標準_調査票（enquete）"/>
    <tableColumn id="33" xr3:uid="{00000000-0010-0000-0000-000021000000}" name="岡山県" dataDxfId="19" dataCellStyle="標準_調査票（enquete）"/>
    <tableColumn id="34" xr3:uid="{00000000-0010-0000-0000-000022000000}" name="広島県" dataDxfId="18" dataCellStyle="標準_調査票（enquete）"/>
    <tableColumn id="35" xr3:uid="{00000000-0010-0000-0000-000023000000}" name="山口県" dataDxfId="17" dataCellStyle="標準_調査票（enquete）"/>
    <tableColumn id="36" xr3:uid="{00000000-0010-0000-0000-000024000000}" name="徳島県" dataDxfId="16" dataCellStyle="標準_調査票（enquete）"/>
    <tableColumn id="37" xr3:uid="{00000000-0010-0000-0000-000025000000}" name="香川県" dataDxfId="15" dataCellStyle="標準_調査票（enquete）"/>
    <tableColumn id="38" xr3:uid="{00000000-0010-0000-0000-000026000000}" name="愛媛県" dataDxfId="14" dataCellStyle="標準_調査票（enquete）"/>
    <tableColumn id="39" xr3:uid="{00000000-0010-0000-0000-000027000000}" name="高知県" dataDxfId="13" dataCellStyle="標準_調査票（enquete）"/>
    <tableColumn id="40" xr3:uid="{00000000-0010-0000-0000-000028000000}" name="福岡県" dataDxfId="12" dataCellStyle="標準_調査票（enquete）"/>
    <tableColumn id="41" xr3:uid="{00000000-0010-0000-0000-000029000000}" name="佐賀県" dataDxfId="11" dataCellStyle="標準_調査票（enquete）"/>
    <tableColumn id="42" xr3:uid="{00000000-0010-0000-0000-00002A000000}" name="長崎県" dataDxfId="10" dataCellStyle="標準_調査票（enquete）"/>
    <tableColumn id="43" xr3:uid="{00000000-0010-0000-0000-00002B000000}" name="熊本県" dataDxfId="9" dataCellStyle="標準_調査票（enquete）"/>
    <tableColumn id="44" xr3:uid="{00000000-0010-0000-0000-00002C000000}" name="大分県" dataDxfId="8" dataCellStyle="標準_調査票（enquete）"/>
    <tableColumn id="45" xr3:uid="{00000000-0010-0000-0000-00002D000000}" name="宮崎県" dataDxfId="7" dataCellStyle="標準_調査票（enquete）"/>
    <tableColumn id="46" xr3:uid="{00000000-0010-0000-0000-00002E000000}" name="鹿児島県" dataDxfId="6" dataCellStyle="標準_調査票（enquete）"/>
    <tableColumn id="47" xr3:uid="{00000000-0010-0000-0000-00002F000000}"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1.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3.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A3" zoomScale="60" zoomScaleNormal="100" workbookViewId="0">
      <selection activeCell="X20" sqref="X20"/>
    </sheetView>
  </sheetViews>
  <sheetFormatPr defaultColWidth="9" defaultRowHeight="17.5"/>
  <cols>
    <col min="1" max="1" width="8.6328125" style="33" customWidth="1"/>
    <col min="2" max="3" width="9" style="33"/>
    <col min="4" max="4" width="9.90625" style="41" customWidth="1"/>
    <col min="5" max="5" width="10.90625" style="33" customWidth="1"/>
    <col min="6" max="6" width="8.90625" style="33" customWidth="1"/>
    <col min="7" max="21" width="8.08984375" style="33" customWidth="1"/>
    <col min="22" max="22" width="8.08984375" style="37" customWidth="1"/>
    <col min="23" max="23" width="12.08984375" style="37" customWidth="1"/>
    <col min="24" max="24" width="11" style="37" customWidth="1"/>
    <col min="25" max="25" width="15.26953125" style="37" customWidth="1"/>
    <col min="26" max="26" width="13.36328125" style="33" customWidth="1"/>
    <col min="27" max="29" width="8.90625" style="33" customWidth="1"/>
    <col min="30" max="39" width="10.6328125" style="33" customWidth="1"/>
    <col min="40" max="41" width="11" style="33" customWidth="1"/>
    <col min="42" max="16384" width="9" style="33"/>
  </cols>
  <sheetData>
    <row r="1" spans="1:43" ht="22.5">
      <c r="B1" s="73" t="s">
        <v>357</v>
      </c>
      <c r="C1" s="34"/>
      <c r="D1" s="35"/>
      <c r="E1" s="34"/>
      <c r="F1" s="34"/>
      <c r="G1" s="34"/>
      <c r="H1" s="34"/>
      <c r="I1" s="34"/>
      <c r="J1" s="34" t="s">
        <v>45</v>
      </c>
      <c r="L1" s="36"/>
      <c r="M1" s="36"/>
      <c r="N1" s="36"/>
      <c r="O1" s="276"/>
      <c r="P1" s="277"/>
      <c r="Q1" s="274"/>
      <c r="R1" s="275"/>
      <c r="S1" s="275"/>
      <c r="T1" s="275"/>
      <c r="U1" s="275"/>
    </row>
    <row r="2" spans="1:43" ht="51.65" customHeight="1">
      <c r="A2" s="254" t="s">
        <v>170</v>
      </c>
      <c r="B2" s="262" t="s">
        <v>0</v>
      </c>
      <c r="C2" s="262" t="s">
        <v>29</v>
      </c>
      <c r="D2" s="227" t="s">
        <v>349</v>
      </c>
      <c r="E2" s="272" t="s">
        <v>1</v>
      </c>
      <c r="F2" s="271"/>
      <c r="G2" s="271"/>
      <c r="H2" s="271"/>
      <c r="I2" s="271"/>
      <c r="J2" s="271"/>
      <c r="K2" s="271"/>
      <c r="L2" s="271"/>
      <c r="M2" s="271"/>
      <c r="N2" s="271"/>
      <c r="O2" s="271"/>
      <c r="P2" s="271"/>
      <c r="Q2" s="271"/>
      <c r="R2" s="271"/>
      <c r="S2" s="271"/>
      <c r="T2" s="271"/>
      <c r="U2" s="271"/>
      <c r="V2" s="271"/>
      <c r="W2" s="50" t="s">
        <v>342</v>
      </c>
      <c r="X2" s="51"/>
      <c r="Y2" s="52" t="s">
        <v>304</v>
      </c>
      <c r="Z2" s="272" t="s">
        <v>156</v>
      </c>
      <c r="AA2" s="271"/>
      <c r="AB2" s="271"/>
      <c r="AC2" s="273"/>
      <c r="AD2" s="219" t="s">
        <v>340</v>
      </c>
      <c r="AE2" s="271"/>
      <c r="AF2" s="271"/>
      <c r="AG2" s="271"/>
      <c r="AH2" s="271"/>
      <c r="AI2" s="271"/>
      <c r="AJ2" s="271"/>
      <c r="AK2" s="271"/>
      <c r="AL2" s="271"/>
      <c r="AM2" s="271"/>
      <c r="AN2" s="262" t="s">
        <v>29</v>
      </c>
      <c r="AO2" s="262" t="s">
        <v>0</v>
      </c>
    </row>
    <row r="3" spans="1:43" ht="14.25" customHeight="1">
      <c r="A3" s="255"/>
      <c r="B3" s="263"/>
      <c r="C3" s="263"/>
      <c r="D3" s="257"/>
      <c r="E3" s="230" t="s">
        <v>2</v>
      </c>
      <c r="F3" s="53"/>
      <c r="G3" s="230" t="s">
        <v>51</v>
      </c>
      <c r="H3" s="259"/>
      <c r="I3" s="259"/>
      <c r="J3" s="259"/>
      <c r="K3" s="230" t="s">
        <v>448</v>
      </c>
      <c r="L3" s="259"/>
      <c r="M3" s="259"/>
      <c r="N3" s="259"/>
      <c r="O3" s="230" t="s">
        <v>40</v>
      </c>
      <c r="P3" s="259"/>
      <c r="Q3" s="259"/>
      <c r="R3" s="259"/>
      <c r="S3" s="230" t="s">
        <v>350</v>
      </c>
      <c r="T3" s="259"/>
      <c r="U3" s="259"/>
      <c r="V3" s="259"/>
      <c r="W3" s="250" t="s">
        <v>343</v>
      </c>
      <c r="X3" s="250" t="s">
        <v>344</v>
      </c>
      <c r="Y3" s="54" t="s">
        <v>202</v>
      </c>
      <c r="Z3" s="232" t="s">
        <v>157</v>
      </c>
      <c r="AA3" s="235" t="s">
        <v>158</v>
      </c>
      <c r="AB3" s="236"/>
      <c r="AC3" s="237"/>
      <c r="AD3" s="219" t="s">
        <v>38</v>
      </c>
      <c r="AE3" s="220"/>
      <c r="AF3" s="220"/>
      <c r="AG3" s="220"/>
      <c r="AH3" s="220"/>
      <c r="AI3" s="220"/>
      <c r="AJ3" s="220"/>
      <c r="AK3" s="219" t="s">
        <v>30</v>
      </c>
      <c r="AL3" s="220"/>
      <c r="AM3" s="217" t="s">
        <v>3</v>
      </c>
      <c r="AN3" s="263"/>
      <c r="AO3" s="263"/>
    </row>
    <row r="4" spans="1:43" ht="35.5" customHeight="1">
      <c r="A4" s="255"/>
      <c r="B4" s="263"/>
      <c r="C4" s="263"/>
      <c r="D4" s="257"/>
      <c r="E4" s="231"/>
      <c r="F4" s="55"/>
      <c r="G4" s="260"/>
      <c r="H4" s="261"/>
      <c r="I4" s="261"/>
      <c r="J4" s="261"/>
      <c r="K4" s="260"/>
      <c r="L4" s="261"/>
      <c r="M4" s="261"/>
      <c r="N4" s="261"/>
      <c r="O4" s="260"/>
      <c r="P4" s="261"/>
      <c r="Q4" s="261"/>
      <c r="R4" s="261"/>
      <c r="S4" s="260"/>
      <c r="T4" s="261"/>
      <c r="U4" s="261"/>
      <c r="V4" s="261"/>
      <c r="W4" s="251"/>
      <c r="X4" s="251"/>
      <c r="Y4" s="56" t="s">
        <v>203</v>
      </c>
      <c r="Z4" s="233"/>
      <c r="AA4" s="238"/>
      <c r="AB4" s="239"/>
      <c r="AC4" s="240"/>
      <c r="AD4" s="264" t="s">
        <v>31</v>
      </c>
      <c r="AE4" s="265"/>
      <c r="AF4" s="264" t="s">
        <v>4</v>
      </c>
      <c r="AG4" s="265"/>
      <c r="AH4" s="265"/>
      <c r="AI4" s="265"/>
      <c r="AJ4" s="265"/>
      <c r="AK4" s="217" t="s">
        <v>46</v>
      </c>
      <c r="AL4" s="217" t="s">
        <v>47</v>
      </c>
      <c r="AM4" s="218"/>
      <c r="AN4" s="263"/>
      <c r="AO4" s="263"/>
    </row>
    <row r="5" spans="1:43" ht="11.5" customHeight="1">
      <c r="A5" s="255"/>
      <c r="B5" s="263"/>
      <c r="C5" s="263"/>
      <c r="D5" s="257"/>
      <c r="E5" s="231"/>
      <c r="F5" s="278" t="s">
        <v>48</v>
      </c>
      <c r="G5" s="227" t="s">
        <v>159</v>
      </c>
      <c r="H5" s="227" t="s">
        <v>154</v>
      </c>
      <c r="I5" s="224" t="s">
        <v>153</v>
      </c>
      <c r="J5" s="227" t="s">
        <v>5</v>
      </c>
      <c r="K5" s="227" t="s">
        <v>159</v>
      </c>
      <c r="L5" s="227" t="s">
        <v>154</v>
      </c>
      <c r="M5" s="224" t="s">
        <v>153</v>
      </c>
      <c r="N5" s="227" t="s">
        <v>5</v>
      </c>
      <c r="O5" s="227" t="s">
        <v>159</v>
      </c>
      <c r="P5" s="227" t="s">
        <v>245</v>
      </c>
      <c r="Q5" s="224" t="s">
        <v>153</v>
      </c>
      <c r="R5" s="227" t="s">
        <v>5</v>
      </c>
      <c r="S5" s="230" t="s">
        <v>6</v>
      </c>
      <c r="T5" s="230" t="s">
        <v>7</v>
      </c>
      <c r="U5" s="230" t="s">
        <v>8</v>
      </c>
      <c r="V5" s="221" t="s">
        <v>28</v>
      </c>
      <c r="W5" s="57"/>
      <c r="X5" s="58"/>
      <c r="Y5" s="59"/>
      <c r="Z5" s="234"/>
      <c r="AA5" s="241"/>
      <c r="AB5" s="242"/>
      <c r="AC5" s="243"/>
      <c r="AD5" s="266"/>
      <c r="AE5" s="267"/>
      <c r="AF5" s="266"/>
      <c r="AG5" s="267"/>
      <c r="AH5" s="267"/>
      <c r="AI5" s="267"/>
      <c r="AJ5" s="267"/>
      <c r="AK5" s="218"/>
      <c r="AL5" s="218"/>
      <c r="AM5" s="218"/>
      <c r="AN5" s="263"/>
      <c r="AO5" s="263"/>
    </row>
    <row r="6" spans="1:43" ht="19.5" customHeight="1">
      <c r="A6" s="255"/>
      <c r="B6" s="263"/>
      <c r="C6" s="263"/>
      <c r="D6" s="257"/>
      <c r="E6" s="231"/>
      <c r="F6" s="279"/>
      <c r="G6" s="228"/>
      <c r="H6" s="228"/>
      <c r="I6" s="225"/>
      <c r="J6" s="228"/>
      <c r="K6" s="228"/>
      <c r="L6" s="228"/>
      <c r="M6" s="225"/>
      <c r="N6" s="228"/>
      <c r="O6" s="228"/>
      <c r="P6" s="281"/>
      <c r="Q6" s="225"/>
      <c r="R6" s="228"/>
      <c r="S6" s="231"/>
      <c r="T6" s="231"/>
      <c r="U6" s="231"/>
      <c r="V6" s="222"/>
      <c r="W6" s="252" t="s">
        <v>345</v>
      </c>
      <c r="X6" s="252" t="s">
        <v>345</v>
      </c>
      <c r="Y6" s="60" t="s">
        <v>14</v>
      </c>
      <c r="Z6" s="247" t="s">
        <v>160</v>
      </c>
      <c r="AA6" s="268" t="s">
        <v>161</v>
      </c>
      <c r="AB6" s="224" t="s">
        <v>162</v>
      </c>
      <c r="AC6" s="244" t="s">
        <v>163</v>
      </c>
      <c r="AD6" s="217" t="s">
        <v>9</v>
      </c>
      <c r="AE6" s="217" t="s">
        <v>10</v>
      </c>
      <c r="AF6" s="217" t="s">
        <v>11</v>
      </c>
      <c r="AG6" s="217" t="s">
        <v>12</v>
      </c>
      <c r="AH6" s="217" t="s">
        <v>32</v>
      </c>
      <c r="AI6" s="217" t="s">
        <v>33</v>
      </c>
      <c r="AJ6" s="217" t="s">
        <v>13</v>
      </c>
      <c r="AK6" s="218"/>
      <c r="AL6" s="218"/>
      <c r="AM6" s="218"/>
      <c r="AN6" s="263"/>
      <c r="AO6" s="263"/>
    </row>
    <row r="7" spans="1:43" ht="13.5" customHeight="1">
      <c r="A7" s="255"/>
      <c r="B7" s="263"/>
      <c r="C7" s="263"/>
      <c r="D7" s="257"/>
      <c r="E7" s="231"/>
      <c r="F7" s="279"/>
      <c r="G7" s="228"/>
      <c r="H7" s="228"/>
      <c r="I7" s="225"/>
      <c r="J7" s="228"/>
      <c r="K7" s="228"/>
      <c r="L7" s="228"/>
      <c r="M7" s="225"/>
      <c r="N7" s="228"/>
      <c r="O7" s="228"/>
      <c r="P7" s="281"/>
      <c r="Q7" s="225"/>
      <c r="R7" s="228"/>
      <c r="S7" s="231"/>
      <c r="T7" s="231"/>
      <c r="U7" s="231"/>
      <c r="V7" s="222"/>
      <c r="W7" s="252"/>
      <c r="X7" s="252"/>
      <c r="Y7" s="61" t="s">
        <v>171</v>
      </c>
      <c r="Z7" s="248"/>
      <c r="AA7" s="269"/>
      <c r="AB7" s="225"/>
      <c r="AC7" s="245"/>
      <c r="AD7" s="218"/>
      <c r="AE7" s="218"/>
      <c r="AF7" s="218"/>
      <c r="AG7" s="218"/>
      <c r="AH7" s="218"/>
      <c r="AI7" s="218"/>
      <c r="AJ7" s="218"/>
      <c r="AK7" s="218"/>
      <c r="AL7" s="218"/>
      <c r="AM7" s="218"/>
      <c r="AN7" s="263"/>
      <c r="AO7" s="263"/>
    </row>
    <row r="8" spans="1:43" ht="18" customHeight="1">
      <c r="A8" s="255"/>
      <c r="B8" s="263"/>
      <c r="C8" s="263"/>
      <c r="D8" s="257"/>
      <c r="E8" s="231"/>
      <c r="F8" s="279"/>
      <c r="G8" s="228"/>
      <c r="H8" s="228"/>
      <c r="I8" s="225"/>
      <c r="J8" s="228"/>
      <c r="K8" s="228"/>
      <c r="L8" s="228"/>
      <c r="M8" s="225"/>
      <c r="N8" s="228"/>
      <c r="O8" s="228"/>
      <c r="P8" s="228" t="s">
        <v>341</v>
      </c>
      <c r="Q8" s="225"/>
      <c r="R8" s="228"/>
      <c r="S8" s="231"/>
      <c r="T8" s="231"/>
      <c r="U8" s="231"/>
      <c r="V8" s="222"/>
      <c r="W8" s="252"/>
      <c r="X8" s="252"/>
      <c r="Y8" s="61" t="s">
        <v>172</v>
      </c>
      <c r="Z8" s="248"/>
      <c r="AA8" s="269"/>
      <c r="AB8" s="225"/>
      <c r="AC8" s="245"/>
      <c r="AD8" s="218"/>
      <c r="AE8" s="218"/>
      <c r="AF8" s="218"/>
      <c r="AG8" s="218"/>
      <c r="AH8" s="218"/>
      <c r="AI8" s="218"/>
      <c r="AJ8" s="218"/>
      <c r="AK8" s="218"/>
      <c r="AL8" s="218"/>
      <c r="AM8" s="218"/>
      <c r="AN8" s="263"/>
      <c r="AO8" s="263"/>
    </row>
    <row r="9" spans="1:43" ht="15.65" customHeight="1">
      <c r="A9" s="255"/>
      <c r="B9" s="263"/>
      <c r="C9" s="263"/>
      <c r="D9" s="258"/>
      <c r="E9" s="231"/>
      <c r="F9" s="280"/>
      <c r="G9" s="229"/>
      <c r="H9" s="229"/>
      <c r="I9" s="226"/>
      <c r="J9" s="229"/>
      <c r="K9" s="229"/>
      <c r="L9" s="229"/>
      <c r="M9" s="226"/>
      <c r="N9" s="229"/>
      <c r="O9" s="229"/>
      <c r="P9" s="229"/>
      <c r="Q9" s="226"/>
      <c r="R9" s="229"/>
      <c r="S9" s="231"/>
      <c r="T9" s="231"/>
      <c r="U9" s="231"/>
      <c r="V9" s="223"/>
      <c r="W9" s="253"/>
      <c r="X9" s="253"/>
      <c r="Y9" s="62"/>
      <c r="Z9" s="249"/>
      <c r="AA9" s="270"/>
      <c r="AB9" s="226"/>
      <c r="AC9" s="246"/>
      <c r="AD9" s="218"/>
      <c r="AE9" s="218"/>
      <c r="AF9" s="218"/>
      <c r="AG9" s="218"/>
      <c r="AH9" s="218"/>
      <c r="AI9" s="218"/>
      <c r="AJ9" s="218"/>
      <c r="AK9" s="218"/>
      <c r="AL9" s="218"/>
      <c r="AM9" s="218"/>
      <c r="AN9" s="263"/>
      <c r="AO9" s="263"/>
    </row>
    <row r="10" spans="1:43" ht="63" customHeight="1">
      <c r="A10" s="256"/>
      <c r="B10" s="63"/>
      <c r="C10" s="63"/>
      <c r="D10" s="64"/>
      <c r="E10" s="64"/>
      <c r="F10" s="63"/>
      <c r="G10" s="65" t="s">
        <v>352</v>
      </c>
      <c r="H10" s="66"/>
      <c r="I10" s="66"/>
      <c r="J10" s="67"/>
      <c r="K10" s="65" t="s">
        <v>352</v>
      </c>
      <c r="L10" s="66"/>
      <c r="M10" s="66"/>
      <c r="N10" s="67"/>
      <c r="O10" s="68" t="s">
        <v>352</v>
      </c>
      <c r="P10" s="69"/>
      <c r="Q10" s="69"/>
      <c r="R10" s="69"/>
      <c r="S10" s="68" t="s">
        <v>351</v>
      </c>
      <c r="T10" s="69"/>
      <c r="U10" s="69"/>
      <c r="V10" s="69"/>
      <c r="W10" s="70"/>
      <c r="X10" s="70"/>
      <c r="Y10" s="71"/>
      <c r="Z10" s="72"/>
      <c r="AA10" s="72"/>
      <c r="AB10" s="72"/>
      <c r="AC10" s="72"/>
      <c r="AD10" s="63"/>
      <c r="AE10" s="63"/>
      <c r="AF10" s="63"/>
      <c r="AG10" s="63"/>
      <c r="AH10" s="63"/>
      <c r="AI10" s="63"/>
      <c r="AJ10" s="63"/>
      <c r="AK10" s="63"/>
      <c r="AL10" s="63"/>
      <c r="AM10" s="63"/>
      <c r="AN10" s="63"/>
      <c r="AO10" s="63"/>
    </row>
    <row r="11" spans="1:43" s="41" customFormat="1" ht="44.5" customHeight="1">
      <c r="A11" s="76"/>
      <c r="B11" s="1" t="e">
        <f>IF(ｼｰﾄ0!#REF!="","",ｼｰﾄ0!#REF!)</f>
        <v>#REF!</v>
      </c>
      <c r="C11" s="1" t="e">
        <f>IF(ｼｰﾄ0!#REF!="","",ｼｰﾄ0!#REF!)</f>
        <v>#REF!</v>
      </c>
      <c r="D11" s="1" t="str">
        <f>IF(OR(ｼｰﾄ1!D21&lt;&gt;"",ｼｰﾄ1!E21&lt;&gt;"",ｼｰﾄ1!F21&lt;&gt;""),"○","")</f>
        <v>○</v>
      </c>
      <c r="E11" s="2">
        <f>IF(ｼｰﾄ3!C65&lt;&gt;"",ｼｰﾄ3!C65,"")</f>
        <v>387.6</v>
      </c>
      <c r="F11" s="2" t="str">
        <f>IF(ｼｰﾄ3!D65&lt;&gt;"",ｼｰﾄ3!D65,"")</f>
        <v/>
      </c>
      <c r="G11" s="3">
        <f>IF(ｼｰﾄ1!D9&lt;&gt;"",ｼｰﾄ1!D9,"")</f>
        <v>59.03</v>
      </c>
      <c r="H11" s="4" t="str">
        <f>IF(ｼｰﾄ1!D7&lt;&gt;"",ｼｰﾄ1!D7,"")</f>
        <v>S47～H19</v>
      </c>
      <c r="I11" s="4" t="str">
        <f>IF(ｼｰﾄ1!D3&lt;&gt;"",ｼｰﾄ1!D3,"")</f>
        <v>25A</v>
      </c>
      <c r="J11" s="4" t="str">
        <f>IF(ｼｰﾄ1!D4&lt;&gt;"",ｼｰﾄ1!D4,"")</f>
        <v>青森市沖館1丁目</v>
      </c>
      <c r="K11" s="3">
        <f>IF(ｼｰﾄ1!E10&lt;&gt;"",ｼｰﾄ1!E10,"")</f>
        <v>2.77</v>
      </c>
      <c r="L11" s="4" t="str">
        <f>IF(ｼｰﾄ1!E7&lt;&gt;"",ｼｰﾄ1!E7,"")</f>
        <v>H30～R4</v>
      </c>
      <c r="M11" s="4" t="str">
        <f>IF(ｼｰﾄ1!E3&lt;&gt;"",ｼｰﾄ1!E3,"")</f>
        <v>70A</v>
      </c>
      <c r="N11" s="4" t="str">
        <f>IF(ｼｰﾄ1!E4&lt;&gt;"",ｼｰﾄ1!E4,"")</f>
        <v>青森市浜田字玉川</v>
      </c>
      <c r="O11" s="3">
        <f>IF(ｼｰﾄ1!F11&lt;&gt;"",ｼｰﾄ1!F11,"")</f>
        <v>0.63</v>
      </c>
      <c r="P11" s="4" t="str">
        <f>IF(ｼｰﾄ1!F7&lt;&gt;"",ｼｰﾄ1!F7,"")</f>
        <v>R4</v>
      </c>
      <c r="Q11" s="4" t="str">
        <f>IF(ｼｰﾄ1!F3&lt;&gt;"",ｼｰﾄ1!F3,"")</f>
        <v>70A</v>
      </c>
      <c r="R11" s="4" t="str">
        <f>IF(ｼｰﾄ1!F4&lt;&gt;"",ｼｰﾄ1!F4,"")</f>
        <v>青森市浜田字玉川</v>
      </c>
      <c r="S11" s="4" t="str">
        <f>IF(ｼｰﾄ3!E65&lt;&gt;"",ｼｰﾄ3!E65,"")</f>
        <v>-</v>
      </c>
      <c r="T11" s="4" t="str">
        <f>IF(ｼｰﾄ3!F65&lt;&gt;"",ｼｰﾄ3!F65,"")</f>
        <v>-</v>
      </c>
      <c r="U11" s="4" t="str">
        <f>IF(ｼｰﾄ3!G65&lt;&gt;"",ｼｰﾄ3!G65,"")</f>
        <v>-</v>
      </c>
      <c r="V11" s="4" t="str">
        <f>IF(ｼｰﾄ3!H65&lt;&gt;"",ｼｰﾄ3!H65,"")</f>
        <v>-</v>
      </c>
      <c r="W11" s="5"/>
      <c r="X11" s="5"/>
      <c r="Y11" s="5" t="str">
        <f>IF(ｼｰﾄ3!I65&lt;&gt;"",ｼｰﾄ3!I65,"")</f>
        <v>□ ◇</v>
      </c>
      <c r="Z11" s="6">
        <f>IF(ｼｰﾄ5!D13&lt;&gt;"",ｼｰﾄ5!D13,"")</f>
        <v>66.459999999999994</v>
      </c>
      <c r="AA11" s="7" t="str">
        <f>IF(ｼｰﾄ5!D36="","",ｼｰﾄ5!D36)</f>
        <v/>
      </c>
      <c r="AB11" s="7" t="str">
        <f>IF(ｼｰﾄ5!E36="","",ｼｰﾄ5!E36)</f>
        <v/>
      </c>
      <c r="AC11" s="7" t="str">
        <f>IF(ｼｰﾄ5!F36="","",ｼｰﾄ5!F36)</f>
        <v/>
      </c>
      <c r="AD11" s="1" t="e">
        <f>IF(#REF!="","",#REF!)</f>
        <v>#REF!</v>
      </c>
      <c r="AE11" s="1" t="e">
        <f>IF(#REF!="","",#REF!)</f>
        <v>#REF!</v>
      </c>
      <c r="AF11" s="1" t="e">
        <f>IF(#REF!="","",#REF!)</f>
        <v>#REF!</v>
      </c>
      <c r="AG11" s="1" t="e">
        <f>IF(#REF!="","",#REF!)</f>
        <v>#REF!</v>
      </c>
      <c r="AH11" s="1" t="e">
        <f>IF(#REF!="","",#REF!)</f>
        <v>#REF!</v>
      </c>
      <c r="AI11" s="1" t="e">
        <f>IF(#REF!="","",#REF!)</f>
        <v>#REF!</v>
      </c>
      <c r="AJ11" s="1" t="e">
        <f>IF(#REF!="","",#REF!)</f>
        <v>#REF!</v>
      </c>
      <c r="AK11" s="1" t="e">
        <f>IF(#REF!="","",#REF!)</f>
        <v>#REF!</v>
      </c>
      <c r="AL11" s="1" t="e">
        <f>IF(#REF!="","",#REF!)</f>
        <v>#REF!</v>
      </c>
      <c r="AM11" s="1" t="e">
        <f>IF(#REF!="","",#REF!)</f>
        <v>#REF!</v>
      </c>
      <c r="AN11" s="1" t="e">
        <f>IF(ｼｰﾄ0!#REF!="","",ｼｰﾄ0!#REF!)</f>
        <v>#REF!</v>
      </c>
      <c r="AO11" s="1" t="e">
        <f>IF(ｼｰﾄ0!#REF!="","",ｼｰﾄ0!#REF!)</f>
        <v>#REF!</v>
      </c>
      <c r="AP11" s="40"/>
      <c r="AQ11" s="40"/>
    </row>
    <row r="12" spans="1:43">
      <c r="F12" s="39"/>
      <c r="G12" s="39"/>
      <c r="H12" s="39"/>
      <c r="I12" s="39"/>
      <c r="J12" s="39"/>
      <c r="K12" s="39"/>
      <c r="L12" s="39"/>
      <c r="M12" s="39"/>
      <c r="N12" s="39"/>
      <c r="O12" s="39"/>
      <c r="P12" s="39"/>
      <c r="Q12" s="39"/>
      <c r="R12" s="39"/>
      <c r="S12" s="74"/>
      <c r="T12" s="74"/>
      <c r="U12" s="74"/>
      <c r="V12" s="74"/>
      <c r="W12" s="74"/>
      <c r="X12" s="74"/>
      <c r="Y12" s="74"/>
    </row>
    <row r="13" spans="1:43" ht="19">
      <c r="B13" s="42"/>
      <c r="E13" s="38"/>
      <c r="F13" s="38"/>
      <c r="G13" s="38"/>
      <c r="H13" s="38"/>
      <c r="I13" s="38"/>
      <c r="J13" s="38"/>
      <c r="K13" s="38"/>
      <c r="L13" s="38"/>
      <c r="M13" s="38"/>
      <c r="N13" s="38"/>
      <c r="O13" s="38"/>
      <c r="P13" s="38"/>
      <c r="Q13" s="38"/>
      <c r="R13" s="38"/>
      <c r="S13" s="39"/>
      <c r="T13" s="39"/>
      <c r="U13" s="39"/>
      <c r="V13" s="79"/>
      <c r="W13" s="79"/>
      <c r="X13" s="79"/>
      <c r="Y13" s="79"/>
    </row>
    <row r="14" spans="1:43" s="43" customFormat="1" ht="19">
      <c r="D14" s="41"/>
      <c r="K14" s="42"/>
      <c r="L14" s="42"/>
      <c r="M14" s="42"/>
      <c r="N14" s="42"/>
      <c r="O14" s="42"/>
      <c r="P14" s="42"/>
      <c r="Q14" s="42"/>
      <c r="R14" s="44"/>
      <c r="S14" s="44"/>
      <c r="V14" s="45"/>
      <c r="W14" s="45"/>
      <c r="X14" s="45"/>
      <c r="Y14" s="45"/>
      <c r="AE14" s="44"/>
      <c r="AF14" s="44"/>
    </row>
    <row r="15" spans="1:43" s="43" customFormat="1" ht="32">
      <c r="D15" s="41"/>
      <c r="G15" s="44"/>
      <c r="H15" s="44"/>
      <c r="I15" s="44"/>
      <c r="J15" s="44"/>
      <c r="K15" s="44"/>
      <c r="L15" s="44"/>
      <c r="M15" s="44"/>
      <c r="N15" s="44"/>
      <c r="O15" s="44"/>
      <c r="P15" s="44"/>
      <c r="Q15" s="44"/>
      <c r="V15" s="45"/>
      <c r="W15" s="45"/>
      <c r="X15" s="45"/>
      <c r="Y15" s="45"/>
      <c r="AE15" s="46" t="s">
        <v>15</v>
      </c>
      <c r="AF15" s="44"/>
    </row>
    <row r="16" spans="1:43" s="43" customFormat="1">
      <c r="D16" s="41"/>
      <c r="G16" s="44"/>
      <c r="H16" s="44"/>
      <c r="I16" s="44"/>
      <c r="J16" s="44"/>
      <c r="K16" s="44"/>
      <c r="L16" s="44"/>
      <c r="M16" s="44"/>
      <c r="N16" s="44"/>
      <c r="O16" s="44"/>
      <c r="P16" s="44"/>
      <c r="Q16" s="44"/>
      <c r="V16" s="45"/>
      <c r="W16" s="45"/>
      <c r="X16" s="45"/>
      <c r="Y16" s="45"/>
    </row>
    <row r="17" spans="4:25" s="43" customFormat="1">
      <c r="D17" s="41"/>
      <c r="V17" s="45"/>
      <c r="W17" s="45"/>
      <c r="X17" s="45"/>
      <c r="Y17" s="45"/>
    </row>
    <row r="18" spans="4:25" s="43" customFormat="1">
      <c r="D18" s="41"/>
      <c r="V18" s="45"/>
      <c r="W18" s="45"/>
      <c r="X18" s="45"/>
      <c r="Y18" s="45"/>
    </row>
    <row r="19" spans="4:25" s="43" customFormat="1">
      <c r="D19" s="41"/>
      <c r="V19" s="45"/>
      <c r="W19" s="45"/>
      <c r="X19" s="45"/>
      <c r="Y19" s="45"/>
    </row>
    <row r="20" spans="4:25" s="43" customFormat="1" ht="32.5" customHeight="1">
      <c r="D20" s="41"/>
      <c r="V20" s="45"/>
      <c r="W20" s="45"/>
      <c r="X20" s="45"/>
      <c r="Y20" s="45"/>
    </row>
    <row r="21" spans="4:25" s="43" customFormat="1">
      <c r="D21" s="41"/>
      <c r="V21" s="45"/>
      <c r="W21" s="45"/>
      <c r="X21" s="45"/>
      <c r="Y21" s="45"/>
    </row>
    <row r="22" spans="4:25" s="43" customFormat="1">
      <c r="D22" s="41"/>
      <c r="V22" s="45"/>
      <c r="W22" s="45"/>
      <c r="X22" s="45"/>
      <c r="Y22" s="45"/>
    </row>
    <row r="23" spans="4:25" s="43" customFormat="1">
      <c r="D23" s="41"/>
      <c r="V23" s="45"/>
      <c r="W23" s="45"/>
      <c r="X23" s="45"/>
      <c r="Y23" s="45"/>
    </row>
    <row r="24" spans="4:25" s="43" customFormat="1">
      <c r="D24" s="41"/>
      <c r="V24" s="45"/>
      <c r="W24" s="45"/>
      <c r="X24" s="45"/>
      <c r="Y24" s="45"/>
    </row>
    <row r="25" spans="4:25" s="43" customFormat="1">
      <c r="D25" s="41"/>
      <c r="V25" s="45"/>
      <c r="W25" s="45"/>
      <c r="X25" s="45"/>
      <c r="Y25" s="45"/>
    </row>
    <row r="26" spans="4:25" s="43" customFormat="1">
      <c r="D26" s="41"/>
      <c r="V26" s="45"/>
      <c r="W26" s="45"/>
      <c r="X26" s="45"/>
      <c r="Y26" s="45"/>
    </row>
    <row r="27" spans="4:25" s="43" customFormat="1">
      <c r="D27" s="41"/>
      <c r="V27" s="45"/>
      <c r="W27" s="45"/>
      <c r="X27" s="45"/>
      <c r="Y27" s="45"/>
    </row>
    <row r="32" spans="4:25" ht="19">
      <c r="F32" s="38"/>
      <c r="G32" s="38"/>
      <c r="H32" s="38"/>
      <c r="I32" s="38"/>
      <c r="J32" s="38"/>
      <c r="K32" s="39"/>
      <c r="L32" s="39"/>
      <c r="M32" s="39"/>
      <c r="N32" s="39"/>
      <c r="O32" s="39"/>
      <c r="P32" s="39"/>
      <c r="Q32" s="39"/>
      <c r="R32" s="39"/>
      <c r="S32" s="39"/>
    </row>
    <row r="33" spans="6:19" ht="19">
      <c r="F33" s="47"/>
      <c r="G33" s="47"/>
      <c r="H33" s="47"/>
      <c r="I33" s="47"/>
      <c r="J33" s="47"/>
      <c r="K33" s="47"/>
      <c r="L33" s="47"/>
      <c r="M33" s="47"/>
      <c r="N33" s="47"/>
      <c r="O33" s="47"/>
      <c r="P33" s="47"/>
      <c r="Q33" s="47"/>
      <c r="R33" s="47"/>
      <c r="S33" s="39"/>
    </row>
    <row r="34" spans="6:19" ht="19">
      <c r="F34" s="47"/>
      <c r="G34" s="47"/>
      <c r="H34" s="47"/>
      <c r="I34" s="47"/>
      <c r="J34" s="47"/>
      <c r="K34" s="47"/>
      <c r="L34" s="47"/>
      <c r="M34" s="47"/>
      <c r="N34" s="47"/>
      <c r="O34" s="47"/>
      <c r="P34" s="47"/>
      <c r="Q34" s="47"/>
      <c r="R34" s="47"/>
      <c r="S34" s="39"/>
    </row>
    <row r="35" spans="6:19" ht="19">
      <c r="F35" s="48"/>
      <c r="G35" s="48"/>
      <c r="H35" s="48"/>
      <c r="I35" s="48"/>
      <c r="J35" s="48"/>
      <c r="K35" s="48"/>
      <c r="L35" s="48"/>
      <c r="M35" s="48"/>
      <c r="N35" s="48"/>
      <c r="O35" s="48"/>
      <c r="P35" s="48"/>
      <c r="Q35" s="48"/>
      <c r="R35" s="48"/>
      <c r="S35" s="39"/>
    </row>
    <row r="36" spans="6:19" ht="19">
      <c r="F36" s="48"/>
      <c r="G36" s="48"/>
      <c r="H36" s="48"/>
      <c r="I36" s="48"/>
      <c r="J36" s="48"/>
      <c r="K36" s="48"/>
      <c r="L36" s="48"/>
      <c r="M36" s="48"/>
      <c r="N36" s="48"/>
      <c r="O36" s="48"/>
      <c r="P36" s="48"/>
      <c r="Q36" s="48"/>
      <c r="R36" s="48"/>
      <c r="S36" s="39"/>
    </row>
    <row r="37" spans="6:19" ht="19">
      <c r="F37" s="47"/>
      <c r="G37" s="47"/>
      <c r="H37" s="47"/>
      <c r="I37" s="47"/>
      <c r="J37" s="47"/>
      <c r="K37" s="47"/>
      <c r="L37" s="47"/>
      <c r="M37" s="47"/>
      <c r="N37" s="47"/>
      <c r="O37" s="47"/>
      <c r="P37" s="47"/>
      <c r="Q37" s="47"/>
      <c r="R37" s="47"/>
      <c r="S37" s="47"/>
    </row>
    <row r="52" spans="29:29">
      <c r="AC52" s="33" t="s">
        <v>312</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zoomScaleNormal="100" workbookViewId="0">
      <selection sqref="A1:B1"/>
    </sheetView>
  </sheetViews>
  <sheetFormatPr defaultColWidth="8.7265625" defaultRowHeight="16" outlineLevelRow="1" outlineLevelCol="1"/>
  <cols>
    <col min="1" max="1" width="8.6328125" style="22" customWidth="1"/>
    <col min="2" max="2" width="66.26953125" style="22" customWidth="1"/>
    <col min="3" max="3" width="5.90625" style="22" customWidth="1"/>
    <col min="4" max="4" width="7" style="20" hidden="1" customWidth="1" outlineLevel="1"/>
    <col min="5" max="5" width="7.90625" style="32" hidden="1" customWidth="1" outlineLevel="1"/>
    <col min="6" max="6" width="53.90625" style="20" hidden="1" customWidth="1" outlineLevel="1"/>
    <col min="7" max="7" width="8.90625" style="22" collapsed="1"/>
    <col min="8" max="16384" width="8.7265625" style="22"/>
  </cols>
  <sheetData>
    <row r="1" spans="1:6" ht="24.75" customHeight="1">
      <c r="A1" s="282" t="s">
        <v>457</v>
      </c>
      <c r="B1" s="282"/>
      <c r="C1" s="21"/>
      <c r="D1" s="283" t="s">
        <v>262</v>
      </c>
      <c r="E1" s="284"/>
      <c r="F1" s="285"/>
    </row>
    <row r="2" spans="1:6" ht="15" customHeight="1">
      <c r="A2" s="286" t="s">
        <v>273</v>
      </c>
      <c r="B2" s="287"/>
      <c r="D2" s="23" t="s">
        <v>148</v>
      </c>
      <c r="E2" s="16"/>
      <c r="F2" s="16"/>
    </row>
    <row r="3" spans="1:6" ht="15" customHeight="1">
      <c r="A3" s="11" t="s">
        <v>315</v>
      </c>
      <c r="B3" s="12" t="s">
        <v>324</v>
      </c>
      <c r="D3" s="15"/>
      <c r="E3" s="24"/>
      <c r="F3" s="16"/>
    </row>
    <row r="4" spans="1:6" ht="13.15" customHeight="1">
      <c r="A4" s="11" t="s">
        <v>316</v>
      </c>
      <c r="B4" s="12" t="s">
        <v>291</v>
      </c>
      <c r="D4" s="15"/>
      <c r="E4" s="24"/>
      <c r="F4" s="16"/>
    </row>
    <row r="5" spans="1:6">
      <c r="A5" s="11" t="s">
        <v>317</v>
      </c>
      <c r="B5" s="13" t="s">
        <v>313</v>
      </c>
      <c r="D5" s="25"/>
      <c r="E5" s="26" t="s">
        <v>70</v>
      </c>
      <c r="F5" s="14" t="s">
        <v>210</v>
      </c>
    </row>
    <row r="6" spans="1:6">
      <c r="A6" s="11" t="s">
        <v>318</v>
      </c>
      <c r="B6" s="13" t="s">
        <v>314</v>
      </c>
      <c r="D6" s="25"/>
      <c r="E6" s="26" t="s">
        <v>71</v>
      </c>
      <c r="F6" s="14" t="s">
        <v>211</v>
      </c>
    </row>
    <row r="7" spans="1:6">
      <c r="A7" s="11" t="s">
        <v>319</v>
      </c>
      <c r="B7" s="13" t="s">
        <v>234</v>
      </c>
      <c r="D7" s="25"/>
      <c r="E7" s="26" t="s">
        <v>72</v>
      </c>
      <c r="F7" s="14" t="s">
        <v>73</v>
      </c>
    </row>
    <row r="8" spans="1:6">
      <c r="A8" s="11" t="s">
        <v>320</v>
      </c>
      <c r="B8" s="13" t="s">
        <v>290</v>
      </c>
      <c r="D8" s="25"/>
      <c r="E8" s="26" t="s">
        <v>74</v>
      </c>
      <c r="F8" s="14" t="s">
        <v>75</v>
      </c>
    </row>
    <row r="9" spans="1:6">
      <c r="A9" s="11" t="s">
        <v>321</v>
      </c>
      <c r="B9" s="13" t="s">
        <v>75</v>
      </c>
      <c r="D9" s="25"/>
      <c r="E9" s="26" t="s">
        <v>76</v>
      </c>
      <c r="F9" s="14" t="s">
        <v>77</v>
      </c>
    </row>
    <row r="10" spans="1:6">
      <c r="A10" s="11" t="s">
        <v>322</v>
      </c>
      <c r="B10" s="13" t="s">
        <v>271</v>
      </c>
      <c r="D10" s="25"/>
      <c r="E10" s="26" t="s">
        <v>108</v>
      </c>
      <c r="F10" s="14" t="s">
        <v>109</v>
      </c>
    </row>
    <row r="11" spans="1:6">
      <c r="A11" s="11" t="s">
        <v>323</v>
      </c>
      <c r="B11" s="13" t="s">
        <v>126</v>
      </c>
      <c r="D11" s="25"/>
      <c r="E11" s="26"/>
      <c r="F11" s="14"/>
    </row>
    <row r="12" spans="1:6">
      <c r="D12" s="25"/>
      <c r="E12" s="26" t="s">
        <v>112</v>
      </c>
      <c r="F12" s="14" t="s">
        <v>206</v>
      </c>
    </row>
    <row r="13" spans="1:6" hidden="1" outlineLevel="1">
      <c r="A13" s="15" t="s">
        <v>272</v>
      </c>
      <c r="B13" s="16"/>
      <c r="D13" s="15" t="s">
        <v>149</v>
      </c>
      <c r="E13" s="27"/>
      <c r="F13" s="16"/>
    </row>
    <row r="14" spans="1:6" hidden="1" outlineLevel="1">
      <c r="A14" s="11" t="s">
        <v>274</v>
      </c>
      <c r="B14" s="13" t="s">
        <v>107</v>
      </c>
      <c r="D14" s="25"/>
      <c r="E14" s="28" t="s">
        <v>78</v>
      </c>
      <c r="F14" s="17" t="s">
        <v>79</v>
      </c>
    </row>
    <row r="15" spans="1:6" hidden="1" outlineLevel="1">
      <c r="A15" s="11" t="s">
        <v>275</v>
      </c>
      <c r="B15" s="13" t="s">
        <v>109</v>
      </c>
      <c r="D15" s="25"/>
      <c r="E15" s="28" t="s">
        <v>80</v>
      </c>
      <c r="F15" s="17" t="s">
        <v>81</v>
      </c>
    </row>
    <row r="16" spans="1:6" hidden="1" outlineLevel="1">
      <c r="A16" s="11" t="s">
        <v>276</v>
      </c>
      <c r="B16" s="13" t="s">
        <v>110</v>
      </c>
      <c r="D16" s="25"/>
      <c r="E16" s="28" t="s">
        <v>82</v>
      </c>
      <c r="F16" s="17" t="s">
        <v>83</v>
      </c>
    </row>
    <row r="17" spans="1:6" hidden="1" outlineLevel="1">
      <c r="A17" s="11" t="s">
        <v>277</v>
      </c>
      <c r="B17" s="13" t="s">
        <v>111</v>
      </c>
      <c r="D17" s="25"/>
      <c r="E17" s="28" t="s">
        <v>84</v>
      </c>
      <c r="F17" s="17" t="s">
        <v>85</v>
      </c>
    </row>
    <row r="18" spans="1:6" hidden="1" outlineLevel="1">
      <c r="A18" s="11" t="s">
        <v>278</v>
      </c>
      <c r="B18" s="13" t="s">
        <v>235</v>
      </c>
      <c r="D18" s="25"/>
      <c r="E18" s="28" t="s">
        <v>86</v>
      </c>
      <c r="F18" s="17" t="s">
        <v>87</v>
      </c>
    </row>
    <row r="19" spans="1:6" hidden="1" outlineLevel="1">
      <c r="A19" s="11" t="s">
        <v>279</v>
      </c>
      <c r="B19" s="13" t="s">
        <v>236</v>
      </c>
      <c r="D19" s="25"/>
      <c r="E19" s="28" t="s">
        <v>88</v>
      </c>
      <c r="F19" s="17" t="s">
        <v>89</v>
      </c>
    </row>
    <row r="20" spans="1:6" hidden="1" outlineLevel="1">
      <c r="A20" s="11" t="s">
        <v>280</v>
      </c>
      <c r="B20" s="13" t="s">
        <v>237</v>
      </c>
      <c r="D20" s="15" t="s">
        <v>150</v>
      </c>
      <c r="E20" s="27"/>
      <c r="F20" s="16"/>
    </row>
    <row r="21" spans="1:6" hidden="1" outlineLevel="1">
      <c r="A21" s="11" t="s">
        <v>281</v>
      </c>
      <c r="B21" s="13" t="s">
        <v>238</v>
      </c>
      <c r="D21" s="25"/>
      <c r="E21" s="28" t="s">
        <v>90</v>
      </c>
      <c r="F21" s="17" t="s">
        <v>91</v>
      </c>
    </row>
    <row r="22" spans="1:6" hidden="1" outlineLevel="1">
      <c r="A22" s="11" t="s">
        <v>282</v>
      </c>
      <c r="B22" s="13" t="s">
        <v>212</v>
      </c>
      <c r="D22" s="25"/>
      <c r="E22" s="28" t="s">
        <v>92</v>
      </c>
      <c r="F22" s="17" t="s">
        <v>93</v>
      </c>
    </row>
    <row r="23" spans="1:6" hidden="1" outlineLevel="1">
      <c r="A23" s="11" t="s">
        <v>283</v>
      </c>
      <c r="B23" s="13" t="s">
        <v>213</v>
      </c>
      <c r="D23" s="25"/>
      <c r="E23" s="28" t="s">
        <v>94</v>
      </c>
      <c r="F23" s="17" t="s">
        <v>95</v>
      </c>
    </row>
    <row r="24" spans="1:6" hidden="1" outlineLevel="1">
      <c r="A24" s="11" t="s">
        <v>284</v>
      </c>
      <c r="B24" s="13" t="s">
        <v>239</v>
      </c>
      <c r="D24" s="25"/>
      <c r="E24" s="28" t="s">
        <v>96</v>
      </c>
      <c r="F24" s="17" t="s">
        <v>97</v>
      </c>
    </row>
    <row r="25" spans="1:6" hidden="1" outlineLevel="1">
      <c r="A25" s="11" t="s">
        <v>285</v>
      </c>
      <c r="B25" s="13" t="s">
        <v>240</v>
      </c>
      <c r="D25" s="25"/>
      <c r="E25" s="28" t="s">
        <v>98</v>
      </c>
      <c r="F25" s="17" t="s">
        <v>99</v>
      </c>
    </row>
    <row r="26" spans="1:6" hidden="1" outlineLevel="1">
      <c r="A26" s="11" t="s">
        <v>286</v>
      </c>
      <c r="B26" s="13" t="s">
        <v>241</v>
      </c>
      <c r="D26" s="25"/>
      <c r="E26" s="28" t="s">
        <v>100</v>
      </c>
      <c r="F26" s="17" t="s">
        <v>101</v>
      </c>
    </row>
    <row r="27" spans="1:6" hidden="1" outlineLevel="1">
      <c r="A27" s="11" t="s">
        <v>287</v>
      </c>
      <c r="B27" s="13" t="s">
        <v>242</v>
      </c>
      <c r="D27" s="25"/>
      <c r="E27" s="28" t="s">
        <v>102</v>
      </c>
      <c r="F27" s="17" t="s">
        <v>103</v>
      </c>
    </row>
    <row r="28" spans="1:6" hidden="1" outlineLevel="1">
      <c r="A28" s="11" t="s">
        <v>288</v>
      </c>
      <c r="B28" s="13" t="s">
        <v>243</v>
      </c>
      <c r="D28" s="25"/>
      <c r="E28" s="28" t="s">
        <v>104</v>
      </c>
      <c r="F28" s="17" t="s">
        <v>105</v>
      </c>
    </row>
    <row r="29" spans="1:6" hidden="1" outlineLevel="1">
      <c r="A29" s="11" t="s">
        <v>289</v>
      </c>
      <c r="B29" s="13" t="s">
        <v>244</v>
      </c>
      <c r="D29" s="15" t="s">
        <v>106</v>
      </c>
      <c r="E29" s="27"/>
      <c r="F29" s="16"/>
    </row>
    <row r="30" spans="1:6" collapsed="1">
      <c r="B30" s="29" t="s">
        <v>339</v>
      </c>
      <c r="D30" s="25"/>
      <c r="E30" s="26" t="s">
        <v>113</v>
      </c>
      <c r="F30" s="14" t="s">
        <v>207</v>
      </c>
    </row>
    <row r="31" spans="1:6" collapsed="1">
      <c r="A31" s="18"/>
      <c r="D31" s="25"/>
      <c r="E31" s="26" t="s">
        <v>114</v>
      </c>
      <c r="F31" s="14" t="s">
        <v>208</v>
      </c>
    </row>
    <row r="32" spans="1:6">
      <c r="D32" s="25"/>
      <c r="E32" s="26" t="s">
        <v>115</v>
      </c>
      <c r="F32" s="14" t="s">
        <v>209</v>
      </c>
    </row>
    <row r="33" spans="4:6">
      <c r="D33" s="25"/>
      <c r="E33" s="26" t="s">
        <v>116</v>
      </c>
      <c r="F33" s="14" t="s">
        <v>212</v>
      </c>
    </row>
    <row r="34" spans="4:6">
      <c r="D34" s="25"/>
      <c r="E34" s="26" t="s">
        <v>117</v>
      </c>
      <c r="F34" s="14" t="s">
        <v>213</v>
      </c>
    </row>
    <row r="35" spans="4:6">
      <c r="D35" s="25"/>
      <c r="E35" s="26" t="s">
        <v>118</v>
      </c>
      <c r="F35" s="14" t="s">
        <v>214</v>
      </c>
    </row>
    <row r="36" spans="4:6">
      <c r="D36" s="25"/>
      <c r="E36" s="26" t="s">
        <v>119</v>
      </c>
      <c r="F36" s="14" t="s">
        <v>215</v>
      </c>
    </row>
    <row r="37" spans="4:6">
      <c r="D37" s="25"/>
      <c r="E37" s="26" t="s">
        <v>120</v>
      </c>
      <c r="F37" s="14" t="s">
        <v>216</v>
      </c>
    </row>
    <row r="38" spans="4:6">
      <c r="D38" s="25"/>
      <c r="E38" s="26" t="s">
        <v>121</v>
      </c>
      <c r="F38" s="14" t="s">
        <v>217</v>
      </c>
    </row>
    <row r="39" spans="4:6">
      <c r="D39" s="25"/>
      <c r="E39" s="26" t="s">
        <v>122</v>
      </c>
      <c r="F39" s="14" t="s">
        <v>218</v>
      </c>
    </row>
    <row r="40" spans="4:6">
      <c r="D40" s="25"/>
      <c r="E40" s="26" t="s">
        <v>123</v>
      </c>
      <c r="F40" s="14" t="s">
        <v>219</v>
      </c>
    </row>
    <row r="41" spans="4:6">
      <c r="D41" s="15" t="s">
        <v>124</v>
      </c>
      <c r="E41" s="27"/>
      <c r="F41" s="16"/>
    </row>
    <row r="42" spans="4:6">
      <c r="D42" s="25"/>
      <c r="E42" s="26" t="s">
        <v>125</v>
      </c>
      <c r="F42" s="14" t="s">
        <v>126</v>
      </c>
    </row>
    <row r="43" spans="4:6">
      <c r="D43" s="25"/>
      <c r="E43" s="28" t="s">
        <v>127</v>
      </c>
      <c r="F43" s="17" t="s">
        <v>128</v>
      </c>
    </row>
    <row r="44" spans="4:6">
      <c r="D44" s="25"/>
      <c r="E44" s="28" t="s">
        <v>129</v>
      </c>
      <c r="F44" s="17" t="s">
        <v>130</v>
      </c>
    </row>
    <row r="45" spans="4:6">
      <c r="D45" s="25"/>
      <c r="E45" s="28" t="s">
        <v>131</v>
      </c>
      <c r="F45" s="17" t="s">
        <v>132</v>
      </c>
    </row>
    <row r="46" spans="4:6">
      <c r="D46" s="25"/>
      <c r="E46" s="28" t="s">
        <v>133</v>
      </c>
      <c r="F46" s="17" t="s">
        <v>134</v>
      </c>
    </row>
    <row r="47" spans="4:6">
      <c r="D47" s="25"/>
      <c r="E47" s="28" t="s">
        <v>135</v>
      </c>
      <c r="F47" s="17" t="s">
        <v>136</v>
      </c>
    </row>
    <row r="48" spans="4:6">
      <c r="D48" s="25"/>
      <c r="E48" s="28" t="s">
        <v>137</v>
      </c>
      <c r="F48" s="17" t="s">
        <v>138</v>
      </c>
    </row>
    <row r="49" spans="4:6">
      <c r="D49" s="15" t="s">
        <v>139</v>
      </c>
      <c r="E49" s="27"/>
      <c r="F49" s="16"/>
    </row>
    <row r="50" spans="4:6" ht="26.25" customHeight="1">
      <c r="D50" s="25"/>
      <c r="E50" s="28" t="s">
        <v>140</v>
      </c>
      <c r="F50" s="17" t="s">
        <v>141</v>
      </c>
    </row>
    <row r="51" spans="4:6">
      <c r="D51" s="25"/>
      <c r="E51" s="28" t="s">
        <v>142</v>
      </c>
      <c r="F51" s="17" t="s">
        <v>143</v>
      </c>
    </row>
    <row r="52" spans="4:6">
      <c r="D52" s="25"/>
      <c r="E52" s="28" t="s">
        <v>144</v>
      </c>
      <c r="F52" s="17" t="s">
        <v>145</v>
      </c>
    </row>
    <row r="53" spans="4:6">
      <c r="D53" s="25"/>
      <c r="E53" s="26" t="s">
        <v>151</v>
      </c>
      <c r="F53" s="14" t="s">
        <v>152</v>
      </c>
    </row>
    <row r="54" spans="4:6">
      <c r="E54" s="30"/>
      <c r="F54" s="19"/>
    </row>
    <row r="55" spans="4:6">
      <c r="E55" s="31"/>
      <c r="F55" s="20" t="s">
        <v>265</v>
      </c>
    </row>
    <row r="57" spans="4:6">
      <c r="D57" s="20"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V17"/>
  <sheetViews>
    <sheetView showGridLines="0" tabSelected="1" zoomScale="72" zoomScaleNormal="72" zoomScaleSheetLayoutView="100" workbookViewId="0">
      <selection activeCell="B21" sqref="B21"/>
    </sheetView>
  </sheetViews>
  <sheetFormatPr defaultColWidth="9" defaultRowHeight="17.5"/>
  <cols>
    <col min="1" max="1" width="2.90625" style="10" customWidth="1"/>
    <col min="2" max="2" width="39.08984375" style="10" customWidth="1"/>
    <col min="3" max="3" width="9" style="10" customWidth="1"/>
    <col min="4" max="5" width="12.7265625" style="10" customWidth="1"/>
    <col min="6" max="6" width="9" style="10" customWidth="1"/>
    <col min="7" max="8" width="9" style="10"/>
    <col min="9" max="9" width="9.7265625" style="10" bestFit="1" customWidth="1"/>
    <col min="10" max="13" width="9" style="10"/>
    <col min="14" max="14" width="11" style="10" customWidth="1"/>
    <col min="15" max="16" width="14.08984375" style="10" bestFit="1" customWidth="1"/>
    <col min="17" max="29" width="9" style="10"/>
    <col min="30" max="30" width="11" style="10" customWidth="1"/>
    <col min="31" max="43" width="9" style="10"/>
    <col min="44" max="44" width="10.08984375" style="10" customWidth="1"/>
    <col min="45" max="45" width="9" style="10"/>
    <col min="46" max="46" width="11" style="10" customWidth="1"/>
    <col min="47" max="16384" width="9" style="10"/>
  </cols>
  <sheetData>
    <row r="1" spans="2:48" s="75" customFormat="1" ht="19.5" customHeight="1">
      <c r="B1" s="77" t="s">
        <v>458</v>
      </c>
    </row>
    <row r="2" spans="2:48" ht="30" customHeight="1">
      <c r="B2" s="216" t="s">
        <v>506</v>
      </c>
      <c r="C2" s="216" t="s">
        <v>446</v>
      </c>
    </row>
    <row r="3" spans="2:48" ht="31" customHeight="1">
      <c r="B3" s="216" t="s">
        <v>507</v>
      </c>
      <c r="C3" s="216" t="s">
        <v>505</v>
      </c>
    </row>
    <row r="4" spans="2:48" hidden="1"/>
    <row r="5" spans="2:48" hidden="1">
      <c r="B5" s="10" t="s">
        <v>446</v>
      </c>
      <c r="C5" s="10" t="s">
        <v>431</v>
      </c>
      <c r="D5" s="10" t="s">
        <v>360</v>
      </c>
      <c r="E5" s="10" t="s">
        <v>364</v>
      </c>
      <c r="F5" s="10" t="s">
        <v>292</v>
      </c>
      <c r="G5" s="10" t="s">
        <v>368</v>
      </c>
      <c r="H5" s="10" t="s">
        <v>372</v>
      </c>
      <c r="I5" s="10" t="s">
        <v>374</v>
      </c>
      <c r="J5" s="10" t="s">
        <v>375</v>
      </c>
      <c r="K5" s="10" t="s">
        <v>376</v>
      </c>
      <c r="L5" s="10" t="s">
        <v>377</v>
      </c>
      <c r="M5" s="10" t="s">
        <v>380</v>
      </c>
      <c r="N5" s="10" t="s">
        <v>293</v>
      </c>
      <c r="O5" s="10" t="s">
        <v>382</v>
      </c>
      <c r="P5" s="10" t="s">
        <v>388</v>
      </c>
      <c r="Q5" s="10" t="s">
        <v>390</v>
      </c>
      <c r="R5" s="10" t="s">
        <v>294</v>
      </c>
      <c r="S5" s="10" t="s">
        <v>394</v>
      </c>
      <c r="T5" s="10" t="s">
        <v>396</v>
      </c>
      <c r="U5" s="10" t="s">
        <v>398</v>
      </c>
      <c r="V5" s="10" t="s">
        <v>295</v>
      </c>
      <c r="W5" s="10" t="s">
        <v>296</v>
      </c>
      <c r="X5" s="10" t="s">
        <v>297</v>
      </c>
      <c r="Y5" s="10" t="s">
        <v>432</v>
      </c>
      <c r="Z5" s="10" t="s">
        <v>404</v>
      </c>
      <c r="AA5" s="10" t="s">
        <v>298</v>
      </c>
      <c r="AB5" s="10" t="s">
        <v>407</v>
      </c>
      <c r="AC5" s="10" t="s">
        <v>433</v>
      </c>
      <c r="AD5" s="10" t="s">
        <v>434</v>
      </c>
      <c r="AE5" s="10" t="s">
        <v>299</v>
      </c>
      <c r="AF5" s="10" t="s">
        <v>435</v>
      </c>
      <c r="AG5" s="10" t="s">
        <v>300</v>
      </c>
      <c r="AH5" s="10" t="s">
        <v>412</v>
      </c>
      <c r="AI5" s="10" t="s">
        <v>436</v>
      </c>
      <c r="AJ5" s="10" t="s">
        <v>301</v>
      </c>
      <c r="AK5" s="10" t="s">
        <v>414</v>
      </c>
      <c r="AL5" s="10" t="s">
        <v>437</v>
      </c>
      <c r="AM5" s="10" t="s">
        <v>417</v>
      </c>
      <c r="AN5" s="10" t="s">
        <v>418</v>
      </c>
      <c r="AO5" s="10" t="s">
        <v>302</v>
      </c>
      <c r="AP5" s="10" t="s">
        <v>420</v>
      </c>
      <c r="AQ5" s="10" t="s">
        <v>303</v>
      </c>
      <c r="AR5" s="10" t="s">
        <v>423</v>
      </c>
      <c r="AS5" s="10" t="s">
        <v>425</v>
      </c>
      <c r="AT5" s="10" t="s">
        <v>427</v>
      </c>
      <c r="AU5" s="10" t="s">
        <v>429</v>
      </c>
    </row>
    <row r="6" spans="2:48" hidden="1">
      <c r="B6" s="10" t="s">
        <v>447</v>
      </c>
      <c r="C6" s="10" t="s">
        <v>443</v>
      </c>
      <c r="D6" s="10" t="s">
        <v>361</v>
      </c>
      <c r="E6" s="10" t="s">
        <v>365</v>
      </c>
      <c r="F6" s="10" t="s">
        <v>366</v>
      </c>
      <c r="G6" s="10" t="s">
        <v>369</v>
      </c>
      <c r="H6" s="10" t="s">
        <v>373</v>
      </c>
      <c r="I6" s="10" t="s">
        <v>373</v>
      </c>
      <c r="J6" s="10" t="s">
        <v>373</v>
      </c>
      <c r="K6" s="10" t="s">
        <v>373</v>
      </c>
      <c r="L6" s="10" t="s">
        <v>378</v>
      </c>
      <c r="M6" s="10" t="s">
        <v>378</v>
      </c>
      <c r="N6" s="10" t="s">
        <v>378</v>
      </c>
      <c r="O6" s="10" t="s">
        <v>383</v>
      </c>
      <c r="P6" s="10" t="s">
        <v>389</v>
      </c>
      <c r="Q6" s="10" t="s">
        <v>391</v>
      </c>
      <c r="R6" s="10" t="s">
        <v>393</v>
      </c>
      <c r="S6" s="10" t="s">
        <v>395</v>
      </c>
      <c r="T6" s="10" t="s">
        <v>397</v>
      </c>
      <c r="U6" s="10" t="s">
        <v>399</v>
      </c>
      <c r="V6" s="10" t="s">
        <v>400</v>
      </c>
      <c r="W6" s="10" t="s">
        <v>399</v>
      </c>
      <c r="X6" s="10" t="s">
        <v>403</v>
      </c>
      <c r="Y6" s="10" t="s">
        <v>442</v>
      </c>
      <c r="Z6" s="10" t="s">
        <v>405</v>
      </c>
      <c r="AA6" s="10" t="s">
        <v>406</v>
      </c>
      <c r="AB6" s="10" t="s">
        <v>408</v>
      </c>
      <c r="AC6" s="10" t="s">
        <v>438</v>
      </c>
      <c r="AD6" s="10" t="s">
        <v>444</v>
      </c>
      <c r="AE6" s="10" t="s">
        <v>452</v>
      </c>
      <c r="AF6" s="10" t="s">
        <v>439</v>
      </c>
      <c r="AG6" s="10" t="s">
        <v>411</v>
      </c>
      <c r="AH6" s="10" t="s">
        <v>453</v>
      </c>
      <c r="AI6" s="10" t="s">
        <v>440</v>
      </c>
      <c r="AJ6" s="10" t="s">
        <v>413</v>
      </c>
      <c r="AK6" s="10" t="s">
        <v>415</v>
      </c>
      <c r="AL6" s="10" t="s">
        <v>441</v>
      </c>
      <c r="AM6" s="10" t="s">
        <v>449</v>
      </c>
      <c r="AN6" s="10" t="s">
        <v>419</v>
      </c>
      <c r="AO6" s="10" t="s">
        <v>419</v>
      </c>
      <c r="AP6" s="10" t="s">
        <v>421</v>
      </c>
      <c r="AQ6" s="10" t="s">
        <v>422</v>
      </c>
      <c r="AR6" s="10" t="s">
        <v>424</v>
      </c>
      <c r="AS6" s="10" t="s">
        <v>426</v>
      </c>
      <c r="AT6" s="10" t="s">
        <v>428</v>
      </c>
      <c r="AU6" s="10" t="s">
        <v>430</v>
      </c>
    </row>
    <row r="7" spans="2:48" hidden="1">
      <c r="B7" s="10" t="s">
        <v>358</v>
      </c>
      <c r="D7" s="10" t="s">
        <v>362</v>
      </c>
      <c r="F7" s="10" t="s">
        <v>367</v>
      </c>
      <c r="G7" s="10" t="s">
        <v>370</v>
      </c>
      <c r="L7" s="10" t="s">
        <v>379</v>
      </c>
      <c r="N7" s="10" t="s">
        <v>381</v>
      </c>
      <c r="O7" s="10" t="s">
        <v>384</v>
      </c>
      <c r="Q7" s="10" t="s">
        <v>392</v>
      </c>
      <c r="V7" s="10" t="s">
        <v>401</v>
      </c>
      <c r="W7" s="10" t="s">
        <v>454</v>
      </c>
      <c r="AB7" s="10" t="s">
        <v>409</v>
      </c>
      <c r="AK7" s="10" t="s">
        <v>416</v>
      </c>
    </row>
    <row r="8" spans="2:48" hidden="1">
      <c r="B8" s="10" t="s">
        <v>359</v>
      </c>
      <c r="D8" s="10" t="s">
        <v>450</v>
      </c>
      <c r="G8" s="10" t="s">
        <v>371</v>
      </c>
      <c r="N8" s="10" t="s">
        <v>445</v>
      </c>
      <c r="O8" s="10" t="s">
        <v>385</v>
      </c>
      <c r="V8" s="10" t="s">
        <v>402</v>
      </c>
      <c r="W8" s="10" t="s">
        <v>455</v>
      </c>
      <c r="AB8" s="10" t="s">
        <v>410</v>
      </c>
    </row>
    <row r="9" spans="2:48" hidden="1">
      <c r="D9" s="10" t="s">
        <v>363</v>
      </c>
      <c r="O9" s="10" t="s">
        <v>386</v>
      </c>
      <c r="AB9" s="10" t="s">
        <v>406</v>
      </c>
    </row>
    <row r="10" spans="2:48" hidden="1">
      <c r="O10" s="10" t="s">
        <v>387</v>
      </c>
    </row>
    <row r="11" spans="2:48" hidden="1"/>
    <row r="12" spans="2:48" hidden="1">
      <c r="C12" s="10" t="s">
        <v>446</v>
      </c>
      <c r="D12" s="10" t="s">
        <v>431</v>
      </c>
      <c r="E12" s="10" t="s">
        <v>360</v>
      </c>
      <c r="F12" s="10" t="s">
        <v>364</v>
      </c>
      <c r="G12" s="10" t="s">
        <v>292</v>
      </c>
      <c r="H12" s="10" t="s">
        <v>368</v>
      </c>
      <c r="I12" s="10" t="s">
        <v>372</v>
      </c>
      <c r="J12" s="10" t="s">
        <v>374</v>
      </c>
      <c r="K12" s="10" t="s">
        <v>375</v>
      </c>
      <c r="L12" s="10" t="s">
        <v>376</v>
      </c>
      <c r="M12" s="10" t="s">
        <v>377</v>
      </c>
      <c r="N12" s="10" t="s">
        <v>380</v>
      </c>
      <c r="O12" s="10" t="s">
        <v>293</v>
      </c>
      <c r="P12" s="10" t="s">
        <v>382</v>
      </c>
      <c r="Q12" s="10" t="s">
        <v>388</v>
      </c>
      <c r="R12" s="10" t="s">
        <v>390</v>
      </c>
      <c r="S12" s="10" t="s">
        <v>294</v>
      </c>
      <c r="T12" s="10" t="s">
        <v>394</v>
      </c>
      <c r="U12" s="10" t="s">
        <v>396</v>
      </c>
      <c r="V12" s="10" t="s">
        <v>398</v>
      </c>
      <c r="W12" s="10" t="s">
        <v>295</v>
      </c>
      <c r="X12" s="10" t="s">
        <v>296</v>
      </c>
      <c r="Y12" s="10" t="s">
        <v>297</v>
      </c>
      <c r="Z12" s="10" t="s">
        <v>432</v>
      </c>
      <c r="AA12" s="10" t="s">
        <v>404</v>
      </c>
      <c r="AB12" s="10" t="s">
        <v>298</v>
      </c>
      <c r="AC12" s="10" t="s">
        <v>407</v>
      </c>
      <c r="AD12" s="10" t="s">
        <v>433</v>
      </c>
      <c r="AE12" s="10" t="s">
        <v>434</v>
      </c>
      <c r="AF12" s="10" t="s">
        <v>299</v>
      </c>
      <c r="AG12" s="10" t="s">
        <v>435</v>
      </c>
      <c r="AH12" s="10" t="s">
        <v>300</v>
      </c>
      <c r="AI12" s="10" t="s">
        <v>412</v>
      </c>
      <c r="AJ12" s="10" t="s">
        <v>436</v>
      </c>
      <c r="AK12" s="10" t="s">
        <v>301</v>
      </c>
      <c r="AL12" s="10" t="s">
        <v>414</v>
      </c>
      <c r="AM12" s="10" t="s">
        <v>437</v>
      </c>
      <c r="AN12" s="10" t="s">
        <v>417</v>
      </c>
      <c r="AO12" s="10" t="s">
        <v>418</v>
      </c>
      <c r="AP12" s="10" t="s">
        <v>302</v>
      </c>
      <c r="AQ12" s="10" t="s">
        <v>420</v>
      </c>
      <c r="AR12" s="10" t="s">
        <v>303</v>
      </c>
      <c r="AS12" s="10" t="s">
        <v>423</v>
      </c>
      <c r="AT12" s="10" t="s">
        <v>425</v>
      </c>
      <c r="AU12" s="10" t="s">
        <v>427</v>
      </c>
      <c r="AV12" s="10" t="s">
        <v>429</v>
      </c>
    </row>
    <row r="13" spans="2:48" hidden="1">
      <c r="C13" s="10" t="s">
        <v>447</v>
      </c>
      <c r="D13" s="10" t="s">
        <v>443</v>
      </c>
      <c r="E13" s="10" t="s">
        <v>361</v>
      </c>
      <c r="F13" s="10" t="s">
        <v>365</v>
      </c>
      <c r="G13" s="10" t="s">
        <v>366</v>
      </c>
      <c r="H13" s="10" t="s">
        <v>369</v>
      </c>
      <c r="I13" s="78" t="s">
        <v>373</v>
      </c>
      <c r="J13" s="78" t="s">
        <v>373</v>
      </c>
      <c r="K13" s="78" t="s">
        <v>373</v>
      </c>
      <c r="L13" s="78" t="s">
        <v>373</v>
      </c>
      <c r="M13" s="78" t="s">
        <v>378</v>
      </c>
      <c r="N13" s="78" t="s">
        <v>378</v>
      </c>
      <c r="O13" s="78" t="s">
        <v>378</v>
      </c>
      <c r="P13" s="10" t="s">
        <v>383</v>
      </c>
      <c r="Q13" s="10" t="s">
        <v>389</v>
      </c>
      <c r="R13" s="10" t="s">
        <v>391</v>
      </c>
      <c r="S13" s="10" t="s">
        <v>393</v>
      </c>
      <c r="T13" s="10" t="s">
        <v>395</v>
      </c>
      <c r="U13" s="10" t="s">
        <v>397</v>
      </c>
      <c r="V13" s="78" t="s">
        <v>399</v>
      </c>
      <c r="W13" s="10" t="s">
        <v>400</v>
      </c>
      <c r="X13" s="78" t="s">
        <v>399</v>
      </c>
      <c r="Y13" s="78" t="s">
        <v>403</v>
      </c>
      <c r="Z13" s="10" t="s">
        <v>442</v>
      </c>
      <c r="AA13" s="10" t="s">
        <v>405</v>
      </c>
      <c r="AB13" s="10" t="s">
        <v>406</v>
      </c>
      <c r="AC13" s="10" t="s">
        <v>408</v>
      </c>
      <c r="AD13" s="10" t="s">
        <v>438</v>
      </c>
      <c r="AE13" s="10" t="s">
        <v>444</v>
      </c>
      <c r="AF13" s="10" t="s">
        <v>452</v>
      </c>
      <c r="AG13" s="10" t="s">
        <v>439</v>
      </c>
      <c r="AH13" s="10" t="s">
        <v>411</v>
      </c>
      <c r="AI13" s="10" t="s">
        <v>453</v>
      </c>
      <c r="AJ13" s="10" t="s">
        <v>440</v>
      </c>
      <c r="AK13" s="10" t="s">
        <v>413</v>
      </c>
      <c r="AL13" s="10" t="s">
        <v>415</v>
      </c>
      <c r="AM13" s="10" t="s">
        <v>441</v>
      </c>
      <c r="AN13" s="10" t="s">
        <v>449</v>
      </c>
      <c r="AO13" s="78" t="s">
        <v>419</v>
      </c>
      <c r="AP13" s="78" t="s">
        <v>419</v>
      </c>
      <c r="AQ13" s="10" t="s">
        <v>421</v>
      </c>
      <c r="AR13" s="10" t="s">
        <v>422</v>
      </c>
      <c r="AS13" s="10" t="s">
        <v>424</v>
      </c>
      <c r="AT13" s="10" t="s">
        <v>426</v>
      </c>
      <c r="AU13" s="10" t="s">
        <v>428</v>
      </c>
      <c r="AV13" s="10" t="s">
        <v>430</v>
      </c>
    </row>
    <row r="14" spans="2:48" hidden="1">
      <c r="C14" s="10" t="s">
        <v>358</v>
      </c>
      <c r="E14" s="10" t="s">
        <v>362</v>
      </c>
      <c r="G14" s="10" t="s">
        <v>367</v>
      </c>
      <c r="H14" s="10" t="s">
        <v>370</v>
      </c>
      <c r="M14" s="10" t="s">
        <v>379</v>
      </c>
      <c r="O14" s="10" t="s">
        <v>381</v>
      </c>
      <c r="P14" s="10" t="s">
        <v>384</v>
      </c>
      <c r="R14" s="10" t="s">
        <v>392</v>
      </c>
      <c r="W14" s="10" t="s">
        <v>401</v>
      </c>
      <c r="X14" s="10" t="s">
        <v>454</v>
      </c>
      <c r="AC14" s="10" t="s">
        <v>409</v>
      </c>
      <c r="AL14" s="10" t="s">
        <v>416</v>
      </c>
    </row>
    <row r="15" spans="2:48" hidden="1">
      <c r="C15" s="10" t="s">
        <v>359</v>
      </c>
      <c r="E15" s="10" t="s">
        <v>450</v>
      </c>
      <c r="H15" s="10" t="s">
        <v>371</v>
      </c>
      <c r="O15" s="10" t="s">
        <v>445</v>
      </c>
      <c r="P15" s="10" t="s">
        <v>385</v>
      </c>
      <c r="W15" s="10" t="s">
        <v>402</v>
      </c>
      <c r="X15" s="10" t="s">
        <v>455</v>
      </c>
      <c r="AC15" s="10" t="s">
        <v>410</v>
      </c>
    </row>
    <row r="16" spans="2:48" hidden="1">
      <c r="E16" s="10" t="s">
        <v>363</v>
      </c>
      <c r="P16" s="10" t="s">
        <v>386</v>
      </c>
      <c r="AC16" s="10" t="s">
        <v>406</v>
      </c>
    </row>
    <row r="17" spans="16:16" hidden="1">
      <c r="P17" s="10" t="s">
        <v>387</v>
      </c>
    </row>
  </sheetData>
  <phoneticPr fontId="4"/>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F39"/>
  <sheetViews>
    <sheetView showGridLines="0" topLeftCell="B1" zoomScale="72" zoomScaleNormal="72" zoomScaleSheetLayoutView="70" workbookViewId="0">
      <selection activeCell="B1" sqref="B1"/>
    </sheetView>
  </sheetViews>
  <sheetFormatPr defaultColWidth="9" defaultRowHeight="14.5"/>
  <cols>
    <col min="1" max="1" width="2.26953125" style="80" hidden="1" customWidth="1"/>
    <col min="2" max="2" width="7.36328125" style="82" customWidth="1"/>
    <col min="3" max="3" width="21.36328125" style="82" customWidth="1"/>
    <col min="4" max="4" width="28.90625" style="82" customWidth="1"/>
    <col min="5" max="5" width="30.90625" style="82" customWidth="1"/>
    <col min="6" max="6" width="22.7265625" style="82" customWidth="1"/>
    <col min="7" max="16384" width="9" style="82"/>
  </cols>
  <sheetData>
    <row r="1" spans="2:6" ht="17.5">
      <c r="B1" s="81" t="s">
        <v>325</v>
      </c>
    </row>
    <row r="2" spans="2:6" ht="54" customHeight="1">
      <c r="B2" s="288" t="s">
        <v>39</v>
      </c>
      <c r="C2" s="289"/>
      <c r="D2" s="83" t="s">
        <v>328</v>
      </c>
      <c r="E2" s="84" t="s">
        <v>451</v>
      </c>
      <c r="F2" s="85" t="s">
        <v>329</v>
      </c>
    </row>
    <row r="3" spans="2:6" ht="26.15" customHeight="1">
      <c r="B3" s="290" t="s">
        <v>55</v>
      </c>
      <c r="C3" s="290"/>
      <c r="D3" s="86" t="s">
        <v>484</v>
      </c>
      <c r="E3" s="86" t="s">
        <v>494</v>
      </c>
      <c r="F3" s="87" t="s">
        <v>495</v>
      </c>
    </row>
    <row r="4" spans="2:6" ht="26.15" customHeight="1">
      <c r="B4" s="291" t="s">
        <v>194</v>
      </c>
      <c r="C4" s="291"/>
      <c r="D4" s="89" t="s">
        <v>485</v>
      </c>
      <c r="E4" s="89" t="s">
        <v>496</v>
      </c>
      <c r="F4" s="90" t="s">
        <v>496</v>
      </c>
    </row>
    <row r="5" spans="2:6" ht="25" customHeight="1">
      <c r="B5" s="299" t="s">
        <v>42</v>
      </c>
      <c r="C5" s="299"/>
      <c r="D5" s="89" t="s">
        <v>486</v>
      </c>
      <c r="E5" s="89" t="s">
        <v>487</v>
      </c>
      <c r="F5" s="90" t="s">
        <v>487</v>
      </c>
    </row>
    <row r="6" spans="2:6" ht="27" customHeight="1">
      <c r="B6" s="300" t="s">
        <v>173</v>
      </c>
      <c r="C6" s="301"/>
      <c r="D6" s="89" t="s">
        <v>488</v>
      </c>
      <c r="E6" s="89" t="s">
        <v>492</v>
      </c>
      <c r="F6" s="90" t="s">
        <v>492</v>
      </c>
    </row>
    <row r="7" spans="2:6" ht="26.25" customHeight="1">
      <c r="B7" s="302" t="s">
        <v>334</v>
      </c>
      <c r="C7" s="303"/>
      <c r="D7" s="89" t="s">
        <v>488</v>
      </c>
      <c r="E7" s="91" t="s">
        <v>493</v>
      </c>
      <c r="F7" s="90" t="s">
        <v>491</v>
      </c>
    </row>
    <row r="8" spans="2:6" ht="30" customHeight="1">
      <c r="B8" s="302" t="s">
        <v>456</v>
      </c>
      <c r="C8" s="304"/>
      <c r="D8" s="49"/>
      <c r="E8" s="92"/>
      <c r="F8" s="49"/>
    </row>
    <row r="9" spans="2:6" ht="29.25" customHeight="1">
      <c r="B9" s="305" t="s">
        <v>56</v>
      </c>
      <c r="C9" s="93" t="s">
        <v>175</v>
      </c>
      <c r="D9" s="94">
        <v>59.03</v>
      </c>
      <c r="E9" s="94">
        <v>3.7</v>
      </c>
      <c r="F9" s="95">
        <v>3.7</v>
      </c>
    </row>
    <row r="10" spans="2:6" ht="30" customHeight="1">
      <c r="B10" s="305"/>
      <c r="C10" s="96" t="s">
        <v>174</v>
      </c>
      <c r="D10" s="97"/>
      <c r="E10" s="94">
        <v>2.77</v>
      </c>
      <c r="F10" s="97"/>
    </row>
    <row r="11" spans="2:6" ht="30.75" customHeight="1">
      <c r="B11" s="305"/>
      <c r="C11" s="93" t="s">
        <v>335</v>
      </c>
      <c r="D11" s="97"/>
      <c r="E11" s="97"/>
      <c r="F11" s="95">
        <v>0.63</v>
      </c>
    </row>
    <row r="12" spans="2:6" ht="19.5" customHeight="1">
      <c r="B12" s="306"/>
      <c r="C12" s="88" t="s">
        <v>54</v>
      </c>
      <c r="D12" s="98"/>
      <c r="E12" s="98"/>
      <c r="F12" s="98"/>
    </row>
    <row r="13" spans="2:6" ht="19.5" customHeight="1">
      <c r="B13" s="306"/>
      <c r="C13" s="88" t="s">
        <v>227</v>
      </c>
      <c r="D13" s="98"/>
      <c r="E13" s="98"/>
      <c r="F13" s="98"/>
    </row>
    <row r="14" spans="2:6" ht="19.5" customHeight="1">
      <c r="B14" s="306"/>
      <c r="C14" s="88" t="s">
        <v>58</v>
      </c>
      <c r="D14" s="98"/>
      <c r="E14" s="99"/>
      <c r="F14" s="98"/>
    </row>
    <row r="15" spans="2:6" ht="19.5" customHeight="1">
      <c r="B15" s="306"/>
      <c r="C15" s="88" t="s">
        <v>60</v>
      </c>
      <c r="D15" s="98"/>
      <c r="E15" s="98">
        <v>0.5</v>
      </c>
      <c r="F15" s="98">
        <v>0.5</v>
      </c>
    </row>
    <row r="16" spans="2:6" ht="19.5" customHeight="1" thickBot="1">
      <c r="B16" s="306"/>
      <c r="C16" s="88" t="s">
        <v>59</v>
      </c>
      <c r="D16" s="98"/>
      <c r="E16" s="100"/>
      <c r="F16" s="98"/>
    </row>
    <row r="17" spans="1:6" ht="19.5" customHeight="1">
      <c r="B17" s="306"/>
      <c r="C17" s="88" t="s">
        <v>155</v>
      </c>
      <c r="D17" s="101"/>
      <c r="E17" s="102"/>
      <c r="F17" s="103"/>
    </row>
    <row r="18" spans="1:6" ht="19.5" customHeight="1">
      <c r="B18" s="306"/>
      <c r="C18" s="104" t="s">
        <v>228</v>
      </c>
      <c r="D18" s="101"/>
      <c r="E18" s="105">
        <v>1.3</v>
      </c>
      <c r="F18" s="106">
        <v>1.3</v>
      </c>
    </row>
    <row r="19" spans="1:6" ht="19.5" customHeight="1">
      <c r="B19" s="306"/>
      <c r="C19" s="104" t="s">
        <v>246</v>
      </c>
      <c r="D19" s="101"/>
      <c r="E19" s="105"/>
      <c r="F19" s="106"/>
    </row>
    <row r="20" spans="1:6" ht="19.5" customHeight="1">
      <c r="B20" s="306"/>
      <c r="C20" s="104" t="s">
        <v>337</v>
      </c>
      <c r="D20" s="101"/>
      <c r="E20" s="105"/>
      <c r="F20" s="106"/>
    </row>
    <row r="21" spans="1:6" ht="19.5" customHeight="1" thickBot="1">
      <c r="B21" s="307"/>
      <c r="C21" s="104" t="s">
        <v>346</v>
      </c>
      <c r="D21" s="101"/>
      <c r="E21" s="107">
        <v>1.9</v>
      </c>
      <c r="F21" s="103">
        <v>1.9</v>
      </c>
    </row>
    <row r="22" spans="1:6" s="109" customFormat="1" ht="12" customHeight="1">
      <c r="A22" s="108"/>
      <c r="C22" s="110" t="s">
        <v>205</v>
      </c>
      <c r="D22" s="308" t="s">
        <v>489</v>
      </c>
      <c r="E22" s="293"/>
      <c r="F22" s="309"/>
    </row>
    <row r="23" spans="1:6" s="109" customFormat="1" ht="12" customHeight="1">
      <c r="A23" s="108"/>
      <c r="C23" s="111"/>
      <c r="D23" s="292" t="s">
        <v>490</v>
      </c>
      <c r="E23" s="293"/>
      <c r="F23" s="294"/>
    </row>
    <row r="24" spans="1:6" s="109" customFormat="1" ht="12" customHeight="1">
      <c r="A24" s="108"/>
      <c r="C24" s="112"/>
      <c r="D24" s="292" t="s">
        <v>482</v>
      </c>
      <c r="E24" s="293"/>
      <c r="F24" s="294"/>
    </row>
    <row r="25" spans="1:6" s="109" customFormat="1" ht="12" customHeight="1">
      <c r="A25" s="108"/>
      <c r="D25" s="295" t="s">
        <v>483</v>
      </c>
      <c r="E25" s="293"/>
      <c r="F25" s="294"/>
    </row>
    <row r="26" spans="1:6" s="109" customFormat="1" ht="12" customHeight="1">
      <c r="A26" s="108"/>
      <c r="D26" s="296"/>
      <c r="E26" s="297"/>
      <c r="F26" s="298"/>
    </row>
    <row r="27" spans="1:6" s="109" customFormat="1">
      <c r="A27" s="108"/>
    </row>
    <row r="28" spans="1:6" s="109" customFormat="1">
      <c r="A28" s="108"/>
    </row>
    <row r="29" spans="1:6" s="109" customFormat="1">
      <c r="A29" s="108"/>
    </row>
    <row r="30" spans="1:6" s="109" customFormat="1">
      <c r="A30" s="108"/>
    </row>
    <row r="31" spans="1:6" s="109" customFormat="1">
      <c r="A31" s="108"/>
    </row>
    <row r="32" spans="1:6" s="109" customFormat="1">
      <c r="A32" s="108"/>
    </row>
    <row r="33" spans="1:3" s="109" customFormat="1">
      <c r="A33" s="108"/>
    </row>
    <row r="38" spans="1:3">
      <c r="C38" s="113"/>
    </row>
    <row r="39" spans="1:3">
      <c r="C39" s="113"/>
    </row>
  </sheetData>
  <sheetProtection formatCells="0"/>
  <mergeCells count="13">
    <mergeCell ref="D25:F25"/>
    <mergeCell ref="D26:F26"/>
    <mergeCell ref="B5:C5"/>
    <mergeCell ref="B6:C6"/>
    <mergeCell ref="B7:C7"/>
    <mergeCell ref="B8:C8"/>
    <mergeCell ref="B9:B21"/>
    <mergeCell ref="D22:F22"/>
    <mergeCell ref="B2:C2"/>
    <mergeCell ref="B3:C3"/>
    <mergeCell ref="B4:C4"/>
    <mergeCell ref="D23:F23"/>
    <mergeCell ref="D24:F24"/>
  </mergeCells>
  <phoneticPr fontId="4"/>
  <conditionalFormatting sqref="D10:D11">
    <cfRule type="expression" dxfId="4" priority="23">
      <formula>$D$3&lt;&gt;""</formula>
    </cfRule>
  </conditionalFormatting>
  <conditionalFormatting sqref="E11">
    <cfRule type="expression" dxfId="3" priority="21">
      <formula>$D$3&lt;&gt;""</formula>
    </cfRule>
  </conditionalFormatting>
  <conditionalFormatting sqref="F10">
    <cfRule type="expression" dxfId="2" priority="22">
      <formula>$D$3&lt;&gt;""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6:F6" xr:uid="{00000000-0002-0000-0500-000000000000}">
      <formula1>4</formula1>
      <formula2>8</formula2>
    </dataValidation>
    <dataValidation type="textLength" allowBlank="1" showInputMessage="1" showErrorMessage="1" promptTitle="記入例と同じく形式で記載してください。半角大文字" prompt="_x000a_　記入例：　S59 　_x000a_　　　　　　　　H29　_x000a_　　　　　　　　 R2_x000a_  " sqref="F7" xr:uid="{00000000-0002-0000-0500-000001000000}">
      <formula1>2</formula1>
      <formula2>3</formula2>
    </dataValidation>
    <dataValidation allowBlank="1" showInputMessage="1" showErrorMessage="1" promptTitle="記入例と同じ形式で記載してください。英数半角大文字" prompt="_x000a_記入例_x000a_　　　　　H28～R2_x000a_          H24～H28_x000a_" sqref="E7" xr:uid="{00000000-0002-0000-0500-000002000000}"/>
    <dataValidation allowBlank="1" showInputMessage="1" showErrorMessage="1" promptTitle="記入例と同じ形式で記載してください。英数半角大文字" prompt="記入例_x000a_　　　　　S50～R2_x000a_          H2～R1_x000a_" sqref="D7" xr:uid="{00000000-0002-0000-0500-00000300000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6" xr:uid="{00000000-0002-0000-0500-000004000000}">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0:D11 E11 F10" xr:uid="{00000000-0002-0000-0500-000005000000}">
      <formula1>D10=ROUNDDOWN(D10,2)</formula1>
    </dataValidation>
    <dataValidation type="custom" allowBlank="1" showInputMessage="1" showErrorMessage="1" errorTitle="ご注意" error="沈下量の数値は、小数点第２位までご記入ください。_x000a__x000a_12.56  19.08_x000a_5.03    14.10" sqref="D9:F9 E10 F11" xr:uid="{00000000-0002-0000-0500-000006000000}">
      <formula1>D9=ROUNDDOWN(D9,2)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2:D21 F12:F21 E12:E13 E15:E21" xr:uid="{00000000-0002-0000-0500-000007000000}">
      <formula1>D12=ROUNDDOWN(D12,2)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3"/>
  <sheetViews>
    <sheetView showGridLines="0" topLeftCell="B1" zoomScale="72" zoomScaleNormal="72" zoomScaleSheetLayoutView="71" workbookViewId="0">
      <selection sqref="A1:B1"/>
    </sheetView>
  </sheetViews>
  <sheetFormatPr defaultColWidth="9" defaultRowHeight="14.5"/>
  <cols>
    <col min="1" max="1" width="2.453125" style="112" hidden="1" customWidth="1"/>
    <col min="2" max="2" width="6.90625" style="112" customWidth="1"/>
    <col min="3" max="3" width="14.26953125" style="112" customWidth="1"/>
    <col min="4" max="4" width="18.90625" style="112" customWidth="1"/>
    <col min="5" max="5" width="26.26953125" style="112" customWidth="1"/>
    <col min="6" max="6" width="23.453125" style="112" customWidth="1"/>
    <col min="7" max="7" width="24.6328125" style="112" customWidth="1"/>
    <col min="8" max="16384" width="9" style="112"/>
  </cols>
  <sheetData>
    <row r="1" spans="2:7" ht="17.5">
      <c r="B1" s="114" t="s">
        <v>326</v>
      </c>
    </row>
    <row r="2" spans="2:7" ht="27" customHeight="1">
      <c r="B2" s="310" t="s">
        <v>196</v>
      </c>
      <c r="C2" s="311"/>
      <c r="D2" s="117" t="s">
        <v>462</v>
      </c>
      <c r="E2" s="117" t="s">
        <v>463</v>
      </c>
      <c r="F2" s="117" t="s">
        <v>464</v>
      </c>
      <c r="G2" s="117"/>
    </row>
    <row r="3" spans="2:7" ht="27" customHeight="1">
      <c r="B3" s="310" t="s">
        <v>192</v>
      </c>
      <c r="C3" s="311"/>
      <c r="D3" s="118" t="s">
        <v>465</v>
      </c>
      <c r="E3" s="118" t="s">
        <v>466</v>
      </c>
      <c r="F3" s="118" t="s">
        <v>466</v>
      </c>
      <c r="G3" s="118"/>
    </row>
    <row r="4" spans="2:7" ht="27" customHeight="1">
      <c r="B4" s="310" t="s">
        <v>26</v>
      </c>
      <c r="C4" s="311"/>
      <c r="D4" s="118"/>
      <c r="E4" s="118"/>
      <c r="F4" s="118"/>
      <c r="G4" s="118"/>
    </row>
    <row r="5" spans="2:7" ht="27" customHeight="1">
      <c r="B5" s="310" t="s">
        <v>41</v>
      </c>
      <c r="C5" s="311"/>
      <c r="D5" s="118" t="s">
        <v>467</v>
      </c>
      <c r="E5" s="118" t="s">
        <v>468</v>
      </c>
      <c r="F5" s="118" t="s">
        <v>469</v>
      </c>
      <c r="G5" s="118"/>
    </row>
    <row r="6" spans="2:7" ht="27" customHeight="1">
      <c r="B6" s="310" t="s">
        <v>42</v>
      </c>
      <c r="C6" s="311"/>
      <c r="D6" s="118" t="s">
        <v>470</v>
      </c>
      <c r="E6" s="118" t="s">
        <v>471</v>
      </c>
      <c r="F6" s="118" t="s">
        <v>472</v>
      </c>
      <c r="G6" s="118"/>
    </row>
    <row r="7" spans="2:7" ht="27" customHeight="1">
      <c r="B7" s="310" t="s">
        <v>27</v>
      </c>
      <c r="C7" s="311"/>
      <c r="D7" s="118" t="s">
        <v>473</v>
      </c>
      <c r="E7" s="118" t="s">
        <v>466</v>
      </c>
      <c r="F7" s="118" t="s">
        <v>466</v>
      </c>
      <c r="G7" s="118"/>
    </row>
    <row r="8" spans="2:7" ht="27" customHeight="1">
      <c r="B8" s="310" t="s">
        <v>195</v>
      </c>
      <c r="C8" s="311"/>
      <c r="D8" s="118" t="s">
        <v>474</v>
      </c>
      <c r="E8" s="118" t="s">
        <v>475</v>
      </c>
      <c r="F8" s="118" t="s">
        <v>476</v>
      </c>
      <c r="G8" s="118"/>
    </row>
    <row r="9" spans="2:7" ht="27" customHeight="1">
      <c r="B9" s="314" t="s">
        <v>43</v>
      </c>
      <c r="C9" s="315"/>
      <c r="D9" s="120" t="s">
        <v>477</v>
      </c>
      <c r="E9" s="120" t="s">
        <v>478</v>
      </c>
      <c r="F9" s="120" t="s">
        <v>479</v>
      </c>
      <c r="G9" s="120"/>
    </row>
    <row r="10" spans="2:7" ht="18.75" customHeight="1">
      <c r="B10" s="316" t="s">
        <v>25</v>
      </c>
      <c r="C10" s="117" t="s">
        <v>54</v>
      </c>
      <c r="D10" s="121"/>
      <c r="E10" s="121"/>
      <c r="F10" s="121"/>
      <c r="G10" s="121"/>
    </row>
    <row r="11" spans="2:7" ht="18.75" customHeight="1">
      <c r="B11" s="317"/>
      <c r="C11" s="117" t="s">
        <v>57</v>
      </c>
      <c r="D11" s="121"/>
      <c r="E11" s="121"/>
      <c r="F11" s="121"/>
      <c r="G11" s="121"/>
    </row>
    <row r="12" spans="2:7" ht="18.75" customHeight="1">
      <c r="B12" s="317"/>
      <c r="C12" s="117" t="s">
        <v>197</v>
      </c>
      <c r="D12" s="121"/>
      <c r="E12" s="121"/>
      <c r="F12" s="121"/>
      <c r="G12" s="121"/>
    </row>
    <row r="13" spans="2:7" ht="18.75" customHeight="1">
      <c r="B13" s="317"/>
      <c r="C13" s="117" t="s">
        <v>60</v>
      </c>
      <c r="D13" s="121"/>
      <c r="E13" s="121"/>
      <c r="F13" s="121"/>
      <c r="G13" s="121"/>
    </row>
    <row r="14" spans="2:7" ht="18.75" customHeight="1">
      <c r="B14" s="318" t="s">
        <v>44</v>
      </c>
      <c r="C14" s="117" t="s">
        <v>59</v>
      </c>
      <c r="D14" s="121"/>
      <c r="E14" s="121"/>
      <c r="F14" s="121"/>
      <c r="G14" s="121"/>
    </row>
    <row r="15" spans="2:7" ht="18.75" customHeight="1">
      <c r="B15" s="318"/>
      <c r="C15" s="117" t="s">
        <v>155</v>
      </c>
      <c r="D15" s="121"/>
      <c r="E15" s="121"/>
      <c r="F15" s="121"/>
      <c r="G15" s="121"/>
    </row>
    <row r="16" spans="2:7" ht="18.75" customHeight="1">
      <c r="B16" s="318"/>
      <c r="C16" s="88" t="s">
        <v>220</v>
      </c>
      <c r="D16" s="121"/>
      <c r="E16" s="121"/>
      <c r="F16" s="121"/>
      <c r="G16" s="121"/>
    </row>
    <row r="17" spans="2:7" ht="18.75" customHeight="1">
      <c r="B17" s="318"/>
      <c r="C17" s="88" t="s">
        <v>246</v>
      </c>
      <c r="D17" s="121"/>
      <c r="E17" s="121"/>
      <c r="F17" s="121"/>
      <c r="G17" s="121"/>
    </row>
    <row r="18" spans="2:7" ht="18.75" customHeight="1">
      <c r="B18" s="318"/>
      <c r="C18" s="88" t="s">
        <v>337</v>
      </c>
      <c r="D18" s="121"/>
      <c r="E18" s="121"/>
      <c r="F18" s="121"/>
      <c r="G18" s="121"/>
    </row>
    <row r="19" spans="2:7" ht="18.75" customHeight="1">
      <c r="B19" s="319"/>
      <c r="C19" s="88" t="s">
        <v>346</v>
      </c>
      <c r="D19" s="121"/>
      <c r="E19" s="121"/>
      <c r="F19" s="121"/>
      <c r="G19" s="121"/>
    </row>
    <row r="20" spans="2:7">
      <c r="B20" s="116"/>
      <c r="C20" s="122" t="s">
        <v>204</v>
      </c>
      <c r="D20" s="320" t="s">
        <v>61</v>
      </c>
      <c r="E20" s="321"/>
      <c r="F20" s="321"/>
      <c r="G20" s="309"/>
    </row>
    <row r="21" spans="2:7">
      <c r="B21" s="116"/>
      <c r="C21" s="116"/>
      <c r="D21" s="312"/>
      <c r="E21" s="293"/>
      <c r="F21" s="293"/>
      <c r="G21" s="294"/>
    </row>
    <row r="22" spans="2:7">
      <c r="B22" s="116"/>
      <c r="C22" s="116"/>
      <c r="D22" s="312"/>
      <c r="E22" s="293"/>
      <c r="F22" s="293"/>
      <c r="G22" s="294"/>
    </row>
    <row r="23" spans="2:7">
      <c r="B23" s="116"/>
      <c r="C23" s="116"/>
      <c r="D23" s="313"/>
      <c r="E23" s="297"/>
      <c r="F23" s="297"/>
      <c r="G23" s="298"/>
    </row>
  </sheetData>
  <sheetProtection insertColumns="0"/>
  <mergeCells count="14">
    <mergeCell ref="D21:G21"/>
    <mergeCell ref="D22:G22"/>
    <mergeCell ref="D23:G23"/>
    <mergeCell ref="B7:C7"/>
    <mergeCell ref="B8:C8"/>
    <mergeCell ref="B9:C9"/>
    <mergeCell ref="B10:B13"/>
    <mergeCell ref="B14:B19"/>
    <mergeCell ref="D20:G20"/>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1"/>
  <sheetViews>
    <sheetView showGridLines="0" zoomScale="72" zoomScaleNormal="72" zoomScaleSheetLayoutView="90" workbookViewId="0">
      <pane xSplit="1" ySplit="4" topLeftCell="B5" activePane="bottomRight" state="frozen"/>
      <selection sqref="A1:B1"/>
      <selection pane="topRight" sqref="A1:B1"/>
      <selection pane="bottomLeft" sqref="A1:B1"/>
      <selection pane="bottomRight" activeCell="E73" sqref="E73"/>
    </sheetView>
  </sheetViews>
  <sheetFormatPr defaultColWidth="9" defaultRowHeight="14.5"/>
  <cols>
    <col min="1" max="1" width="2.6328125" style="9" hidden="1" customWidth="1"/>
    <col min="2" max="2" width="16.6328125" style="9" customWidth="1"/>
    <col min="3" max="3" width="12.7265625" style="9" customWidth="1"/>
    <col min="4" max="4" width="10.36328125" style="9" customWidth="1"/>
    <col min="5" max="8" width="8.7265625" style="9" customWidth="1"/>
    <col min="9" max="12" width="12" style="9" customWidth="1"/>
    <col min="13" max="16384" width="9" style="9"/>
  </cols>
  <sheetData>
    <row r="1" spans="1:18" s="112" customFormat="1" ht="18" thickBot="1">
      <c r="B1" s="114" t="s">
        <v>461</v>
      </c>
    </row>
    <row r="2" spans="1:18" ht="48.65" customHeight="1">
      <c r="A2" s="8"/>
      <c r="B2" s="330" t="s">
        <v>501</v>
      </c>
      <c r="C2" s="333" t="s">
        <v>233</v>
      </c>
      <c r="D2" s="123"/>
      <c r="E2" s="336" t="s">
        <v>348</v>
      </c>
      <c r="F2" s="337"/>
      <c r="G2" s="337"/>
      <c r="H2" s="338"/>
      <c r="I2" s="345" t="s">
        <v>502</v>
      </c>
      <c r="J2" s="346"/>
      <c r="K2" s="347" t="s">
        <v>503</v>
      </c>
      <c r="L2" s="348"/>
    </row>
    <row r="3" spans="1:18" ht="37.5" customHeight="1">
      <c r="A3" s="8"/>
      <c r="B3" s="331"/>
      <c r="C3" s="334"/>
      <c r="D3" s="339" t="s">
        <v>338</v>
      </c>
      <c r="E3" s="341" t="s">
        <v>270</v>
      </c>
      <c r="F3" s="343" t="s">
        <v>269</v>
      </c>
      <c r="G3" s="343" t="s">
        <v>147</v>
      </c>
      <c r="H3" s="339" t="s">
        <v>255</v>
      </c>
      <c r="I3" s="124" t="s">
        <v>305</v>
      </c>
      <c r="J3" s="125" t="s">
        <v>306</v>
      </c>
      <c r="K3" s="124" t="s">
        <v>333</v>
      </c>
      <c r="L3" s="126" t="s">
        <v>307</v>
      </c>
    </row>
    <row r="4" spans="1:18" ht="29.15" customHeight="1" thickBot="1">
      <c r="A4" s="8"/>
      <c r="B4" s="332"/>
      <c r="C4" s="335"/>
      <c r="D4" s="340"/>
      <c r="E4" s="342"/>
      <c r="F4" s="344"/>
      <c r="G4" s="344"/>
      <c r="H4" s="340"/>
      <c r="I4" s="127" t="s">
        <v>308</v>
      </c>
      <c r="J4" s="128" t="s">
        <v>311</v>
      </c>
      <c r="K4" s="129" t="s">
        <v>310</v>
      </c>
      <c r="L4" s="130" t="s">
        <v>309</v>
      </c>
    </row>
    <row r="5" spans="1:18" ht="19.5" customHeight="1" thickTop="1">
      <c r="A5" s="8" t="str">
        <f>IF(COUNTIF(E5:E64,"/")&gt;=1,1,"")</f>
        <v/>
      </c>
      <c r="B5" s="142" t="s">
        <v>480</v>
      </c>
      <c r="C5" s="143">
        <v>387.6</v>
      </c>
      <c r="D5" s="143"/>
      <c r="E5" s="144" t="s">
        <v>500</v>
      </c>
      <c r="F5" s="144" t="s">
        <v>500</v>
      </c>
      <c r="G5" s="144" t="s">
        <v>500</v>
      </c>
      <c r="H5" s="144" t="s">
        <v>500</v>
      </c>
      <c r="I5" s="144"/>
      <c r="J5" s="144"/>
      <c r="K5" s="144" t="s">
        <v>258</v>
      </c>
      <c r="L5" s="144" t="s">
        <v>499</v>
      </c>
    </row>
    <row r="6" spans="1:18" ht="19.5" hidden="1" customHeight="1">
      <c r="A6" s="8">
        <f>IF(COUNTIF(E5:E64,"-")&gt;=1,2,"")</f>
        <v>2</v>
      </c>
      <c r="B6" s="142"/>
      <c r="C6" s="143"/>
      <c r="D6" s="143"/>
      <c r="E6" s="144"/>
      <c r="F6" s="144"/>
      <c r="G6" s="144"/>
      <c r="H6" s="144"/>
      <c r="I6" s="145"/>
      <c r="J6" s="146"/>
      <c r="K6" s="146"/>
      <c r="L6" s="146"/>
    </row>
    <row r="7" spans="1:18" ht="19.5" hidden="1" customHeight="1">
      <c r="A7" s="8" t="str">
        <f>IF(COUNTIF(E5:E64,"#")&gt;=1,4,"")</f>
        <v/>
      </c>
      <c r="B7" s="142"/>
      <c r="C7" s="143"/>
      <c r="D7" s="143"/>
      <c r="E7" s="144"/>
      <c r="F7" s="144"/>
      <c r="G7" s="144"/>
      <c r="H7" s="144"/>
      <c r="I7" s="145"/>
      <c r="J7" s="146"/>
      <c r="K7" s="146"/>
      <c r="L7" s="146"/>
    </row>
    <row r="8" spans="1:18" ht="19.5" hidden="1" customHeight="1">
      <c r="A8" s="8"/>
      <c r="B8" s="142"/>
      <c r="C8" s="143"/>
      <c r="D8" s="143"/>
      <c r="E8" s="144"/>
      <c r="F8" s="144"/>
      <c r="G8" s="144"/>
      <c r="H8" s="144"/>
      <c r="I8" s="145"/>
      <c r="J8" s="146"/>
      <c r="K8" s="146"/>
      <c r="L8" s="146"/>
    </row>
    <row r="9" spans="1:18" ht="19.5" hidden="1" customHeight="1">
      <c r="A9" s="8">
        <f>IF(COUNTIF(F5:F64,"-")&gt;=1,2,"")</f>
        <v>2</v>
      </c>
      <c r="B9" s="142"/>
      <c r="C9" s="143"/>
      <c r="D9" s="143"/>
      <c r="E9" s="144"/>
      <c r="F9" s="144"/>
      <c r="G9" s="144"/>
      <c r="H9" s="144"/>
      <c r="I9" s="145"/>
      <c r="J9" s="146"/>
      <c r="K9" s="146"/>
      <c r="L9" s="146"/>
    </row>
    <row r="10" spans="1:18" ht="19.5" hidden="1" customHeight="1">
      <c r="A10" s="8" t="str">
        <f>IF(COUNTIF(F5:F64,"/")&gt;=1,1,"")</f>
        <v/>
      </c>
      <c r="B10" s="142"/>
      <c r="C10" s="143"/>
      <c r="D10" s="143"/>
      <c r="E10" s="144"/>
      <c r="F10" s="144"/>
      <c r="G10" s="144"/>
      <c r="H10" s="144"/>
      <c r="I10" s="145"/>
      <c r="J10" s="146"/>
      <c r="K10" s="146"/>
      <c r="L10" s="146"/>
      <c r="R10" s="9" t="s">
        <v>460</v>
      </c>
    </row>
    <row r="11" spans="1:18" ht="19.5" hidden="1" customHeight="1">
      <c r="A11" s="8" t="str">
        <f>IF(COUNTIF(F5:F64,"#")&gt;=1,4,"")</f>
        <v/>
      </c>
      <c r="B11" s="142"/>
      <c r="C11" s="143"/>
      <c r="D11" s="143"/>
      <c r="E11" s="144"/>
      <c r="F11" s="144"/>
      <c r="G11" s="144"/>
      <c r="H11" s="144"/>
      <c r="I11" s="145"/>
      <c r="J11" s="146"/>
      <c r="K11" s="146"/>
      <c r="L11" s="146"/>
    </row>
    <row r="12" spans="1:18" ht="19.5" hidden="1" customHeight="1">
      <c r="A12" s="8"/>
      <c r="B12" s="142"/>
      <c r="C12" s="143"/>
      <c r="D12" s="143"/>
      <c r="E12" s="144"/>
      <c r="F12" s="144"/>
      <c r="G12" s="144"/>
      <c r="H12" s="144"/>
      <c r="I12" s="145"/>
      <c r="J12" s="146"/>
      <c r="K12" s="146"/>
      <c r="L12" s="146"/>
    </row>
    <row r="13" spans="1:18" ht="19.5" hidden="1" customHeight="1">
      <c r="A13" s="8" t="str">
        <f>IF(COUNTIF(G5:G64,"/")&gt;=1,1,"")</f>
        <v/>
      </c>
      <c r="B13" s="142"/>
      <c r="C13" s="143"/>
      <c r="D13" s="143"/>
      <c r="E13" s="144"/>
      <c r="F13" s="144"/>
      <c r="G13" s="144"/>
      <c r="H13" s="144"/>
      <c r="I13" s="145"/>
      <c r="J13" s="146"/>
      <c r="K13" s="146"/>
      <c r="L13" s="146"/>
    </row>
    <row r="14" spans="1:18" ht="19.5" hidden="1" customHeight="1">
      <c r="A14" s="8">
        <f>IF(COUNTIF(G5:G64,"-")&gt;=1,2,"")</f>
        <v>2</v>
      </c>
      <c r="B14" s="142"/>
      <c r="C14" s="143"/>
      <c r="D14" s="143"/>
      <c r="E14" s="144"/>
      <c r="F14" s="144"/>
      <c r="G14" s="144"/>
      <c r="H14" s="144"/>
      <c r="I14" s="145"/>
      <c r="J14" s="146"/>
      <c r="K14" s="146"/>
      <c r="L14" s="146"/>
    </row>
    <row r="15" spans="1:18" ht="19.5" hidden="1" customHeight="1">
      <c r="A15" s="8" t="str">
        <f>IF(COUNTIF(G5:G64,"#")&gt;=1,4,"")</f>
        <v/>
      </c>
      <c r="B15" s="142"/>
      <c r="C15" s="143"/>
      <c r="D15" s="143"/>
      <c r="E15" s="144"/>
      <c r="F15" s="144"/>
      <c r="G15" s="144"/>
      <c r="H15" s="144"/>
      <c r="I15" s="145"/>
      <c r="J15" s="146"/>
      <c r="K15" s="146"/>
      <c r="L15" s="146"/>
    </row>
    <row r="16" spans="1:18" ht="19.5" hidden="1" customHeight="1">
      <c r="A16" s="8"/>
      <c r="B16" s="142"/>
      <c r="C16" s="143"/>
      <c r="D16" s="143"/>
      <c r="E16" s="144"/>
      <c r="F16" s="144"/>
      <c r="G16" s="144"/>
      <c r="H16" s="144"/>
      <c r="I16" s="145"/>
      <c r="J16" s="146"/>
      <c r="K16" s="146"/>
      <c r="L16" s="146"/>
    </row>
    <row r="17" spans="1:12" ht="19.5" hidden="1" customHeight="1">
      <c r="A17" s="8" t="str">
        <f>IF(COUNTIF(H5:H64,"/")&gt;=1,1,"")</f>
        <v/>
      </c>
      <c r="B17" s="142"/>
      <c r="C17" s="143"/>
      <c r="D17" s="143"/>
      <c r="E17" s="144"/>
      <c r="F17" s="144"/>
      <c r="G17" s="144"/>
      <c r="H17" s="144"/>
      <c r="I17" s="145"/>
      <c r="J17" s="146"/>
      <c r="K17" s="146"/>
      <c r="L17" s="146"/>
    </row>
    <row r="18" spans="1:12" ht="19.5" hidden="1" customHeight="1">
      <c r="A18" s="8">
        <f>IF(COUNTIF(H5:H64,"-")&gt;=1,2,"")</f>
        <v>2</v>
      </c>
      <c r="B18" s="142"/>
      <c r="C18" s="143"/>
      <c r="D18" s="143"/>
      <c r="E18" s="144"/>
      <c r="F18" s="144"/>
      <c r="G18" s="144"/>
      <c r="H18" s="144"/>
      <c r="I18" s="145"/>
      <c r="J18" s="146"/>
      <c r="K18" s="146"/>
      <c r="L18" s="146"/>
    </row>
    <row r="19" spans="1:12" ht="19.5" hidden="1" customHeight="1">
      <c r="A19" s="8" t="str">
        <f>IF(COUNTIF(H5:H64,"#")&gt;=1,4,"")</f>
        <v/>
      </c>
      <c r="B19" s="142"/>
      <c r="C19" s="143"/>
      <c r="D19" s="143"/>
      <c r="E19" s="144"/>
      <c r="F19" s="144"/>
      <c r="G19" s="144"/>
      <c r="H19" s="144"/>
      <c r="I19" s="145"/>
      <c r="J19" s="146"/>
      <c r="K19" s="146"/>
      <c r="L19" s="146"/>
    </row>
    <row r="20" spans="1:12" ht="19.5" hidden="1" customHeight="1">
      <c r="B20" s="142"/>
      <c r="C20" s="143"/>
      <c r="D20" s="143"/>
      <c r="E20" s="144"/>
      <c r="F20" s="144"/>
      <c r="G20" s="144"/>
      <c r="H20" s="144"/>
      <c r="I20" s="145"/>
      <c r="J20" s="146"/>
      <c r="K20" s="146"/>
      <c r="L20" s="146"/>
    </row>
    <row r="21" spans="1:12" ht="19.5" hidden="1" customHeight="1">
      <c r="B21" s="142"/>
      <c r="C21" s="143"/>
      <c r="D21" s="143"/>
      <c r="E21" s="144"/>
      <c r="F21" s="144"/>
      <c r="G21" s="144"/>
      <c r="H21" s="144"/>
      <c r="I21" s="145"/>
      <c r="J21" s="146"/>
      <c r="K21" s="146"/>
      <c r="L21" s="146"/>
    </row>
    <row r="22" spans="1:12" ht="19.5" hidden="1" customHeight="1">
      <c r="B22" s="142"/>
      <c r="C22" s="143"/>
      <c r="D22" s="143"/>
      <c r="E22" s="144"/>
      <c r="F22" s="144"/>
      <c r="G22" s="144"/>
      <c r="H22" s="144"/>
      <c r="I22" s="145"/>
      <c r="J22" s="146"/>
      <c r="K22" s="146"/>
      <c r="L22" s="146"/>
    </row>
    <row r="23" spans="1:12" ht="19.5" hidden="1" customHeight="1">
      <c r="B23" s="142"/>
      <c r="C23" s="143"/>
      <c r="D23" s="143"/>
      <c r="E23" s="144"/>
      <c r="F23" s="144"/>
      <c r="G23" s="144"/>
      <c r="H23" s="144"/>
      <c r="I23" s="145"/>
      <c r="J23" s="146"/>
      <c r="K23" s="146"/>
      <c r="L23" s="146"/>
    </row>
    <row r="24" spans="1:12" ht="19.5" hidden="1" customHeight="1">
      <c r="B24" s="142"/>
      <c r="C24" s="143"/>
      <c r="D24" s="143"/>
      <c r="E24" s="144"/>
      <c r="F24" s="144"/>
      <c r="G24" s="144"/>
      <c r="H24" s="144"/>
      <c r="I24" s="145"/>
      <c r="J24" s="146"/>
      <c r="K24" s="146"/>
      <c r="L24" s="146"/>
    </row>
    <row r="25" spans="1:12" ht="19.5" hidden="1" customHeight="1">
      <c r="B25" s="142"/>
      <c r="C25" s="143"/>
      <c r="D25" s="143"/>
      <c r="E25" s="144"/>
      <c r="F25" s="144"/>
      <c r="G25" s="144"/>
      <c r="H25" s="144"/>
      <c r="I25" s="145"/>
      <c r="J25" s="146"/>
      <c r="K25" s="146"/>
      <c r="L25" s="146"/>
    </row>
    <row r="26" spans="1:12" ht="19.5" hidden="1" customHeight="1">
      <c r="B26" s="142"/>
      <c r="C26" s="143"/>
      <c r="D26" s="143"/>
      <c r="E26" s="144"/>
      <c r="F26" s="144"/>
      <c r="G26" s="144"/>
      <c r="H26" s="144"/>
      <c r="I26" s="145"/>
      <c r="J26" s="146"/>
      <c r="K26" s="146"/>
      <c r="L26" s="146"/>
    </row>
    <row r="27" spans="1:12" ht="19.5" hidden="1" customHeight="1">
      <c r="B27" s="142"/>
      <c r="C27" s="143"/>
      <c r="D27" s="143"/>
      <c r="E27" s="144"/>
      <c r="F27" s="144"/>
      <c r="G27" s="144"/>
      <c r="H27" s="144"/>
      <c r="I27" s="145"/>
      <c r="J27" s="146"/>
      <c r="K27" s="146"/>
      <c r="L27" s="146"/>
    </row>
    <row r="28" spans="1:12" ht="19.5" hidden="1" customHeight="1">
      <c r="B28" s="142"/>
      <c r="C28" s="143"/>
      <c r="D28" s="143"/>
      <c r="E28" s="144"/>
      <c r="F28" s="144"/>
      <c r="G28" s="144"/>
      <c r="H28" s="144"/>
      <c r="I28" s="145"/>
      <c r="J28" s="146"/>
      <c r="K28" s="146"/>
      <c r="L28" s="146"/>
    </row>
    <row r="29" spans="1:12" ht="19.5" hidden="1" customHeight="1">
      <c r="B29" s="142"/>
      <c r="C29" s="143"/>
      <c r="D29" s="143"/>
      <c r="E29" s="144"/>
      <c r="F29" s="144"/>
      <c r="G29" s="144"/>
      <c r="H29" s="144"/>
      <c r="I29" s="145"/>
      <c r="J29" s="146"/>
      <c r="K29" s="146"/>
      <c r="L29" s="146"/>
    </row>
    <row r="30" spans="1:12" ht="19.5" hidden="1" customHeight="1">
      <c r="B30" s="142"/>
      <c r="C30" s="143"/>
      <c r="D30" s="143"/>
      <c r="E30" s="144"/>
      <c r="F30" s="144"/>
      <c r="G30" s="144"/>
      <c r="H30" s="144"/>
      <c r="I30" s="145"/>
      <c r="J30" s="146"/>
      <c r="K30" s="146"/>
      <c r="L30" s="146"/>
    </row>
    <row r="31" spans="1:12" ht="19.5" hidden="1" customHeight="1">
      <c r="B31" s="142"/>
      <c r="C31" s="143"/>
      <c r="D31" s="143"/>
      <c r="E31" s="144"/>
      <c r="F31" s="144"/>
      <c r="G31" s="144"/>
      <c r="H31" s="144"/>
      <c r="I31" s="145"/>
      <c r="J31" s="146"/>
      <c r="K31" s="146"/>
      <c r="L31" s="146"/>
    </row>
    <row r="32" spans="1:12" ht="19.5" hidden="1" customHeight="1">
      <c r="B32" s="142"/>
      <c r="C32" s="143"/>
      <c r="D32" s="143"/>
      <c r="E32" s="144"/>
      <c r="F32" s="144"/>
      <c r="G32" s="144"/>
      <c r="H32" s="144"/>
      <c r="I32" s="145"/>
      <c r="J32" s="146"/>
      <c r="K32" s="146"/>
      <c r="L32" s="146"/>
    </row>
    <row r="33" spans="2:12" ht="19.5" hidden="1" customHeight="1">
      <c r="B33" s="142"/>
      <c r="C33" s="143"/>
      <c r="D33" s="143"/>
      <c r="E33" s="144"/>
      <c r="F33" s="144"/>
      <c r="G33" s="144"/>
      <c r="H33" s="144"/>
      <c r="I33" s="145"/>
      <c r="J33" s="146"/>
      <c r="K33" s="146"/>
      <c r="L33" s="146"/>
    </row>
    <row r="34" spans="2:12" ht="19.5" hidden="1" customHeight="1">
      <c r="B34" s="142"/>
      <c r="C34" s="143"/>
      <c r="D34" s="143"/>
      <c r="E34" s="144"/>
      <c r="F34" s="144"/>
      <c r="G34" s="144"/>
      <c r="H34" s="144"/>
      <c r="I34" s="145"/>
      <c r="J34" s="146"/>
      <c r="K34" s="146"/>
      <c r="L34" s="146"/>
    </row>
    <row r="35" spans="2:12" ht="19.5" hidden="1" customHeight="1">
      <c r="B35" s="142"/>
      <c r="C35" s="143"/>
      <c r="D35" s="143"/>
      <c r="E35" s="144"/>
      <c r="F35" s="144"/>
      <c r="G35" s="144"/>
      <c r="H35" s="144"/>
      <c r="I35" s="145"/>
      <c r="J35" s="146"/>
      <c r="K35" s="146"/>
      <c r="L35" s="146"/>
    </row>
    <row r="36" spans="2:12" ht="19.5" hidden="1" customHeight="1">
      <c r="B36" s="142"/>
      <c r="C36" s="143"/>
      <c r="D36" s="143"/>
      <c r="E36" s="144"/>
      <c r="F36" s="144"/>
      <c r="G36" s="144"/>
      <c r="H36" s="144"/>
      <c r="I36" s="145"/>
      <c r="J36" s="146"/>
      <c r="K36" s="146"/>
      <c r="L36" s="146"/>
    </row>
    <row r="37" spans="2:12" ht="19.5" hidden="1" customHeight="1">
      <c r="B37" s="142"/>
      <c r="C37" s="143"/>
      <c r="D37" s="143"/>
      <c r="E37" s="144"/>
      <c r="F37" s="144"/>
      <c r="G37" s="144"/>
      <c r="H37" s="144"/>
      <c r="I37" s="145"/>
      <c r="J37" s="146"/>
      <c r="K37" s="146"/>
      <c r="L37" s="146"/>
    </row>
    <row r="38" spans="2:12" ht="19.5" hidden="1" customHeight="1">
      <c r="B38" s="142"/>
      <c r="C38" s="143"/>
      <c r="D38" s="143"/>
      <c r="E38" s="144"/>
      <c r="F38" s="144"/>
      <c r="G38" s="144"/>
      <c r="H38" s="144"/>
      <c r="I38" s="145"/>
      <c r="J38" s="146"/>
      <c r="K38" s="146"/>
      <c r="L38" s="146"/>
    </row>
    <row r="39" spans="2:12" ht="19.5" hidden="1" customHeight="1">
      <c r="B39" s="142"/>
      <c r="C39" s="143"/>
      <c r="D39" s="143"/>
      <c r="E39" s="144"/>
      <c r="F39" s="144"/>
      <c r="G39" s="144"/>
      <c r="H39" s="144"/>
      <c r="I39" s="145"/>
      <c r="J39" s="146"/>
      <c r="K39" s="146"/>
      <c r="L39" s="146"/>
    </row>
    <row r="40" spans="2:12" ht="19.5" hidden="1" customHeight="1">
      <c r="B40" s="142"/>
      <c r="C40" s="143"/>
      <c r="D40" s="143"/>
      <c r="E40" s="144"/>
      <c r="F40" s="144"/>
      <c r="G40" s="144"/>
      <c r="H40" s="144"/>
      <c r="I40" s="145"/>
      <c r="J40" s="146"/>
      <c r="K40" s="146"/>
      <c r="L40" s="146"/>
    </row>
    <row r="41" spans="2:12" ht="19.5" hidden="1" customHeight="1">
      <c r="B41" s="142"/>
      <c r="C41" s="143"/>
      <c r="D41" s="143"/>
      <c r="E41" s="144"/>
      <c r="F41" s="144"/>
      <c r="G41" s="144"/>
      <c r="H41" s="144"/>
      <c r="I41" s="145"/>
      <c r="J41" s="146"/>
      <c r="K41" s="146"/>
      <c r="L41" s="146"/>
    </row>
    <row r="42" spans="2:12" ht="19.5" hidden="1" customHeight="1">
      <c r="B42" s="142"/>
      <c r="C42" s="143"/>
      <c r="D42" s="143"/>
      <c r="E42" s="144"/>
      <c r="F42" s="144"/>
      <c r="G42" s="144"/>
      <c r="H42" s="144"/>
      <c r="I42" s="145"/>
      <c r="J42" s="146"/>
      <c r="K42" s="146"/>
      <c r="L42" s="146"/>
    </row>
    <row r="43" spans="2:12" ht="19.5" hidden="1" customHeight="1">
      <c r="B43" s="142"/>
      <c r="C43" s="143"/>
      <c r="D43" s="143"/>
      <c r="E43" s="144"/>
      <c r="F43" s="144"/>
      <c r="G43" s="144"/>
      <c r="H43" s="144"/>
      <c r="I43" s="145"/>
      <c r="J43" s="146"/>
      <c r="K43" s="146"/>
      <c r="L43" s="146"/>
    </row>
    <row r="44" spans="2:12" ht="19.5" hidden="1" customHeight="1">
      <c r="B44" s="142"/>
      <c r="C44" s="143"/>
      <c r="D44" s="143"/>
      <c r="E44" s="144"/>
      <c r="F44" s="144"/>
      <c r="G44" s="144"/>
      <c r="H44" s="144"/>
      <c r="I44" s="145"/>
      <c r="J44" s="146"/>
      <c r="K44" s="146"/>
      <c r="L44" s="146"/>
    </row>
    <row r="45" spans="2:12" ht="19.5" hidden="1" customHeight="1">
      <c r="B45" s="142"/>
      <c r="C45" s="143"/>
      <c r="D45" s="143"/>
      <c r="E45" s="144"/>
      <c r="F45" s="144"/>
      <c r="G45" s="144"/>
      <c r="H45" s="144"/>
      <c r="I45" s="145"/>
      <c r="J45" s="146"/>
      <c r="K45" s="146"/>
      <c r="L45" s="146"/>
    </row>
    <row r="46" spans="2:12" ht="19.5" hidden="1" customHeight="1">
      <c r="B46" s="142"/>
      <c r="C46" s="143"/>
      <c r="D46" s="143"/>
      <c r="E46" s="144"/>
      <c r="F46" s="144"/>
      <c r="G46" s="144"/>
      <c r="H46" s="144"/>
      <c r="I46" s="145"/>
      <c r="J46" s="146"/>
      <c r="K46" s="146"/>
      <c r="L46" s="146"/>
    </row>
    <row r="47" spans="2:12" ht="19.5" hidden="1" customHeight="1">
      <c r="B47" s="142"/>
      <c r="C47" s="143"/>
      <c r="D47" s="143"/>
      <c r="E47" s="144"/>
      <c r="F47" s="144"/>
      <c r="G47" s="144"/>
      <c r="H47" s="144"/>
      <c r="I47" s="145"/>
      <c r="J47" s="146"/>
      <c r="K47" s="146"/>
      <c r="L47" s="146"/>
    </row>
    <row r="48" spans="2:12" ht="19.5" hidden="1" customHeight="1">
      <c r="B48" s="142"/>
      <c r="C48" s="143"/>
      <c r="D48" s="143"/>
      <c r="E48" s="144"/>
      <c r="F48" s="144"/>
      <c r="G48" s="144"/>
      <c r="H48" s="144"/>
      <c r="I48" s="145"/>
      <c r="J48" s="146"/>
      <c r="K48" s="146"/>
      <c r="L48" s="146"/>
    </row>
    <row r="49" spans="2:12" ht="19.5" hidden="1" customHeight="1">
      <c r="B49" s="142"/>
      <c r="C49" s="143"/>
      <c r="D49" s="143"/>
      <c r="E49" s="144"/>
      <c r="F49" s="144"/>
      <c r="G49" s="144"/>
      <c r="H49" s="144"/>
      <c r="I49" s="145"/>
      <c r="J49" s="146"/>
      <c r="K49" s="146"/>
      <c r="L49" s="146"/>
    </row>
    <row r="50" spans="2:12" ht="19.5" hidden="1" customHeight="1">
      <c r="B50" s="142"/>
      <c r="C50" s="143"/>
      <c r="D50" s="143"/>
      <c r="E50" s="144"/>
      <c r="F50" s="144"/>
      <c r="G50" s="144"/>
      <c r="H50" s="144"/>
      <c r="I50" s="145"/>
      <c r="J50" s="146"/>
      <c r="K50" s="146"/>
      <c r="L50" s="146"/>
    </row>
    <row r="51" spans="2:12" ht="19.5" hidden="1" customHeight="1">
      <c r="B51" s="142"/>
      <c r="C51" s="143"/>
      <c r="D51" s="143"/>
      <c r="E51" s="144"/>
      <c r="F51" s="144"/>
      <c r="G51" s="144"/>
      <c r="H51" s="144"/>
      <c r="I51" s="145"/>
      <c r="J51" s="146"/>
      <c r="K51" s="146"/>
      <c r="L51" s="146"/>
    </row>
    <row r="52" spans="2:12" ht="19.5" hidden="1" customHeight="1">
      <c r="B52" s="142"/>
      <c r="C52" s="143"/>
      <c r="D52" s="143"/>
      <c r="E52" s="144"/>
      <c r="F52" s="144"/>
      <c r="G52" s="144"/>
      <c r="H52" s="144"/>
      <c r="I52" s="145"/>
      <c r="J52" s="146"/>
      <c r="K52" s="146"/>
      <c r="L52" s="146"/>
    </row>
    <row r="53" spans="2:12" ht="19.5" hidden="1" customHeight="1">
      <c r="B53" s="142"/>
      <c r="C53" s="143"/>
      <c r="D53" s="143"/>
      <c r="E53" s="144"/>
      <c r="F53" s="144"/>
      <c r="G53" s="144"/>
      <c r="H53" s="144"/>
      <c r="I53" s="145"/>
      <c r="J53" s="146"/>
      <c r="K53" s="146"/>
      <c r="L53" s="146"/>
    </row>
    <row r="54" spans="2:12" ht="19.5" hidden="1" customHeight="1">
      <c r="B54" s="142"/>
      <c r="C54" s="143"/>
      <c r="D54" s="143"/>
      <c r="E54" s="144"/>
      <c r="F54" s="144"/>
      <c r="G54" s="144"/>
      <c r="H54" s="144"/>
      <c r="I54" s="145"/>
      <c r="J54" s="146"/>
      <c r="K54" s="146"/>
      <c r="L54" s="146"/>
    </row>
    <row r="55" spans="2:12" ht="19.5" hidden="1" customHeight="1">
      <c r="B55" s="142"/>
      <c r="C55" s="143"/>
      <c r="D55" s="143"/>
      <c r="E55" s="144"/>
      <c r="F55" s="144"/>
      <c r="G55" s="144"/>
      <c r="H55" s="144"/>
      <c r="I55" s="145"/>
      <c r="J55" s="146"/>
      <c r="K55" s="146"/>
      <c r="L55" s="146"/>
    </row>
    <row r="56" spans="2:12" ht="19.5" hidden="1" customHeight="1">
      <c r="B56" s="142"/>
      <c r="C56" s="143"/>
      <c r="D56" s="143"/>
      <c r="E56" s="144"/>
      <c r="F56" s="144"/>
      <c r="G56" s="144"/>
      <c r="H56" s="144"/>
      <c r="I56" s="145"/>
      <c r="J56" s="146"/>
      <c r="K56" s="146"/>
      <c r="L56" s="146"/>
    </row>
    <row r="57" spans="2:12" ht="19.5" hidden="1" customHeight="1">
      <c r="B57" s="142"/>
      <c r="C57" s="143"/>
      <c r="D57" s="143"/>
      <c r="E57" s="144"/>
      <c r="F57" s="144"/>
      <c r="G57" s="144"/>
      <c r="H57" s="144"/>
      <c r="I57" s="145"/>
      <c r="J57" s="146"/>
      <c r="K57" s="146"/>
      <c r="L57" s="146"/>
    </row>
    <row r="58" spans="2:12" ht="19.5" hidden="1" customHeight="1">
      <c r="B58" s="142"/>
      <c r="C58" s="143"/>
      <c r="D58" s="143"/>
      <c r="E58" s="144"/>
      <c r="F58" s="144"/>
      <c r="G58" s="144"/>
      <c r="H58" s="144"/>
      <c r="I58" s="145"/>
      <c r="J58" s="146"/>
      <c r="K58" s="146"/>
      <c r="L58" s="146"/>
    </row>
    <row r="59" spans="2:12" ht="19.5" hidden="1" customHeight="1">
      <c r="B59" s="142"/>
      <c r="C59" s="143"/>
      <c r="D59" s="143"/>
      <c r="E59" s="144"/>
      <c r="F59" s="144"/>
      <c r="G59" s="144"/>
      <c r="H59" s="144"/>
      <c r="I59" s="145"/>
      <c r="J59" s="146"/>
      <c r="K59" s="146"/>
      <c r="L59" s="146"/>
    </row>
    <row r="60" spans="2:12" ht="19.5" hidden="1" customHeight="1">
      <c r="B60" s="142"/>
      <c r="C60" s="143"/>
      <c r="D60" s="143"/>
      <c r="E60" s="144"/>
      <c r="F60" s="144"/>
      <c r="G60" s="144"/>
      <c r="H60" s="144"/>
      <c r="I60" s="145"/>
      <c r="J60" s="146"/>
      <c r="K60" s="146"/>
      <c r="L60" s="146"/>
    </row>
    <row r="61" spans="2:12" ht="19.5" hidden="1" customHeight="1">
      <c r="B61" s="142"/>
      <c r="C61" s="143"/>
      <c r="D61" s="143"/>
      <c r="E61" s="144"/>
      <c r="F61" s="144"/>
      <c r="G61" s="144"/>
      <c r="H61" s="144"/>
      <c r="I61" s="145"/>
      <c r="J61" s="146"/>
      <c r="K61" s="146"/>
      <c r="L61" s="146"/>
    </row>
    <row r="62" spans="2:12" ht="19.5" hidden="1" customHeight="1">
      <c r="B62" s="142"/>
      <c r="C62" s="143"/>
      <c r="D62" s="143"/>
      <c r="E62" s="144"/>
      <c r="F62" s="144"/>
      <c r="G62" s="144"/>
      <c r="H62" s="144"/>
      <c r="I62" s="145"/>
      <c r="J62" s="146"/>
      <c r="K62" s="146"/>
      <c r="L62" s="146"/>
    </row>
    <row r="63" spans="2:12" ht="19.5" hidden="1" customHeight="1">
      <c r="B63" s="142"/>
      <c r="C63" s="143"/>
      <c r="D63" s="143"/>
      <c r="E63" s="144"/>
      <c r="F63" s="144"/>
      <c r="G63" s="144"/>
      <c r="H63" s="144"/>
      <c r="I63" s="145"/>
      <c r="J63" s="146"/>
      <c r="K63" s="146"/>
      <c r="L63" s="146"/>
    </row>
    <row r="64" spans="2:12" ht="19.5" hidden="1" customHeight="1">
      <c r="B64" s="142"/>
      <c r="C64" s="143"/>
      <c r="D64" s="143"/>
      <c r="E64" s="144"/>
      <c r="F64" s="144"/>
      <c r="G64" s="144"/>
      <c r="H64" s="144"/>
      <c r="I64" s="145"/>
      <c r="J64" s="146"/>
      <c r="K64" s="146"/>
      <c r="L64" s="146"/>
    </row>
    <row r="65" spans="2:13" ht="37.5" customHeight="1">
      <c r="B65" s="147"/>
      <c r="C65" s="131">
        <f>IF(COUNTA(C5:C64)&lt;&gt;0,SUM(C5:C64),"")</f>
        <v>387.6</v>
      </c>
      <c r="D65" s="131" t="str">
        <f>IF(COUNTA(D5:D64)&lt;&gt;0,SUM(D5:D64),"")</f>
        <v/>
      </c>
      <c r="E65" s="131" t="str">
        <f>IF(COUNT(E5:E64)&gt;=1,SUM(E5:E64),IF(SUM(A5:A7)=1,"/",IF(SUM(A5:A7)=2,"-",IF(SUM(A5:A7)=4,"#",IF(SUM(A5:A7)=3,"/ -",IF(SUM(A5:A7)=5,"/ #",IF(SUM(A5:A7)=6,"- #",IF(SUM(A5:A7)=7,"/ - #",""))))))))</f>
        <v>-</v>
      </c>
      <c r="F65" s="131" t="str">
        <f>IF(COUNT(F5:F64)&gt;=1,SUM(F5:F64),IF(SUM(A9:A11)=1,"/",IF(SUM(A9:A11)=2,"-",IF(SUM(A9:A11)=4,"#",IF(SUM(A9:A11)=3,"/ -",IF(SUM(A9:A11)=5,"/ #",IF(SUM(A9:A11)=6,"- #",IF(SUM(A9:A11)=7,"/ - #",""))))))))</f>
        <v>-</v>
      </c>
      <c r="G65" s="131" t="str">
        <f>IF(COUNT(G5:G64)&gt;=1,SUM(G5:G64),IF(SUM(A13:A15)=1,"/",IF(SUM(A13:A15)=2,"-",IF(SUM(A13:A15)=4,"#",IF(SUM(A13:A15)=3,"/ -",IF(SUM(A13:A15)=5,"/ #",IF(SUM(A13:A15)=6,"- #",IF(SUM(A13:A15)=7,"/ - #",""))))))))</f>
        <v>-</v>
      </c>
      <c r="H65" s="131" t="str">
        <f>IF(COUNT(H5:H64)&gt;=1,SUM(H5:H64),IF(SUM(A17:A19)=1,"/",IF(SUM(A17:A19)=2,"-",IF(SUM(A17:A19)=4,"#",IF(SUM(A17:A19)=3,"/ -",IF(SUM(A17:A19)=5,"/ #",IF(SUM(A17:A19)=6,"- #",IF(SUM(A17:A19)=7,"/ - #",""))))))))</f>
        <v>-</v>
      </c>
      <c r="I65" s="323" t="str">
        <f>IF($I$77=0,"",VLOOKUP($I$77,$K$77:$L$91,2,FALSE))</f>
        <v>□ ◇</v>
      </c>
      <c r="J65" s="323"/>
      <c r="K65" s="323"/>
      <c r="L65" s="323"/>
    </row>
    <row r="66" spans="2:13">
      <c r="B66" s="132"/>
      <c r="C66" s="133" t="s">
        <v>204</v>
      </c>
      <c r="D66" s="134"/>
      <c r="E66" s="134"/>
      <c r="F66" s="134"/>
      <c r="G66" s="134"/>
      <c r="H66" s="135"/>
    </row>
    <row r="67" spans="2:13">
      <c r="B67" s="136"/>
      <c r="C67" s="324" t="s">
        <v>201</v>
      </c>
      <c r="D67" s="325"/>
      <c r="E67" s="325"/>
      <c r="F67" s="325"/>
      <c r="G67" s="325"/>
      <c r="H67" s="326"/>
    </row>
    <row r="68" spans="2:13">
      <c r="B68" s="137"/>
      <c r="C68" s="324" t="s">
        <v>200</v>
      </c>
      <c r="D68" s="325"/>
      <c r="E68" s="325"/>
      <c r="F68" s="325"/>
      <c r="G68" s="325"/>
      <c r="H68" s="326"/>
    </row>
    <row r="69" spans="2:13">
      <c r="B69" s="137"/>
      <c r="C69" s="327"/>
      <c r="D69" s="328"/>
      <c r="E69" s="328"/>
      <c r="F69" s="328"/>
      <c r="G69" s="328"/>
      <c r="H69" s="329"/>
    </row>
    <row r="75" spans="2:13" hidden="1"/>
    <row r="76" spans="2:13" hidden="1">
      <c r="E76" s="138" t="s">
        <v>256</v>
      </c>
      <c r="F76" s="138" t="s">
        <v>257</v>
      </c>
      <c r="G76" s="138" t="s">
        <v>258</v>
      </c>
      <c r="H76" s="139" t="s">
        <v>259</v>
      </c>
      <c r="I76" s="140"/>
      <c r="J76" s="140"/>
      <c r="K76" s="140"/>
      <c r="L76" s="140"/>
      <c r="M76" s="140"/>
    </row>
    <row r="77" spans="2:13" hidden="1">
      <c r="E77" s="141">
        <f>IF(COUNTA($I$5:$I$64)=0,0,1)</f>
        <v>0</v>
      </c>
      <c r="F77" s="141">
        <f>IF(COUNTA($J$5:$J$64)=0,0,2)</f>
        <v>0</v>
      </c>
      <c r="G77" s="141">
        <f>IF(COUNTA($K$5:$K$64)=0,0,4)</f>
        <v>4</v>
      </c>
      <c r="H77" s="141">
        <f>IF(COUNTA($L$5:$L$64)=0,0,8)</f>
        <v>8</v>
      </c>
      <c r="I77" s="141">
        <f>SUM($E$77:$H$77)</f>
        <v>12</v>
      </c>
      <c r="J77" s="140"/>
      <c r="K77" s="141">
        <v>1</v>
      </c>
      <c r="L77" s="322" t="s">
        <v>177</v>
      </c>
      <c r="M77" s="322"/>
    </row>
    <row r="78" spans="2:13" hidden="1">
      <c r="E78" s="141"/>
      <c r="F78" s="141"/>
      <c r="G78" s="141"/>
      <c r="H78" s="141"/>
      <c r="I78" s="141"/>
      <c r="J78" s="140"/>
      <c r="K78" s="141">
        <v>2</v>
      </c>
      <c r="L78" s="322" t="s">
        <v>182</v>
      </c>
      <c r="M78" s="322"/>
    </row>
    <row r="79" spans="2:13" hidden="1">
      <c r="E79" s="141"/>
      <c r="F79" s="141"/>
      <c r="G79" s="141"/>
      <c r="H79" s="141"/>
      <c r="I79" s="141"/>
      <c r="J79" s="140"/>
      <c r="K79" s="141">
        <v>3</v>
      </c>
      <c r="L79" s="322" t="s">
        <v>180</v>
      </c>
      <c r="M79" s="322"/>
    </row>
    <row r="80" spans="2:13" hidden="1">
      <c r="E80" s="141"/>
      <c r="F80" s="141"/>
      <c r="G80" s="141"/>
      <c r="H80" s="141"/>
      <c r="I80" s="141"/>
      <c r="J80" s="140"/>
      <c r="K80" s="141">
        <v>4</v>
      </c>
      <c r="L80" s="322" t="s">
        <v>178</v>
      </c>
      <c r="M80" s="322"/>
    </row>
    <row r="81" spans="5:13" hidden="1">
      <c r="E81" s="141"/>
      <c r="F81" s="141"/>
      <c r="G81" s="141"/>
      <c r="H81" s="141"/>
      <c r="I81" s="141"/>
      <c r="J81" s="140"/>
      <c r="K81" s="141">
        <v>5</v>
      </c>
      <c r="L81" s="322" t="s">
        <v>181</v>
      </c>
      <c r="M81" s="322"/>
    </row>
    <row r="82" spans="5:13" hidden="1">
      <c r="E82" s="141"/>
      <c r="F82" s="141"/>
      <c r="G82" s="141"/>
      <c r="H82" s="141"/>
      <c r="I82" s="141"/>
      <c r="J82" s="140"/>
      <c r="K82" s="141">
        <v>6</v>
      </c>
      <c r="L82" s="322" t="s">
        <v>183</v>
      </c>
      <c r="M82" s="322"/>
    </row>
    <row r="83" spans="5:13" hidden="1">
      <c r="E83" s="141"/>
      <c r="F83" s="141"/>
      <c r="G83" s="141"/>
      <c r="H83" s="141"/>
      <c r="I83" s="141"/>
      <c r="J83" s="140"/>
      <c r="K83" s="141">
        <v>7</v>
      </c>
      <c r="L83" s="322" t="s">
        <v>190</v>
      </c>
      <c r="M83" s="322"/>
    </row>
    <row r="84" spans="5:13" hidden="1">
      <c r="E84" s="141"/>
      <c r="F84" s="141"/>
      <c r="G84" s="141"/>
      <c r="H84" s="141"/>
      <c r="I84" s="141"/>
      <c r="J84" s="140"/>
      <c r="K84" s="141">
        <v>8</v>
      </c>
      <c r="L84" s="322" t="s">
        <v>179</v>
      </c>
      <c r="M84" s="322"/>
    </row>
    <row r="85" spans="5:13" hidden="1">
      <c r="E85" s="141"/>
      <c r="F85" s="141"/>
      <c r="G85" s="141"/>
      <c r="H85" s="141"/>
      <c r="I85" s="141"/>
      <c r="J85" s="140"/>
      <c r="K85" s="141">
        <v>9</v>
      </c>
      <c r="L85" s="322" t="s">
        <v>184</v>
      </c>
      <c r="M85" s="322"/>
    </row>
    <row r="86" spans="5:13" hidden="1">
      <c r="E86" s="141"/>
      <c r="F86" s="141"/>
      <c r="G86" s="141"/>
      <c r="H86" s="141"/>
      <c r="I86" s="141"/>
      <c r="J86" s="140"/>
      <c r="K86" s="141">
        <v>10</v>
      </c>
      <c r="L86" s="322" t="s">
        <v>185</v>
      </c>
      <c r="M86" s="322"/>
    </row>
    <row r="87" spans="5:13" hidden="1">
      <c r="E87" s="141"/>
      <c r="F87" s="141"/>
      <c r="G87" s="141"/>
      <c r="H87" s="141"/>
      <c r="I87" s="141"/>
      <c r="J87" s="140"/>
      <c r="K87" s="141">
        <v>11</v>
      </c>
      <c r="L87" s="322" t="s">
        <v>189</v>
      </c>
      <c r="M87" s="322"/>
    </row>
    <row r="88" spans="5:13" hidden="1">
      <c r="E88" s="141"/>
      <c r="F88" s="141"/>
      <c r="G88" s="141"/>
      <c r="H88" s="141"/>
      <c r="I88" s="141"/>
      <c r="J88" s="140"/>
      <c r="K88" s="141">
        <v>12</v>
      </c>
      <c r="L88" s="322" t="s">
        <v>186</v>
      </c>
      <c r="M88" s="322"/>
    </row>
    <row r="89" spans="5:13" hidden="1">
      <c r="E89" s="141"/>
      <c r="F89" s="141"/>
      <c r="G89" s="141"/>
      <c r="H89" s="141"/>
      <c r="I89" s="141"/>
      <c r="J89" s="140"/>
      <c r="K89" s="141">
        <v>13</v>
      </c>
      <c r="L89" s="322" t="s">
        <v>187</v>
      </c>
      <c r="M89" s="322"/>
    </row>
    <row r="90" spans="5:13" hidden="1">
      <c r="E90" s="141"/>
      <c r="F90" s="141"/>
      <c r="G90" s="141"/>
      <c r="H90" s="141"/>
      <c r="I90" s="141"/>
      <c r="J90" s="140"/>
      <c r="K90" s="141">
        <v>14</v>
      </c>
      <c r="L90" s="322" t="s">
        <v>191</v>
      </c>
      <c r="M90" s="322"/>
    </row>
    <row r="91" spans="5:13" hidden="1">
      <c r="E91" s="141"/>
      <c r="F91" s="141"/>
      <c r="G91" s="141"/>
      <c r="H91" s="141"/>
      <c r="I91" s="141"/>
      <c r="J91" s="140"/>
      <c r="K91" s="141">
        <v>15</v>
      </c>
      <c r="L91" s="322" t="s">
        <v>188</v>
      </c>
      <c r="M91" s="322"/>
    </row>
  </sheetData>
  <mergeCells count="29">
    <mergeCell ref="I65:L65"/>
    <mergeCell ref="C67:H67"/>
    <mergeCell ref="C68:H68"/>
    <mergeCell ref="C69:H69"/>
    <mergeCell ref="B2:B4"/>
    <mergeCell ref="C2:C4"/>
    <mergeCell ref="E2:H2"/>
    <mergeCell ref="D3:D4"/>
    <mergeCell ref="E3:E4"/>
    <mergeCell ref="F3:F4"/>
    <mergeCell ref="G3:G4"/>
    <mergeCell ref="H3:H4"/>
    <mergeCell ref="I2:J2"/>
    <mergeCell ref="K2:L2"/>
    <mergeCell ref="L89:M89"/>
    <mergeCell ref="L90:M90"/>
    <mergeCell ref="L91:M91"/>
    <mergeCell ref="L77:M77"/>
    <mergeCell ref="L78:M78"/>
    <mergeCell ref="L79:M79"/>
    <mergeCell ref="L80:M80"/>
    <mergeCell ref="L81:M81"/>
    <mergeCell ref="L82:M82"/>
    <mergeCell ref="L83:M83"/>
    <mergeCell ref="L84:M84"/>
    <mergeCell ref="L85:M85"/>
    <mergeCell ref="L86:M86"/>
    <mergeCell ref="L87:M87"/>
    <mergeCell ref="L88:M88"/>
  </mergeCells>
  <phoneticPr fontId="4"/>
  <conditionalFormatting sqref="E5:L64">
    <cfRule type="expression" dxfId="1" priority="2">
      <formula>($B5:$B64)&lt;&gt;""</formula>
    </cfRule>
  </conditionalFormatting>
  <conditionalFormatting sqref="I5:L64">
    <cfRule type="expression" dxfId="0" priority="1">
      <formula>$C5&lt;&gt;""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5:H64"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5:D64" xr:uid="{00000000-0002-0000-0700-000001000000}">
      <formula1>C5=ROUNDDOWN(C5,1)</formula1>
    </dataValidation>
    <dataValidation type="list" errorStyle="warning" allowBlank="1" showInputMessage="1" showErrorMessage="1" error="記号以外の文字は事情がある場合以外、入力しないでください。" sqref="L5:L64" xr:uid="{00000000-0002-0000-0700-000002000000}">
      <formula1>"◇　"</formula1>
    </dataValidation>
    <dataValidation type="list" errorStyle="warning" allowBlank="1" showInputMessage="1" showErrorMessage="1" error="記号以外の文字は事情がある場合以外、入力しないでください。" sqref="K5:K64" xr:uid="{00000000-0002-0000-0700-000003000000}">
      <formula1>"□"</formula1>
    </dataValidation>
    <dataValidation type="list" errorStyle="warning" allowBlank="1" showInputMessage="1" showErrorMessage="1" error="記号以外の文字は事情がある場合以外、入力しないでください。" sqref="J5:J64" xr:uid="{00000000-0002-0000-0700-000004000000}">
      <formula1>"◆"</formula1>
    </dataValidation>
    <dataValidation type="list" errorStyle="warning" allowBlank="1" showInputMessage="1" showErrorMessage="1" error="記号以外の文字は事情がある場合以外、入力しないでください。" sqref="I5:I64" xr:uid="{00000000-0002-0000-0700-000005000000}">
      <formula1>"■"</formula1>
    </dataValidation>
  </dataValidations>
  <pageMargins left="0.70866141732283472" right="0.55118110236220474" top="0.70866141732283472" bottom="0.6692913385826772" header="0.51181102362204722" footer="0.51181102362204722"/>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8"/>
  <sheetViews>
    <sheetView showGridLines="0" topLeftCell="B1" zoomScale="72" zoomScaleNormal="72" zoomScaleSheetLayoutView="72" workbookViewId="0">
      <selection sqref="A1:B1"/>
    </sheetView>
  </sheetViews>
  <sheetFormatPr defaultColWidth="9" defaultRowHeight="28.5" customHeight="1"/>
  <cols>
    <col min="1" max="1" width="3" style="115" hidden="1" customWidth="1"/>
    <col min="2" max="2" width="13.6328125" style="115" customWidth="1"/>
    <col min="3" max="3" width="18.6328125" style="115" customWidth="1"/>
    <col min="4" max="8" width="15.6328125" style="115" customWidth="1"/>
    <col min="9" max="16384" width="9" style="115"/>
  </cols>
  <sheetData>
    <row r="1" spans="2:8" ht="28.5" customHeight="1">
      <c r="C1" s="148" t="s">
        <v>327</v>
      </c>
    </row>
    <row r="2" spans="2:8" ht="28.5" customHeight="1">
      <c r="B2" s="149" t="s">
        <v>353</v>
      </c>
    </row>
    <row r="3" spans="2:8" ht="28.5" customHeight="1">
      <c r="B3" s="349" t="s">
        <v>34</v>
      </c>
      <c r="C3" s="350" t="s">
        <v>20</v>
      </c>
      <c r="D3" s="349" t="s">
        <v>330</v>
      </c>
      <c r="E3" s="349"/>
      <c r="F3" s="349"/>
      <c r="G3" s="349"/>
      <c r="H3" s="349"/>
    </row>
    <row r="4" spans="2:8" ht="28.5" customHeight="1">
      <c r="B4" s="349"/>
      <c r="C4" s="350"/>
      <c r="D4" s="151" t="s">
        <v>21</v>
      </c>
      <c r="E4" s="151" t="s">
        <v>22</v>
      </c>
      <c r="F4" s="151" t="s">
        <v>23</v>
      </c>
      <c r="G4" s="151" t="s">
        <v>52</v>
      </c>
      <c r="H4" s="151" t="s">
        <v>24</v>
      </c>
    </row>
    <row r="5" spans="2:8" ht="28.5" customHeight="1">
      <c r="B5" s="355" t="e">
        <f>IF(OR(ｼｰﾄ0!#REF!="",ｼｰﾄ0!#REF!=""),"",ｼｰﾄ0!#REF!&amp;ｼｰﾄ0!#REF!)</f>
        <v>#REF!</v>
      </c>
      <c r="C5" s="353" t="s">
        <v>193</v>
      </c>
      <c r="D5" s="155">
        <v>66.459999999999994</v>
      </c>
      <c r="E5" s="155"/>
      <c r="F5" s="156">
        <v>52</v>
      </c>
      <c r="G5" s="157" t="s">
        <v>53</v>
      </c>
      <c r="H5" s="158">
        <v>44706</v>
      </c>
    </row>
    <row r="6" spans="2:8" ht="28.5" customHeight="1">
      <c r="B6" s="356"/>
      <c r="C6" s="354"/>
      <c r="D6" s="155">
        <v>38.799999999999997</v>
      </c>
      <c r="E6" s="155"/>
      <c r="F6" s="156">
        <v>38</v>
      </c>
      <c r="G6" s="157" t="s">
        <v>62</v>
      </c>
      <c r="H6" s="158">
        <v>44706</v>
      </c>
    </row>
    <row r="7" spans="2:8" ht="28.5" customHeight="1">
      <c r="B7" s="356"/>
      <c r="C7" s="351" t="s">
        <v>35</v>
      </c>
      <c r="D7" s="155"/>
      <c r="E7" s="155"/>
      <c r="F7" s="156"/>
      <c r="G7" s="157"/>
      <c r="H7" s="158"/>
    </row>
    <row r="8" spans="2:8" ht="28.5" customHeight="1">
      <c r="B8" s="356"/>
      <c r="C8" s="352"/>
      <c r="D8" s="155"/>
      <c r="E8" s="155"/>
      <c r="F8" s="156"/>
      <c r="G8" s="157"/>
      <c r="H8" s="158"/>
    </row>
    <row r="9" spans="2:8" ht="28.5" customHeight="1">
      <c r="B9" s="356"/>
      <c r="C9" s="353" t="s">
        <v>164</v>
      </c>
      <c r="D9" s="155"/>
      <c r="E9" s="155"/>
      <c r="F9" s="156"/>
      <c r="G9" s="157"/>
      <c r="H9" s="158"/>
    </row>
    <row r="10" spans="2:8" ht="28.5" customHeight="1">
      <c r="B10" s="356"/>
      <c r="C10" s="354"/>
      <c r="D10" s="155"/>
      <c r="E10" s="155"/>
      <c r="F10" s="156"/>
      <c r="G10" s="157"/>
      <c r="H10" s="158"/>
    </row>
    <row r="11" spans="2:8" ht="28.5" customHeight="1">
      <c r="B11" s="356"/>
      <c r="C11" s="353" t="s">
        <v>332</v>
      </c>
      <c r="D11" s="155"/>
      <c r="E11" s="155"/>
      <c r="F11" s="156"/>
      <c r="G11" s="157"/>
      <c r="H11" s="158"/>
    </row>
    <row r="12" spans="2:8" ht="28.5" customHeight="1">
      <c r="B12" s="357"/>
      <c r="C12" s="352"/>
      <c r="D12" s="155"/>
      <c r="E12" s="155"/>
      <c r="F12" s="156"/>
      <c r="G12" s="157"/>
      <c r="H12" s="158"/>
    </row>
    <row r="13" spans="2:8" ht="28.5" customHeight="1">
      <c r="B13" s="351" t="s">
        <v>36</v>
      </c>
      <c r="C13" s="152" t="s">
        <v>53</v>
      </c>
      <c r="D13" s="163">
        <f>IF(COUNTA(D5:D12)=0,"",SUMIFS(D5:D12,$G$5:$G$12,$C$13))</f>
        <v>66.459999999999994</v>
      </c>
      <c r="E13" s="163" t="str">
        <f t="shared" ref="E13:F13" si="0">IF(COUNTA(E5:E12)=0,"",SUMIFS(E5:E12,$G$5:$G$12,$C$13))</f>
        <v/>
      </c>
      <c r="F13" s="164">
        <f t="shared" si="0"/>
        <v>52</v>
      </c>
      <c r="G13" s="153"/>
      <c r="H13" s="153"/>
    </row>
    <row r="14" spans="2:8" ht="28.5" customHeight="1">
      <c r="B14" s="352"/>
      <c r="C14" s="152" t="s">
        <v>62</v>
      </c>
      <c r="D14" s="163">
        <f>IF(COUNTA(D5:D12)=0,"",SUMIFS(D5:D12,$G$5:$G$12,$C$14))</f>
        <v>38.799999999999997</v>
      </c>
      <c r="E14" s="163" t="str">
        <f>IF(COUNTA(E5:E12)=0,"",SUMIFS(E5:E12,$G$5:$G$12,$C$14))</f>
        <v/>
      </c>
      <c r="F14" s="164">
        <f>IF(COUNTA(F5:F12)=0,"",SUMIFS(F5:F12,$G$5:$G$12,$C$14))</f>
        <v>38</v>
      </c>
      <c r="G14" s="153"/>
      <c r="H14" s="153"/>
    </row>
    <row r="16" spans="2:8" s="165" customFormat="1" ht="28.5" hidden="1" customHeight="1">
      <c r="B16" s="165" t="s">
        <v>354</v>
      </c>
    </row>
    <row r="17" spans="2:8" ht="28.5" hidden="1" customHeight="1">
      <c r="B17" s="359" t="s">
        <v>331</v>
      </c>
      <c r="C17" s="350" t="s">
        <v>20</v>
      </c>
      <c r="D17" s="349" t="s">
        <v>330</v>
      </c>
      <c r="E17" s="349"/>
      <c r="F17" s="349"/>
      <c r="G17" s="349"/>
      <c r="H17" s="349"/>
    </row>
    <row r="18" spans="2:8" ht="28.5" hidden="1" customHeight="1">
      <c r="B18" s="359"/>
      <c r="C18" s="350"/>
      <c r="D18" s="151" t="s">
        <v>21</v>
      </c>
      <c r="E18" s="151" t="s">
        <v>22</v>
      </c>
      <c r="F18" s="151" t="s">
        <v>23</v>
      </c>
      <c r="G18" s="151" t="s">
        <v>52</v>
      </c>
      <c r="H18" s="151" t="s">
        <v>24</v>
      </c>
    </row>
    <row r="19" spans="2:8" ht="28.5" hidden="1" customHeight="1">
      <c r="B19" s="154"/>
      <c r="C19" s="353" t="s">
        <v>193</v>
      </c>
      <c r="D19" s="155"/>
      <c r="E19" s="155"/>
      <c r="F19" s="156"/>
      <c r="G19" s="157"/>
      <c r="H19" s="158"/>
    </row>
    <row r="20" spans="2:8" ht="28.5" hidden="1" customHeight="1">
      <c r="B20" s="159"/>
      <c r="C20" s="354"/>
      <c r="D20" s="155"/>
      <c r="E20" s="155"/>
      <c r="F20" s="156"/>
      <c r="G20" s="157"/>
      <c r="H20" s="158"/>
    </row>
    <row r="21" spans="2:8" ht="28.5" hidden="1" customHeight="1">
      <c r="B21" s="159"/>
      <c r="C21" s="351" t="s">
        <v>35</v>
      </c>
      <c r="D21" s="155"/>
      <c r="E21" s="155"/>
      <c r="F21" s="156"/>
      <c r="G21" s="157"/>
      <c r="H21" s="158"/>
    </row>
    <row r="22" spans="2:8" ht="28.5" hidden="1" customHeight="1">
      <c r="B22" s="159"/>
      <c r="C22" s="352"/>
      <c r="D22" s="155"/>
      <c r="E22" s="155"/>
      <c r="F22" s="156"/>
      <c r="G22" s="157"/>
      <c r="H22" s="158"/>
    </row>
    <row r="23" spans="2:8" ht="28.5" hidden="1" customHeight="1">
      <c r="B23" s="159"/>
      <c r="C23" s="353" t="s">
        <v>164</v>
      </c>
      <c r="D23" s="155"/>
      <c r="E23" s="155"/>
      <c r="F23" s="156"/>
      <c r="G23" s="157"/>
      <c r="H23" s="158"/>
    </row>
    <row r="24" spans="2:8" ht="28.5" hidden="1" customHeight="1">
      <c r="B24" s="159"/>
      <c r="C24" s="354"/>
      <c r="D24" s="155"/>
      <c r="E24" s="155"/>
      <c r="F24" s="156"/>
      <c r="G24" s="157"/>
      <c r="H24" s="158"/>
    </row>
    <row r="25" spans="2:8" ht="28.5" hidden="1" customHeight="1">
      <c r="B25" s="159"/>
      <c r="C25" s="353" t="s">
        <v>332</v>
      </c>
      <c r="D25" s="155"/>
      <c r="E25" s="155"/>
      <c r="F25" s="156"/>
      <c r="G25" s="157"/>
      <c r="H25" s="158"/>
    </row>
    <row r="26" spans="2:8" ht="28.5" hidden="1" customHeight="1">
      <c r="B26" s="160"/>
      <c r="C26" s="352"/>
      <c r="D26" s="155"/>
      <c r="E26" s="155"/>
      <c r="F26" s="156"/>
      <c r="G26" s="157"/>
      <c r="H26" s="158"/>
    </row>
    <row r="27" spans="2:8" ht="28.5" hidden="1" customHeight="1">
      <c r="B27" s="351" t="s">
        <v>36</v>
      </c>
      <c r="C27" s="152" t="s">
        <v>53</v>
      </c>
      <c r="D27" s="166" t="str">
        <f>IF(COUNTA(D19:D26)=0,"",SUMIFS(D19:D26,$G$19:$G$26,$C$27))</f>
        <v/>
      </c>
      <c r="E27" s="166" t="str">
        <f>IF(COUNTA(E19:E26)=0,"",SUMIFS(E19:E26,$G$19:$G$26,$C$27))</f>
        <v/>
      </c>
      <c r="F27" s="167" t="str">
        <f>IF(COUNTA(F19:F26)=0,"",SUMIFS(F19:F26,$G$19:$G$26,$C$27))</f>
        <v/>
      </c>
      <c r="G27" s="168"/>
      <c r="H27" s="168"/>
    </row>
    <row r="28" spans="2:8" ht="28.5" hidden="1" customHeight="1">
      <c r="B28" s="352"/>
      <c r="C28" s="152" t="s">
        <v>62</v>
      </c>
      <c r="D28" s="166" t="str">
        <f>IF(COUNTA(D19:D26)=0,"",SUMIFS(D19:D26,$G$19:$G$26,$C$28))</f>
        <v/>
      </c>
      <c r="E28" s="166" t="str">
        <f>IF(COUNTA(E19:E26)=0,"",SUMIFS(E19:E26,$G$19:$G$26,$C$28))</f>
        <v/>
      </c>
      <c r="F28" s="167" t="str">
        <f>IF(COUNTA(F19:F26)=0,"",SUMIFS(F19:F26,$G$19:$G$26,$C$28))</f>
        <v/>
      </c>
      <c r="G28" s="168"/>
      <c r="H28" s="168"/>
    </row>
    <row r="29" spans="2:8" ht="28.5" hidden="1" customHeight="1">
      <c r="B29" s="149" t="s">
        <v>355</v>
      </c>
    </row>
    <row r="30" spans="2:8" ht="28.5" hidden="1" customHeight="1">
      <c r="B30" s="350" t="s">
        <v>34</v>
      </c>
      <c r="C30" s="353" t="s">
        <v>20</v>
      </c>
      <c r="D30" s="288" t="s">
        <v>37</v>
      </c>
      <c r="E30" s="358"/>
      <c r="F30" s="289"/>
      <c r="G30" s="353" t="s">
        <v>16</v>
      </c>
    </row>
    <row r="31" spans="2:8" ht="28.5" hidden="1" customHeight="1">
      <c r="B31" s="350"/>
      <c r="C31" s="354"/>
      <c r="D31" s="151" t="s">
        <v>167</v>
      </c>
      <c r="E31" s="151" t="s">
        <v>168</v>
      </c>
      <c r="F31" s="151" t="s">
        <v>169</v>
      </c>
      <c r="G31" s="354"/>
    </row>
    <row r="32" spans="2:8" ht="28.5" hidden="1" customHeight="1">
      <c r="B32" s="355" t="e">
        <f>IF(OR(ｼｰﾄ0!#REF!="",ｼｰﾄ0!#REF!=""),"",ｼｰﾄ0!#REF!&amp;ｼｰﾄ0!#REF!)</f>
        <v>#REF!</v>
      </c>
      <c r="C32" s="151" t="s">
        <v>49</v>
      </c>
      <c r="D32" s="161"/>
      <c r="E32" s="161"/>
      <c r="F32" s="161"/>
      <c r="G32" s="169" t="str">
        <f>IF(COUNTA(D32:F32)=0,"",SUM(D32:F32))</f>
        <v/>
      </c>
    </row>
    <row r="33" spans="2:7" ht="28.5" hidden="1" customHeight="1">
      <c r="B33" s="356"/>
      <c r="C33" s="150" t="s">
        <v>35</v>
      </c>
      <c r="D33" s="161"/>
      <c r="E33" s="161"/>
      <c r="F33" s="161"/>
      <c r="G33" s="169" t="str">
        <f>IF(COUNTA(D33:F33)=0,"",SUM(D33:F33))</f>
        <v/>
      </c>
    </row>
    <row r="34" spans="2:7" ht="28.5" hidden="1" customHeight="1">
      <c r="B34" s="356"/>
      <c r="C34" s="151" t="s">
        <v>164</v>
      </c>
      <c r="D34" s="161"/>
      <c r="E34" s="161"/>
      <c r="F34" s="161"/>
      <c r="G34" s="169" t="str">
        <f>IF(COUNTA(D34:F34)=0,"",SUM(D34:F34))</f>
        <v/>
      </c>
    </row>
    <row r="35" spans="2:7" ht="28.5" hidden="1" customHeight="1">
      <c r="B35" s="357"/>
      <c r="C35" s="150" t="s">
        <v>165</v>
      </c>
      <c r="D35" s="161"/>
      <c r="E35" s="161"/>
      <c r="F35" s="161"/>
      <c r="G35" s="169" t="str">
        <f>IF(COUNTA(D35:F35)=0,"",SUM(D35:F35))</f>
        <v/>
      </c>
    </row>
    <row r="36" spans="2:7" ht="28.5" hidden="1" customHeight="1">
      <c r="B36" s="288" t="s">
        <v>166</v>
      </c>
      <c r="C36" s="289"/>
      <c r="D36" s="170" t="str">
        <f>IF(SUM(D32:D35)=0,"",SUM(D32:D35))</f>
        <v/>
      </c>
      <c r="E36" s="170" t="str">
        <f>IF(SUM(E32:E35)=0,"",SUM(E32:E35))</f>
        <v/>
      </c>
      <c r="F36" s="170" t="str">
        <f>IF(SUM(F32:F35)=0,"",SUM(F32:F35))</f>
        <v/>
      </c>
      <c r="G36" s="170" t="str">
        <f>IF(SUM(G32:G35)=0,"",SUM(G32:G35))</f>
        <v/>
      </c>
    </row>
    <row r="37" spans="2:7" ht="28.5" hidden="1" customHeight="1">
      <c r="B37" s="162"/>
      <c r="C37" s="162"/>
      <c r="D37" s="171"/>
      <c r="E37" s="171"/>
      <c r="F37" s="171"/>
      <c r="G37" s="171"/>
    </row>
    <row r="38" spans="2:7" ht="28.5" hidden="1" customHeight="1">
      <c r="B38" s="149" t="s">
        <v>356</v>
      </c>
    </row>
    <row r="39" spans="2:7" ht="28.5" hidden="1" customHeight="1">
      <c r="B39" s="359" t="s">
        <v>331</v>
      </c>
      <c r="C39" s="353" t="s">
        <v>20</v>
      </c>
      <c r="D39" s="288" t="s">
        <v>37</v>
      </c>
      <c r="E39" s="358"/>
      <c r="F39" s="289"/>
      <c r="G39" s="353" t="s">
        <v>16</v>
      </c>
    </row>
    <row r="40" spans="2:7" ht="28.5" hidden="1" customHeight="1">
      <c r="B40" s="359"/>
      <c r="C40" s="354"/>
      <c r="D40" s="151" t="s">
        <v>167</v>
      </c>
      <c r="E40" s="151" t="s">
        <v>168</v>
      </c>
      <c r="F40" s="151" t="s">
        <v>169</v>
      </c>
      <c r="G40" s="354"/>
    </row>
    <row r="41" spans="2:7" ht="28.5" hidden="1" customHeight="1">
      <c r="B41" s="360"/>
      <c r="C41" s="151" t="s">
        <v>49</v>
      </c>
      <c r="D41" s="161"/>
      <c r="E41" s="161"/>
      <c r="F41" s="161"/>
      <c r="G41" s="169" t="str">
        <f>IF(COUNTA(D41:F41)=0,"",SUM(D41:F41))</f>
        <v/>
      </c>
    </row>
    <row r="42" spans="2:7" ht="28.5" hidden="1" customHeight="1">
      <c r="B42" s="361"/>
      <c r="C42" s="150" t="s">
        <v>35</v>
      </c>
      <c r="D42" s="161"/>
      <c r="E42" s="161"/>
      <c r="F42" s="161"/>
      <c r="G42" s="169" t="str">
        <f>IF(COUNTA(D42:F42)=0,"",SUM(D42:F42))</f>
        <v/>
      </c>
    </row>
    <row r="43" spans="2:7" ht="28.5" hidden="1" customHeight="1">
      <c r="B43" s="361"/>
      <c r="C43" s="151" t="s">
        <v>164</v>
      </c>
      <c r="D43" s="161"/>
      <c r="E43" s="161"/>
      <c r="F43" s="161"/>
      <c r="G43" s="169" t="str">
        <f>IF(COUNTA(D43:F43)=0,"",SUM(D43:F43))</f>
        <v/>
      </c>
    </row>
    <row r="44" spans="2:7" ht="28.5" hidden="1" customHeight="1">
      <c r="B44" s="362"/>
      <c r="C44" s="150" t="s">
        <v>165</v>
      </c>
      <c r="D44" s="161"/>
      <c r="E44" s="161"/>
      <c r="F44" s="161"/>
      <c r="G44" s="169" t="str">
        <f>IF(COUNTA(D44:F44)=0,"",SUM(D44:F44))</f>
        <v/>
      </c>
    </row>
    <row r="45" spans="2:7" ht="28.5" hidden="1" customHeight="1">
      <c r="B45" s="288" t="s">
        <v>166</v>
      </c>
      <c r="C45" s="289"/>
      <c r="D45" s="170" t="str">
        <f>IF(SUM(D41:D44)=0,"",SUM(D41:D44))</f>
        <v/>
      </c>
      <c r="E45" s="170" t="str">
        <f>IF(SUM(E41:E44)=0,"",SUM(E41:E44))</f>
        <v/>
      </c>
      <c r="F45" s="170" t="str">
        <f>IF(SUM(F41:F44)=0,"",SUM(F41:F44))</f>
        <v/>
      </c>
      <c r="G45" s="170" t="str">
        <f>IF(SUM(G41:G44)=0,"",SUM(G41:G44))</f>
        <v/>
      </c>
    </row>
    <row r="46" spans="2:7" ht="28.5" hidden="1" customHeight="1"/>
    <row r="47" spans="2:7" ht="28.5" hidden="1" customHeight="1"/>
    <row r="48" spans="2:7" ht="28.5" hidden="1" customHeight="1"/>
  </sheetData>
  <mergeCells count="29">
    <mergeCell ref="B45:C45"/>
    <mergeCell ref="B39:B40"/>
    <mergeCell ref="C39:C40"/>
    <mergeCell ref="D39:F39"/>
    <mergeCell ref="G39:G40"/>
    <mergeCell ref="B41:B44"/>
    <mergeCell ref="D30:F30"/>
    <mergeCell ref="G30:G31"/>
    <mergeCell ref="B36:C36"/>
    <mergeCell ref="D17:H17"/>
    <mergeCell ref="C19:C20"/>
    <mergeCell ref="C21:C22"/>
    <mergeCell ref="C23:C24"/>
    <mergeCell ref="C25:C26"/>
    <mergeCell ref="B17:B18"/>
    <mergeCell ref="C17:C18"/>
    <mergeCell ref="B27:B28"/>
    <mergeCell ref="B30:B31"/>
    <mergeCell ref="C30:C31"/>
    <mergeCell ref="B32:B35"/>
    <mergeCell ref="D3:H3"/>
    <mergeCell ref="C3:C4"/>
    <mergeCell ref="B3:B4"/>
    <mergeCell ref="B13:B14"/>
    <mergeCell ref="C5:C6"/>
    <mergeCell ref="C7:C8"/>
    <mergeCell ref="C9:C10"/>
    <mergeCell ref="C11:C12"/>
    <mergeCell ref="B5:B12"/>
  </mergeCells>
  <phoneticPr fontId="5"/>
  <conditionalFormatting sqref="G5">
    <cfRule type="colorScale" priority="1">
      <colorScale>
        <cfvo type="min"/>
        <cfvo type="max"/>
        <color rgb="FFFF7128"/>
        <color rgb="FFFFEF9C"/>
      </colorScale>
    </cfRule>
  </conditionalFormatting>
  <conditionalFormatting sqref="G19">
    <cfRule type="colorScale" priority="2">
      <colorScale>
        <cfvo type="min"/>
        <cfvo type="max"/>
        <color rgb="FFFF7128"/>
        <color rgb="FFFFEF9C"/>
      </colorScale>
    </cfRule>
  </conditionalFormatting>
  <dataValidations count="9">
    <dataValidation type="list" allowBlank="1" showInputMessage="1" showErrorMessage="1" sqref="G19:G26 G5:G12" xr:uid="{00000000-0002-0000-0900-000000000000}">
      <formula1>$C$13:$C$14</formula1>
    </dataValidation>
    <dataValidation allowBlank="1" showInputMessage="1" showErrorMessage="1" prompt="水準点数は数値だけをご記入ください。_x000a__x000a_" sqref="F19:F26 F5:F12" xr:uid="{00000000-0002-0000-0900-000001000000}"/>
    <dataValidation allowBlank="1" showInputMessage="1" showErrorMessage="1" prompt="測量距離は数値だけをご記入ください。_x000a_" sqref="D19:D26 D5:D12" xr:uid="{00000000-0002-0000-0900-000002000000}"/>
    <dataValidation allowBlank="1" showInputMessage="1" showErrorMessage="1" prompt="測量面積は数値だけをご記入ください。_x000a__x000a__x000a_" sqref="E19:E26 E5:E12"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5:F35 D44:F4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4 D4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3:F33 D42:F4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4:F34 E43:F4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2:F32 D41:F4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2"/>
  <sheetViews>
    <sheetView showGridLines="0" zoomScale="75" zoomScaleNormal="75" zoomScaleSheetLayoutView="68" workbookViewId="0">
      <pane xSplit="2" ySplit="6" topLeftCell="C12" activePane="bottomRight" state="frozen"/>
      <selection activeCell="F6" sqref="F6"/>
      <selection pane="topRight" activeCell="F6" sqref="F6"/>
      <selection pane="bottomLeft" activeCell="F6" sqref="F6"/>
      <selection pane="bottomRight" activeCell="B1" sqref="B1"/>
    </sheetView>
  </sheetViews>
  <sheetFormatPr defaultColWidth="9" defaultRowHeight="14.5"/>
  <cols>
    <col min="1" max="1" width="8.6328125" style="9" hidden="1" customWidth="1"/>
    <col min="2" max="2" width="7.36328125" style="112" customWidth="1"/>
    <col min="3" max="3" width="5.90625" style="172" customWidth="1"/>
    <col min="4" max="4" width="11.36328125" style="112" customWidth="1"/>
    <col min="5" max="5" width="6.453125" style="173" bestFit="1" customWidth="1"/>
    <col min="6" max="6" width="5.6328125" style="112" customWidth="1"/>
    <col min="7" max="7" width="10.7265625" style="112" customWidth="1"/>
    <col min="8" max="8" width="8.26953125" style="173" customWidth="1"/>
    <col min="9" max="9" width="5.6328125" style="112" customWidth="1"/>
    <col min="10" max="10" width="10.7265625" style="112" customWidth="1"/>
    <col min="11" max="11" width="6.453125" style="173" bestFit="1" customWidth="1"/>
    <col min="12" max="12" width="5.6328125" style="112" customWidth="1"/>
    <col min="13" max="13" width="10.7265625" style="112" customWidth="1"/>
    <col min="14" max="14" width="6.453125" style="173" bestFit="1" customWidth="1"/>
    <col min="15" max="15" width="5.6328125" style="112" customWidth="1"/>
    <col min="16" max="16" width="10.7265625" style="112" customWidth="1"/>
    <col min="17" max="17" width="6.36328125" style="173" bestFit="1" customWidth="1"/>
    <col min="18" max="18" width="5.6328125" style="112" customWidth="1"/>
    <col min="19" max="19" width="10.7265625" style="112" customWidth="1"/>
    <col min="20" max="20" width="7.6328125" style="112" customWidth="1"/>
    <col min="21" max="32" width="5.6328125" style="112" customWidth="1"/>
    <col min="33" max="16384" width="9" style="112"/>
  </cols>
  <sheetData>
    <row r="1" spans="1:21" ht="17.5">
      <c r="B1" s="114" t="s">
        <v>504</v>
      </c>
    </row>
    <row r="2" spans="1:21">
      <c r="A2" s="9">
        <v>1</v>
      </c>
    </row>
    <row r="3" spans="1:21">
      <c r="A3" s="9">
        <f>IF(COUNTA(E7:S11)&lt;&gt;0,1,2)</f>
        <v>1</v>
      </c>
      <c r="D3" s="111"/>
    </row>
    <row r="4" spans="1:21" ht="20.149999999999999" customHeight="1">
      <c r="B4" s="366" t="s">
        <v>225</v>
      </c>
      <c r="C4" s="378" t="s">
        <v>226</v>
      </c>
      <c r="D4" s="375" t="s">
        <v>63</v>
      </c>
      <c r="E4" s="174" t="s">
        <v>176</v>
      </c>
      <c r="F4" s="175"/>
      <c r="G4" s="176"/>
      <c r="H4" s="174" t="s">
        <v>221</v>
      </c>
      <c r="I4" s="175"/>
      <c r="J4" s="176"/>
      <c r="K4" s="174" t="s">
        <v>231</v>
      </c>
      <c r="L4" s="175"/>
      <c r="M4" s="176"/>
      <c r="N4" s="177" t="s">
        <v>336</v>
      </c>
      <c r="O4" s="175"/>
      <c r="P4" s="176"/>
      <c r="Q4" s="177" t="s">
        <v>347</v>
      </c>
      <c r="R4" s="177"/>
      <c r="S4" s="177"/>
    </row>
    <row r="5" spans="1:21" ht="25.5" customHeight="1">
      <c r="A5" s="9" t="s">
        <v>459</v>
      </c>
      <c r="B5" s="367"/>
      <c r="C5" s="378"/>
      <c r="D5" s="376"/>
      <c r="E5" s="178" t="s">
        <v>64</v>
      </c>
      <c r="F5" s="179" t="s">
        <v>266</v>
      </c>
      <c r="G5" s="180"/>
      <c r="H5" s="178" t="s">
        <v>65</v>
      </c>
      <c r="I5" s="179" t="s">
        <v>266</v>
      </c>
      <c r="J5" s="180"/>
      <c r="K5" s="178" t="s">
        <v>66</v>
      </c>
      <c r="L5" s="179" t="s">
        <v>266</v>
      </c>
      <c r="M5" s="180"/>
      <c r="N5" s="178" t="s">
        <v>67</v>
      </c>
      <c r="O5" s="179" t="s">
        <v>266</v>
      </c>
      <c r="P5" s="180"/>
      <c r="Q5" s="178" t="s">
        <v>64</v>
      </c>
      <c r="R5" s="179" t="s">
        <v>266</v>
      </c>
      <c r="S5" s="181"/>
    </row>
    <row r="6" spans="1:21" ht="27.75" customHeight="1">
      <c r="B6" s="368"/>
      <c r="C6" s="378"/>
      <c r="D6" s="377"/>
      <c r="E6" s="182" t="s">
        <v>68</v>
      </c>
      <c r="F6" s="183" t="s">
        <v>268</v>
      </c>
      <c r="G6" s="184" t="s">
        <v>223</v>
      </c>
      <c r="H6" s="182" t="s">
        <v>68</v>
      </c>
      <c r="I6" s="183" t="s">
        <v>267</v>
      </c>
      <c r="J6" s="184" t="s">
        <v>69</v>
      </c>
      <c r="K6" s="182" t="s">
        <v>68</v>
      </c>
      <c r="L6" s="183" t="s">
        <v>267</v>
      </c>
      <c r="M6" s="184" t="s">
        <v>69</v>
      </c>
      <c r="N6" s="182" t="s">
        <v>68</v>
      </c>
      <c r="O6" s="183" t="s">
        <v>267</v>
      </c>
      <c r="P6" s="184" t="s">
        <v>69</v>
      </c>
      <c r="Q6" s="182" t="s">
        <v>68</v>
      </c>
      <c r="R6" s="183" t="s">
        <v>498</v>
      </c>
      <c r="S6" s="185" t="s">
        <v>497</v>
      </c>
    </row>
    <row r="7" spans="1:21" ht="21.75" customHeight="1">
      <c r="B7" s="375" t="e">
        <f>ｼｰﾄ0!#REF!</f>
        <v>#REF!</v>
      </c>
      <c r="C7" s="369"/>
      <c r="D7" s="186" t="s">
        <v>224</v>
      </c>
      <c r="E7" s="201"/>
      <c r="F7" s="202"/>
      <c r="G7" s="203"/>
      <c r="H7" s="201"/>
      <c r="I7" s="203"/>
      <c r="J7" s="203"/>
      <c r="K7" s="201"/>
      <c r="L7" s="202"/>
      <c r="M7" s="203"/>
      <c r="N7" s="201"/>
      <c r="O7" s="202"/>
      <c r="P7" s="203"/>
      <c r="Q7" s="201"/>
      <c r="R7" s="203"/>
      <c r="S7" s="203"/>
    </row>
    <row r="8" spans="1:21" ht="21.75" customHeight="1">
      <c r="B8" s="376"/>
      <c r="C8" s="389"/>
      <c r="D8" s="186" t="s">
        <v>19</v>
      </c>
      <c r="E8" s="201"/>
      <c r="F8" s="202"/>
      <c r="G8" s="203"/>
      <c r="H8" s="201"/>
      <c r="I8" s="203"/>
      <c r="J8" s="203"/>
      <c r="K8" s="201"/>
      <c r="L8" s="202"/>
      <c r="M8" s="203"/>
      <c r="N8" s="201"/>
      <c r="O8" s="202"/>
      <c r="P8" s="203"/>
      <c r="Q8" s="201"/>
      <c r="R8" s="203"/>
      <c r="S8" s="203"/>
    </row>
    <row r="9" spans="1:21" ht="21.75" customHeight="1">
      <c r="B9" s="376"/>
      <c r="C9" s="389"/>
      <c r="D9" s="186" t="s">
        <v>18</v>
      </c>
      <c r="E9" s="201"/>
      <c r="F9" s="202"/>
      <c r="G9" s="203"/>
      <c r="H9" s="201"/>
      <c r="I9" s="203"/>
      <c r="J9" s="203"/>
      <c r="K9" s="201"/>
      <c r="L9" s="202"/>
      <c r="M9" s="203"/>
      <c r="N9" s="201"/>
      <c r="O9" s="202"/>
      <c r="P9" s="203"/>
      <c r="Q9" s="201"/>
      <c r="R9" s="203"/>
      <c r="S9" s="203"/>
      <c r="U9" s="187"/>
    </row>
    <row r="10" spans="1:21" ht="21.75" customHeight="1">
      <c r="B10" s="376"/>
      <c r="C10" s="389"/>
      <c r="D10" s="186" t="s">
        <v>199</v>
      </c>
      <c r="E10" s="201"/>
      <c r="F10" s="202"/>
      <c r="G10" s="203"/>
      <c r="H10" s="201"/>
      <c r="I10" s="203"/>
      <c r="J10" s="203"/>
      <c r="K10" s="201"/>
      <c r="L10" s="202"/>
      <c r="M10" s="203"/>
      <c r="N10" s="201"/>
      <c r="O10" s="202"/>
      <c r="P10" s="203"/>
      <c r="Q10" s="201"/>
      <c r="R10" s="203"/>
      <c r="S10" s="203"/>
    </row>
    <row r="11" spans="1:21" ht="21.75" customHeight="1">
      <c r="B11" s="376"/>
      <c r="C11" s="389"/>
      <c r="D11" s="84" t="s">
        <v>50</v>
      </c>
      <c r="E11" s="201">
        <v>258</v>
      </c>
      <c r="F11" s="202">
        <v>129.6</v>
      </c>
      <c r="G11" s="203">
        <v>47316.3</v>
      </c>
      <c r="H11" s="201">
        <v>222</v>
      </c>
      <c r="I11" s="202">
        <v>112.8</v>
      </c>
      <c r="J11" s="203">
        <v>41296.5</v>
      </c>
      <c r="K11" s="201">
        <v>227</v>
      </c>
      <c r="L11" s="202">
        <v>107.6</v>
      </c>
      <c r="M11" s="203">
        <v>39265.22</v>
      </c>
      <c r="N11" s="201">
        <v>238</v>
      </c>
      <c r="O11" s="202">
        <v>108.2</v>
      </c>
      <c r="P11" s="203">
        <v>36067.08</v>
      </c>
      <c r="Q11" s="201">
        <v>271</v>
      </c>
      <c r="R11" s="203">
        <v>95.8</v>
      </c>
      <c r="S11" s="203">
        <v>34949</v>
      </c>
    </row>
    <row r="12" spans="1:21" ht="26.25" customHeight="1" thickBot="1">
      <c r="B12" s="377"/>
      <c r="C12" s="390"/>
      <c r="D12" s="84" t="s">
        <v>247</v>
      </c>
      <c r="E12" s="204">
        <v>258</v>
      </c>
      <c r="F12" s="205">
        <v>129.6</v>
      </c>
      <c r="G12" s="206">
        <v>47316.3</v>
      </c>
      <c r="H12" s="204">
        <v>222</v>
      </c>
      <c r="I12" s="207">
        <v>112.8</v>
      </c>
      <c r="J12" s="208">
        <v>41296.5</v>
      </c>
      <c r="K12" s="204">
        <v>227</v>
      </c>
      <c r="L12" s="205">
        <v>107.6</v>
      </c>
      <c r="M12" s="206">
        <v>39265.22</v>
      </c>
      <c r="N12" s="204">
        <v>238</v>
      </c>
      <c r="O12" s="205">
        <v>108.2</v>
      </c>
      <c r="P12" s="206">
        <v>36067.08</v>
      </c>
      <c r="Q12" s="204">
        <f t="shared" ref="Q12:S12" si="0">IF(COUNT(Q7:Q11)&gt;=1,SUM(Q7:Q11),"")</f>
        <v>271</v>
      </c>
      <c r="R12" s="206">
        <f t="shared" ref="R12" si="1">IF(COUNT(R7:R11)&gt;=1,SUM(R7:R11),"")</f>
        <v>95.8</v>
      </c>
      <c r="S12" s="206">
        <f t="shared" si="0"/>
        <v>34949</v>
      </c>
    </row>
    <row r="13" spans="1:21" ht="21.75" hidden="1" customHeight="1">
      <c r="B13" s="375" t="e">
        <f>ｼｰﾄ0!#REF!</f>
        <v>#REF!</v>
      </c>
      <c r="C13" s="380"/>
      <c r="D13" s="186" t="s">
        <v>198</v>
      </c>
      <c r="E13" s="84"/>
      <c r="F13" s="202"/>
      <c r="G13" s="203"/>
      <c r="H13" s="84"/>
      <c r="I13" s="202"/>
      <c r="J13" s="203"/>
      <c r="K13" s="84"/>
      <c r="L13" s="202"/>
      <c r="M13" s="203"/>
      <c r="N13" s="84"/>
      <c r="O13" s="202"/>
      <c r="P13" s="203"/>
      <c r="Q13" s="209"/>
      <c r="R13" s="203"/>
      <c r="S13" s="203"/>
    </row>
    <row r="14" spans="1:21" ht="21.75" hidden="1" customHeight="1">
      <c r="B14" s="376"/>
      <c r="C14" s="381"/>
      <c r="D14" s="186" t="s">
        <v>19</v>
      </c>
      <c r="E14" s="84"/>
      <c r="F14" s="202"/>
      <c r="G14" s="203"/>
      <c r="H14" s="84"/>
      <c r="I14" s="202"/>
      <c r="J14" s="203"/>
      <c r="K14" s="84"/>
      <c r="L14" s="202"/>
      <c r="M14" s="203"/>
      <c r="N14" s="84"/>
      <c r="O14" s="202"/>
      <c r="P14" s="203"/>
      <c r="Q14" s="209"/>
      <c r="R14" s="203"/>
      <c r="S14" s="203"/>
    </row>
    <row r="15" spans="1:21" ht="21.75" hidden="1" customHeight="1">
      <c r="B15" s="376"/>
      <c r="C15" s="381"/>
      <c r="D15" s="186" t="s">
        <v>18</v>
      </c>
      <c r="E15" s="84"/>
      <c r="F15" s="202"/>
      <c r="G15" s="203"/>
      <c r="H15" s="84"/>
      <c r="I15" s="202"/>
      <c r="J15" s="203"/>
      <c r="K15" s="84"/>
      <c r="L15" s="202"/>
      <c r="M15" s="203"/>
      <c r="N15" s="84"/>
      <c r="O15" s="202"/>
      <c r="P15" s="203"/>
      <c r="Q15" s="209"/>
      <c r="R15" s="203"/>
      <c r="S15" s="203"/>
    </row>
    <row r="16" spans="1:21" ht="21.75" hidden="1" customHeight="1">
      <c r="B16" s="376"/>
      <c r="C16" s="381"/>
      <c r="D16" s="186" t="s">
        <v>199</v>
      </c>
      <c r="E16" s="84"/>
      <c r="F16" s="202"/>
      <c r="G16" s="203"/>
      <c r="H16" s="84"/>
      <c r="I16" s="202"/>
      <c r="J16" s="203"/>
      <c r="K16" s="84"/>
      <c r="L16" s="202"/>
      <c r="M16" s="203"/>
      <c r="N16" s="84"/>
      <c r="O16" s="202"/>
      <c r="P16" s="203"/>
      <c r="Q16" s="209"/>
      <c r="R16" s="203"/>
      <c r="S16" s="203"/>
    </row>
    <row r="17" spans="2:19" ht="21.75" hidden="1" customHeight="1">
      <c r="B17" s="376"/>
      <c r="C17" s="381"/>
      <c r="D17" s="84" t="s">
        <v>50</v>
      </c>
      <c r="E17" s="84"/>
      <c r="F17" s="202"/>
      <c r="G17" s="203"/>
      <c r="H17" s="84"/>
      <c r="I17" s="202"/>
      <c r="J17" s="203"/>
      <c r="K17" s="84"/>
      <c r="L17" s="202"/>
      <c r="M17" s="203"/>
      <c r="N17" s="84"/>
      <c r="O17" s="202"/>
      <c r="P17" s="203"/>
      <c r="Q17" s="209"/>
      <c r="R17" s="203"/>
      <c r="S17" s="203"/>
    </row>
    <row r="18" spans="2:19" ht="26.25" hidden="1" customHeight="1">
      <c r="B18" s="377"/>
      <c r="C18" s="382"/>
      <c r="D18" s="84" t="s">
        <v>248</v>
      </c>
      <c r="E18" s="204" t="str">
        <f t="shared" ref="E18:G18" si="2">IF(COUNT(E13:E17)&gt;=1,SUM(E13:E17),"")</f>
        <v/>
      </c>
      <c r="F18" s="205" t="str">
        <f t="shared" ref="F18" si="3">IF(COUNT(F13:F17)&gt;=1,SUM(F13:F17),"")</f>
        <v/>
      </c>
      <c r="G18" s="206" t="str">
        <f t="shared" si="2"/>
        <v/>
      </c>
      <c r="H18" s="204" t="str">
        <f t="shared" ref="H18:S18" si="4">IF(COUNT(H13:H17)&gt;=1,SUM(H13:H17),"")</f>
        <v/>
      </c>
      <c r="I18" s="207" t="str">
        <f t="shared" si="4"/>
        <v/>
      </c>
      <c r="J18" s="208" t="str">
        <f t="shared" si="4"/>
        <v/>
      </c>
      <c r="K18" s="204" t="str">
        <f t="shared" si="4"/>
        <v/>
      </c>
      <c r="L18" s="205" t="str">
        <f t="shared" si="4"/>
        <v/>
      </c>
      <c r="M18" s="206" t="str">
        <f t="shared" si="4"/>
        <v/>
      </c>
      <c r="N18" s="204" t="str">
        <f t="shared" si="4"/>
        <v/>
      </c>
      <c r="O18" s="205" t="str">
        <f t="shared" si="4"/>
        <v/>
      </c>
      <c r="P18" s="206" t="str">
        <f t="shared" si="4"/>
        <v/>
      </c>
      <c r="Q18" s="204" t="str">
        <f t="shared" si="4"/>
        <v/>
      </c>
      <c r="R18" s="206" t="str">
        <f t="shared" si="4"/>
        <v/>
      </c>
      <c r="S18" s="206" t="str">
        <f t="shared" si="4"/>
        <v/>
      </c>
    </row>
    <row r="19" spans="2:19" ht="21.75" hidden="1" customHeight="1">
      <c r="B19" s="375" t="e">
        <f>ｼｰﾄ0!#REF!</f>
        <v>#REF!</v>
      </c>
      <c r="C19" s="369"/>
      <c r="D19" s="186" t="s">
        <v>198</v>
      </c>
      <c r="E19" s="84"/>
      <c r="F19" s="202"/>
      <c r="G19" s="203"/>
      <c r="H19" s="84"/>
      <c r="I19" s="202"/>
      <c r="J19" s="203"/>
      <c r="K19" s="84"/>
      <c r="L19" s="202"/>
      <c r="M19" s="203"/>
      <c r="N19" s="84"/>
      <c r="O19" s="202"/>
      <c r="P19" s="203"/>
      <c r="Q19" s="209"/>
      <c r="R19" s="203"/>
      <c r="S19" s="203"/>
    </row>
    <row r="20" spans="2:19" ht="21.75" hidden="1" customHeight="1">
      <c r="B20" s="376"/>
      <c r="C20" s="370"/>
      <c r="D20" s="186" t="s">
        <v>19</v>
      </c>
      <c r="E20" s="84"/>
      <c r="F20" s="202"/>
      <c r="G20" s="203"/>
      <c r="H20" s="84"/>
      <c r="I20" s="202"/>
      <c r="J20" s="203"/>
      <c r="K20" s="84"/>
      <c r="L20" s="202"/>
      <c r="M20" s="203"/>
      <c r="N20" s="84"/>
      <c r="O20" s="202"/>
      <c r="P20" s="203"/>
      <c r="Q20" s="209"/>
      <c r="R20" s="203"/>
      <c r="S20" s="203"/>
    </row>
    <row r="21" spans="2:19" ht="21.75" hidden="1" customHeight="1">
      <c r="B21" s="376"/>
      <c r="C21" s="370"/>
      <c r="D21" s="186" t="s">
        <v>18</v>
      </c>
      <c r="E21" s="84"/>
      <c r="F21" s="202"/>
      <c r="G21" s="203"/>
      <c r="H21" s="84"/>
      <c r="I21" s="202"/>
      <c r="J21" s="203"/>
      <c r="K21" s="84"/>
      <c r="L21" s="202"/>
      <c r="M21" s="203"/>
      <c r="N21" s="84"/>
      <c r="O21" s="202"/>
      <c r="P21" s="203"/>
      <c r="Q21" s="209"/>
      <c r="R21" s="203"/>
      <c r="S21" s="203"/>
    </row>
    <row r="22" spans="2:19" ht="21.75" hidden="1" customHeight="1">
      <c r="B22" s="376"/>
      <c r="C22" s="370"/>
      <c r="D22" s="186" t="s">
        <v>199</v>
      </c>
      <c r="E22" s="84"/>
      <c r="F22" s="202"/>
      <c r="G22" s="203"/>
      <c r="H22" s="84"/>
      <c r="I22" s="202"/>
      <c r="J22" s="203"/>
      <c r="K22" s="84"/>
      <c r="L22" s="202"/>
      <c r="M22" s="203"/>
      <c r="N22" s="84"/>
      <c r="O22" s="202"/>
      <c r="P22" s="203"/>
      <c r="Q22" s="209"/>
      <c r="R22" s="203"/>
      <c r="S22" s="203"/>
    </row>
    <row r="23" spans="2:19" ht="21.75" hidden="1" customHeight="1">
      <c r="B23" s="376"/>
      <c r="C23" s="370"/>
      <c r="D23" s="84" t="s">
        <v>50</v>
      </c>
      <c r="E23" s="84"/>
      <c r="F23" s="202"/>
      <c r="G23" s="203"/>
      <c r="H23" s="84"/>
      <c r="I23" s="202"/>
      <c r="J23" s="203"/>
      <c r="K23" s="84"/>
      <c r="L23" s="202"/>
      <c r="M23" s="203"/>
      <c r="N23" s="84"/>
      <c r="O23" s="202"/>
      <c r="P23" s="203"/>
      <c r="Q23" s="209"/>
      <c r="R23" s="203"/>
      <c r="S23" s="203"/>
    </row>
    <row r="24" spans="2:19" ht="26.25" hidden="1" customHeight="1">
      <c r="B24" s="377"/>
      <c r="C24" s="371"/>
      <c r="D24" s="84" t="s">
        <v>249</v>
      </c>
      <c r="E24" s="209" t="str">
        <f t="shared" ref="E24:G24" si="5">IF(COUNT(E19:E23)&gt;=1,SUM(E19:E23),"")</f>
        <v/>
      </c>
      <c r="F24" s="210" t="str">
        <f t="shared" ref="F24" si="6">IF(COUNT(F19:F23)&gt;=1,SUM(F19:F23),"")</f>
        <v/>
      </c>
      <c r="G24" s="211" t="str">
        <f t="shared" si="5"/>
        <v/>
      </c>
      <c r="H24" s="209" t="str">
        <f t="shared" ref="H24:S24" si="7">IF(COUNT(H19:H23)&gt;=1,SUM(H19:H23),"")</f>
        <v/>
      </c>
      <c r="I24" s="212" t="str">
        <f t="shared" si="7"/>
        <v/>
      </c>
      <c r="J24" s="213" t="str">
        <f t="shared" si="7"/>
        <v/>
      </c>
      <c r="K24" s="209" t="str">
        <f t="shared" si="7"/>
        <v/>
      </c>
      <c r="L24" s="210" t="str">
        <f t="shared" si="7"/>
        <v/>
      </c>
      <c r="M24" s="211" t="str">
        <f t="shared" si="7"/>
        <v/>
      </c>
      <c r="N24" s="209" t="str">
        <f t="shared" si="7"/>
        <v/>
      </c>
      <c r="O24" s="210" t="str">
        <f t="shared" si="7"/>
        <v/>
      </c>
      <c r="P24" s="211" t="str">
        <f t="shared" si="7"/>
        <v/>
      </c>
      <c r="Q24" s="209" t="str">
        <f t="shared" si="7"/>
        <v/>
      </c>
      <c r="R24" s="211" t="str">
        <f t="shared" si="7"/>
        <v/>
      </c>
      <c r="S24" s="211" t="str">
        <f t="shared" si="7"/>
        <v/>
      </c>
    </row>
    <row r="25" spans="2:19" ht="22.5" hidden="1" customHeight="1">
      <c r="B25" s="375" t="e">
        <f>ｼｰﾄ0!#REF!</f>
        <v>#REF!</v>
      </c>
      <c r="C25" s="369"/>
      <c r="D25" s="186" t="s">
        <v>198</v>
      </c>
      <c r="E25" s="84"/>
      <c r="F25" s="202"/>
      <c r="G25" s="203"/>
      <c r="H25" s="84"/>
      <c r="I25" s="202"/>
      <c r="J25" s="203"/>
      <c r="K25" s="84"/>
      <c r="L25" s="202"/>
      <c r="M25" s="203"/>
      <c r="N25" s="84"/>
      <c r="O25" s="202"/>
      <c r="P25" s="203"/>
      <c r="Q25" s="209"/>
      <c r="R25" s="203"/>
      <c r="S25" s="203"/>
    </row>
    <row r="26" spans="2:19" ht="22.5" hidden="1" customHeight="1">
      <c r="B26" s="376"/>
      <c r="C26" s="370"/>
      <c r="D26" s="186" t="s">
        <v>19</v>
      </c>
      <c r="E26" s="84"/>
      <c r="F26" s="202"/>
      <c r="G26" s="203"/>
      <c r="H26" s="84"/>
      <c r="I26" s="202"/>
      <c r="J26" s="203"/>
      <c r="K26" s="84"/>
      <c r="L26" s="202"/>
      <c r="M26" s="203"/>
      <c r="N26" s="84"/>
      <c r="O26" s="202"/>
      <c r="P26" s="203"/>
      <c r="Q26" s="209"/>
      <c r="R26" s="203"/>
      <c r="S26" s="203"/>
    </row>
    <row r="27" spans="2:19" ht="22.5" hidden="1" customHeight="1">
      <c r="B27" s="376"/>
      <c r="C27" s="370"/>
      <c r="D27" s="186" t="s">
        <v>18</v>
      </c>
      <c r="E27" s="84"/>
      <c r="F27" s="202"/>
      <c r="G27" s="203"/>
      <c r="H27" s="84"/>
      <c r="I27" s="202"/>
      <c r="J27" s="203"/>
      <c r="K27" s="84"/>
      <c r="L27" s="202"/>
      <c r="M27" s="203"/>
      <c r="N27" s="84"/>
      <c r="O27" s="202"/>
      <c r="P27" s="203"/>
      <c r="Q27" s="209"/>
      <c r="R27" s="203"/>
      <c r="S27" s="203"/>
    </row>
    <row r="28" spans="2:19" ht="22.5" hidden="1" customHeight="1">
      <c r="B28" s="376"/>
      <c r="C28" s="370"/>
      <c r="D28" s="186" t="s">
        <v>199</v>
      </c>
      <c r="E28" s="84"/>
      <c r="F28" s="202"/>
      <c r="G28" s="203"/>
      <c r="H28" s="84"/>
      <c r="I28" s="202"/>
      <c r="J28" s="203"/>
      <c r="K28" s="84"/>
      <c r="L28" s="202"/>
      <c r="M28" s="203"/>
      <c r="N28" s="84"/>
      <c r="O28" s="202"/>
      <c r="P28" s="203"/>
      <c r="Q28" s="209"/>
      <c r="R28" s="203"/>
      <c r="S28" s="203"/>
    </row>
    <row r="29" spans="2:19" ht="22.5" hidden="1" customHeight="1">
      <c r="B29" s="376"/>
      <c r="C29" s="370"/>
      <c r="D29" s="84" t="s">
        <v>50</v>
      </c>
      <c r="E29" s="84"/>
      <c r="F29" s="202"/>
      <c r="G29" s="203"/>
      <c r="H29" s="84"/>
      <c r="I29" s="202"/>
      <c r="J29" s="203"/>
      <c r="K29" s="84"/>
      <c r="L29" s="202"/>
      <c r="M29" s="203"/>
      <c r="N29" s="84"/>
      <c r="O29" s="202"/>
      <c r="P29" s="203"/>
      <c r="Q29" s="209"/>
      <c r="R29" s="203"/>
      <c r="S29" s="203"/>
    </row>
    <row r="30" spans="2:19" ht="25.5" hidden="1" customHeight="1">
      <c r="B30" s="377"/>
      <c r="C30" s="371"/>
      <c r="D30" s="84" t="s">
        <v>250</v>
      </c>
      <c r="E30" s="209" t="str">
        <f t="shared" ref="E30:G30" si="8">IF(COUNT(E25:E29)&gt;=1,SUM(E25:E29),"")</f>
        <v/>
      </c>
      <c r="F30" s="210" t="str">
        <f t="shared" ref="F30" si="9">IF(COUNT(F25:F29)&gt;=1,SUM(F25:F29),"")</f>
        <v/>
      </c>
      <c r="G30" s="211" t="str">
        <f t="shared" si="8"/>
        <v/>
      </c>
      <c r="H30" s="209" t="str">
        <f t="shared" ref="H30:S30" si="10">IF(COUNT(H25:H29)&gt;=1,SUM(H25:H29),"")</f>
        <v/>
      </c>
      <c r="I30" s="212" t="str">
        <f t="shared" si="10"/>
        <v/>
      </c>
      <c r="J30" s="213" t="str">
        <f t="shared" si="10"/>
        <v/>
      </c>
      <c r="K30" s="209" t="str">
        <f t="shared" si="10"/>
        <v/>
      </c>
      <c r="L30" s="210" t="str">
        <f t="shared" si="10"/>
        <v/>
      </c>
      <c r="M30" s="211" t="str">
        <f t="shared" si="10"/>
        <v/>
      </c>
      <c r="N30" s="209" t="str">
        <f t="shared" si="10"/>
        <v/>
      </c>
      <c r="O30" s="210" t="str">
        <f t="shared" si="10"/>
        <v/>
      </c>
      <c r="P30" s="211" t="str">
        <f t="shared" si="10"/>
        <v/>
      </c>
      <c r="Q30" s="209" t="str">
        <f t="shared" si="10"/>
        <v/>
      </c>
      <c r="R30" s="211" t="str">
        <f t="shared" si="10"/>
        <v/>
      </c>
      <c r="S30" s="211" t="str">
        <f t="shared" si="10"/>
        <v/>
      </c>
    </row>
    <row r="31" spans="2:19" ht="21.75" hidden="1" customHeight="1">
      <c r="B31" s="375" t="e">
        <f>ｼｰﾄ0!#REF!</f>
        <v>#REF!</v>
      </c>
      <c r="C31" s="369"/>
      <c r="D31" s="186" t="s">
        <v>198</v>
      </c>
      <c r="E31" s="84"/>
      <c r="F31" s="202"/>
      <c r="G31" s="203"/>
      <c r="H31" s="84"/>
      <c r="I31" s="202"/>
      <c r="J31" s="203"/>
      <c r="K31" s="84"/>
      <c r="L31" s="202"/>
      <c r="M31" s="203"/>
      <c r="N31" s="84"/>
      <c r="O31" s="202"/>
      <c r="P31" s="203"/>
      <c r="Q31" s="209"/>
      <c r="R31" s="203"/>
      <c r="S31" s="203"/>
    </row>
    <row r="32" spans="2:19" ht="21.75" hidden="1" customHeight="1">
      <c r="B32" s="376"/>
      <c r="C32" s="389"/>
      <c r="D32" s="186" t="s">
        <v>19</v>
      </c>
      <c r="E32" s="84"/>
      <c r="F32" s="202"/>
      <c r="G32" s="203"/>
      <c r="H32" s="84"/>
      <c r="I32" s="202"/>
      <c r="J32" s="203"/>
      <c r="K32" s="84"/>
      <c r="L32" s="202"/>
      <c r="M32" s="203"/>
      <c r="N32" s="84"/>
      <c r="O32" s="202"/>
      <c r="P32" s="203"/>
      <c r="Q32" s="209"/>
      <c r="R32" s="203"/>
      <c r="S32" s="203"/>
    </row>
    <row r="33" spans="2:19" ht="21.75" hidden="1" customHeight="1">
      <c r="B33" s="376"/>
      <c r="C33" s="389"/>
      <c r="D33" s="186" t="s">
        <v>18</v>
      </c>
      <c r="E33" s="84"/>
      <c r="F33" s="202"/>
      <c r="G33" s="203"/>
      <c r="H33" s="84"/>
      <c r="I33" s="202"/>
      <c r="J33" s="203"/>
      <c r="K33" s="84"/>
      <c r="L33" s="202"/>
      <c r="M33" s="203"/>
      <c r="N33" s="84"/>
      <c r="O33" s="202"/>
      <c r="P33" s="203"/>
      <c r="Q33" s="209"/>
      <c r="R33" s="203"/>
      <c r="S33" s="203"/>
    </row>
    <row r="34" spans="2:19" ht="21.75" hidden="1" customHeight="1">
      <c r="B34" s="376"/>
      <c r="C34" s="389"/>
      <c r="D34" s="186" t="s">
        <v>199</v>
      </c>
      <c r="E34" s="84"/>
      <c r="F34" s="202"/>
      <c r="G34" s="203"/>
      <c r="H34" s="84"/>
      <c r="I34" s="202"/>
      <c r="J34" s="203"/>
      <c r="K34" s="84"/>
      <c r="L34" s="202"/>
      <c r="M34" s="203"/>
      <c r="N34" s="84"/>
      <c r="O34" s="202"/>
      <c r="P34" s="203"/>
      <c r="Q34" s="209"/>
      <c r="R34" s="203"/>
      <c r="S34" s="203"/>
    </row>
    <row r="35" spans="2:19" ht="21.75" hidden="1" customHeight="1">
      <c r="B35" s="376"/>
      <c r="C35" s="389"/>
      <c r="D35" s="84" t="s">
        <v>50</v>
      </c>
      <c r="E35" s="84"/>
      <c r="F35" s="202"/>
      <c r="G35" s="203"/>
      <c r="H35" s="84"/>
      <c r="I35" s="202"/>
      <c r="J35" s="203"/>
      <c r="K35" s="84"/>
      <c r="L35" s="202"/>
      <c r="M35" s="203"/>
      <c r="N35" s="84"/>
      <c r="O35" s="202"/>
      <c r="P35" s="203"/>
      <c r="Q35" s="209"/>
      <c r="R35" s="203"/>
      <c r="S35" s="203"/>
    </row>
    <row r="36" spans="2:19" ht="25.5" hidden="1" customHeight="1">
      <c r="B36" s="377"/>
      <c r="C36" s="390"/>
      <c r="D36" s="188" t="s">
        <v>251</v>
      </c>
      <c r="E36" s="209" t="str">
        <f t="shared" ref="E36:G36" si="11">IF(COUNT(E31:E35)&gt;=1,SUM(E31:E35),"")</f>
        <v/>
      </c>
      <c r="F36" s="210" t="str">
        <f t="shared" ref="F36" si="12">IF(COUNT(F31:F35)&gt;=1,SUM(F31:F35),"")</f>
        <v/>
      </c>
      <c r="G36" s="211" t="str">
        <f t="shared" si="11"/>
        <v/>
      </c>
      <c r="H36" s="209" t="str">
        <f t="shared" ref="H36:S36" si="13">IF(COUNT(H31:H35)&gt;=1,SUM(H31:H35),"")</f>
        <v/>
      </c>
      <c r="I36" s="212" t="str">
        <f t="shared" si="13"/>
        <v/>
      </c>
      <c r="J36" s="213" t="str">
        <f t="shared" si="13"/>
        <v/>
      </c>
      <c r="K36" s="209" t="str">
        <f t="shared" si="13"/>
        <v/>
      </c>
      <c r="L36" s="210" t="str">
        <f t="shared" si="13"/>
        <v/>
      </c>
      <c r="M36" s="211" t="str">
        <f t="shared" si="13"/>
        <v/>
      </c>
      <c r="N36" s="209" t="str">
        <f t="shared" si="13"/>
        <v/>
      </c>
      <c r="O36" s="210" t="str">
        <f t="shared" si="13"/>
        <v/>
      </c>
      <c r="P36" s="211" t="str">
        <f t="shared" si="13"/>
        <v/>
      </c>
      <c r="Q36" s="209" t="str">
        <f t="shared" si="13"/>
        <v/>
      </c>
      <c r="R36" s="211" t="str">
        <f t="shared" si="13"/>
        <v/>
      </c>
      <c r="S36" s="211" t="str">
        <f t="shared" si="13"/>
        <v/>
      </c>
    </row>
    <row r="37" spans="2:19" ht="21.75" hidden="1" customHeight="1">
      <c r="B37" s="375" t="e">
        <f>ｼｰﾄ0!#REF!</f>
        <v>#REF!</v>
      </c>
      <c r="C37" s="369"/>
      <c r="D37" s="186" t="s">
        <v>198</v>
      </c>
      <c r="E37" s="84"/>
      <c r="F37" s="202"/>
      <c r="G37" s="203"/>
      <c r="H37" s="84"/>
      <c r="I37" s="202"/>
      <c r="J37" s="203"/>
      <c r="K37" s="84"/>
      <c r="L37" s="202"/>
      <c r="M37" s="203"/>
      <c r="N37" s="84"/>
      <c r="O37" s="202"/>
      <c r="P37" s="203"/>
      <c r="Q37" s="209"/>
      <c r="R37" s="203"/>
      <c r="S37" s="203"/>
    </row>
    <row r="38" spans="2:19" ht="21.75" hidden="1" customHeight="1">
      <c r="B38" s="376"/>
      <c r="C38" s="389"/>
      <c r="D38" s="186" t="s">
        <v>19</v>
      </c>
      <c r="E38" s="84"/>
      <c r="F38" s="202"/>
      <c r="G38" s="203"/>
      <c r="H38" s="84"/>
      <c r="I38" s="202"/>
      <c r="J38" s="203"/>
      <c r="K38" s="84"/>
      <c r="L38" s="202"/>
      <c r="M38" s="203"/>
      <c r="N38" s="84"/>
      <c r="O38" s="202"/>
      <c r="P38" s="203"/>
      <c r="Q38" s="209"/>
      <c r="R38" s="203"/>
      <c r="S38" s="203"/>
    </row>
    <row r="39" spans="2:19" ht="21.75" hidden="1" customHeight="1">
      <c r="B39" s="376"/>
      <c r="C39" s="389"/>
      <c r="D39" s="186" t="s">
        <v>18</v>
      </c>
      <c r="E39" s="84"/>
      <c r="F39" s="202"/>
      <c r="G39" s="203"/>
      <c r="H39" s="84"/>
      <c r="I39" s="202"/>
      <c r="J39" s="203"/>
      <c r="K39" s="84"/>
      <c r="L39" s="202"/>
      <c r="M39" s="203"/>
      <c r="N39" s="84"/>
      <c r="O39" s="202"/>
      <c r="P39" s="203"/>
      <c r="Q39" s="209"/>
      <c r="R39" s="203"/>
      <c r="S39" s="203"/>
    </row>
    <row r="40" spans="2:19" ht="21.75" hidden="1" customHeight="1">
      <c r="B40" s="376"/>
      <c r="C40" s="389"/>
      <c r="D40" s="186" t="s">
        <v>199</v>
      </c>
      <c r="E40" s="84"/>
      <c r="F40" s="202"/>
      <c r="G40" s="203"/>
      <c r="H40" s="84"/>
      <c r="I40" s="202"/>
      <c r="J40" s="203"/>
      <c r="K40" s="84"/>
      <c r="L40" s="202"/>
      <c r="M40" s="203"/>
      <c r="N40" s="84"/>
      <c r="O40" s="202"/>
      <c r="P40" s="203"/>
      <c r="Q40" s="209"/>
      <c r="R40" s="203"/>
      <c r="S40" s="203"/>
    </row>
    <row r="41" spans="2:19" ht="21.75" hidden="1" customHeight="1">
      <c r="B41" s="376"/>
      <c r="C41" s="389"/>
      <c r="D41" s="84" t="s">
        <v>50</v>
      </c>
      <c r="E41" s="84"/>
      <c r="F41" s="202"/>
      <c r="G41" s="203"/>
      <c r="H41" s="84"/>
      <c r="I41" s="202"/>
      <c r="J41" s="203"/>
      <c r="K41" s="84"/>
      <c r="L41" s="202"/>
      <c r="M41" s="203"/>
      <c r="N41" s="84"/>
      <c r="O41" s="202"/>
      <c r="P41" s="203"/>
      <c r="Q41" s="209"/>
      <c r="R41" s="203"/>
      <c r="S41" s="203"/>
    </row>
    <row r="42" spans="2:19" ht="25.5" hidden="1" customHeight="1">
      <c r="B42" s="377"/>
      <c r="C42" s="390"/>
      <c r="D42" s="84" t="s">
        <v>252</v>
      </c>
      <c r="E42" s="209" t="str">
        <f t="shared" ref="E42:G42" si="14">IF(COUNT(E37:E41)&gt;=1,SUM(E37:E41),"")</f>
        <v/>
      </c>
      <c r="F42" s="210" t="str">
        <f t="shared" ref="F42" si="15">IF(COUNT(F37:F41)&gt;=1,SUM(F37:F41),"")</f>
        <v/>
      </c>
      <c r="G42" s="211" t="str">
        <f t="shared" si="14"/>
        <v/>
      </c>
      <c r="H42" s="209" t="str">
        <f t="shared" ref="H42:S42" si="16">IF(COUNT(H37:H41)&gt;=1,SUM(H37:H41),"")</f>
        <v/>
      </c>
      <c r="I42" s="212" t="str">
        <f t="shared" si="16"/>
        <v/>
      </c>
      <c r="J42" s="213" t="str">
        <f t="shared" si="16"/>
        <v/>
      </c>
      <c r="K42" s="209" t="str">
        <f t="shared" si="16"/>
        <v/>
      </c>
      <c r="L42" s="210" t="str">
        <f t="shared" si="16"/>
        <v/>
      </c>
      <c r="M42" s="211" t="str">
        <f t="shared" si="16"/>
        <v/>
      </c>
      <c r="N42" s="209" t="str">
        <f t="shared" si="16"/>
        <v/>
      </c>
      <c r="O42" s="210" t="str">
        <f t="shared" si="16"/>
        <v/>
      </c>
      <c r="P42" s="211" t="str">
        <f t="shared" si="16"/>
        <v/>
      </c>
      <c r="Q42" s="209" t="str">
        <f t="shared" si="16"/>
        <v/>
      </c>
      <c r="R42" s="211" t="str">
        <f t="shared" si="16"/>
        <v/>
      </c>
      <c r="S42" s="211" t="str">
        <f t="shared" si="16"/>
        <v/>
      </c>
    </row>
    <row r="43" spans="2:19" ht="21.75" hidden="1" customHeight="1">
      <c r="B43" s="375" t="e">
        <f>ｼｰﾄ0!#REF!</f>
        <v>#REF!</v>
      </c>
      <c r="C43" s="369"/>
      <c r="D43" s="186" t="s">
        <v>198</v>
      </c>
      <c r="E43" s="84"/>
      <c r="F43" s="202"/>
      <c r="G43" s="203"/>
      <c r="H43" s="84"/>
      <c r="I43" s="202"/>
      <c r="J43" s="203"/>
      <c r="K43" s="84"/>
      <c r="L43" s="202"/>
      <c r="M43" s="203"/>
      <c r="N43" s="84"/>
      <c r="O43" s="202"/>
      <c r="P43" s="203"/>
      <c r="Q43" s="209"/>
      <c r="R43" s="203"/>
      <c r="S43" s="203"/>
    </row>
    <row r="44" spans="2:19" ht="21.75" hidden="1" customHeight="1">
      <c r="B44" s="376"/>
      <c r="C44" s="370"/>
      <c r="D44" s="186" t="s">
        <v>19</v>
      </c>
      <c r="E44" s="84"/>
      <c r="F44" s="202"/>
      <c r="G44" s="203"/>
      <c r="H44" s="84"/>
      <c r="I44" s="202"/>
      <c r="J44" s="203"/>
      <c r="K44" s="84"/>
      <c r="L44" s="202"/>
      <c r="M44" s="203"/>
      <c r="N44" s="84"/>
      <c r="O44" s="202"/>
      <c r="P44" s="203"/>
      <c r="Q44" s="209"/>
      <c r="R44" s="203"/>
      <c r="S44" s="203"/>
    </row>
    <row r="45" spans="2:19" ht="21.75" hidden="1" customHeight="1">
      <c r="B45" s="376"/>
      <c r="C45" s="370"/>
      <c r="D45" s="186" t="s">
        <v>18</v>
      </c>
      <c r="E45" s="84"/>
      <c r="F45" s="202"/>
      <c r="G45" s="203"/>
      <c r="H45" s="84"/>
      <c r="I45" s="202"/>
      <c r="J45" s="203"/>
      <c r="K45" s="84"/>
      <c r="L45" s="202"/>
      <c r="M45" s="203"/>
      <c r="N45" s="84"/>
      <c r="O45" s="202"/>
      <c r="P45" s="203"/>
      <c r="Q45" s="209"/>
      <c r="R45" s="203"/>
      <c r="S45" s="203"/>
    </row>
    <row r="46" spans="2:19" ht="21.75" hidden="1" customHeight="1">
      <c r="B46" s="376"/>
      <c r="C46" s="370"/>
      <c r="D46" s="186" t="s">
        <v>199</v>
      </c>
      <c r="E46" s="84"/>
      <c r="F46" s="202"/>
      <c r="G46" s="203"/>
      <c r="H46" s="84"/>
      <c r="I46" s="202"/>
      <c r="J46" s="203"/>
      <c r="K46" s="84"/>
      <c r="L46" s="202"/>
      <c r="M46" s="203"/>
      <c r="N46" s="84"/>
      <c r="O46" s="202"/>
      <c r="P46" s="203"/>
      <c r="Q46" s="209"/>
      <c r="R46" s="203"/>
      <c r="S46" s="203"/>
    </row>
    <row r="47" spans="2:19" ht="21.75" hidden="1" customHeight="1">
      <c r="B47" s="376"/>
      <c r="C47" s="370"/>
      <c r="D47" s="84" t="s">
        <v>50</v>
      </c>
      <c r="E47" s="84"/>
      <c r="F47" s="202"/>
      <c r="G47" s="203"/>
      <c r="H47" s="84"/>
      <c r="I47" s="202"/>
      <c r="J47" s="203"/>
      <c r="K47" s="84"/>
      <c r="L47" s="202"/>
      <c r="M47" s="203"/>
      <c r="N47" s="84"/>
      <c r="O47" s="202"/>
      <c r="P47" s="203"/>
      <c r="Q47" s="209"/>
      <c r="R47" s="203"/>
      <c r="S47" s="203"/>
    </row>
    <row r="48" spans="2:19" ht="23.25" hidden="1" customHeight="1">
      <c r="B48" s="377"/>
      <c r="C48" s="371"/>
      <c r="D48" s="84" t="s">
        <v>253</v>
      </c>
      <c r="E48" s="209" t="str">
        <f t="shared" ref="E48:G48" si="17">IF(COUNT(E43:E47)&gt;=1,SUM(E43:E47),"")</f>
        <v/>
      </c>
      <c r="F48" s="210" t="str">
        <f t="shared" ref="F48" si="18">IF(COUNT(F43:F47)&gt;=1,SUM(F43:F47),"")</f>
        <v/>
      </c>
      <c r="G48" s="211" t="str">
        <f t="shared" si="17"/>
        <v/>
      </c>
      <c r="H48" s="209" t="str">
        <f t="shared" ref="H48:S48" si="19">IF(COUNT(H43:H47)&gt;=1,SUM(H43:H47),"")</f>
        <v/>
      </c>
      <c r="I48" s="212" t="str">
        <f t="shared" si="19"/>
        <v/>
      </c>
      <c r="J48" s="213" t="str">
        <f t="shared" si="19"/>
        <v/>
      </c>
      <c r="K48" s="209" t="str">
        <f t="shared" si="19"/>
        <v/>
      </c>
      <c r="L48" s="210" t="str">
        <f t="shared" si="19"/>
        <v/>
      </c>
      <c r="M48" s="211" t="str">
        <f t="shared" si="19"/>
        <v/>
      </c>
      <c r="N48" s="209" t="str">
        <f t="shared" si="19"/>
        <v/>
      </c>
      <c r="O48" s="210" t="str">
        <f t="shared" si="19"/>
        <v/>
      </c>
      <c r="P48" s="211" t="str">
        <f t="shared" si="19"/>
        <v/>
      </c>
      <c r="Q48" s="209" t="str">
        <f t="shared" si="19"/>
        <v/>
      </c>
      <c r="R48" s="211" t="str">
        <f t="shared" si="19"/>
        <v/>
      </c>
      <c r="S48" s="211" t="str">
        <f t="shared" si="19"/>
        <v/>
      </c>
    </row>
    <row r="49" spans="2:19" ht="21.75" hidden="1" customHeight="1">
      <c r="B49" s="375" t="e">
        <f>ｼｰﾄ0!#REF!</f>
        <v>#REF!</v>
      </c>
      <c r="C49" s="369"/>
      <c r="D49" s="186" t="s">
        <v>198</v>
      </c>
      <c r="E49" s="84"/>
      <c r="F49" s="202"/>
      <c r="G49" s="203"/>
      <c r="H49" s="84"/>
      <c r="I49" s="202"/>
      <c r="J49" s="203"/>
      <c r="K49" s="201"/>
      <c r="L49" s="202"/>
      <c r="M49" s="203"/>
      <c r="N49" s="201"/>
      <c r="O49" s="202"/>
      <c r="P49" s="203"/>
      <c r="Q49" s="209"/>
      <c r="R49" s="203"/>
      <c r="S49" s="203"/>
    </row>
    <row r="50" spans="2:19" ht="21.75" hidden="1" customHeight="1">
      <c r="B50" s="376"/>
      <c r="C50" s="389"/>
      <c r="D50" s="186" t="s">
        <v>19</v>
      </c>
      <c r="E50" s="84"/>
      <c r="F50" s="202"/>
      <c r="G50" s="203"/>
      <c r="H50" s="84"/>
      <c r="I50" s="202"/>
      <c r="J50" s="203"/>
      <c r="K50" s="201"/>
      <c r="L50" s="202"/>
      <c r="M50" s="203"/>
      <c r="N50" s="201"/>
      <c r="O50" s="202"/>
      <c r="P50" s="203"/>
      <c r="Q50" s="209"/>
      <c r="R50" s="203"/>
      <c r="S50" s="203"/>
    </row>
    <row r="51" spans="2:19" ht="21.75" hidden="1" customHeight="1">
      <c r="B51" s="376"/>
      <c r="C51" s="389"/>
      <c r="D51" s="186" t="s">
        <v>18</v>
      </c>
      <c r="E51" s="84"/>
      <c r="F51" s="202"/>
      <c r="G51" s="203"/>
      <c r="H51" s="84"/>
      <c r="I51" s="202"/>
      <c r="J51" s="203"/>
      <c r="K51" s="201"/>
      <c r="L51" s="202"/>
      <c r="M51" s="203"/>
      <c r="N51" s="201"/>
      <c r="O51" s="202"/>
      <c r="P51" s="203"/>
      <c r="Q51" s="209"/>
      <c r="R51" s="203"/>
      <c r="S51" s="203"/>
    </row>
    <row r="52" spans="2:19" ht="21.75" hidden="1" customHeight="1">
      <c r="B52" s="376"/>
      <c r="C52" s="389"/>
      <c r="D52" s="186" t="s">
        <v>199</v>
      </c>
      <c r="E52" s="84"/>
      <c r="F52" s="202"/>
      <c r="G52" s="203"/>
      <c r="H52" s="84"/>
      <c r="I52" s="202"/>
      <c r="J52" s="203"/>
      <c r="K52" s="201"/>
      <c r="L52" s="202"/>
      <c r="M52" s="203"/>
      <c r="N52" s="201"/>
      <c r="O52" s="202"/>
      <c r="P52" s="203"/>
      <c r="Q52" s="209"/>
      <c r="R52" s="203"/>
      <c r="S52" s="203"/>
    </row>
    <row r="53" spans="2:19" ht="21.75" hidden="1" customHeight="1">
      <c r="B53" s="376"/>
      <c r="C53" s="389"/>
      <c r="D53" s="84" t="s">
        <v>50</v>
      </c>
      <c r="E53" s="84"/>
      <c r="F53" s="202"/>
      <c r="G53" s="203"/>
      <c r="H53" s="84"/>
      <c r="I53" s="202"/>
      <c r="J53" s="203"/>
      <c r="K53" s="201"/>
      <c r="L53" s="202"/>
      <c r="M53" s="203"/>
      <c r="N53" s="201"/>
      <c r="O53" s="202"/>
      <c r="P53" s="203"/>
      <c r="Q53" s="209"/>
      <c r="R53" s="203"/>
      <c r="S53" s="203"/>
    </row>
    <row r="54" spans="2:19" ht="26.25" hidden="1" customHeight="1" thickBot="1">
      <c r="B54" s="379"/>
      <c r="C54" s="391"/>
      <c r="D54" s="189" t="s">
        <v>254</v>
      </c>
      <c r="E54" s="209" t="str">
        <f t="shared" ref="E54:G54" si="20">IF(COUNT(E49:E53)&gt;=1,SUM(E49:E53),"")</f>
        <v/>
      </c>
      <c r="F54" s="210" t="str">
        <f t="shared" ref="F54" si="21">IF(COUNT(F49:F53)&gt;=1,SUM(F49:F53),"")</f>
        <v/>
      </c>
      <c r="G54" s="211" t="str">
        <f t="shared" si="20"/>
        <v/>
      </c>
      <c r="H54" s="209" t="str">
        <f t="shared" ref="H54:S54" si="22">IF(COUNT(H49:H53)&gt;=1,SUM(H49:H53),"")</f>
        <v/>
      </c>
      <c r="I54" s="212" t="str">
        <f>IF(COUNT(I49:I53)&gt;=1,SUM(I49:I53),"")</f>
        <v/>
      </c>
      <c r="J54" s="213" t="str">
        <f t="shared" si="22"/>
        <v/>
      </c>
      <c r="K54" s="209" t="str">
        <f t="shared" si="22"/>
        <v/>
      </c>
      <c r="L54" s="210" t="str">
        <f t="shared" si="22"/>
        <v/>
      </c>
      <c r="M54" s="211" t="str">
        <f t="shared" si="22"/>
        <v/>
      </c>
      <c r="N54" s="209" t="str">
        <f t="shared" si="22"/>
        <v/>
      </c>
      <c r="O54" s="210" t="str">
        <f t="shared" si="22"/>
        <v/>
      </c>
      <c r="P54" s="211" t="str">
        <f t="shared" si="22"/>
        <v/>
      </c>
      <c r="Q54" s="209" t="str">
        <f t="shared" si="22"/>
        <v/>
      </c>
      <c r="R54" s="211" t="str">
        <f t="shared" si="22"/>
        <v/>
      </c>
      <c r="S54" s="211" t="str">
        <f t="shared" si="22"/>
        <v/>
      </c>
    </row>
    <row r="55" spans="2:19" ht="21.75" customHeight="1" thickTop="1">
      <c r="B55" s="372" t="s">
        <v>232</v>
      </c>
      <c r="C55" s="363"/>
      <c r="D55" s="190" t="s">
        <v>198</v>
      </c>
      <c r="E55" s="214" t="str">
        <f>IF(COUNT(E7,E13,E19,E25,E31,E37,E43,E49)&gt;=1,SUM(E7,E13,E19,E25,E31,E37,E43,E49),"")</f>
        <v/>
      </c>
      <c r="F55" s="215" t="str">
        <f t="shared" ref="F55:S55" si="23">IF(COUNT(F7,F13,F19,F25,F31,F37,F43,F49)&gt;=1,SUM(F7,F13,F19,F25,F31,F37,F43,F49),"")</f>
        <v/>
      </c>
      <c r="G55" s="214" t="str">
        <f t="shared" si="23"/>
        <v/>
      </c>
      <c r="H55" s="214" t="str">
        <f t="shared" si="23"/>
        <v/>
      </c>
      <c r="I55" s="215" t="str">
        <f t="shared" si="23"/>
        <v/>
      </c>
      <c r="J55" s="214" t="str">
        <f t="shared" si="23"/>
        <v/>
      </c>
      <c r="K55" s="214" t="str">
        <f t="shared" si="23"/>
        <v/>
      </c>
      <c r="L55" s="215" t="str">
        <f t="shared" si="23"/>
        <v/>
      </c>
      <c r="M55" s="214" t="str">
        <f t="shared" si="23"/>
        <v/>
      </c>
      <c r="N55" s="214" t="str">
        <f t="shared" si="23"/>
        <v/>
      </c>
      <c r="O55" s="215" t="str">
        <f t="shared" si="23"/>
        <v/>
      </c>
      <c r="P55" s="214" t="str">
        <f t="shared" si="23"/>
        <v/>
      </c>
      <c r="Q55" s="214" t="str">
        <f t="shared" si="23"/>
        <v/>
      </c>
      <c r="R55" s="214" t="str">
        <f t="shared" si="23"/>
        <v/>
      </c>
      <c r="S55" s="214" t="str">
        <f t="shared" si="23"/>
        <v/>
      </c>
    </row>
    <row r="56" spans="2:19" ht="21.75" customHeight="1">
      <c r="B56" s="373"/>
      <c r="C56" s="364"/>
      <c r="D56" s="186" t="s">
        <v>19</v>
      </c>
      <c r="E56" s="214" t="str">
        <f t="shared" ref="E56:S56" si="24">IF(COUNT(E8,E14,E20,E26,E32,E38,E44,E50)&gt;=1,SUM(E8,E14,E20,E26,E32,E38,E44,E50),"")</f>
        <v/>
      </c>
      <c r="F56" s="215" t="str">
        <f t="shared" si="24"/>
        <v/>
      </c>
      <c r="G56" s="214" t="str">
        <f t="shared" si="24"/>
        <v/>
      </c>
      <c r="H56" s="214" t="str">
        <f t="shared" si="24"/>
        <v/>
      </c>
      <c r="I56" s="215" t="str">
        <f t="shared" si="24"/>
        <v/>
      </c>
      <c r="J56" s="214" t="str">
        <f t="shared" si="24"/>
        <v/>
      </c>
      <c r="K56" s="214" t="str">
        <f t="shared" si="24"/>
        <v/>
      </c>
      <c r="L56" s="215" t="str">
        <f t="shared" si="24"/>
        <v/>
      </c>
      <c r="M56" s="214" t="str">
        <f t="shared" si="24"/>
        <v/>
      </c>
      <c r="N56" s="214" t="str">
        <f t="shared" si="24"/>
        <v/>
      </c>
      <c r="O56" s="215" t="str">
        <f t="shared" si="24"/>
        <v/>
      </c>
      <c r="P56" s="214" t="str">
        <f t="shared" si="24"/>
        <v/>
      </c>
      <c r="Q56" s="214" t="str">
        <f t="shared" si="24"/>
        <v/>
      </c>
      <c r="R56" s="214" t="str">
        <f t="shared" si="24"/>
        <v/>
      </c>
      <c r="S56" s="214" t="str">
        <f t="shared" si="24"/>
        <v/>
      </c>
    </row>
    <row r="57" spans="2:19" ht="21.75" customHeight="1">
      <c r="B57" s="373"/>
      <c r="C57" s="364"/>
      <c r="D57" s="186" t="s">
        <v>18</v>
      </c>
      <c r="E57" s="214" t="str">
        <f t="shared" ref="E57:S57" si="25">IF(COUNT(E9,E15,E21,E27,E33,E39,E45,E51)&gt;=1,SUM(E9,E15,E21,E27,E33,E39,E45,E51),"")</f>
        <v/>
      </c>
      <c r="F57" s="215" t="str">
        <f t="shared" si="25"/>
        <v/>
      </c>
      <c r="G57" s="214" t="str">
        <f t="shared" si="25"/>
        <v/>
      </c>
      <c r="H57" s="214" t="str">
        <f t="shared" si="25"/>
        <v/>
      </c>
      <c r="I57" s="215" t="str">
        <f t="shared" si="25"/>
        <v/>
      </c>
      <c r="J57" s="214" t="str">
        <f t="shared" si="25"/>
        <v/>
      </c>
      <c r="K57" s="214" t="str">
        <f t="shared" si="25"/>
        <v/>
      </c>
      <c r="L57" s="215" t="str">
        <f t="shared" si="25"/>
        <v/>
      </c>
      <c r="M57" s="214" t="str">
        <f t="shared" si="25"/>
        <v/>
      </c>
      <c r="N57" s="214" t="str">
        <f t="shared" si="25"/>
        <v/>
      </c>
      <c r="O57" s="215" t="str">
        <f t="shared" si="25"/>
        <v/>
      </c>
      <c r="P57" s="214" t="str">
        <f t="shared" si="25"/>
        <v/>
      </c>
      <c r="Q57" s="214" t="str">
        <f t="shared" si="25"/>
        <v/>
      </c>
      <c r="R57" s="214" t="str">
        <f t="shared" si="25"/>
        <v/>
      </c>
      <c r="S57" s="214" t="str">
        <f t="shared" si="25"/>
        <v/>
      </c>
    </row>
    <row r="58" spans="2:19" ht="21.75" customHeight="1">
      <c r="B58" s="373"/>
      <c r="C58" s="364"/>
      <c r="D58" s="186" t="s">
        <v>199</v>
      </c>
      <c r="E58" s="214" t="str">
        <f t="shared" ref="E58:S58" si="26">IF(COUNT(E10,E16,E22,E28,E34,E40,E46,E52)&gt;=1,SUM(E10,E16,E22,E28,E34,E40,E46,E52),"")</f>
        <v/>
      </c>
      <c r="F58" s="215" t="str">
        <f t="shared" si="26"/>
        <v/>
      </c>
      <c r="G58" s="214" t="str">
        <f t="shared" si="26"/>
        <v/>
      </c>
      <c r="H58" s="214" t="str">
        <f t="shared" si="26"/>
        <v/>
      </c>
      <c r="I58" s="215" t="str">
        <f t="shared" si="26"/>
        <v/>
      </c>
      <c r="J58" s="214" t="str">
        <f t="shared" si="26"/>
        <v/>
      </c>
      <c r="K58" s="214" t="str">
        <f t="shared" si="26"/>
        <v/>
      </c>
      <c r="L58" s="215" t="str">
        <f t="shared" si="26"/>
        <v/>
      </c>
      <c r="M58" s="214" t="str">
        <f t="shared" si="26"/>
        <v/>
      </c>
      <c r="N58" s="214" t="str">
        <f t="shared" si="26"/>
        <v/>
      </c>
      <c r="O58" s="215" t="str">
        <f t="shared" si="26"/>
        <v/>
      </c>
      <c r="P58" s="214" t="str">
        <f t="shared" si="26"/>
        <v/>
      </c>
      <c r="Q58" s="214" t="str">
        <f t="shared" si="26"/>
        <v/>
      </c>
      <c r="R58" s="214" t="str">
        <f t="shared" si="26"/>
        <v/>
      </c>
      <c r="S58" s="214" t="str">
        <f t="shared" si="26"/>
        <v/>
      </c>
    </row>
    <row r="59" spans="2:19" ht="21.75" customHeight="1">
      <c r="B59" s="373"/>
      <c r="C59" s="364"/>
      <c r="D59" s="84" t="s">
        <v>50</v>
      </c>
      <c r="E59" s="214">
        <f t="shared" ref="E59:S59" si="27">IF(COUNT(E11,E17,E23,E29,E35,E41,E47,E53)&gt;=1,SUM(E11,E17,E23,E29,E35,E41,E47,E53),"")</f>
        <v>258</v>
      </c>
      <c r="F59" s="215">
        <f t="shared" si="27"/>
        <v>129.6</v>
      </c>
      <c r="G59" s="214">
        <f t="shared" si="27"/>
        <v>47316.3</v>
      </c>
      <c r="H59" s="214">
        <f t="shared" si="27"/>
        <v>222</v>
      </c>
      <c r="I59" s="215">
        <f t="shared" si="27"/>
        <v>112.8</v>
      </c>
      <c r="J59" s="214">
        <f t="shared" si="27"/>
        <v>41296.5</v>
      </c>
      <c r="K59" s="214">
        <f t="shared" si="27"/>
        <v>227</v>
      </c>
      <c r="L59" s="215">
        <f t="shared" si="27"/>
        <v>107.6</v>
      </c>
      <c r="M59" s="214">
        <f t="shared" si="27"/>
        <v>39265.22</v>
      </c>
      <c r="N59" s="214">
        <f t="shared" si="27"/>
        <v>238</v>
      </c>
      <c r="O59" s="215">
        <f t="shared" si="27"/>
        <v>108.2</v>
      </c>
      <c r="P59" s="214">
        <f>IF(COUNT(P11,P17,P23,P29,P35,P41,P47,P53)&gt;=1,SUM(P11,P17,P23,P29,P35,P41,P47,P53),"")</f>
        <v>36067.08</v>
      </c>
      <c r="Q59" s="214">
        <f t="shared" si="27"/>
        <v>271</v>
      </c>
      <c r="R59" s="214">
        <f t="shared" si="27"/>
        <v>95.8</v>
      </c>
      <c r="S59" s="214">
        <f t="shared" si="27"/>
        <v>34949</v>
      </c>
    </row>
    <row r="60" spans="2:19" ht="32.25" customHeight="1">
      <c r="B60" s="374"/>
      <c r="C60" s="365"/>
      <c r="D60" s="84" t="s">
        <v>222</v>
      </c>
      <c r="E60" s="211">
        <f>SUM(E55:E59)</f>
        <v>258</v>
      </c>
      <c r="F60" s="210">
        <f t="shared" ref="F60:S60" si="28">SUM(F55:F59)</f>
        <v>129.6</v>
      </c>
      <c r="G60" s="211">
        <f t="shared" si="28"/>
        <v>47316.3</v>
      </c>
      <c r="H60" s="211">
        <f t="shared" si="28"/>
        <v>222</v>
      </c>
      <c r="I60" s="210">
        <f t="shared" si="28"/>
        <v>112.8</v>
      </c>
      <c r="J60" s="211">
        <f t="shared" si="28"/>
        <v>41296.5</v>
      </c>
      <c r="K60" s="211">
        <f t="shared" si="28"/>
        <v>227</v>
      </c>
      <c r="L60" s="210">
        <f t="shared" si="28"/>
        <v>107.6</v>
      </c>
      <c r="M60" s="211">
        <f t="shared" si="28"/>
        <v>39265.22</v>
      </c>
      <c r="N60" s="211">
        <f t="shared" si="28"/>
        <v>238</v>
      </c>
      <c r="O60" s="210">
        <f t="shared" si="28"/>
        <v>108.2</v>
      </c>
      <c r="P60" s="211">
        <f t="shared" si="28"/>
        <v>36067.08</v>
      </c>
      <c r="Q60" s="211">
        <f t="shared" si="28"/>
        <v>271</v>
      </c>
      <c r="R60" s="211">
        <f t="shared" si="28"/>
        <v>95.8</v>
      </c>
      <c r="S60" s="211">
        <f t="shared" si="28"/>
        <v>34949</v>
      </c>
    </row>
    <row r="61" spans="2:19">
      <c r="J61" s="191"/>
    </row>
    <row r="62" spans="2:19" ht="44.5">
      <c r="C62" s="172" t="s">
        <v>260</v>
      </c>
      <c r="D62" s="192"/>
      <c r="E62" s="193"/>
      <c r="F62" s="191"/>
      <c r="G62" s="191" t="s">
        <v>229</v>
      </c>
      <c r="H62" s="194" t="s">
        <v>261</v>
      </c>
      <c r="I62" s="195"/>
      <c r="J62" s="195"/>
      <c r="K62" s="194"/>
      <c r="L62" s="191"/>
      <c r="M62" s="196"/>
      <c r="N62" s="387"/>
      <c r="O62" s="387"/>
      <c r="P62" s="388"/>
      <c r="Q62" s="388"/>
      <c r="R62" s="388"/>
      <c r="S62" s="388"/>
    </row>
    <row r="63" spans="2:19" ht="28.5" customHeight="1">
      <c r="D63" s="88" t="s">
        <v>17</v>
      </c>
      <c r="E63" s="198"/>
      <c r="F63" s="199"/>
      <c r="G63" s="199"/>
      <c r="H63" s="200"/>
      <c r="I63" s="199"/>
      <c r="J63" s="199"/>
      <c r="K63" s="200"/>
      <c r="L63" s="199"/>
      <c r="M63" s="119"/>
      <c r="N63" s="387"/>
      <c r="O63" s="387"/>
      <c r="P63" s="388"/>
      <c r="Q63" s="388"/>
      <c r="R63" s="388"/>
      <c r="S63" s="388"/>
    </row>
    <row r="64" spans="2:19" ht="28.5" customHeight="1">
      <c r="D64" s="88" t="s">
        <v>19</v>
      </c>
      <c r="E64" s="198"/>
      <c r="F64" s="199"/>
      <c r="G64" s="199"/>
      <c r="H64" s="200"/>
      <c r="I64" s="199"/>
      <c r="J64" s="199"/>
      <c r="K64" s="200"/>
      <c r="L64" s="199"/>
      <c r="M64" s="119"/>
      <c r="N64" s="387"/>
      <c r="O64" s="387"/>
      <c r="P64" s="388"/>
      <c r="Q64" s="388"/>
      <c r="R64" s="388"/>
      <c r="S64" s="388"/>
    </row>
    <row r="65" spans="4:19" ht="28.5" customHeight="1">
      <c r="D65" s="88" t="s">
        <v>18</v>
      </c>
      <c r="E65" s="198"/>
      <c r="F65" s="199"/>
      <c r="G65" s="199"/>
      <c r="H65" s="200"/>
      <c r="I65" s="199"/>
      <c r="J65" s="199"/>
      <c r="K65" s="200"/>
      <c r="L65" s="199"/>
      <c r="M65" s="119"/>
      <c r="N65" s="387"/>
      <c r="O65" s="387"/>
      <c r="P65" s="388"/>
      <c r="Q65" s="388"/>
      <c r="R65" s="388"/>
      <c r="S65" s="388"/>
    </row>
    <row r="66" spans="4:19" ht="28.5" customHeight="1">
      <c r="D66" s="88" t="s">
        <v>230</v>
      </c>
      <c r="E66" s="198"/>
      <c r="F66" s="199"/>
      <c r="G66" s="199"/>
      <c r="H66" s="200"/>
      <c r="I66" s="199"/>
      <c r="J66" s="199"/>
      <c r="K66" s="200"/>
      <c r="L66" s="199"/>
      <c r="M66" s="119"/>
      <c r="N66" s="387"/>
      <c r="O66" s="387"/>
      <c r="P66" s="388"/>
      <c r="Q66" s="388"/>
      <c r="R66" s="388"/>
      <c r="S66" s="388"/>
    </row>
    <row r="67" spans="4:19" ht="21" customHeight="1">
      <c r="D67" s="197"/>
    </row>
    <row r="68" spans="4:19" ht="18" customHeight="1">
      <c r="D68" s="112" t="s">
        <v>264</v>
      </c>
    </row>
    <row r="69" spans="4:19" ht="38.25" customHeight="1">
      <c r="D69" s="299" t="s">
        <v>263</v>
      </c>
      <c r="E69" s="384" t="s">
        <v>481</v>
      </c>
      <c r="F69" s="385"/>
      <c r="G69" s="385"/>
      <c r="H69" s="385"/>
      <c r="I69" s="385"/>
      <c r="J69" s="385"/>
      <c r="K69" s="385"/>
      <c r="L69" s="385"/>
      <c r="M69" s="386"/>
    </row>
    <row r="70" spans="4:19" ht="23.25" customHeight="1">
      <c r="D70" s="383"/>
      <c r="E70" s="384"/>
      <c r="F70" s="385"/>
      <c r="G70" s="385"/>
      <c r="H70" s="385"/>
      <c r="I70" s="385"/>
      <c r="J70" s="385"/>
      <c r="K70" s="385"/>
      <c r="L70" s="385"/>
      <c r="M70" s="386"/>
    </row>
    <row r="71" spans="4:19" ht="20.25" customHeight="1">
      <c r="D71" s="383"/>
      <c r="E71" s="384"/>
      <c r="F71" s="385"/>
      <c r="G71" s="385"/>
      <c r="H71" s="385"/>
      <c r="I71" s="385"/>
      <c r="J71" s="385"/>
      <c r="K71" s="385"/>
      <c r="L71" s="385"/>
      <c r="M71" s="386"/>
    </row>
    <row r="72" spans="4:19" ht="20.25" customHeight="1">
      <c r="D72" s="290"/>
      <c r="E72" s="384"/>
      <c r="F72" s="385"/>
      <c r="G72" s="385"/>
      <c r="H72" s="385"/>
      <c r="I72" s="385"/>
      <c r="J72" s="385"/>
      <c r="K72" s="385"/>
      <c r="L72" s="385"/>
      <c r="M72" s="386"/>
    </row>
  </sheetData>
  <mergeCells count="31">
    <mergeCell ref="C7:C12"/>
    <mergeCell ref="C49:C54"/>
    <mergeCell ref="C31:C36"/>
    <mergeCell ref="C37:C42"/>
    <mergeCell ref="D4:D6"/>
    <mergeCell ref="D69:D72"/>
    <mergeCell ref="E70:M70"/>
    <mergeCell ref="E71:M71"/>
    <mergeCell ref="E72:M72"/>
    <mergeCell ref="N62:S62"/>
    <mergeCell ref="N63:S63"/>
    <mergeCell ref="N64:S64"/>
    <mergeCell ref="N65:S65"/>
    <mergeCell ref="N66:S66"/>
    <mergeCell ref="E69:M69"/>
    <mergeCell ref="C55:C60"/>
    <mergeCell ref="B4:B6"/>
    <mergeCell ref="C19:C24"/>
    <mergeCell ref="C25:C30"/>
    <mergeCell ref="C43:C48"/>
    <mergeCell ref="B55:B60"/>
    <mergeCell ref="B19:B24"/>
    <mergeCell ref="B25:B30"/>
    <mergeCell ref="B43:B48"/>
    <mergeCell ref="C4:C6"/>
    <mergeCell ref="B49:B54"/>
    <mergeCell ref="B13:B18"/>
    <mergeCell ref="B7:B12"/>
    <mergeCell ref="B31:B36"/>
    <mergeCell ref="B37:B42"/>
    <mergeCell ref="C13:C18"/>
  </mergeCells>
  <phoneticPr fontId="4"/>
  <dataValidations count="1">
    <dataValidation type="custom" allowBlank="1" showInputMessage="1" showErrorMessage="1" errorTitle="ご注意" error="採取量は、小数点第１位までご記入ください。" sqref="F7:G11 I7:J11 L7:M11 O7:P11 R7:S11 F13:G17 I13:J17 L13:M17 O13:P17 R13:S17 F19:G23 I19:J23 L19:M23 O19:P23 R19:S23 F25:G29 I25:J29 L25:M29 O25:P29 R25:S29 F31:G35 I31:J35 L31:M35 O31:P35 R31:S35 F37:G41 I37:J41 L37:M41 O37:P41 R37:S41 F43:G47 I43:J47 L43:M47 O43:P47 R43:S47 R49:S53 I49:J53 L49:M53 O49:P53 F49:G53" xr:uid="{00000000-0002-0000-0A00-000000000000}">
      <formula1>F7=ROUNDDOWN(F7,1)</formula1>
    </dataValidation>
  </dataValidations>
  <pageMargins left="0.70866141732283472" right="0.55118110236220474" top="0.70866141732283472" bottom="0.6692913385826772" header="0.51181102362204722" footer="0.51181102362204722"/>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52</vt:i4>
      </vt:variant>
    </vt:vector>
  </HeadingPairs>
  <TitlesOfParts>
    <vt:vector size="61"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